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drawings/drawing29.xml" ContentType="application/vnd.openxmlformats-officedocument.drawing+xml"/>
  <Override PartName="/xl/drawings/drawing1.xml" ContentType="application/vnd.openxmlformats-officedocument.drawing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23.xml" ContentType="application/vnd.openxmlformats-officedocument.drawing+xml"/>
  <Override PartName="/xl/drawings/drawing22.xml" ContentType="application/vnd.openxmlformats-officedocument.drawing+xml"/>
  <Override PartName="/xl/drawings/drawing21.xml" ContentType="application/vnd.openxmlformats-officedocument.drawing+xml"/>
  <Override PartName="/xl/drawings/drawing20.xml" ContentType="application/vnd.openxmlformats-officedocument.drawing+xml"/>
  <Override PartName="/xl/drawings/drawing19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8.xml" ContentType="application/vnd.openxmlformats-officedocument.drawing+xml"/>
  <Override PartName="/xl/drawings/drawing27.xml" ContentType="application/vnd.openxmlformats-officedocument.drawing+xml"/>
  <Override PartName="/xl/drawings/drawing3.xml" ContentType="application/vnd.openxmlformats-officedocument.drawing+xml"/>
  <Override PartName="/xl/drawings/drawing18.xml" ContentType="application/vnd.openxmlformats-officedocument.drawing+xml"/>
  <Override PartName="/xl/drawings/drawing16.xml" ContentType="application/vnd.openxmlformats-officedocument.drawing+xml"/>
  <Override PartName="/xl/drawings/drawing8.xml" ContentType="application/vnd.openxmlformats-officedocument.drawing+xml"/>
  <Override PartName="/xl/drawings/drawing7.xml" ContentType="application/vnd.openxmlformats-officedocument.drawing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5.xml" ContentType="application/vnd.openxmlformats-officedocument.drawing+xml"/>
  <Override PartName="/xl/drawings/drawing17.xml" ContentType="application/vnd.openxmlformats-officedocument.drawing+xml"/>
  <Override PartName="/xl/drawings/drawing14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Odbor rozvoje\Oddělení RSP\společné\VZ\2024\13_Demolice a výstavba PoS Sušilova\Profil zadavatele\"/>
    </mc:Choice>
  </mc:AlternateContent>
  <bookViews>
    <workbookView xWindow="-90" yWindow="0" windowWidth="19380" windowHeight="20970" tabRatio="815" activeTab="2"/>
  </bookViews>
  <sheets>
    <sheet name="Rekapitulace stavby" sheetId="1" r:id="rId1"/>
    <sheet name="SO 01 - Pobytová odlehčov..." sheetId="2" r:id="rId2"/>
    <sheet name="SO01 - ESI" sheetId="3" r:id="rId3"/>
    <sheet name="SO02 - MaR" sheetId="4" r:id="rId4"/>
    <sheet name="SO03 - VZT" sheetId="5" r:id="rId5"/>
    <sheet name="04a - Přípojka vody" sheetId="6" r:id="rId6"/>
    <sheet name="04b - Přípojka dešťové ka..." sheetId="7" r:id="rId7"/>
    <sheet name="04c - Venkovní kanalizace" sheetId="8" r:id="rId8"/>
    <sheet name="04d - Venkovní vodovod" sheetId="9" r:id="rId9"/>
    <sheet name="04e - ČS + Systém dešťové..." sheetId="10" r:id="rId10"/>
    <sheet name="04f - Vnitřní ZTI" sheetId="11" r:id="rId11"/>
    <sheet name="SO05 - UTCH" sheetId="12" r:id="rId12"/>
    <sheet name="ZP - Zařizovací předměty" sheetId="13" r:id="rId13"/>
    <sheet name="001 - EPS - Elektrická po..." sheetId="14" r:id="rId14"/>
    <sheet name="002 - SK - Strukturovaná ..." sheetId="15" r:id="rId15"/>
    <sheet name="003 - CCTV – kamerový systém" sheetId="16" r:id="rId16"/>
    <sheet name="004 - STA - Společná tele..." sheetId="17" r:id="rId17"/>
    <sheet name="005 - ACS, INT, TÚ - inte..." sheetId="18" r:id="rId18"/>
    <sheet name="006 - KS – Komunikační sy..." sheetId="19" r:id="rId19"/>
    <sheet name="007 - AKT - Aktivní prvky..." sheetId="20" r:id="rId20"/>
    <sheet name="008 - hlavní kabelové trasy" sheetId="21" r:id="rId21"/>
    <sheet name="009 - ostatní" sheetId="22" r:id="rId22"/>
    <sheet name="KS - Kolejnicový systém p..." sheetId="23" r:id="rId23"/>
    <sheet name="SO 02 - Terasa" sheetId="24" r:id="rId24"/>
    <sheet name="SO 03 - Terenní a sadové ..." sheetId="25" r:id="rId25"/>
    <sheet name="SO 04 - Oplocení" sheetId="26" r:id="rId26"/>
    <sheet name="TČ.V - Vrty pro tepelná č..." sheetId="27" r:id="rId27"/>
    <sheet name="VRN - Vedlejší rozpočtové..." sheetId="28" r:id="rId28"/>
    <sheet name="Seznam figur" sheetId="29" r:id="rId29"/>
  </sheets>
  <definedNames>
    <definedName name="_xlnm._FilterDatabase" localSheetId="13" hidden="1">'001 - EPS - Elektrická po...'!$C$127:$K$213</definedName>
    <definedName name="_xlnm._FilterDatabase" localSheetId="14" hidden="1">'002 - SK - Strukturovaná ...'!$C$133:$K$208</definedName>
    <definedName name="_xlnm._FilterDatabase" localSheetId="15" hidden="1">'003 - CCTV – kamerový systém'!$C$127:$K$152</definedName>
    <definedName name="_xlnm._FilterDatabase" localSheetId="16" hidden="1">'004 - STA - Společná tele...'!$C$126:$K$174</definedName>
    <definedName name="_xlnm._FilterDatabase" localSheetId="17" hidden="1">'005 - ACS, INT, TÚ - inte...'!$C$128:$K$165</definedName>
    <definedName name="_xlnm._FilterDatabase" localSheetId="18" hidden="1">'006 - KS – Komunikační sy...'!$C$126:$K$189</definedName>
    <definedName name="_xlnm._FilterDatabase" localSheetId="19" hidden="1">'007 - AKT - Aktivní prvky...'!$C$125:$K$137</definedName>
    <definedName name="_xlnm._FilterDatabase" localSheetId="20" hidden="1">'008 - hlavní kabelové trasy'!$C$124:$K$136</definedName>
    <definedName name="_xlnm._FilterDatabase" localSheetId="21" hidden="1">'009 - ostatní'!$C$126:$K$159</definedName>
    <definedName name="_xlnm._FilterDatabase" localSheetId="5" hidden="1">'04a - Přípojka vody'!$C$128:$K$172</definedName>
    <definedName name="_xlnm._FilterDatabase" localSheetId="6" hidden="1">'04b - Přípojka dešťové ka...'!$C$128:$K$188</definedName>
    <definedName name="_xlnm._FilterDatabase" localSheetId="7" hidden="1">'04c - Venkovní kanalizace'!$C$130:$K$203</definedName>
    <definedName name="_xlnm._FilterDatabase" localSheetId="8" hidden="1">'04d - Venkovní vodovod'!$C$128:$K$168</definedName>
    <definedName name="_xlnm._FilterDatabase" localSheetId="9" hidden="1">'04e - ČS + Systém dešťové...'!$C$125:$K$144</definedName>
    <definedName name="_xlnm._FilterDatabase" localSheetId="10" hidden="1">'04f - Vnitřní ZTI'!$C$130:$K$237</definedName>
    <definedName name="_xlnm._FilterDatabase" localSheetId="22" hidden="1">'KS - Kolejnicový systém p...'!$C$120:$K$250</definedName>
    <definedName name="_xlnm._FilterDatabase" localSheetId="1" hidden="1">'SO 01 - Pobytová odlehčov...'!$C$142:$K$2395</definedName>
    <definedName name="_xlnm._FilterDatabase" localSheetId="23" hidden="1">'SO 02 - Terasa'!$C$122:$K$167</definedName>
    <definedName name="_xlnm._FilterDatabase" localSheetId="24" hidden="1">'SO 03 - Terenní a sadové ...'!$C$125:$K$361</definedName>
    <definedName name="_xlnm._FilterDatabase" localSheetId="25" hidden="1">'SO 04 - Oplocení'!$C$119:$K$154</definedName>
    <definedName name="_xlnm._FilterDatabase" localSheetId="2" hidden="1">'SO01 - ESI'!$C$136:$K$575</definedName>
    <definedName name="_xlnm._FilterDatabase" localSheetId="3" hidden="1">'SO02 - MaR'!$C$134:$K$271</definedName>
    <definedName name="_xlnm._FilterDatabase" localSheetId="4" hidden="1">'SO03 - VZT'!$C$132:$K$226</definedName>
    <definedName name="_xlnm._FilterDatabase" localSheetId="11" hidden="1">'SO05 - UTCH'!$C$132:$K$275</definedName>
    <definedName name="_xlnm._FilterDatabase" localSheetId="26" hidden="1">'TČ.V - Vrty pro tepelná č...'!$C$121:$K$265</definedName>
    <definedName name="_xlnm._FilterDatabase" localSheetId="27" hidden="1">'VRN - Vedlejší rozpočtové...'!$C$121:$K$160</definedName>
    <definedName name="_xlnm._FilterDatabase" localSheetId="12" hidden="1">'ZP - Zařizovací předměty'!$C$123:$K$270</definedName>
    <definedName name="_xlnm.Print_Titles" localSheetId="13">'001 - EPS - Elektrická po...'!$127:$127</definedName>
    <definedName name="_xlnm.Print_Titles" localSheetId="14">'002 - SK - Strukturovaná ...'!$133:$133</definedName>
    <definedName name="_xlnm.Print_Titles" localSheetId="15">'003 - CCTV – kamerový systém'!$127:$127</definedName>
    <definedName name="_xlnm.Print_Titles" localSheetId="16">'004 - STA - Společná tele...'!$126:$126</definedName>
    <definedName name="_xlnm.Print_Titles" localSheetId="17">'005 - ACS, INT, TÚ - inte...'!$128:$128</definedName>
    <definedName name="_xlnm.Print_Titles" localSheetId="18">'006 - KS – Komunikační sy...'!$126:$126</definedName>
    <definedName name="_xlnm.Print_Titles" localSheetId="19">'007 - AKT - Aktivní prvky...'!$125:$125</definedName>
    <definedName name="_xlnm.Print_Titles" localSheetId="20">'008 - hlavní kabelové trasy'!$124:$124</definedName>
    <definedName name="_xlnm.Print_Titles" localSheetId="21">'009 - ostatní'!$126:$126</definedName>
    <definedName name="_xlnm.Print_Titles" localSheetId="5">'04a - Přípojka vody'!$128:$128</definedName>
    <definedName name="_xlnm.Print_Titles" localSheetId="6">'04b - Přípojka dešťové ka...'!$128:$128</definedName>
    <definedName name="_xlnm.Print_Titles" localSheetId="7">'04c - Venkovní kanalizace'!$130:$130</definedName>
    <definedName name="_xlnm.Print_Titles" localSheetId="8">'04d - Venkovní vodovod'!$128:$128</definedName>
    <definedName name="_xlnm.Print_Titles" localSheetId="9">'04e - ČS + Systém dešťové...'!$125:$125</definedName>
    <definedName name="_xlnm.Print_Titles" localSheetId="10">'04f - Vnitřní ZTI'!$130:$130</definedName>
    <definedName name="_xlnm.Print_Titles" localSheetId="22">'KS - Kolejnicový systém p...'!$120:$120</definedName>
    <definedName name="_xlnm.Print_Titles" localSheetId="0">'Rekapitulace stavby'!$92:$92</definedName>
    <definedName name="_xlnm.Print_Titles" localSheetId="28">'Seznam figur'!$9:$9</definedName>
    <definedName name="_xlnm.Print_Titles" localSheetId="1">'SO 01 - Pobytová odlehčov...'!$142:$142</definedName>
    <definedName name="_xlnm.Print_Titles" localSheetId="23">'SO 02 - Terasa'!$122:$122</definedName>
    <definedName name="_xlnm.Print_Titles" localSheetId="24">'SO 03 - Terenní a sadové ...'!$125:$125</definedName>
    <definedName name="_xlnm.Print_Titles" localSheetId="25">'SO 04 - Oplocení'!$119:$119</definedName>
    <definedName name="_xlnm.Print_Titles" localSheetId="2">'SO01 - ESI'!$136:$136</definedName>
    <definedName name="_xlnm.Print_Titles" localSheetId="3">'SO02 - MaR'!$134:$134</definedName>
    <definedName name="_xlnm.Print_Titles" localSheetId="4">'SO03 - VZT'!$132:$132</definedName>
    <definedName name="_xlnm.Print_Titles" localSheetId="11">'SO05 - UTCH'!$132:$132</definedName>
    <definedName name="_xlnm.Print_Titles" localSheetId="26">'TČ.V - Vrty pro tepelná č...'!$121:$121</definedName>
    <definedName name="_xlnm.Print_Titles" localSheetId="27">'VRN - Vedlejší rozpočtové...'!$121:$121</definedName>
    <definedName name="_xlnm.Print_Titles" localSheetId="12">'ZP - Zařizovací předměty'!$123:$123</definedName>
    <definedName name="_xlnm.Print_Area" localSheetId="13">'001 - EPS - Elektrická po...'!$C$4:$J$76,'001 - EPS - Elektrická po...'!$C$82:$J$105,'001 - EPS - Elektrická po...'!$C$111:$K$213</definedName>
    <definedName name="_xlnm.Print_Area" localSheetId="14">'002 - SK - Strukturovaná ...'!$C$4:$J$76,'002 - SK - Strukturovaná ...'!$C$82:$J$111,'002 - SK - Strukturovaná ...'!$C$117:$K$208</definedName>
    <definedName name="_xlnm.Print_Area" localSheetId="15">'003 - CCTV – kamerový systém'!$C$4:$J$76,'003 - CCTV – kamerový systém'!$C$82:$J$105,'003 - CCTV – kamerový systém'!$C$111:$K$152</definedName>
    <definedName name="_xlnm.Print_Area" localSheetId="16">'004 - STA - Společná tele...'!$C$4:$J$76,'004 - STA - Společná tele...'!$C$82:$J$104,'004 - STA - Společná tele...'!$C$110:$K$174</definedName>
    <definedName name="_xlnm.Print_Area" localSheetId="17">'005 - ACS, INT, TÚ - inte...'!$C$4:$J$76,'005 - ACS, INT, TÚ - inte...'!$C$82:$J$106,'005 - ACS, INT, TÚ - inte...'!$C$112:$K$165</definedName>
    <definedName name="_xlnm.Print_Area" localSheetId="18">'006 - KS – Komunikační sy...'!$C$4:$J$76,'006 - KS – Komunikační sy...'!$C$82:$J$104,'006 - KS – Komunikační sy...'!$C$110:$K$189</definedName>
    <definedName name="_xlnm.Print_Area" localSheetId="19">'007 - AKT - Aktivní prvky...'!$C$4:$J$76,'007 - AKT - Aktivní prvky...'!$C$82:$J$103,'007 - AKT - Aktivní prvky...'!$C$109:$K$137</definedName>
    <definedName name="_xlnm.Print_Area" localSheetId="20">'008 - hlavní kabelové trasy'!$C$4:$J$76,'008 - hlavní kabelové trasy'!$C$82:$J$102,'008 - hlavní kabelové trasy'!$C$108:$K$136</definedName>
    <definedName name="_xlnm.Print_Area" localSheetId="21">'009 - ostatní'!$C$4:$J$76,'009 - ostatní'!$C$82:$J$104,'009 - ostatní'!$C$110:$K$159</definedName>
    <definedName name="_xlnm.Print_Area" localSheetId="5">'04a - Přípojka vody'!$C$4:$J$76,'04a - Přípojka vody'!$C$82:$J$106,'04a - Přípojka vody'!$C$112:$K$172</definedName>
    <definedName name="_xlnm.Print_Area" localSheetId="6">'04b - Přípojka dešťové ka...'!$C$4:$J$76,'04b - Přípojka dešťové ka...'!$C$82:$J$106,'04b - Přípojka dešťové ka...'!$C$112:$K$188</definedName>
    <definedName name="_xlnm.Print_Area" localSheetId="7">'04c - Venkovní kanalizace'!$C$4:$J$76,'04c - Venkovní kanalizace'!$C$82:$J$108,'04c - Venkovní kanalizace'!$C$114:$K$203</definedName>
    <definedName name="_xlnm.Print_Area" localSheetId="8">'04d - Venkovní vodovod'!$C$4:$J$76,'04d - Venkovní vodovod'!$C$82:$J$106,'04d - Venkovní vodovod'!$C$112:$K$168</definedName>
    <definedName name="_xlnm.Print_Area" localSheetId="9">'04e - ČS + Systém dešťové...'!$C$4:$J$76,'04e - ČS + Systém dešťové...'!$C$82:$J$103,'04e - ČS + Systém dešťové...'!$C$109:$K$144</definedName>
    <definedName name="_xlnm.Print_Area" localSheetId="10">'04f - Vnitřní ZTI'!$C$4:$J$76,'04f - Vnitřní ZTI'!$C$82:$J$108,'04f - Vnitřní ZTI'!$C$114:$K$237</definedName>
    <definedName name="_xlnm.Print_Area" localSheetId="22">'KS - Kolejnicový systém p...'!$C$4:$J$76,'KS - Kolejnicový systém p...'!$C$82:$J$100,'KS - Kolejnicový systém p...'!$C$106:$K$250</definedName>
    <definedName name="_xlnm.Print_Area" localSheetId="0">'Rekapitulace stavby'!$D$4:$AO$76,'Rekapitulace stavby'!$C$82:$AQ$126</definedName>
    <definedName name="_xlnm.Print_Area" localSheetId="28">'Seznam figur'!$C$4:$G$579</definedName>
    <definedName name="_xlnm.Print_Area" localSheetId="1">'SO 01 - Pobytová odlehčov...'!$C$4:$J$76,'SO 01 - Pobytová odlehčov...'!$C$82:$J$124,'SO 01 - Pobytová odlehčov...'!$C$130:$K$2395</definedName>
    <definedName name="_xlnm.Print_Area" localSheetId="23">'SO 02 - Terasa'!$C$4:$J$76,'SO 02 - Terasa'!$C$82:$J$104,'SO 02 - Terasa'!$C$110:$K$167</definedName>
    <definedName name="_xlnm.Print_Area" localSheetId="24">'SO 03 - Terenní a sadové ...'!$C$4:$J$76,'SO 03 - Terenní a sadové ...'!$C$82:$J$107,'SO 03 - Terenní a sadové ...'!$C$113:$K$361</definedName>
    <definedName name="_xlnm.Print_Area" localSheetId="25">'SO 04 - Oplocení'!$C$4:$J$76,'SO 04 - Oplocení'!$C$82:$J$101,'SO 04 - Oplocení'!$C$107:$K$154</definedName>
    <definedName name="_xlnm.Print_Area" localSheetId="2">'SO01 - ESI'!$C$4:$J$76,'SO01 - ESI'!$C$82:$J$114,'SO01 - ESI'!$C$120:$K$575</definedName>
    <definedName name="_xlnm.Print_Area" localSheetId="3">'SO02 - MaR'!$C$4:$J$76,'SO02 - MaR'!$C$82:$J$112,'SO02 - MaR'!$C$118:$K$271</definedName>
    <definedName name="_xlnm.Print_Area" localSheetId="4">'SO03 - VZT'!$C$4:$J$76,'SO03 - VZT'!$C$82:$J$110,'SO03 - VZT'!$C$116:$K$226</definedName>
    <definedName name="_xlnm.Print_Area" localSheetId="11">'SO05 - UTCH'!$C$4:$J$76,'SO05 - UTCH'!$C$82:$J$110,'SO05 - UTCH'!$C$116:$K$275</definedName>
    <definedName name="_xlnm.Print_Area" localSheetId="26">'TČ.V - Vrty pro tepelná č...'!$C$4:$J$76,'TČ.V - Vrty pro tepelná č...'!$C$82:$J$103,'TČ.V - Vrty pro tepelná č...'!$C$109:$K$265</definedName>
    <definedName name="_xlnm.Print_Area" localSheetId="27">'VRN - Vedlejší rozpočtové...'!$C$4:$J$76,'VRN - Vedlejší rozpočtové...'!$C$82:$J$103,'VRN - Vedlejší rozpočtové...'!$C$109:$K$160</definedName>
    <definedName name="_xlnm.Print_Area" localSheetId="12">'ZP - Zařizovací předměty'!$C$4:$J$76,'ZP - Zařizovací předměty'!$C$82:$J$103,'ZP - Zařizovací předměty'!$C$109:$K$270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29" l="1"/>
  <c r="J37" i="28"/>
  <c r="J36" i="28"/>
  <c r="AY125" i="1"/>
  <c r="J35" i="28"/>
  <c r="AX125" i="1"/>
  <c r="BI160" i="28"/>
  <c r="BH160" i="28"/>
  <c r="BG160" i="28"/>
  <c r="BF160" i="28"/>
  <c r="T160" i="28"/>
  <c r="R160" i="28"/>
  <c r="P160" i="28"/>
  <c r="BI159" i="28"/>
  <c r="BH159" i="28"/>
  <c r="BG159" i="28"/>
  <c r="BF159" i="28"/>
  <c r="T159" i="28"/>
  <c r="R159" i="28"/>
  <c r="P159" i="28"/>
  <c r="BI158" i="28"/>
  <c r="BH158" i="28"/>
  <c r="BG158" i="28"/>
  <c r="BF158" i="28"/>
  <c r="T158" i="28"/>
  <c r="R158" i="28"/>
  <c r="P158" i="28"/>
  <c r="BI156" i="28"/>
  <c r="BH156" i="28"/>
  <c r="BG156" i="28"/>
  <c r="BF156" i="28"/>
  <c r="T156" i="28"/>
  <c r="R156" i="28"/>
  <c r="P156" i="28"/>
  <c r="BI155" i="28"/>
  <c r="BH155" i="28"/>
  <c r="BG155" i="28"/>
  <c r="BF155" i="28"/>
  <c r="T155" i="28"/>
  <c r="R155" i="28"/>
  <c r="P155" i="28"/>
  <c r="BI154" i="28"/>
  <c r="BH154" i="28"/>
  <c r="BG154" i="28"/>
  <c r="BF154" i="28"/>
  <c r="T154" i="28"/>
  <c r="R154" i="28"/>
  <c r="P154" i="28"/>
  <c r="BI152" i="28"/>
  <c r="BH152" i="28"/>
  <c r="BG152" i="28"/>
  <c r="BF152" i="28"/>
  <c r="T152" i="28"/>
  <c r="R152" i="28"/>
  <c r="P152" i="28"/>
  <c r="BI151" i="28"/>
  <c r="BH151" i="28"/>
  <c r="BG151" i="28"/>
  <c r="BF151" i="28"/>
  <c r="T151" i="28"/>
  <c r="R151" i="28"/>
  <c r="P151" i="28"/>
  <c r="BI150" i="28"/>
  <c r="BH150" i="28"/>
  <c r="BG150" i="28"/>
  <c r="BF150" i="28"/>
  <c r="T150" i="28"/>
  <c r="R150" i="28"/>
  <c r="P150" i="28"/>
  <c r="BI149" i="28"/>
  <c r="BH149" i="28"/>
  <c r="BG149" i="28"/>
  <c r="BF149" i="28"/>
  <c r="T149" i="28"/>
  <c r="R149" i="28"/>
  <c r="P149" i="28"/>
  <c r="BI148" i="28"/>
  <c r="BH148" i="28"/>
  <c r="BG148" i="28"/>
  <c r="BF148" i="28"/>
  <c r="T148" i="28"/>
  <c r="R148" i="28"/>
  <c r="P148" i="28"/>
  <c r="BI146" i="28"/>
  <c r="BH146" i="28"/>
  <c r="BG146" i="28"/>
  <c r="BF146" i="28"/>
  <c r="T146" i="28"/>
  <c r="R146" i="28"/>
  <c r="P146" i="28"/>
  <c r="BI145" i="28"/>
  <c r="BH145" i="28"/>
  <c r="BG145" i="28"/>
  <c r="BF145" i="28"/>
  <c r="T145" i="28"/>
  <c r="R145" i="28"/>
  <c r="P145" i="28"/>
  <c r="BI144" i="28"/>
  <c r="BH144" i="28"/>
  <c r="BG144" i="28"/>
  <c r="BF144" i="28"/>
  <c r="T144" i="28"/>
  <c r="R144" i="28"/>
  <c r="P144" i="28"/>
  <c r="BI143" i="28"/>
  <c r="BH143" i="28"/>
  <c r="BG143" i="28"/>
  <c r="BF143" i="28"/>
  <c r="T143" i="28"/>
  <c r="R143" i="28"/>
  <c r="P143" i="28"/>
  <c r="BI142" i="28"/>
  <c r="BH142" i="28"/>
  <c r="BG142" i="28"/>
  <c r="BF142" i="28"/>
  <c r="T142" i="28"/>
  <c r="R142" i="28"/>
  <c r="P142" i="28"/>
  <c r="BI141" i="28"/>
  <c r="BH141" i="28"/>
  <c r="BG141" i="28"/>
  <c r="BF141" i="28"/>
  <c r="T141" i="28"/>
  <c r="R141" i="28"/>
  <c r="P141" i="28"/>
  <c r="BI140" i="28"/>
  <c r="BH140" i="28"/>
  <c r="BG140" i="28"/>
  <c r="BF140" i="28"/>
  <c r="T140" i="28"/>
  <c r="R140" i="28"/>
  <c r="P140" i="28"/>
  <c r="BI139" i="28"/>
  <c r="BH139" i="28"/>
  <c r="BG139" i="28"/>
  <c r="BF139" i="28"/>
  <c r="T139" i="28"/>
  <c r="R139" i="28"/>
  <c r="P139" i="28"/>
  <c r="BI138" i="28"/>
  <c r="BH138" i="28"/>
  <c r="BG138" i="28"/>
  <c r="BF138" i="28"/>
  <c r="T138" i="28"/>
  <c r="R138" i="28"/>
  <c r="P138" i="28"/>
  <c r="BI137" i="28"/>
  <c r="BH137" i="28"/>
  <c r="BG137" i="28"/>
  <c r="BF137" i="28"/>
  <c r="T137" i="28"/>
  <c r="R137" i="28"/>
  <c r="P137" i="28"/>
  <c r="BI136" i="28"/>
  <c r="BH136" i="28"/>
  <c r="BG136" i="28"/>
  <c r="BF136" i="28"/>
  <c r="T136" i="28"/>
  <c r="R136" i="28"/>
  <c r="P136" i="28"/>
  <c r="BI135" i="28"/>
  <c r="BH135" i="28"/>
  <c r="BG135" i="28"/>
  <c r="BF135" i="28"/>
  <c r="T135" i="28"/>
  <c r="R135" i="28"/>
  <c r="P135" i="28"/>
  <c r="BI134" i="28"/>
  <c r="BH134" i="28"/>
  <c r="BG134" i="28"/>
  <c r="BF134" i="28"/>
  <c r="T134" i="28"/>
  <c r="R134" i="28"/>
  <c r="P134" i="28"/>
  <c r="BI133" i="28"/>
  <c r="BH133" i="28"/>
  <c r="BG133" i="28"/>
  <c r="BF133" i="28"/>
  <c r="T133" i="28"/>
  <c r="R133" i="28"/>
  <c r="P133" i="28"/>
  <c r="BI131" i="28"/>
  <c r="BH131" i="28"/>
  <c r="BG131" i="28"/>
  <c r="BF131" i="28"/>
  <c r="T131" i="28"/>
  <c r="R131" i="28"/>
  <c r="P131" i="28"/>
  <c r="BI130" i="28"/>
  <c r="BH130" i="28"/>
  <c r="BG130" i="28"/>
  <c r="BF130" i="28"/>
  <c r="T130" i="28"/>
  <c r="R130" i="28"/>
  <c r="P130" i="28"/>
  <c r="BI129" i="28"/>
  <c r="BH129" i="28"/>
  <c r="BG129" i="28"/>
  <c r="BF129" i="28"/>
  <c r="T129" i="28"/>
  <c r="R129" i="28"/>
  <c r="P129" i="28"/>
  <c r="BI128" i="28"/>
  <c r="BH128" i="28"/>
  <c r="BG128" i="28"/>
  <c r="BF128" i="28"/>
  <c r="T128" i="28"/>
  <c r="R128" i="28"/>
  <c r="P128" i="28"/>
  <c r="BI127" i="28"/>
  <c r="BH127" i="28"/>
  <c r="BG127" i="28"/>
  <c r="BF127" i="28"/>
  <c r="T127" i="28"/>
  <c r="R127" i="28"/>
  <c r="P127" i="28"/>
  <c r="BI126" i="28"/>
  <c r="BH126" i="28"/>
  <c r="BG126" i="28"/>
  <c r="BF126" i="28"/>
  <c r="T126" i="28"/>
  <c r="R126" i="28"/>
  <c r="P126" i="28"/>
  <c r="BI125" i="28"/>
  <c r="BH125" i="28"/>
  <c r="BG125" i="28"/>
  <c r="BF125" i="28"/>
  <c r="T125" i="28"/>
  <c r="R125" i="28"/>
  <c r="P125" i="28"/>
  <c r="J119" i="28"/>
  <c r="J118" i="28"/>
  <c r="F118" i="28"/>
  <c r="F116" i="28"/>
  <c r="E114" i="28"/>
  <c r="J92" i="28"/>
  <c r="J91" i="28"/>
  <c r="F91" i="28"/>
  <c r="F89" i="28"/>
  <c r="E87" i="28"/>
  <c r="J18" i="28"/>
  <c r="E18" i="28"/>
  <c r="F92" i="28" s="1"/>
  <c r="J17" i="28"/>
  <c r="J12" i="28"/>
  <c r="J116" i="28" s="1"/>
  <c r="E7" i="28"/>
  <c r="E112" i="28" s="1"/>
  <c r="J37" i="27"/>
  <c r="J36" i="27"/>
  <c r="AY124" i="1"/>
  <c r="J35" i="27"/>
  <c r="AX124" i="1" s="1"/>
  <c r="BI265" i="27"/>
  <c r="BH265" i="27"/>
  <c r="BG265" i="27"/>
  <c r="BF265" i="27"/>
  <c r="T265" i="27"/>
  <c r="T264" i="27"/>
  <c r="R265" i="27"/>
  <c r="R264" i="27"/>
  <c r="P265" i="27"/>
  <c r="P264" i="27" s="1"/>
  <c r="BI263" i="27"/>
  <c r="BH263" i="27"/>
  <c r="BG263" i="27"/>
  <c r="BF263" i="27"/>
  <c r="T263" i="27"/>
  <c r="R263" i="27"/>
  <c r="P263" i="27"/>
  <c r="BI255" i="27"/>
  <c r="BH255" i="27"/>
  <c r="BG255" i="27"/>
  <c r="BF255" i="27"/>
  <c r="T255" i="27"/>
  <c r="R255" i="27"/>
  <c r="P255" i="27"/>
  <c r="BI254" i="27"/>
  <c r="BH254" i="27"/>
  <c r="BG254" i="27"/>
  <c r="BF254" i="27"/>
  <c r="T254" i="27"/>
  <c r="R254" i="27"/>
  <c r="P254" i="27"/>
  <c r="BI253" i="27"/>
  <c r="BH253" i="27"/>
  <c r="BG253" i="27"/>
  <c r="BF253" i="27"/>
  <c r="T253" i="27"/>
  <c r="R253" i="27"/>
  <c r="P253" i="27"/>
  <c r="BI252" i="27"/>
  <c r="BH252" i="27"/>
  <c r="BG252" i="27"/>
  <c r="BF252" i="27"/>
  <c r="T252" i="27"/>
  <c r="R252" i="27"/>
  <c r="P252" i="27"/>
  <c r="BI243" i="27"/>
  <c r="BH243" i="27"/>
  <c r="BG243" i="27"/>
  <c r="BF243" i="27"/>
  <c r="T243" i="27"/>
  <c r="R243" i="27"/>
  <c r="P243" i="27"/>
  <c r="BI242" i="27"/>
  <c r="BH242" i="27"/>
  <c r="BG242" i="27"/>
  <c r="BF242" i="27"/>
  <c r="T242" i="27"/>
  <c r="R242" i="27"/>
  <c r="P242" i="27"/>
  <c r="BI238" i="27"/>
  <c r="BH238" i="27"/>
  <c r="BG238" i="27"/>
  <c r="BF238" i="27"/>
  <c r="T238" i="27"/>
  <c r="R238" i="27"/>
  <c r="P238" i="27"/>
  <c r="BI236" i="27"/>
  <c r="BH236" i="27"/>
  <c r="BG236" i="27"/>
  <c r="BF236" i="27"/>
  <c r="T236" i="27"/>
  <c r="R236" i="27"/>
  <c r="P236" i="27"/>
  <c r="BI232" i="27"/>
  <c r="BH232" i="27"/>
  <c r="BG232" i="27"/>
  <c r="BF232" i="27"/>
  <c r="T232" i="27"/>
  <c r="R232" i="27"/>
  <c r="P232" i="27"/>
  <c r="BI230" i="27"/>
  <c r="BH230" i="27"/>
  <c r="BG230" i="27"/>
  <c r="BF230" i="27"/>
  <c r="T230" i="27"/>
  <c r="R230" i="27"/>
  <c r="P230" i="27"/>
  <c r="BI223" i="27"/>
  <c r="BH223" i="27"/>
  <c r="BG223" i="27"/>
  <c r="BF223" i="27"/>
  <c r="T223" i="27"/>
  <c r="R223" i="27"/>
  <c r="P223" i="27"/>
  <c r="BI221" i="27"/>
  <c r="BH221" i="27"/>
  <c r="BG221" i="27"/>
  <c r="BF221" i="27"/>
  <c r="T221" i="27"/>
  <c r="R221" i="27"/>
  <c r="P221" i="27"/>
  <c r="BI217" i="27"/>
  <c r="BH217" i="27"/>
  <c r="BG217" i="27"/>
  <c r="BF217" i="27"/>
  <c r="T217" i="27"/>
  <c r="R217" i="27"/>
  <c r="P217" i="27"/>
  <c r="BI212" i="27"/>
  <c r="BH212" i="27"/>
  <c r="BG212" i="27"/>
  <c r="BF212" i="27"/>
  <c r="T212" i="27"/>
  <c r="R212" i="27"/>
  <c r="P212" i="27"/>
  <c r="BI208" i="27"/>
  <c r="BH208" i="27"/>
  <c r="BG208" i="27"/>
  <c r="BF208" i="27"/>
  <c r="T208" i="27"/>
  <c r="R208" i="27"/>
  <c r="P208" i="27"/>
  <c r="BI203" i="27"/>
  <c r="BH203" i="27"/>
  <c r="BG203" i="27"/>
  <c r="BF203" i="27"/>
  <c r="T203" i="27"/>
  <c r="R203" i="27"/>
  <c r="P203" i="27"/>
  <c r="BI197" i="27"/>
  <c r="BH197" i="27"/>
  <c r="BG197" i="27"/>
  <c r="BF197" i="27"/>
  <c r="T197" i="27"/>
  <c r="R197" i="27"/>
  <c r="P197" i="27"/>
  <c r="BI193" i="27"/>
  <c r="BH193" i="27"/>
  <c r="BG193" i="27"/>
  <c r="BF193" i="27"/>
  <c r="T193" i="27"/>
  <c r="R193" i="27"/>
  <c r="P193" i="27"/>
  <c r="BI189" i="27"/>
  <c r="BH189" i="27"/>
  <c r="BG189" i="27"/>
  <c r="BF189" i="27"/>
  <c r="T189" i="27"/>
  <c r="R189" i="27"/>
  <c r="P189" i="27"/>
  <c r="BI185" i="27"/>
  <c r="BH185" i="27"/>
  <c r="BG185" i="27"/>
  <c r="BF185" i="27"/>
  <c r="T185" i="27"/>
  <c r="R185" i="27"/>
  <c r="P185" i="27"/>
  <c r="BI180" i="27"/>
  <c r="BH180" i="27"/>
  <c r="BG180" i="27"/>
  <c r="BF180" i="27"/>
  <c r="T180" i="27"/>
  <c r="R180" i="27"/>
  <c r="P180" i="27"/>
  <c r="BI178" i="27"/>
  <c r="BH178" i="27"/>
  <c r="BG178" i="27"/>
  <c r="BF178" i="27"/>
  <c r="T178" i="27"/>
  <c r="R178" i="27"/>
  <c r="P178" i="27"/>
  <c r="BI174" i="27"/>
  <c r="BH174" i="27"/>
  <c r="BG174" i="27"/>
  <c r="BF174" i="27"/>
  <c r="T174" i="27"/>
  <c r="R174" i="27"/>
  <c r="P174" i="27"/>
  <c r="BI169" i="27"/>
  <c r="BH169" i="27"/>
  <c r="BG169" i="27"/>
  <c r="BF169" i="27"/>
  <c r="T169" i="27"/>
  <c r="R169" i="27"/>
  <c r="P169" i="27"/>
  <c r="BI165" i="27"/>
  <c r="BH165" i="27"/>
  <c r="BG165" i="27"/>
  <c r="BF165" i="27"/>
  <c r="T165" i="27"/>
  <c r="R165" i="27"/>
  <c r="P165" i="27"/>
  <c r="BI161" i="27"/>
  <c r="BH161" i="27"/>
  <c r="BG161" i="27"/>
  <c r="BF161" i="27"/>
  <c r="T161" i="27"/>
  <c r="R161" i="27"/>
  <c r="P161" i="27"/>
  <c r="BI155" i="27"/>
  <c r="BH155" i="27"/>
  <c r="BG155" i="27"/>
  <c r="BF155" i="27"/>
  <c r="T155" i="27"/>
  <c r="R155" i="27"/>
  <c r="P155" i="27"/>
  <c r="BI151" i="27"/>
  <c r="BH151" i="27"/>
  <c r="BG151" i="27"/>
  <c r="BF151" i="27"/>
  <c r="T151" i="27"/>
  <c r="R151" i="27"/>
  <c r="P151" i="27"/>
  <c r="BI147" i="27"/>
  <c r="BH147" i="27"/>
  <c r="BG147" i="27"/>
  <c r="BF147" i="27"/>
  <c r="T147" i="27"/>
  <c r="R147" i="27"/>
  <c r="P147" i="27"/>
  <c r="BI143" i="27"/>
  <c r="BH143" i="27"/>
  <c r="BG143" i="27"/>
  <c r="BF143" i="27"/>
  <c r="T143" i="27"/>
  <c r="R143" i="27"/>
  <c r="P143" i="27"/>
  <c r="BI142" i="27"/>
  <c r="BH142" i="27"/>
  <c r="BG142" i="27"/>
  <c r="BF142" i="27"/>
  <c r="T142" i="27"/>
  <c r="R142" i="27"/>
  <c r="P142" i="27"/>
  <c r="BI138" i="27"/>
  <c r="BH138" i="27"/>
  <c r="BG138" i="27"/>
  <c r="BF138" i="27"/>
  <c r="T138" i="27"/>
  <c r="R138" i="27"/>
  <c r="P138" i="27"/>
  <c r="BI137" i="27"/>
  <c r="BH137" i="27"/>
  <c r="BG137" i="27"/>
  <c r="BF137" i="27"/>
  <c r="T137" i="27"/>
  <c r="R137" i="27"/>
  <c r="P137" i="27"/>
  <c r="BI133" i="27"/>
  <c r="BH133" i="27"/>
  <c r="BG133" i="27"/>
  <c r="BF133" i="27"/>
  <c r="T133" i="27"/>
  <c r="R133" i="27"/>
  <c r="P133" i="27"/>
  <c r="BI129" i="27"/>
  <c r="BH129" i="27"/>
  <c r="BG129" i="27"/>
  <c r="BF129" i="27"/>
  <c r="T129" i="27"/>
  <c r="R129" i="27"/>
  <c r="P129" i="27"/>
  <c r="BI125" i="27"/>
  <c r="BH125" i="27"/>
  <c r="BG125" i="27"/>
  <c r="BF125" i="27"/>
  <c r="T125" i="27"/>
  <c r="R125" i="27"/>
  <c r="P125" i="27"/>
  <c r="J119" i="27"/>
  <c r="J118" i="27"/>
  <c r="F118" i="27"/>
  <c r="F116" i="27"/>
  <c r="E114" i="27"/>
  <c r="J92" i="27"/>
  <c r="J91" i="27"/>
  <c r="F91" i="27"/>
  <c r="F89" i="27"/>
  <c r="E87" i="27"/>
  <c r="J18" i="27"/>
  <c r="E18" i="27"/>
  <c r="F119" i="27" s="1"/>
  <c r="J17" i="27"/>
  <c r="J12" i="27"/>
  <c r="J89" i="27"/>
  <c r="E7" i="27"/>
  <c r="E112" i="27"/>
  <c r="R153" i="26"/>
  <c r="J37" i="26"/>
  <c r="J36" i="26"/>
  <c r="AY123" i="1"/>
  <c r="J35" i="26"/>
  <c r="AX123" i="1"/>
  <c r="BI154" i="26"/>
  <c r="BH154" i="26"/>
  <c r="BG154" i="26"/>
  <c r="BF154" i="26"/>
  <c r="T154" i="26"/>
  <c r="T153" i="26"/>
  <c r="R154" i="26"/>
  <c r="P154" i="26"/>
  <c r="P153" i="26" s="1"/>
  <c r="BI152" i="26"/>
  <c r="BH152" i="26"/>
  <c r="BG152" i="26"/>
  <c r="BF152" i="26"/>
  <c r="T152" i="26"/>
  <c r="R152" i="26"/>
  <c r="P152" i="26"/>
  <c r="BI148" i="26"/>
  <c r="BH148" i="26"/>
  <c r="BG148" i="26"/>
  <c r="BF148" i="26"/>
  <c r="T148" i="26"/>
  <c r="R148" i="26"/>
  <c r="P148" i="26"/>
  <c r="BI147" i="26"/>
  <c r="BH147" i="26"/>
  <c r="BG147" i="26"/>
  <c r="BF147" i="26"/>
  <c r="T147" i="26"/>
  <c r="R147" i="26"/>
  <c r="P147" i="26"/>
  <c r="BI146" i="26"/>
  <c r="BH146" i="26"/>
  <c r="BG146" i="26"/>
  <c r="BF146" i="26"/>
  <c r="T146" i="26"/>
  <c r="R146" i="26"/>
  <c r="P146" i="26"/>
  <c r="BI145" i="26"/>
  <c r="BH145" i="26"/>
  <c r="BG145" i="26"/>
  <c r="BF145" i="26"/>
  <c r="T145" i="26"/>
  <c r="R145" i="26"/>
  <c r="P145" i="26"/>
  <c r="BI144" i="26"/>
  <c r="BH144" i="26"/>
  <c r="BG144" i="26"/>
  <c r="BF144" i="26"/>
  <c r="T144" i="26"/>
  <c r="R144" i="26"/>
  <c r="P144" i="26"/>
  <c r="BI139" i="26"/>
  <c r="BH139" i="26"/>
  <c r="BG139" i="26"/>
  <c r="BF139" i="26"/>
  <c r="T139" i="26"/>
  <c r="R139" i="26"/>
  <c r="P139" i="26"/>
  <c r="BI135" i="26"/>
  <c r="BH135" i="26"/>
  <c r="BG135" i="26"/>
  <c r="BF135" i="26"/>
  <c r="T135" i="26"/>
  <c r="R135" i="26"/>
  <c r="P135" i="26"/>
  <c r="BI131" i="26"/>
  <c r="BH131" i="26"/>
  <c r="BG131" i="26"/>
  <c r="BF131" i="26"/>
  <c r="T131" i="26"/>
  <c r="R131" i="26"/>
  <c r="P131" i="26"/>
  <c r="BI127" i="26"/>
  <c r="BH127" i="26"/>
  <c r="BG127" i="26"/>
  <c r="BF127" i="26"/>
  <c r="T127" i="26"/>
  <c r="R127" i="26"/>
  <c r="P127" i="26"/>
  <c r="BI123" i="26"/>
  <c r="BH123" i="26"/>
  <c r="BG123" i="26"/>
  <c r="BF123" i="26"/>
  <c r="T123" i="26"/>
  <c r="R123" i="26"/>
  <c r="P123" i="26"/>
  <c r="J117" i="26"/>
  <c r="J116" i="26"/>
  <c r="F116" i="26"/>
  <c r="F114" i="26"/>
  <c r="E112" i="26"/>
  <c r="J92" i="26"/>
  <c r="J91" i="26"/>
  <c r="F91" i="26"/>
  <c r="F89" i="26"/>
  <c r="E87" i="26"/>
  <c r="J18" i="26"/>
  <c r="E18" i="26"/>
  <c r="F117" i="26"/>
  <c r="J17" i="26"/>
  <c r="J12" i="26"/>
  <c r="J114" i="26" s="1"/>
  <c r="E7" i="26"/>
  <c r="E85" i="26"/>
  <c r="J37" i="25"/>
  <c r="J36" i="25"/>
  <c r="AY122" i="1" s="1"/>
  <c r="J35" i="25"/>
  <c r="AX122" i="1" s="1"/>
  <c r="BI361" i="25"/>
  <c r="BH361" i="25"/>
  <c r="BG361" i="25"/>
  <c r="BF361" i="25"/>
  <c r="T361" i="25"/>
  <c r="R361" i="25"/>
  <c r="P361" i="25"/>
  <c r="BI360" i="25"/>
  <c r="BH360" i="25"/>
  <c r="BG360" i="25"/>
  <c r="BF360" i="25"/>
  <c r="T360" i="25"/>
  <c r="R360" i="25"/>
  <c r="P360" i="25"/>
  <c r="BI359" i="25"/>
  <c r="BH359" i="25"/>
  <c r="BG359" i="25"/>
  <c r="BF359" i="25"/>
  <c r="T359" i="25"/>
  <c r="R359" i="25"/>
  <c r="P359" i="25"/>
  <c r="BI356" i="25"/>
  <c r="BH356" i="25"/>
  <c r="BG356" i="25"/>
  <c r="BF356" i="25"/>
  <c r="T356" i="25"/>
  <c r="T355" i="25"/>
  <c r="R356" i="25"/>
  <c r="R355" i="25"/>
  <c r="P356" i="25"/>
  <c r="P355" i="25"/>
  <c r="BI354" i="25"/>
  <c r="BH354" i="25"/>
  <c r="BG354" i="25"/>
  <c r="BF354" i="25"/>
  <c r="T354" i="25"/>
  <c r="R354" i="25"/>
  <c r="P354" i="25"/>
  <c r="BI350" i="25"/>
  <c r="BH350" i="25"/>
  <c r="BG350" i="25"/>
  <c r="BF350" i="25"/>
  <c r="T350" i="25"/>
  <c r="R350" i="25"/>
  <c r="P350" i="25"/>
  <c r="BI349" i="25"/>
  <c r="BH349" i="25"/>
  <c r="BG349" i="25"/>
  <c r="BF349" i="25"/>
  <c r="T349" i="25"/>
  <c r="R349" i="25"/>
  <c r="P349" i="25"/>
  <c r="BI348" i="25"/>
  <c r="BH348" i="25"/>
  <c r="BG348" i="25"/>
  <c r="BF348" i="25"/>
  <c r="T348" i="25"/>
  <c r="R348" i="25"/>
  <c r="P348" i="25"/>
  <c r="BI344" i="25"/>
  <c r="BH344" i="25"/>
  <c r="BG344" i="25"/>
  <c r="BF344" i="25"/>
  <c r="T344" i="25"/>
  <c r="R344" i="25"/>
  <c r="P344" i="25"/>
  <c r="BI343" i="25"/>
  <c r="BH343" i="25"/>
  <c r="BG343" i="25"/>
  <c r="BF343" i="25"/>
  <c r="T343" i="25"/>
  <c r="R343" i="25"/>
  <c r="P343" i="25"/>
  <c r="BI339" i="25"/>
  <c r="BH339" i="25"/>
  <c r="BG339" i="25"/>
  <c r="BF339" i="25"/>
  <c r="T339" i="25"/>
  <c r="R339" i="25"/>
  <c r="P339" i="25"/>
  <c r="BI337" i="25"/>
  <c r="BH337" i="25"/>
  <c r="BG337" i="25"/>
  <c r="BF337" i="25"/>
  <c r="T337" i="25"/>
  <c r="R337" i="25"/>
  <c r="P337" i="25"/>
  <c r="BI333" i="25"/>
  <c r="BH333" i="25"/>
  <c r="BG333" i="25"/>
  <c r="BF333" i="25"/>
  <c r="T333" i="25"/>
  <c r="R333" i="25"/>
  <c r="P333" i="25"/>
  <c r="BI331" i="25"/>
  <c r="BH331" i="25"/>
  <c r="BG331" i="25"/>
  <c r="BF331" i="25"/>
  <c r="T331" i="25"/>
  <c r="R331" i="25"/>
  <c r="P331" i="25"/>
  <c r="BI330" i="25"/>
  <c r="BH330" i="25"/>
  <c r="BG330" i="25"/>
  <c r="BF330" i="25"/>
  <c r="T330" i="25"/>
  <c r="R330" i="25"/>
  <c r="P330" i="25"/>
  <c r="BI326" i="25"/>
  <c r="BH326" i="25"/>
  <c r="BG326" i="25"/>
  <c r="BF326" i="25"/>
  <c r="T326" i="25"/>
  <c r="R326" i="25"/>
  <c r="P326" i="25"/>
  <c r="BI323" i="25"/>
  <c r="BH323" i="25"/>
  <c r="BG323" i="25"/>
  <c r="BF323" i="25"/>
  <c r="T323" i="25"/>
  <c r="R323" i="25"/>
  <c r="P323" i="25"/>
  <c r="BI319" i="25"/>
  <c r="BH319" i="25"/>
  <c r="BG319" i="25"/>
  <c r="BF319" i="25"/>
  <c r="T319" i="25"/>
  <c r="R319" i="25"/>
  <c r="P319" i="25"/>
  <c r="BI315" i="25"/>
  <c r="BH315" i="25"/>
  <c r="BG315" i="25"/>
  <c r="BF315" i="25"/>
  <c r="T315" i="25"/>
  <c r="R315" i="25"/>
  <c r="P315" i="25"/>
  <c r="BI311" i="25"/>
  <c r="BH311" i="25"/>
  <c r="BG311" i="25"/>
  <c r="BF311" i="25"/>
  <c r="T311" i="25"/>
  <c r="R311" i="25"/>
  <c r="P311" i="25"/>
  <c r="BI307" i="25"/>
  <c r="BH307" i="25"/>
  <c r="BG307" i="25"/>
  <c r="BF307" i="25"/>
  <c r="T307" i="25"/>
  <c r="R307" i="25"/>
  <c r="P307" i="25"/>
  <c r="BI303" i="25"/>
  <c r="BH303" i="25"/>
  <c r="BG303" i="25"/>
  <c r="BF303" i="25"/>
  <c r="T303" i="25"/>
  <c r="R303" i="25"/>
  <c r="P303" i="25"/>
  <c r="BI300" i="25"/>
  <c r="BH300" i="25"/>
  <c r="BG300" i="25"/>
  <c r="BF300" i="25"/>
  <c r="T300" i="25"/>
  <c r="R300" i="25"/>
  <c r="P300" i="25"/>
  <c r="BI296" i="25"/>
  <c r="BH296" i="25"/>
  <c r="BG296" i="25"/>
  <c r="BF296" i="25"/>
  <c r="T296" i="25"/>
  <c r="R296" i="25"/>
  <c r="P296" i="25"/>
  <c r="BI295" i="25"/>
  <c r="BH295" i="25"/>
  <c r="BG295" i="25"/>
  <c r="BF295" i="25"/>
  <c r="T295" i="25"/>
  <c r="R295" i="25"/>
  <c r="P295" i="25"/>
  <c r="BI291" i="25"/>
  <c r="BH291" i="25"/>
  <c r="BG291" i="25"/>
  <c r="BF291" i="25"/>
  <c r="T291" i="25"/>
  <c r="R291" i="25"/>
  <c r="P291" i="25"/>
  <c r="BI287" i="25"/>
  <c r="BH287" i="25"/>
  <c r="BG287" i="25"/>
  <c r="BF287" i="25"/>
  <c r="T287" i="25"/>
  <c r="R287" i="25"/>
  <c r="P287" i="25"/>
  <c r="BI281" i="25"/>
  <c r="BH281" i="25"/>
  <c r="BG281" i="25"/>
  <c r="BF281" i="25"/>
  <c r="T281" i="25"/>
  <c r="T280" i="25"/>
  <c r="R281" i="25"/>
  <c r="R280" i="25" s="1"/>
  <c r="P281" i="25"/>
  <c r="P280" i="25"/>
  <c r="BI279" i="25"/>
  <c r="BH279" i="25"/>
  <c r="BG279" i="25"/>
  <c r="BF279" i="25"/>
  <c r="T279" i="25"/>
  <c r="R279" i="25"/>
  <c r="P279" i="25"/>
  <c r="BI275" i="25"/>
  <c r="BH275" i="25"/>
  <c r="BG275" i="25"/>
  <c r="BF275" i="25"/>
  <c r="T275" i="25"/>
  <c r="R275" i="25"/>
  <c r="P275" i="25"/>
  <c r="BI271" i="25"/>
  <c r="BH271" i="25"/>
  <c r="BG271" i="25"/>
  <c r="BF271" i="25"/>
  <c r="T271" i="25"/>
  <c r="R271" i="25"/>
  <c r="P271" i="25"/>
  <c r="BI269" i="25"/>
  <c r="BH269" i="25"/>
  <c r="BG269" i="25"/>
  <c r="BF269" i="25"/>
  <c r="T269" i="25"/>
  <c r="R269" i="25"/>
  <c r="P269" i="25"/>
  <c r="BI265" i="25"/>
  <c r="BH265" i="25"/>
  <c r="BG265" i="25"/>
  <c r="BF265" i="25"/>
  <c r="T265" i="25"/>
  <c r="R265" i="25"/>
  <c r="P265" i="25"/>
  <c r="BI263" i="25"/>
  <c r="BH263" i="25"/>
  <c r="BG263" i="25"/>
  <c r="BF263" i="25"/>
  <c r="T263" i="25"/>
  <c r="R263" i="25"/>
  <c r="P263" i="25"/>
  <c r="BI259" i="25"/>
  <c r="BH259" i="25"/>
  <c r="BG259" i="25"/>
  <c r="BF259" i="25"/>
  <c r="T259" i="25"/>
  <c r="R259" i="25"/>
  <c r="P259" i="25"/>
  <c r="BI258" i="25"/>
  <c r="BH258" i="25"/>
  <c r="BG258" i="25"/>
  <c r="BF258" i="25"/>
  <c r="T258" i="25"/>
  <c r="R258" i="25"/>
  <c r="P258" i="25"/>
  <c r="BI254" i="25"/>
  <c r="BH254" i="25"/>
  <c r="BG254" i="25"/>
  <c r="BF254" i="25"/>
  <c r="T254" i="25"/>
  <c r="R254" i="25"/>
  <c r="P254" i="25"/>
  <c r="BI249" i="25"/>
  <c r="BH249" i="25"/>
  <c r="BG249" i="25"/>
  <c r="BF249" i="25"/>
  <c r="T249" i="25"/>
  <c r="R249" i="25"/>
  <c r="P249" i="25"/>
  <c r="BI245" i="25"/>
  <c r="BH245" i="25"/>
  <c r="BG245" i="25"/>
  <c r="BF245" i="25"/>
  <c r="T245" i="25"/>
  <c r="R245" i="25"/>
  <c r="P245" i="25"/>
  <c r="BI241" i="25"/>
  <c r="BH241" i="25"/>
  <c r="BG241" i="25"/>
  <c r="BF241" i="25"/>
  <c r="T241" i="25"/>
  <c r="R241" i="25"/>
  <c r="P241" i="25"/>
  <c r="BI239" i="25"/>
  <c r="BH239" i="25"/>
  <c r="BG239" i="25"/>
  <c r="BF239" i="25"/>
  <c r="T239" i="25"/>
  <c r="R239" i="25"/>
  <c r="P239" i="25"/>
  <c r="BI238" i="25"/>
  <c r="BH238" i="25"/>
  <c r="BG238" i="25"/>
  <c r="BF238" i="25"/>
  <c r="T238" i="25"/>
  <c r="R238" i="25"/>
  <c r="P238" i="25"/>
  <c r="BI234" i="25"/>
  <c r="BH234" i="25"/>
  <c r="BG234" i="25"/>
  <c r="BF234" i="25"/>
  <c r="T234" i="25"/>
  <c r="R234" i="25"/>
  <c r="P234" i="25"/>
  <c r="BI233" i="25"/>
  <c r="BH233" i="25"/>
  <c r="BG233" i="25"/>
  <c r="BF233" i="25"/>
  <c r="T233" i="25"/>
  <c r="R233" i="25"/>
  <c r="P233" i="25"/>
  <c r="BI229" i="25"/>
  <c r="BH229" i="25"/>
  <c r="BG229" i="25"/>
  <c r="BF229" i="25"/>
  <c r="T229" i="25"/>
  <c r="R229" i="25"/>
  <c r="P229" i="25"/>
  <c r="BI228" i="25"/>
  <c r="BH228" i="25"/>
  <c r="BG228" i="25"/>
  <c r="BF228" i="25"/>
  <c r="T228" i="25"/>
  <c r="R228" i="25"/>
  <c r="P228" i="25"/>
  <c r="BI224" i="25"/>
  <c r="BH224" i="25"/>
  <c r="BG224" i="25"/>
  <c r="BF224" i="25"/>
  <c r="T224" i="25"/>
  <c r="R224" i="25"/>
  <c r="P224" i="25"/>
  <c r="BI219" i="25"/>
  <c r="BH219" i="25"/>
  <c r="BG219" i="25"/>
  <c r="BF219" i="25"/>
  <c r="T219" i="25"/>
  <c r="R219" i="25"/>
  <c r="P219" i="25"/>
  <c r="BI214" i="25"/>
  <c r="BH214" i="25"/>
  <c r="BG214" i="25"/>
  <c r="BF214" i="25"/>
  <c r="T214" i="25"/>
  <c r="R214" i="25"/>
  <c r="P214" i="25"/>
  <c r="BI210" i="25"/>
  <c r="BH210" i="25"/>
  <c r="BG210" i="25"/>
  <c r="BF210" i="25"/>
  <c r="T210" i="25"/>
  <c r="R210" i="25"/>
  <c r="P210" i="25"/>
  <c r="BI205" i="25"/>
  <c r="BH205" i="25"/>
  <c r="BG205" i="25"/>
  <c r="BF205" i="25"/>
  <c r="T205" i="25"/>
  <c r="R205" i="25"/>
  <c r="P205" i="25"/>
  <c r="BI201" i="25"/>
  <c r="BH201" i="25"/>
  <c r="BG201" i="25"/>
  <c r="BF201" i="25"/>
  <c r="T201" i="25"/>
  <c r="R201" i="25"/>
  <c r="P201" i="25"/>
  <c r="BI197" i="25"/>
  <c r="BH197" i="25"/>
  <c r="BG197" i="25"/>
  <c r="BF197" i="25"/>
  <c r="T197" i="25"/>
  <c r="R197" i="25"/>
  <c r="P197" i="25"/>
  <c r="BI190" i="25"/>
  <c r="BH190" i="25"/>
  <c r="BG190" i="25"/>
  <c r="BF190" i="25"/>
  <c r="T190" i="25"/>
  <c r="R190" i="25"/>
  <c r="P190" i="25"/>
  <c r="BI185" i="25"/>
  <c r="BH185" i="25"/>
  <c r="BG185" i="25"/>
  <c r="BF185" i="25"/>
  <c r="T185" i="25"/>
  <c r="R185" i="25"/>
  <c r="P185" i="25"/>
  <c r="BI183" i="25"/>
  <c r="BH183" i="25"/>
  <c r="BG183" i="25"/>
  <c r="BF183" i="25"/>
  <c r="T183" i="25"/>
  <c r="R183" i="25"/>
  <c r="P183" i="25"/>
  <c r="BI179" i="25"/>
  <c r="BH179" i="25"/>
  <c r="BG179" i="25"/>
  <c r="BF179" i="25"/>
  <c r="T179" i="25"/>
  <c r="R179" i="25"/>
  <c r="P179" i="25"/>
  <c r="BI177" i="25"/>
  <c r="BH177" i="25"/>
  <c r="BG177" i="25"/>
  <c r="BF177" i="25"/>
  <c r="T177" i="25"/>
  <c r="R177" i="25"/>
  <c r="P177" i="25"/>
  <c r="BI172" i="25"/>
  <c r="BH172" i="25"/>
  <c r="BG172" i="25"/>
  <c r="BF172" i="25"/>
  <c r="T172" i="25"/>
  <c r="R172" i="25"/>
  <c r="P172" i="25"/>
  <c r="BI167" i="25"/>
  <c r="BH167" i="25"/>
  <c r="BG167" i="25"/>
  <c r="BF167" i="25"/>
  <c r="T167" i="25"/>
  <c r="R167" i="25"/>
  <c r="P167" i="25"/>
  <c r="BI163" i="25"/>
  <c r="BH163" i="25"/>
  <c r="BG163" i="25"/>
  <c r="BF163" i="25"/>
  <c r="T163" i="25"/>
  <c r="R163" i="25"/>
  <c r="P163" i="25"/>
  <c r="BI157" i="25"/>
  <c r="BH157" i="25"/>
  <c r="BG157" i="25"/>
  <c r="BF157" i="25"/>
  <c r="T157" i="25"/>
  <c r="R157" i="25"/>
  <c r="P157" i="25"/>
  <c r="BI153" i="25"/>
  <c r="BH153" i="25"/>
  <c r="BG153" i="25"/>
  <c r="BF153" i="25"/>
  <c r="T153" i="25"/>
  <c r="R153" i="25"/>
  <c r="P153" i="25"/>
  <c r="BI149" i="25"/>
  <c r="BH149" i="25"/>
  <c r="BG149" i="25"/>
  <c r="BF149" i="25"/>
  <c r="T149" i="25"/>
  <c r="R149" i="25"/>
  <c r="P149" i="25"/>
  <c r="BI145" i="25"/>
  <c r="BH145" i="25"/>
  <c r="BG145" i="25"/>
  <c r="BF145" i="25"/>
  <c r="T145" i="25"/>
  <c r="R145" i="25"/>
  <c r="P145" i="25"/>
  <c r="BI140" i="25"/>
  <c r="BH140" i="25"/>
  <c r="BG140" i="25"/>
  <c r="BF140" i="25"/>
  <c r="T140" i="25"/>
  <c r="R140" i="25"/>
  <c r="P140" i="25"/>
  <c r="BI133" i="25"/>
  <c r="BH133" i="25"/>
  <c r="BG133" i="25"/>
  <c r="BF133" i="25"/>
  <c r="T133" i="25"/>
  <c r="R133" i="25"/>
  <c r="P133" i="25"/>
  <c r="BI129" i="25"/>
  <c r="BH129" i="25"/>
  <c r="BG129" i="25"/>
  <c r="BF129" i="25"/>
  <c r="T129" i="25"/>
  <c r="R129" i="25"/>
  <c r="P129" i="25"/>
  <c r="J123" i="25"/>
  <c r="J122" i="25"/>
  <c r="F122" i="25"/>
  <c r="F120" i="25"/>
  <c r="E118" i="25"/>
  <c r="J92" i="25"/>
  <c r="J91" i="25"/>
  <c r="F91" i="25"/>
  <c r="F89" i="25"/>
  <c r="E87" i="25"/>
  <c r="J18" i="25"/>
  <c r="E18" i="25"/>
  <c r="F123" i="25" s="1"/>
  <c r="J17" i="25"/>
  <c r="J12" i="25"/>
  <c r="J120" i="25" s="1"/>
  <c r="E7" i="25"/>
  <c r="E116" i="25"/>
  <c r="J37" i="24"/>
  <c r="J36" i="24"/>
  <c r="AY121" i="1" s="1"/>
  <c r="J35" i="24"/>
  <c r="AX121" i="1"/>
  <c r="BI167" i="24"/>
  <c r="BH167" i="24"/>
  <c r="BG167" i="24"/>
  <c r="BF167" i="24"/>
  <c r="T167" i="24"/>
  <c r="R167" i="24"/>
  <c r="P167" i="24"/>
  <c r="BI163" i="24"/>
  <c r="BH163" i="24"/>
  <c r="BG163" i="24"/>
  <c r="BF163" i="24"/>
  <c r="T163" i="24"/>
  <c r="R163" i="24"/>
  <c r="P163" i="24"/>
  <c r="BI161" i="24"/>
  <c r="BH161" i="24"/>
  <c r="BG161" i="24"/>
  <c r="BF161" i="24"/>
  <c r="T161" i="24"/>
  <c r="R161" i="24"/>
  <c r="P161" i="24"/>
  <c r="BI160" i="24"/>
  <c r="BH160" i="24"/>
  <c r="BG160" i="24"/>
  <c r="BF160" i="24"/>
  <c r="T160" i="24"/>
  <c r="R160" i="24"/>
  <c r="P160" i="24"/>
  <c r="BI156" i="24"/>
  <c r="BH156" i="24"/>
  <c r="BG156" i="24"/>
  <c r="BF156" i="24"/>
  <c r="T156" i="24"/>
  <c r="R156" i="24"/>
  <c r="P156" i="24"/>
  <c r="BI152" i="24"/>
  <c r="BH152" i="24"/>
  <c r="BG152" i="24"/>
  <c r="BF152" i="24"/>
  <c r="T152" i="24"/>
  <c r="R152" i="24"/>
  <c r="P152" i="24"/>
  <c r="BI148" i="24"/>
  <c r="BH148" i="24"/>
  <c r="BG148" i="24"/>
  <c r="BF148" i="24"/>
  <c r="T148" i="24"/>
  <c r="R148" i="24"/>
  <c r="P148" i="24"/>
  <c r="BI145" i="24"/>
  <c r="BH145" i="24"/>
  <c r="BG145" i="24"/>
  <c r="BF145" i="24"/>
  <c r="T145" i="24"/>
  <c r="T144" i="24" s="1"/>
  <c r="R145" i="24"/>
  <c r="R144" i="24" s="1"/>
  <c r="P145" i="24"/>
  <c r="P144" i="24"/>
  <c r="BI140" i="24"/>
  <c r="BH140" i="24"/>
  <c r="BG140" i="24"/>
  <c r="BF140" i="24"/>
  <c r="T140" i="24"/>
  <c r="R140" i="24"/>
  <c r="P140" i="24"/>
  <c r="BI136" i="24"/>
  <c r="BH136" i="24"/>
  <c r="BG136" i="24"/>
  <c r="BF136" i="24"/>
  <c r="T136" i="24"/>
  <c r="R136" i="24"/>
  <c r="P136" i="24"/>
  <c r="BI131" i="24"/>
  <c r="BH131" i="24"/>
  <c r="BG131" i="24"/>
  <c r="BF131" i="24"/>
  <c r="T131" i="24"/>
  <c r="T130" i="24" s="1"/>
  <c r="R131" i="24"/>
  <c r="R130" i="24" s="1"/>
  <c r="P131" i="24"/>
  <c r="P130" i="24" s="1"/>
  <c r="BI126" i="24"/>
  <c r="BH126" i="24"/>
  <c r="BG126" i="24"/>
  <c r="BF126" i="24"/>
  <c r="T126" i="24"/>
  <c r="T125" i="24" s="1"/>
  <c r="R126" i="24"/>
  <c r="R125" i="24"/>
  <c r="P126" i="24"/>
  <c r="P125" i="24"/>
  <c r="J120" i="24"/>
  <c r="J119" i="24"/>
  <c r="F119" i="24"/>
  <c r="F117" i="24"/>
  <c r="E115" i="24"/>
  <c r="J92" i="24"/>
  <c r="J91" i="24"/>
  <c r="F91" i="24"/>
  <c r="F89" i="24"/>
  <c r="E87" i="24"/>
  <c r="J18" i="24"/>
  <c r="E18" i="24"/>
  <c r="F92" i="24" s="1"/>
  <c r="J17" i="24"/>
  <c r="J12" i="24"/>
  <c r="J117" i="24"/>
  <c r="E7" i="24"/>
  <c r="E85" i="24" s="1"/>
  <c r="J39" i="23"/>
  <c r="J38" i="23"/>
  <c r="AY120" i="1"/>
  <c r="J37" i="23"/>
  <c r="AX120" i="1"/>
  <c r="BI250" i="23"/>
  <c r="BH250" i="23"/>
  <c r="BG250" i="23"/>
  <c r="BF250" i="23"/>
  <c r="T250" i="23"/>
  <c r="R250" i="23"/>
  <c r="P250" i="23"/>
  <c r="BI249" i="23"/>
  <c r="BH249" i="23"/>
  <c r="BG249" i="23"/>
  <c r="BF249" i="23"/>
  <c r="T249" i="23"/>
  <c r="R249" i="23"/>
  <c r="P249" i="23"/>
  <c r="BI248" i="23"/>
  <c r="BH248" i="23"/>
  <c r="BG248" i="23"/>
  <c r="BF248" i="23"/>
  <c r="T248" i="23"/>
  <c r="R248" i="23"/>
  <c r="P248" i="23"/>
  <c r="BI247" i="23"/>
  <c r="BH247" i="23"/>
  <c r="BG247" i="23"/>
  <c r="BF247" i="23"/>
  <c r="T247" i="23"/>
  <c r="R247" i="23"/>
  <c r="P247" i="23"/>
  <c r="BI246" i="23"/>
  <c r="BH246" i="23"/>
  <c r="BG246" i="23"/>
  <c r="BF246" i="23"/>
  <c r="T246" i="23"/>
  <c r="R246" i="23"/>
  <c r="P246" i="23"/>
  <c r="BI245" i="23"/>
  <c r="BH245" i="23"/>
  <c r="BG245" i="23"/>
  <c r="BF245" i="23"/>
  <c r="T245" i="23"/>
  <c r="R245" i="23"/>
  <c r="P245" i="23"/>
  <c r="BI244" i="23"/>
  <c r="BH244" i="23"/>
  <c r="BG244" i="23"/>
  <c r="BF244" i="23"/>
  <c r="T244" i="23"/>
  <c r="R244" i="23"/>
  <c r="P244" i="23"/>
  <c r="BI243" i="23"/>
  <c r="BH243" i="23"/>
  <c r="BG243" i="23"/>
  <c r="BF243" i="23"/>
  <c r="T243" i="23"/>
  <c r="R243" i="23"/>
  <c r="P243" i="23"/>
  <c r="BI240" i="23"/>
  <c r="BH240" i="23"/>
  <c r="BG240" i="23"/>
  <c r="BF240" i="23"/>
  <c r="T240" i="23"/>
  <c r="R240" i="23"/>
  <c r="P240" i="23"/>
  <c r="BI237" i="23"/>
  <c r="BH237" i="23"/>
  <c r="BG237" i="23"/>
  <c r="BF237" i="23"/>
  <c r="T237" i="23"/>
  <c r="R237" i="23"/>
  <c r="P237" i="23"/>
  <c r="BI234" i="23"/>
  <c r="BH234" i="23"/>
  <c r="BG234" i="23"/>
  <c r="BF234" i="23"/>
  <c r="T234" i="23"/>
  <c r="R234" i="23"/>
  <c r="P234" i="23"/>
  <c r="BI231" i="23"/>
  <c r="BH231" i="23"/>
  <c r="BG231" i="23"/>
  <c r="BF231" i="23"/>
  <c r="T231" i="23"/>
  <c r="R231" i="23"/>
  <c r="P231" i="23"/>
  <c r="BI228" i="23"/>
  <c r="BH228" i="23"/>
  <c r="BG228" i="23"/>
  <c r="BF228" i="23"/>
  <c r="T228" i="23"/>
  <c r="R228" i="23"/>
  <c r="P228" i="23"/>
  <c r="BI225" i="23"/>
  <c r="BH225" i="23"/>
  <c r="BG225" i="23"/>
  <c r="BF225" i="23"/>
  <c r="T225" i="23"/>
  <c r="R225" i="23"/>
  <c r="P225" i="23"/>
  <c r="BI222" i="23"/>
  <c r="BH222" i="23"/>
  <c r="BG222" i="23"/>
  <c r="BF222" i="23"/>
  <c r="T222" i="23"/>
  <c r="R222" i="23"/>
  <c r="P222" i="23"/>
  <c r="BI219" i="23"/>
  <c r="BH219" i="23"/>
  <c r="BG219" i="23"/>
  <c r="BF219" i="23"/>
  <c r="T219" i="23"/>
  <c r="R219" i="23"/>
  <c r="P219" i="23"/>
  <c r="BI216" i="23"/>
  <c r="BH216" i="23"/>
  <c r="BG216" i="23"/>
  <c r="BF216" i="23"/>
  <c r="T216" i="23"/>
  <c r="R216" i="23"/>
  <c r="P216" i="23"/>
  <c r="BI213" i="23"/>
  <c r="BH213" i="23"/>
  <c r="BG213" i="23"/>
  <c r="BF213" i="23"/>
  <c r="T213" i="23"/>
  <c r="R213" i="23"/>
  <c r="P213" i="23"/>
  <c r="BI210" i="23"/>
  <c r="BH210" i="23"/>
  <c r="BG210" i="23"/>
  <c r="BF210" i="23"/>
  <c r="T210" i="23"/>
  <c r="R210" i="23"/>
  <c r="P210" i="23"/>
  <c r="BI207" i="23"/>
  <c r="BH207" i="23"/>
  <c r="BG207" i="23"/>
  <c r="BF207" i="23"/>
  <c r="T207" i="23"/>
  <c r="R207" i="23"/>
  <c r="P207" i="23"/>
  <c r="BI204" i="23"/>
  <c r="BH204" i="23"/>
  <c r="BG204" i="23"/>
  <c r="BF204" i="23"/>
  <c r="T204" i="23"/>
  <c r="R204" i="23"/>
  <c r="P204" i="23"/>
  <c r="BI201" i="23"/>
  <c r="BH201" i="23"/>
  <c r="BG201" i="23"/>
  <c r="BF201" i="23"/>
  <c r="T201" i="23"/>
  <c r="R201" i="23"/>
  <c r="P201" i="23"/>
  <c r="BI198" i="23"/>
  <c r="BH198" i="23"/>
  <c r="BG198" i="23"/>
  <c r="BF198" i="23"/>
  <c r="T198" i="23"/>
  <c r="R198" i="23"/>
  <c r="P198" i="23"/>
  <c r="BI195" i="23"/>
  <c r="BH195" i="23"/>
  <c r="BG195" i="23"/>
  <c r="BF195" i="23"/>
  <c r="T195" i="23"/>
  <c r="R195" i="23"/>
  <c r="P195" i="23"/>
  <c r="BI192" i="23"/>
  <c r="BH192" i="23"/>
  <c r="BG192" i="23"/>
  <c r="BF192" i="23"/>
  <c r="T192" i="23"/>
  <c r="R192" i="23"/>
  <c r="P192" i="23"/>
  <c r="BI189" i="23"/>
  <c r="BH189" i="23"/>
  <c r="BG189" i="23"/>
  <c r="BF189" i="23"/>
  <c r="T189" i="23"/>
  <c r="R189" i="23"/>
  <c r="P189" i="23"/>
  <c r="BI186" i="23"/>
  <c r="BH186" i="23"/>
  <c r="BG186" i="23"/>
  <c r="BF186" i="23"/>
  <c r="T186" i="23"/>
  <c r="R186" i="23"/>
  <c r="P186" i="23"/>
  <c r="BI183" i="23"/>
  <c r="BH183" i="23"/>
  <c r="BG183" i="23"/>
  <c r="BF183" i="23"/>
  <c r="T183" i="23"/>
  <c r="R183" i="23"/>
  <c r="P183" i="23"/>
  <c r="BI180" i="23"/>
  <c r="BH180" i="23"/>
  <c r="BG180" i="23"/>
  <c r="BF180" i="23"/>
  <c r="T180" i="23"/>
  <c r="R180" i="23"/>
  <c r="P180" i="23"/>
  <c r="BI177" i="23"/>
  <c r="BH177" i="23"/>
  <c r="BG177" i="23"/>
  <c r="BF177" i="23"/>
  <c r="T177" i="23"/>
  <c r="R177" i="23"/>
  <c r="P177" i="23"/>
  <c r="BI174" i="23"/>
  <c r="BH174" i="23"/>
  <c r="BG174" i="23"/>
  <c r="BF174" i="23"/>
  <c r="T174" i="23"/>
  <c r="R174" i="23"/>
  <c r="P174" i="23"/>
  <c r="BI171" i="23"/>
  <c r="BH171" i="23"/>
  <c r="BG171" i="23"/>
  <c r="BF171" i="23"/>
  <c r="T171" i="23"/>
  <c r="R171" i="23"/>
  <c r="P171" i="23"/>
  <c r="BI168" i="23"/>
  <c r="BH168" i="23"/>
  <c r="BG168" i="23"/>
  <c r="BF168" i="23"/>
  <c r="T168" i="23"/>
  <c r="R168" i="23"/>
  <c r="P168" i="23"/>
  <c r="BI165" i="23"/>
  <c r="BH165" i="23"/>
  <c r="BG165" i="23"/>
  <c r="BF165" i="23"/>
  <c r="T165" i="23"/>
  <c r="R165" i="23"/>
  <c r="P165" i="23"/>
  <c r="BI162" i="23"/>
  <c r="BH162" i="23"/>
  <c r="BG162" i="23"/>
  <c r="BF162" i="23"/>
  <c r="T162" i="23"/>
  <c r="R162" i="23"/>
  <c r="P162" i="23"/>
  <c r="BI159" i="23"/>
  <c r="BH159" i="23"/>
  <c r="BG159" i="23"/>
  <c r="BF159" i="23"/>
  <c r="T159" i="23"/>
  <c r="R159" i="23"/>
  <c r="P159" i="23"/>
  <c r="BI156" i="23"/>
  <c r="BH156" i="23"/>
  <c r="BG156" i="23"/>
  <c r="BF156" i="23"/>
  <c r="T156" i="23"/>
  <c r="R156" i="23"/>
  <c r="P156" i="23"/>
  <c r="BI153" i="23"/>
  <c r="BH153" i="23"/>
  <c r="BG153" i="23"/>
  <c r="BF153" i="23"/>
  <c r="T153" i="23"/>
  <c r="R153" i="23"/>
  <c r="P153" i="23"/>
  <c r="BI150" i="23"/>
  <c r="BH150" i="23"/>
  <c r="BG150" i="23"/>
  <c r="BF150" i="23"/>
  <c r="T150" i="23"/>
  <c r="R150" i="23"/>
  <c r="P150" i="23"/>
  <c r="BI147" i="23"/>
  <c r="BH147" i="23"/>
  <c r="BG147" i="23"/>
  <c r="BF147" i="23"/>
  <c r="T147" i="23"/>
  <c r="R147" i="23"/>
  <c r="P147" i="23"/>
  <c r="BI144" i="23"/>
  <c r="BH144" i="23"/>
  <c r="BG144" i="23"/>
  <c r="BF144" i="23"/>
  <c r="T144" i="23"/>
  <c r="R144" i="23"/>
  <c r="P144" i="23"/>
  <c r="BI141" i="23"/>
  <c r="BH141" i="23"/>
  <c r="BG141" i="23"/>
  <c r="BF141" i="23"/>
  <c r="T141" i="23"/>
  <c r="R141" i="23"/>
  <c r="P141" i="23"/>
  <c r="BI138" i="23"/>
  <c r="BH138" i="23"/>
  <c r="BG138" i="23"/>
  <c r="BF138" i="23"/>
  <c r="T138" i="23"/>
  <c r="R138" i="23"/>
  <c r="P138" i="23"/>
  <c r="BI135" i="23"/>
  <c r="BH135" i="23"/>
  <c r="BG135" i="23"/>
  <c r="BF135" i="23"/>
  <c r="T135" i="23"/>
  <c r="R135" i="23"/>
  <c r="P135" i="23"/>
  <c r="BI132" i="23"/>
  <c r="BH132" i="23"/>
  <c r="BG132" i="23"/>
  <c r="BF132" i="23"/>
  <c r="T132" i="23"/>
  <c r="R132" i="23"/>
  <c r="P132" i="23"/>
  <c r="BI129" i="23"/>
  <c r="BH129" i="23"/>
  <c r="BG129" i="23"/>
  <c r="BF129" i="23"/>
  <c r="T129" i="23"/>
  <c r="R129" i="23"/>
  <c r="P129" i="23"/>
  <c r="BI126" i="23"/>
  <c r="BH126" i="23"/>
  <c r="BG126" i="23"/>
  <c r="BF126" i="23"/>
  <c r="T126" i="23"/>
  <c r="R126" i="23"/>
  <c r="P126" i="23"/>
  <c r="BI123" i="23"/>
  <c r="BH123" i="23"/>
  <c r="BG123" i="23"/>
  <c r="BF123" i="23"/>
  <c r="T123" i="23"/>
  <c r="R123" i="23"/>
  <c r="P123" i="23"/>
  <c r="J118" i="23"/>
  <c r="J117" i="23"/>
  <c r="F117" i="23"/>
  <c r="F115" i="23"/>
  <c r="E113" i="23"/>
  <c r="J94" i="23"/>
  <c r="J93" i="23"/>
  <c r="F93" i="23"/>
  <c r="F91" i="23"/>
  <c r="E89" i="23"/>
  <c r="J20" i="23"/>
  <c r="E20" i="23"/>
  <c r="F118" i="23" s="1"/>
  <c r="J19" i="23"/>
  <c r="J14" i="23"/>
  <c r="J115" i="23"/>
  <c r="E7" i="23"/>
  <c r="E109" i="23" s="1"/>
  <c r="J41" i="22"/>
  <c r="J40" i="22"/>
  <c r="AY119" i="1" s="1"/>
  <c r="J39" i="22"/>
  <c r="AX119" i="1"/>
  <c r="BI159" i="22"/>
  <c r="BH159" i="22"/>
  <c r="BG159" i="22"/>
  <c r="BF159" i="22"/>
  <c r="T159" i="22"/>
  <c r="R159" i="22"/>
  <c r="P159" i="22"/>
  <c r="BI158" i="22"/>
  <c r="BH158" i="22"/>
  <c r="BG158" i="22"/>
  <c r="BF158" i="22"/>
  <c r="T158" i="22"/>
  <c r="R158" i="22"/>
  <c r="P158" i="22"/>
  <c r="BI156" i="22"/>
  <c r="BH156" i="22"/>
  <c r="BG156" i="22"/>
  <c r="BF156" i="22"/>
  <c r="T156" i="22"/>
  <c r="R156" i="22"/>
  <c r="P156" i="22"/>
  <c r="BI155" i="22"/>
  <c r="BH155" i="22"/>
  <c r="BG155" i="22"/>
  <c r="BF155" i="22"/>
  <c r="T155" i="22"/>
  <c r="R155" i="22"/>
  <c r="P155" i="22"/>
  <c r="BI154" i="22"/>
  <c r="BH154" i="22"/>
  <c r="BG154" i="22"/>
  <c r="BF154" i="22"/>
  <c r="T154" i="22"/>
  <c r="R154" i="22"/>
  <c r="P154" i="22"/>
  <c r="BI153" i="22"/>
  <c r="BH153" i="22"/>
  <c r="BG153" i="22"/>
  <c r="BF153" i="22"/>
  <c r="T153" i="22"/>
  <c r="R153" i="22"/>
  <c r="P153" i="22"/>
  <c r="BI152" i="22"/>
  <c r="BH152" i="22"/>
  <c r="BG152" i="22"/>
  <c r="BF152" i="22"/>
  <c r="T152" i="22"/>
  <c r="R152" i="22"/>
  <c r="P152" i="22"/>
  <c r="BI151" i="22"/>
  <c r="BH151" i="22"/>
  <c r="BG151" i="22"/>
  <c r="BF151" i="22"/>
  <c r="T151" i="22"/>
  <c r="R151" i="22"/>
  <c r="P151" i="22"/>
  <c r="BI150" i="22"/>
  <c r="BH150" i="22"/>
  <c r="BG150" i="22"/>
  <c r="BF150" i="22"/>
  <c r="T150" i="22"/>
  <c r="R150" i="22"/>
  <c r="P150" i="22"/>
  <c r="BI149" i="22"/>
  <c r="BH149" i="22"/>
  <c r="BG149" i="22"/>
  <c r="BF149" i="22"/>
  <c r="T149" i="22"/>
  <c r="R149" i="22"/>
  <c r="P149" i="22"/>
  <c r="BI147" i="22"/>
  <c r="BH147" i="22"/>
  <c r="BG147" i="22"/>
  <c r="BF147" i="22"/>
  <c r="T147" i="22"/>
  <c r="R147" i="22"/>
  <c r="P147" i="22"/>
  <c r="BI146" i="22"/>
  <c r="BH146" i="22"/>
  <c r="BG146" i="22"/>
  <c r="BF146" i="22"/>
  <c r="T146" i="22"/>
  <c r="R146" i="22"/>
  <c r="P146" i="22"/>
  <c r="BI145" i="22"/>
  <c r="BH145" i="22"/>
  <c r="BG145" i="22"/>
  <c r="BF145" i="22"/>
  <c r="T145" i="22"/>
  <c r="R145" i="22"/>
  <c r="P145" i="22"/>
  <c r="BI144" i="22"/>
  <c r="BH144" i="22"/>
  <c r="BG144" i="22"/>
  <c r="BF144" i="22"/>
  <c r="T144" i="22"/>
  <c r="R144" i="22"/>
  <c r="P144" i="22"/>
  <c r="BI143" i="22"/>
  <c r="BH143" i="22"/>
  <c r="BG143" i="22"/>
  <c r="BF143" i="22"/>
  <c r="T143" i="22"/>
  <c r="R143" i="22"/>
  <c r="P143" i="22"/>
  <c r="BI142" i="22"/>
  <c r="BH142" i="22"/>
  <c r="BG142" i="22"/>
  <c r="BF142" i="22"/>
  <c r="T142" i="22"/>
  <c r="R142" i="22"/>
  <c r="P142" i="22"/>
  <c r="BI141" i="22"/>
  <c r="BH141" i="22"/>
  <c r="BG141" i="22"/>
  <c r="BF141" i="22"/>
  <c r="T141" i="22"/>
  <c r="R141" i="22"/>
  <c r="P141" i="22"/>
  <c r="BI140" i="22"/>
  <c r="BH140" i="22"/>
  <c r="BG140" i="22"/>
  <c r="BF140" i="22"/>
  <c r="T140" i="22"/>
  <c r="R140" i="22"/>
  <c r="P140" i="22"/>
  <c r="BI139" i="22"/>
  <c r="BH139" i="22"/>
  <c r="BG139" i="22"/>
  <c r="BF139" i="22"/>
  <c r="T139" i="22"/>
  <c r="R139" i="22"/>
  <c r="P139" i="22"/>
  <c r="BI138" i="22"/>
  <c r="BH138" i="22"/>
  <c r="BG138" i="22"/>
  <c r="BF138" i="22"/>
  <c r="T138" i="22"/>
  <c r="R138" i="22"/>
  <c r="P138" i="22"/>
  <c r="BI137" i="22"/>
  <c r="BH137" i="22"/>
  <c r="BG137" i="22"/>
  <c r="BF137" i="22"/>
  <c r="T137" i="22"/>
  <c r="R137" i="22"/>
  <c r="P137" i="22"/>
  <c r="BI136" i="22"/>
  <c r="BH136" i="22"/>
  <c r="BG136" i="22"/>
  <c r="BF136" i="22"/>
  <c r="T136" i="22"/>
  <c r="R136" i="22"/>
  <c r="P136" i="22"/>
  <c r="BI135" i="22"/>
  <c r="BH135" i="22"/>
  <c r="BG135" i="22"/>
  <c r="BF135" i="22"/>
  <c r="T135" i="22"/>
  <c r="R135" i="22"/>
  <c r="P135" i="22"/>
  <c r="BI134" i="22"/>
  <c r="BH134" i="22"/>
  <c r="BG134" i="22"/>
  <c r="BF134" i="22"/>
  <c r="T134" i="22"/>
  <c r="R134" i="22"/>
  <c r="P134" i="22"/>
  <c r="BI133" i="22"/>
  <c r="BH133" i="22"/>
  <c r="BG133" i="22"/>
  <c r="BF133" i="22"/>
  <c r="T133" i="22"/>
  <c r="R133" i="22"/>
  <c r="P133" i="22"/>
  <c r="BI132" i="22"/>
  <c r="BH132" i="22"/>
  <c r="BG132" i="22"/>
  <c r="BF132" i="22"/>
  <c r="T132" i="22"/>
  <c r="R132" i="22"/>
  <c r="P132" i="22"/>
  <c r="BI131" i="22"/>
  <c r="BH131" i="22"/>
  <c r="BG131" i="22"/>
  <c r="BF131" i="22"/>
  <c r="T131" i="22"/>
  <c r="R131" i="22"/>
  <c r="P131" i="22"/>
  <c r="BI130" i="22"/>
  <c r="BH130" i="22"/>
  <c r="BG130" i="22"/>
  <c r="BF130" i="22"/>
  <c r="T130" i="22"/>
  <c r="R130" i="22"/>
  <c r="P130" i="22"/>
  <c r="BI129" i="22"/>
  <c r="BH129" i="22"/>
  <c r="BG129" i="22"/>
  <c r="BF129" i="22"/>
  <c r="T129" i="22"/>
  <c r="R129" i="22"/>
  <c r="P129" i="22"/>
  <c r="J124" i="22"/>
  <c r="J123" i="22"/>
  <c r="F123" i="22"/>
  <c r="F121" i="22"/>
  <c r="E119" i="22"/>
  <c r="J96" i="22"/>
  <c r="J95" i="22"/>
  <c r="F95" i="22"/>
  <c r="F93" i="22"/>
  <c r="E91" i="22"/>
  <c r="J22" i="22"/>
  <c r="E22" i="22"/>
  <c r="F124" i="22" s="1"/>
  <c r="J21" i="22"/>
  <c r="J16" i="22"/>
  <c r="J93" i="22" s="1"/>
  <c r="E7" i="22"/>
  <c r="E113" i="22"/>
  <c r="J41" i="21"/>
  <c r="J40" i="21"/>
  <c r="AY118" i="1"/>
  <c r="J39" i="21"/>
  <c r="AX118" i="1"/>
  <c r="BI136" i="21"/>
  <c r="BH136" i="21"/>
  <c r="BG136" i="21"/>
  <c r="BF136" i="21"/>
  <c r="T136" i="21"/>
  <c r="R136" i="21"/>
  <c r="P136" i="21"/>
  <c r="BI135" i="21"/>
  <c r="BH135" i="21"/>
  <c r="BG135" i="21"/>
  <c r="BF135" i="21"/>
  <c r="T135" i="21"/>
  <c r="R135" i="21"/>
  <c r="P135" i="21"/>
  <c r="BI134" i="21"/>
  <c r="BH134" i="21"/>
  <c r="BG134" i="21"/>
  <c r="BF134" i="21"/>
  <c r="T134" i="21"/>
  <c r="R134" i="21"/>
  <c r="P134" i="21"/>
  <c r="BI133" i="21"/>
  <c r="BH133" i="21"/>
  <c r="BG133" i="21"/>
  <c r="BF133" i="21"/>
  <c r="T133" i="21"/>
  <c r="R133" i="21"/>
  <c r="P133" i="21"/>
  <c r="BI132" i="21"/>
  <c r="BH132" i="21"/>
  <c r="BG132" i="21"/>
  <c r="BF132" i="21"/>
  <c r="T132" i="21"/>
  <c r="R132" i="21"/>
  <c r="P132" i="21"/>
  <c r="BI131" i="21"/>
  <c r="BH131" i="21"/>
  <c r="BG131" i="21"/>
  <c r="BF131" i="21"/>
  <c r="T131" i="21"/>
  <c r="R131" i="21"/>
  <c r="P131" i="21"/>
  <c r="BI130" i="21"/>
  <c r="BH130" i="21"/>
  <c r="BG130" i="21"/>
  <c r="BF130" i="21"/>
  <c r="T130" i="21"/>
  <c r="R130" i="21"/>
  <c r="P130" i="21"/>
  <c r="BI129" i="21"/>
  <c r="BH129" i="21"/>
  <c r="BG129" i="21"/>
  <c r="BF129" i="21"/>
  <c r="T129" i="21"/>
  <c r="R129" i="21"/>
  <c r="P129" i="21"/>
  <c r="BI128" i="21"/>
  <c r="BH128" i="21"/>
  <c r="BG128" i="21"/>
  <c r="BF128" i="21"/>
  <c r="T128" i="21"/>
  <c r="R128" i="21"/>
  <c r="P128" i="21"/>
  <c r="BI127" i="21"/>
  <c r="BH127" i="21"/>
  <c r="BG127" i="21"/>
  <c r="BF127" i="21"/>
  <c r="T127" i="21"/>
  <c r="R127" i="21"/>
  <c r="P127" i="21"/>
  <c r="J122" i="21"/>
  <c r="J121" i="21"/>
  <c r="F121" i="21"/>
  <c r="F119" i="21"/>
  <c r="E117" i="21"/>
  <c r="J96" i="21"/>
  <c r="J95" i="21"/>
  <c r="F95" i="21"/>
  <c r="F93" i="21"/>
  <c r="E91" i="21"/>
  <c r="J22" i="21"/>
  <c r="E22" i="21"/>
  <c r="F122" i="21" s="1"/>
  <c r="J21" i="21"/>
  <c r="J16" i="21"/>
  <c r="J93" i="21" s="1"/>
  <c r="E7" i="21"/>
  <c r="E85" i="21"/>
  <c r="J41" i="20"/>
  <c r="J40" i="20"/>
  <c r="AY117" i="1"/>
  <c r="J39" i="20"/>
  <c r="AX117" i="1"/>
  <c r="BI137" i="20"/>
  <c r="BH137" i="20"/>
  <c r="BG137" i="20"/>
  <c r="BF137" i="20"/>
  <c r="T137" i="20"/>
  <c r="R137" i="20"/>
  <c r="P137" i="20"/>
  <c r="BI136" i="20"/>
  <c r="BH136" i="20"/>
  <c r="BG136" i="20"/>
  <c r="BF136" i="20"/>
  <c r="T136" i="20"/>
  <c r="R136" i="20"/>
  <c r="P136" i="20"/>
  <c r="BI135" i="20"/>
  <c r="BH135" i="20"/>
  <c r="BG135" i="20"/>
  <c r="BF135" i="20"/>
  <c r="T135" i="20"/>
  <c r="R135" i="20"/>
  <c r="P135" i="20"/>
  <c r="BI134" i="20"/>
  <c r="BH134" i="20"/>
  <c r="BG134" i="20"/>
  <c r="BF134" i="20"/>
  <c r="T134" i="20"/>
  <c r="R134" i="20"/>
  <c r="P134" i="20"/>
  <c r="BI133" i="20"/>
  <c r="BH133" i="20"/>
  <c r="BG133" i="20"/>
  <c r="BF133" i="20"/>
  <c r="T133" i="20"/>
  <c r="R133" i="20"/>
  <c r="P133" i="20"/>
  <c r="BI131" i="20"/>
  <c r="BH131" i="20"/>
  <c r="BG131" i="20"/>
  <c r="BF131" i="20"/>
  <c r="T131" i="20"/>
  <c r="R131" i="20"/>
  <c r="P131" i="20"/>
  <c r="BI130" i="20"/>
  <c r="BH130" i="20"/>
  <c r="BG130" i="20"/>
  <c r="BF130" i="20"/>
  <c r="T130" i="20"/>
  <c r="R130" i="20"/>
  <c r="P130" i="20"/>
  <c r="BI129" i="20"/>
  <c r="BH129" i="20"/>
  <c r="BG129" i="20"/>
  <c r="BF129" i="20"/>
  <c r="T129" i="20"/>
  <c r="R129" i="20"/>
  <c r="P129" i="20"/>
  <c r="BI128" i="20"/>
  <c r="BH128" i="20"/>
  <c r="BG128" i="20"/>
  <c r="BF128" i="20"/>
  <c r="T128" i="20"/>
  <c r="R128" i="20"/>
  <c r="P128" i="20"/>
  <c r="J123" i="20"/>
  <c r="J122" i="20"/>
  <c r="F122" i="20"/>
  <c r="F120" i="20"/>
  <c r="E118" i="20"/>
  <c r="J96" i="20"/>
  <c r="J95" i="20"/>
  <c r="F95" i="20"/>
  <c r="F93" i="20"/>
  <c r="E91" i="20"/>
  <c r="J22" i="20"/>
  <c r="E22" i="20"/>
  <c r="F123" i="20" s="1"/>
  <c r="J21" i="20"/>
  <c r="J16" i="20"/>
  <c r="J120" i="20" s="1"/>
  <c r="E7" i="20"/>
  <c r="E85" i="20"/>
  <c r="J41" i="19"/>
  <c r="J40" i="19"/>
  <c r="AY116" i="1" s="1"/>
  <c r="J39" i="19"/>
  <c r="AX116" i="1" s="1"/>
  <c r="BI189" i="19"/>
  <c r="BH189" i="19"/>
  <c r="BG189" i="19"/>
  <c r="BF189" i="19"/>
  <c r="T189" i="19"/>
  <c r="R189" i="19"/>
  <c r="P189" i="19"/>
  <c r="BI188" i="19"/>
  <c r="BH188" i="19"/>
  <c r="BG188" i="19"/>
  <c r="BF188" i="19"/>
  <c r="T188" i="19"/>
  <c r="R188" i="19"/>
  <c r="P188" i="19"/>
  <c r="BI187" i="19"/>
  <c r="BH187" i="19"/>
  <c r="BG187" i="19"/>
  <c r="BF187" i="19"/>
  <c r="T187" i="19"/>
  <c r="R187" i="19"/>
  <c r="P187" i="19"/>
  <c r="BI186" i="19"/>
  <c r="BH186" i="19"/>
  <c r="BG186" i="19"/>
  <c r="BF186" i="19"/>
  <c r="T186" i="19"/>
  <c r="R186" i="19"/>
  <c r="P186" i="19"/>
  <c r="BI185" i="19"/>
  <c r="BH185" i="19"/>
  <c r="BG185" i="19"/>
  <c r="BF185" i="19"/>
  <c r="T185" i="19"/>
  <c r="R185" i="19"/>
  <c r="P185" i="19"/>
  <c r="BI184" i="19"/>
  <c r="BH184" i="19"/>
  <c r="BG184" i="19"/>
  <c r="BF184" i="19"/>
  <c r="T184" i="19"/>
  <c r="R184" i="19"/>
  <c r="P184" i="19"/>
  <c r="BI183" i="19"/>
  <c r="BH183" i="19"/>
  <c r="BG183" i="19"/>
  <c r="BF183" i="19"/>
  <c r="T183" i="19"/>
  <c r="R183" i="19"/>
  <c r="P183" i="19"/>
  <c r="BI182" i="19"/>
  <c r="BH182" i="19"/>
  <c r="BG182" i="19"/>
  <c r="BF182" i="19"/>
  <c r="T182" i="19"/>
  <c r="R182" i="19"/>
  <c r="P182" i="19"/>
  <c r="BI181" i="19"/>
  <c r="BH181" i="19"/>
  <c r="BG181" i="19"/>
  <c r="BF181" i="19"/>
  <c r="T181" i="19"/>
  <c r="R181" i="19"/>
  <c r="P181" i="19"/>
  <c r="BI180" i="19"/>
  <c r="BH180" i="19"/>
  <c r="BG180" i="19"/>
  <c r="BF180" i="19"/>
  <c r="T180" i="19"/>
  <c r="R180" i="19"/>
  <c r="P180" i="19"/>
  <c r="BI179" i="19"/>
  <c r="BH179" i="19"/>
  <c r="BG179" i="19"/>
  <c r="BF179" i="19"/>
  <c r="T179" i="19"/>
  <c r="R179" i="19"/>
  <c r="P179" i="19"/>
  <c r="BI178" i="19"/>
  <c r="BH178" i="19"/>
  <c r="BG178" i="19"/>
  <c r="BF178" i="19"/>
  <c r="T178" i="19"/>
  <c r="R178" i="19"/>
  <c r="P178" i="19"/>
  <c r="BI177" i="19"/>
  <c r="BH177" i="19"/>
  <c r="BG177" i="19"/>
  <c r="BF177" i="19"/>
  <c r="T177" i="19"/>
  <c r="R177" i="19"/>
  <c r="P177" i="19"/>
  <c r="BI176" i="19"/>
  <c r="BH176" i="19"/>
  <c r="BG176" i="19"/>
  <c r="BF176" i="19"/>
  <c r="T176" i="19"/>
  <c r="R176" i="19"/>
  <c r="P176" i="19"/>
  <c r="BI174" i="19"/>
  <c r="BH174" i="19"/>
  <c r="BG174" i="19"/>
  <c r="BF174" i="19"/>
  <c r="T174" i="19"/>
  <c r="R174" i="19"/>
  <c r="P174" i="19"/>
  <c r="BI173" i="19"/>
  <c r="BH173" i="19"/>
  <c r="BG173" i="19"/>
  <c r="BF173" i="19"/>
  <c r="T173" i="19"/>
  <c r="R173" i="19"/>
  <c r="P173" i="19"/>
  <c r="BI172" i="19"/>
  <c r="BH172" i="19"/>
  <c r="BG172" i="19"/>
  <c r="BF172" i="19"/>
  <c r="T172" i="19"/>
  <c r="R172" i="19"/>
  <c r="P172" i="19"/>
  <c r="BI171" i="19"/>
  <c r="BH171" i="19"/>
  <c r="BG171" i="19"/>
  <c r="BF171" i="19"/>
  <c r="T171" i="19"/>
  <c r="R171" i="19"/>
  <c r="P171" i="19"/>
  <c r="BI170" i="19"/>
  <c r="BH170" i="19"/>
  <c r="BG170" i="19"/>
  <c r="BF170" i="19"/>
  <c r="T170" i="19"/>
  <c r="R170" i="19"/>
  <c r="P170" i="19"/>
  <c r="BI169" i="19"/>
  <c r="BH169" i="19"/>
  <c r="BG169" i="19"/>
  <c r="BF169" i="19"/>
  <c r="T169" i="19"/>
  <c r="R169" i="19"/>
  <c r="P169" i="19"/>
  <c r="BI168" i="19"/>
  <c r="BH168" i="19"/>
  <c r="BG168" i="19"/>
  <c r="BF168" i="19"/>
  <c r="T168" i="19"/>
  <c r="R168" i="19"/>
  <c r="P168" i="19"/>
  <c r="BI167" i="19"/>
  <c r="BH167" i="19"/>
  <c r="BG167" i="19"/>
  <c r="BF167" i="19"/>
  <c r="T167" i="19"/>
  <c r="R167" i="19"/>
  <c r="P167" i="19"/>
  <c r="BI166" i="19"/>
  <c r="BH166" i="19"/>
  <c r="BG166" i="19"/>
  <c r="BF166" i="19"/>
  <c r="T166" i="19"/>
  <c r="R166" i="19"/>
  <c r="P166" i="19"/>
  <c r="BI165" i="19"/>
  <c r="BH165" i="19"/>
  <c r="BG165" i="19"/>
  <c r="BF165" i="19"/>
  <c r="T165" i="19"/>
  <c r="R165" i="19"/>
  <c r="P165" i="19"/>
  <c r="BI164" i="19"/>
  <c r="BH164" i="19"/>
  <c r="BG164" i="19"/>
  <c r="BF164" i="19"/>
  <c r="T164" i="19"/>
  <c r="R164" i="19"/>
  <c r="P164" i="19"/>
  <c r="BI163" i="19"/>
  <c r="BH163" i="19"/>
  <c r="BG163" i="19"/>
  <c r="BF163" i="19"/>
  <c r="T163" i="19"/>
  <c r="R163" i="19"/>
  <c r="P163" i="19"/>
  <c r="BI162" i="19"/>
  <c r="BH162" i="19"/>
  <c r="BG162" i="19"/>
  <c r="BF162" i="19"/>
  <c r="T162" i="19"/>
  <c r="R162" i="19"/>
  <c r="P162" i="19"/>
  <c r="BI161" i="19"/>
  <c r="BH161" i="19"/>
  <c r="BG161" i="19"/>
  <c r="BF161" i="19"/>
  <c r="T161" i="19"/>
  <c r="R161" i="19"/>
  <c r="P161" i="19"/>
  <c r="BI160" i="19"/>
  <c r="BH160" i="19"/>
  <c r="BG160" i="19"/>
  <c r="BF160" i="19"/>
  <c r="T160" i="19"/>
  <c r="R160" i="19"/>
  <c r="P160" i="19"/>
  <c r="BI159" i="19"/>
  <c r="BH159" i="19"/>
  <c r="BG159" i="19"/>
  <c r="BF159" i="19"/>
  <c r="T159" i="19"/>
  <c r="R159" i="19"/>
  <c r="P159" i="19"/>
  <c r="BI158" i="19"/>
  <c r="BH158" i="19"/>
  <c r="BG158" i="19"/>
  <c r="BF158" i="19"/>
  <c r="T158" i="19"/>
  <c r="R158" i="19"/>
  <c r="P158" i="19"/>
  <c r="BI157" i="19"/>
  <c r="BH157" i="19"/>
  <c r="BG157" i="19"/>
  <c r="BF157" i="19"/>
  <c r="T157" i="19"/>
  <c r="R157" i="19"/>
  <c r="P157" i="19"/>
  <c r="BI156" i="19"/>
  <c r="BH156" i="19"/>
  <c r="BG156" i="19"/>
  <c r="BF156" i="19"/>
  <c r="T156" i="19"/>
  <c r="R156" i="19"/>
  <c r="P156" i="19"/>
  <c r="BI155" i="19"/>
  <c r="BH155" i="19"/>
  <c r="BG155" i="19"/>
  <c r="BF155" i="19"/>
  <c r="T155" i="19"/>
  <c r="R155" i="19"/>
  <c r="P155" i="19"/>
  <c r="BI154" i="19"/>
  <c r="BH154" i="19"/>
  <c r="BG154" i="19"/>
  <c r="BF154" i="19"/>
  <c r="T154" i="19"/>
  <c r="R154" i="19"/>
  <c r="P154" i="19"/>
  <c r="BI153" i="19"/>
  <c r="BH153" i="19"/>
  <c r="BG153" i="19"/>
  <c r="BF153" i="19"/>
  <c r="T153" i="19"/>
  <c r="R153" i="19"/>
  <c r="P153" i="19"/>
  <c r="BI152" i="19"/>
  <c r="BH152" i="19"/>
  <c r="BG152" i="19"/>
  <c r="BF152" i="19"/>
  <c r="T152" i="19"/>
  <c r="R152" i="19"/>
  <c r="P152" i="19"/>
  <c r="BI151" i="19"/>
  <c r="BH151" i="19"/>
  <c r="BG151" i="19"/>
  <c r="BF151" i="19"/>
  <c r="T151" i="19"/>
  <c r="R151" i="19"/>
  <c r="P151" i="19"/>
  <c r="BI150" i="19"/>
  <c r="BH150" i="19"/>
  <c r="BG150" i="19"/>
  <c r="BF150" i="19"/>
  <c r="T150" i="19"/>
  <c r="R150" i="19"/>
  <c r="P150" i="19"/>
  <c r="BI148" i="19"/>
  <c r="BH148" i="19"/>
  <c r="BG148" i="19"/>
  <c r="BF148" i="19"/>
  <c r="T148" i="19"/>
  <c r="R148" i="19"/>
  <c r="P148" i="19"/>
  <c r="BI147" i="19"/>
  <c r="BH147" i="19"/>
  <c r="BG147" i="19"/>
  <c r="BF147" i="19"/>
  <c r="T147" i="19"/>
  <c r="R147" i="19"/>
  <c r="P147" i="19"/>
  <c r="BI146" i="19"/>
  <c r="BH146" i="19"/>
  <c r="BG146" i="19"/>
  <c r="BF146" i="19"/>
  <c r="T146" i="19"/>
  <c r="R146" i="19"/>
  <c r="P146" i="19"/>
  <c r="BI145" i="19"/>
  <c r="BH145" i="19"/>
  <c r="BG145" i="19"/>
  <c r="BF145" i="19"/>
  <c r="T145" i="19"/>
  <c r="R145" i="19"/>
  <c r="P145" i="19"/>
  <c r="BI144" i="19"/>
  <c r="BH144" i="19"/>
  <c r="BG144" i="19"/>
  <c r="BF144" i="19"/>
  <c r="T144" i="19"/>
  <c r="R144" i="19"/>
  <c r="P144" i="19"/>
  <c r="BI143" i="19"/>
  <c r="BH143" i="19"/>
  <c r="BG143" i="19"/>
  <c r="BF143" i="19"/>
  <c r="T143" i="19"/>
  <c r="R143" i="19"/>
  <c r="P143" i="19"/>
  <c r="BI142" i="19"/>
  <c r="BH142" i="19"/>
  <c r="BG142" i="19"/>
  <c r="BF142" i="19"/>
  <c r="T142" i="19"/>
  <c r="R142" i="19"/>
  <c r="P142" i="19"/>
  <c r="BI141" i="19"/>
  <c r="BH141" i="19"/>
  <c r="BG141" i="19"/>
  <c r="BF141" i="19"/>
  <c r="T141" i="19"/>
  <c r="R141" i="19"/>
  <c r="P141" i="19"/>
  <c r="BI140" i="19"/>
  <c r="BH140" i="19"/>
  <c r="BG140" i="19"/>
  <c r="BF140" i="19"/>
  <c r="T140" i="19"/>
  <c r="R140" i="19"/>
  <c r="P140" i="19"/>
  <c r="BI139" i="19"/>
  <c r="BH139" i="19"/>
  <c r="BG139" i="19"/>
  <c r="BF139" i="19"/>
  <c r="T139" i="19"/>
  <c r="R139" i="19"/>
  <c r="P139" i="19"/>
  <c r="BI138" i="19"/>
  <c r="BH138" i="19"/>
  <c r="BG138" i="19"/>
  <c r="BF138" i="19"/>
  <c r="T138" i="19"/>
  <c r="R138" i="19"/>
  <c r="P138" i="19"/>
  <c r="BI137" i="19"/>
  <c r="BH137" i="19"/>
  <c r="BG137" i="19"/>
  <c r="BF137" i="19"/>
  <c r="T137" i="19"/>
  <c r="R137" i="19"/>
  <c r="P137" i="19"/>
  <c r="BI136" i="19"/>
  <c r="BH136" i="19"/>
  <c r="BG136" i="19"/>
  <c r="BF136" i="19"/>
  <c r="T136" i="19"/>
  <c r="R136" i="19"/>
  <c r="P136" i="19"/>
  <c r="BI135" i="19"/>
  <c r="BH135" i="19"/>
  <c r="BG135" i="19"/>
  <c r="BF135" i="19"/>
  <c r="T135" i="19"/>
  <c r="R135" i="19"/>
  <c r="P135" i="19"/>
  <c r="BI134" i="19"/>
  <c r="BH134" i="19"/>
  <c r="BG134" i="19"/>
  <c r="BF134" i="19"/>
  <c r="T134" i="19"/>
  <c r="R134" i="19"/>
  <c r="P134" i="19"/>
  <c r="BI133" i="19"/>
  <c r="BH133" i="19"/>
  <c r="BG133" i="19"/>
  <c r="BF133" i="19"/>
  <c r="T133" i="19"/>
  <c r="R133" i="19"/>
  <c r="P133" i="19"/>
  <c r="BI132" i="19"/>
  <c r="BH132" i="19"/>
  <c r="BG132" i="19"/>
  <c r="BF132" i="19"/>
  <c r="T132" i="19"/>
  <c r="R132" i="19"/>
  <c r="P132" i="19"/>
  <c r="BI131" i="19"/>
  <c r="BH131" i="19"/>
  <c r="BG131" i="19"/>
  <c r="BF131" i="19"/>
  <c r="T131" i="19"/>
  <c r="R131" i="19"/>
  <c r="P131" i="19"/>
  <c r="BI130" i="19"/>
  <c r="BH130" i="19"/>
  <c r="BG130" i="19"/>
  <c r="BF130" i="19"/>
  <c r="T130" i="19"/>
  <c r="R130" i="19"/>
  <c r="P130" i="19"/>
  <c r="BI129" i="19"/>
  <c r="BH129" i="19"/>
  <c r="BG129" i="19"/>
  <c r="BF129" i="19"/>
  <c r="T129" i="19"/>
  <c r="R129" i="19"/>
  <c r="P129" i="19"/>
  <c r="J124" i="19"/>
  <c r="J123" i="19"/>
  <c r="F123" i="19"/>
  <c r="F121" i="19"/>
  <c r="E119" i="19"/>
  <c r="J96" i="19"/>
  <c r="J95" i="19"/>
  <c r="F95" i="19"/>
  <c r="F93" i="19"/>
  <c r="E91" i="19"/>
  <c r="J22" i="19"/>
  <c r="E22" i="19"/>
  <c r="F124" i="19" s="1"/>
  <c r="J21" i="19"/>
  <c r="J16" i="19"/>
  <c r="J121" i="19"/>
  <c r="E7" i="19"/>
  <c r="E113" i="19" s="1"/>
  <c r="J41" i="18"/>
  <c r="J40" i="18"/>
  <c r="AY115" i="1"/>
  <c r="J39" i="18"/>
  <c r="AX115" i="1" s="1"/>
  <c r="BI165" i="18"/>
  <c r="BH165" i="18"/>
  <c r="BG165" i="18"/>
  <c r="BF165" i="18"/>
  <c r="T165" i="18"/>
  <c r="R165" i="18"/>
  <c r="P165" i="18"/>
  <c r="BI164" i="18"/>
  <c r="BH164" i="18"/>
  <c r="BG164" i="18"/>
  <c r="BF164" i="18"/>
  <c r="T164" i="18"/>
  <c r="R164" i="18"/>
  <c r="P164" i="18"/>
  <c r="BI163" i="18"/>
  <c r="BH163" i="18"/>
  <c r="BG163" i="18"/>
  <c r="BF163" i="18"/>
  <c r="T163" i="18"/>
  <c r="R163" i="18"/>
  <c r="P163" i="18"/>
  <c r="BI162" i="18"/>
  <c r="BH162" i="18"/>
  <c r="BG162" i="18"/>
  <c r="BF162" i="18"/>
  <c r="T162" i="18"/>
  <c r="R162" i="18"/>
  <c r="P162" i="18"/>
  <c r="BI161" i="18"/>
  <c r="BH161" i="18"/>
  <c r="BG161" i="18"/>
  <c r="BF161" i="18"/>
  <c r="T161" i="18"/>
  <c r="R161" i="18"/>
  <c r="P161" i="18"/>
  <c r="BI160" i="18"/>
  <c r="BH160" i="18"/>
  <c r="BG160" i="18"/>
  <c r="BF160" i="18"/>
  <c r="T160" i="18"/>
  <c r="R160" i="18"/>
  <c r="P160" i="18"/>
  <c r="BI159" i="18"/>
  <c r="BH159" i="18"/>
  <c r="BG159" i="18"/>
  <c r="BF159" i="18"/>
  <c r="T159" i="18"/>
  <c r="R159" i="18"/>
  <c r="P159" i="18"/>
  <c r="BI158" i="18"/>
  <c r="BH158" i="18"/>
  <c r="BG158" i="18"/>
  <c r="BF158" i="18"/>
  <c r="T158" i="18"/>
  <c r="R158" i="18"/>
  <c r="P158" i="18"/>
  <c r="BI157" i="18"/>
  <c r="BH157" i="18"/>
  <c r="BG157" i="18"/>
  <c r="BF157" i="18"/>
  <c r="T157" i="18"/>
  <c r="R157" i="18"/>
  <c r="P157" i="18"/>
  <c r="BI156" i="18"/>
  <c r="BH156" i="18"/>
  <c r="BG156" i="18"/>
  <c r="BF156" i="18"/>
  <c r="T156" i="18"/>
  <c r="R156" i="18"/>
  <c r="P156" i="18"/>
  <c r="BI155" i="18"/>
  <c r="BH155" i="18"/>
  <c r="BG155" i="18"/>
  <c r="BF155" i="18"/>
  <c r="T155" i="18"/>
  <c r="R155" i="18"/>
  <c r="P155" i="18"/>
  <c r="BI154" i="18"/>
  <c r="BH154" i="18"/>
  <c r="BG154" i="18"/>
  <c r="BF154" i="18"/>
  <c r="T154" i="18"/>
  <c r="R154" i="18"/>
  <c r="P154" i="18"/>
  <c r="BI153" i="18"/>
  <c r="BH153" i="18"/>
  <c r="BG153" i="18"/>
  <c r="BF153" i="18"/>
  <c r="T153" i="18"/>
  <c r="R153" i="18"/>
  <c r="P153" i="18"/>
  <c r="BI152" i="18"/>
  <c r="BH152" i="18"/>
  <c r="BG152" i="18"/>
  <c r="BF152" i="18"/>
  <c r="T152" i="18"/>
  <c r="R152" i="18"/>
  <c r="P152" i="18"/>
  <c r="BI151" i="18"/>
  <c r="BH151" i="18"/>
  <c r="BG151" i="18"/>
  <c r="BF151" i="18"/>
  <c r="T151" i="18"/>
  <c r="R151" i="18"/>
  <c r="P151" i="18"/>
  <c r="BI149" i="18"/>
  <c r="BH149" i="18"/>
  <c r="BG149" i="18"/>
  <c r="BF149" i="18"/>
  <c r="T149" i="18"/>
  <c r="R149" i="18"/>
  <c r="P149" i="18"/>
  <c r="BI148" i="18"/>
  <c r="BH148" i="18"/>
  <c r="BG148" i="18"/>
  <c r="BF148" i="18"/>
  <c r="T148" i="18"/>
  <c r="R148" i="18"/>
  <c r="P148" i="18"/>
  <c r="BI147" i="18"/>
  <c r="BH147" i="18"/>
  <c r="BG147" i="18"/>
  <c r="BF147" i="18"/>
  <c r="T147" i="18"/>
  <c r="R147" i="18"/>
  <c r="P147" i="18"/>
  <c r="BI145" i="18"/>
  <c r="BH145" i="18"/>
  <c r="BG145" i="18"/>
  <c r="BF145" i="18"/>
  <c r="T145" i="18"/>
  <c r="R145" i="18"/>
  <c r="P145" i="18"/>
  <c r="BI144" i="18"/>
  <c r="BH144" i="18"/>
  <c r="BG144" i="18"/>
  <c r="BF144" i="18"/>
  <c r="T144" i="18"/>
  <c r="R144" i="18"/>
  <c r="P144" i="18"/>
  <c r="BI143" i="18"/>
  <c r="BH143" i="18"/>
  <c r="BG143" i="18"/>
  <c r="BF143" i="18"/>
  <c r="T143" i="18"/>
  <c r="R143" i="18"/>
  <c r="P143" i="18"/>
  <c r="BI141" i="18"/>
  <c r="BH141" i="18"/>
  <c r="BG141" i="18"/>
  <c r="BF141" i="18"/>
  <c r="T141" i="18"/>
  <c r="R141" i="18"/>
  <c r="P141" i="18"/>
  <c r="BI140" i="18"/>
  <c r="BH140" i="18"/>
  <c r="BG140" i="18"/>
  <c r="BF140" i="18"/>
  <c r="T140" i="18"/>
  <c r="R140" i="18"/>
  <c r="P140" i="18"/>
  <c r="BI139" i="18"/>
  <c r="BH139" i="18"/>
  <c r="BG139" i="18"/>
  <c r="BF139" i="18"/>
  <c r="T139" i="18"/>
  <c r="R139" i="18"/>
  <c r="P139" i="18"/>
  <c r="BI138" i="18"/>
  <c r="BH138" i="18"/>
  <c r="BG138" i="18"/>
  <c r="BF138" i="18"/>
  <c r="T138" i="18"/>
  <c r="R138" i="18"/>
  <c r="P138" i="18"/>
  <c r="BI137" i="18"/>
  <c r="BH137" i="18"/>
  <c r="BG137" i="18"/>
  <c r="BF137" i="18"/>
  <c r="T137" i="18"/>
  <c r="R137" i="18"/>
  <c r="P137" i="18"/>
  <c r="BI136" i="18"/>
  <c r="BH136" i="18"/>
  <c r="BG136" i="18"/>
  <c r="BF136" i="18"/>
  <c r="T136" i="18"/>
  <c r="R136" i="18"/>
  <c r="P136" i="18"/>
  <c r="BI135" i="18"/>
  <c r="BH135" i="18"/>
  <c r="BG135" i="18"/>
  <c r="BF135" i="18"/>
  <c r="T135" i="18"/>
  <c r="R135" i="18"/>
  <c r="P135" i="18"/>
  <c r="BI134" i="18"/>
  <c r="BH134" i="18"/>
  <c r="BG134" i="18"/>
  <c r="BF134" i="18"/>
  <c r="T134" i="18"/>
  <c r="R134" i="18"/>
  <c r="P134" i="18"/>
  <c r="BI133" i="18"/>
  <c r="BH133" i="18"/>
  <c r="BG133" i="18"/>
  <c r="BF133" i="18"/>
  <c r="T133" i="18"/>
  <c r="R133" i="18"/>
  <c r="P133" i="18"/>
  <c r="BI132" i="18"/>
  <c r="BH132" i="18"/>
  <c r="BG132" i="18"/>
  <c r="BF132" i="18"/>
  <c r="T132" i="18"/>
  <c r="R132" i="18"/>
  <c r="P132" i="18"/>
  <c r="J126" i="18"/>
  <c r="J125" i="18"/>
  <c r="F125" i="18"/>
  <c r="F123" i="18"/>
  <c r="E121" i="18"/>
  <c r="J96" i="18"/>
  <c r="J95" i="18"/>
  <c r="F95" i="18"/>
  <c r="F93" i="18"/>
  <c r="E91" i="18"/>
  <c r="J22" i="18"/>
  <c r="E22" i="18"/>
  <c r="F96" i="18" s="1"/>
  <c r="J21" i="18"/>
  <c r="J16" i="18"/>
  <c r="J123" i="18"/>
  <c r="E7" i="18"/>
  <c r="E115" i="18" s="1"/>
  <c r="J41" i="17"/>
  <c r="J40" i="17"/>
  <c r="AY114" i="1"/>
  <c r="J39" i="17"/>
  <c r="AX114" i="1" s="1"/>
  <c r="BI174" i="17"/>
  <c r="BH174" i="17"/>
  <c r="BG174" i="17"/>
  <c r="BF174" i="17"/>
  <c r="T174" i="17"/>
  <c r="R174" i="17"/>
  <c r="P174" i="17"/>
  <c r="BI173" i="17"/>
  <c r="BH173" i="17"/>
  <c r="BG173" i="17"/>
  <c r="BF173" i="17"/>
  <c r="T173" i="17"/>
  <c r="R173" i="17"/>
  <c r="P173" i="17"/>
  <c r="BI172" i="17"/>
  <c r="BH172" i="17"/>
  <c r="BG172" i="17"/>
  <c r="BF172" i="17"/>
  <c r="T172" i="17"/>
  <c r="R172" i="17"/>
  <c r="P172" i="17"/>
  <c r="BI171" i="17"/>
  <c r="BH171" i="17"/>
  <c r="BG171" i="17"/>
  <c r="BF171" i="17"/>
  <c r="T171" i="17"/>
  <c r="R171" i="17"/>
  <c r="P171" i="17"/>
  <c r="BI170" i="17"/>
  <c r="BH170" i="17"/>
  <c r="BG170" i="17"/>
  <c r="BF170" i="17"/>
  <c r="T170" i="17"/>
  <c r="R170" i="17"/>
  <c r="P170" i="17"/>
  <c r="BI169" i="17"/>
  <c r="BH169" i="17"/>
  <c r="BG169" i="17"/>
  <c r="BF169" i="17"/>
  <c r="T169" i="17"/>
  <c r="R169" i="17"/>
  <c r="P169" i="17"/>
  <c r="BI168" i="17"/>
  <c r="BH168" i="17"/>
  <c r="BG168" i="17"/>
  <c r="BF168" i="17"/>
  <c r="T168" i="17"/>
  <c r="R168" i="17"/>
  <c r="P168" i="17"/>
  <c r="BI167" i="17"/>
  <c r="BH167" i="17"/>
  <c r="BG167" i="17"/>
  <c r="BF167" i="17"/>
  <c r="T167" i="17"/>
  <c r="R167" i="17"/>
  <c r="P167" i="17"/>
  <c r="BI166" i="17"/>
  <c r="BH166" i="17"/>
  <c r="BG166" i="17"/>
  <c r="BF166" i="17"/>
  <c r="T166" i="17"/>
  <c r="R166" i="17"/>
  <c r="P166" i="17"/>
  <c r="BI165" i="17"/>
  <c r="BH165" i="17"/>
  <c r="BG165" i="17"/>
  <c r="BF165" i="17"/>
  <c r="T165" i="17"/>
  <c r="R165" i="17"/>
  <c r="P165" i="17"/>
  <c r="BI164" i="17"/>
  <c r="BH164" i="17"/>
  <c r="BG164" i="17"/>
  <c r="BF164" i="17"/>
  <c r="T164" i="17"/>
  <c r="R164" i="17"/>
  <c r="P164" i="17"/>
  <c r="BI163" i="17"/>
  <c r="BH163" i="17"/>
  <c r="BG163" i="17"/>
  <c r="BF163" i="17"/>
  <c r="T163" i="17"/>
  <c r="R163" i="17"/>
  <c r="P163" i="17"/>
  <c r="BI162" i="17"/>
  <c r="BH162" i="17"/>
  <c r="BG162" i="17"/>
  <c r="BF162" i="17"/>
  <c r="T162" i="17"/>
  <c r="R162" i="17"/>
  <c r="P162" i="17"/>
  <c r="BI161" i="17"/>
  <c r="BH161" i="17"/>
  <c r="BG161" i="17"/>
  <c r="BF161" i="17"/>
  <c r="T161" i="17"/>
  <c r="R161" i="17"/>
  <c r="P161" i="17"/>
  <c r="BI160" i="17"/>
  <c r="BH160" i="17"/>
  <c r="BG160" i="17"/>
  <c r="BF160" i="17"/>
  <c r="T160" i="17"/>
  <c r="R160" i="17"/>
  <c r="P160" i="17"/>
  <c r="BI159" i="17"/>
  <c r="BH159" i="17"/>
  <c r="BG159" i="17"/>
  <c r="BF159" i="17"/>
  <c r="T159" i="17"/>
  <c r="R159" i="17"/>
  <c r="P159" i="17"/>
  <c r="BI158" i="17"/>
  <c r="BH158" i="17"/>
  <c r="BG158" i="17"/>
  <c r="BF158" i="17"/>
  <c r="T158" i="17"/>
  <c r="R158" i="17"/>
  <c r="P158" i="17"/>
  <c r="BI157" i="17"/>
  <c r="BH157" i="17"/>
  <c r="BG157" i="17"/>
  <c r="BF157" i="17"/>
  <c r="T157" i="17"/>
  <c r="R157" i="17"/>
  <c r="P157" i="17"/>
  <c r="BI156" i="17"/>
  <c r="BH156" i="17"/>
  <c r="BG156" i="17"/>
  <c r="BF156" i="17"/>
  <c r="T156" i="17"/>
  <c r="R156" i="17"/>
  <c r="P156" i="17"/>
  <c r="BI154" i="17"/>
  <c r="BH154" i="17"/>
  <c r="BG154" i="17"/>
  <c r="BF154" i="17"/>
  <c r="T154" i="17"/>
  <c r="R154" i="17"/>
  <c r="P154" i="17"/>
  <c r="BI153" i="17"/>
  <c r="BH153" i="17"/>
  <c r="BG153" i="17"/>
  <c r="BF153" i="17"/>
  <c r="T153" i="17"/>
  <c r="R153" i="17"/>
  <c r="P153" i="17"/>
  <c r="BI152" i="17"/>
  <c r="BH152" i="17"/>
  <c r="BG152" i="17"/>
  <c r="BF152" i="17"/>
  <c r="T152" i="17"/>
  <c r="R152" i="17"/>
  <c r="P152" i="17"/>
  <c r="BI151" i="17"/>
  <c r="BH151" i="17"/>
  <c r="BG151" i="17"/>
  <c r="BF151" i="17"/>
  <c r="T151" i="17"/>
  <c r="R151" i="17"/>
  <c r="P151" i="17"/>
  <c r="BI150" i="17"/>
  <c r="BH150" i="17"/>
  <c r="BG150" i="17"/>
  <c r="BF150" i="17"/>
  <c r="T150" i="17"/>
  <c r="R150" i="17"/>
  <c r="P150" i="17"/>
  <c r="BI149" i="17"/>
  <c r="BH149" i="17"/>
  <c r="BG149" i="17"/>
  <c r="BF149" i="17"/>
  <c r="T149" i="17"/>
  <c r="R149" i="17"/>
  <c r="P149" i="17"/>
  <c r="BI148" i="17"/>
  <c r="BH148" i="17"/>
  <c r="BG148" i="17"/>
  <c r="BF148" i="17"/>
  <c r="T148" i="17"/>
  <c r="R148" i="17"/>
  <c r="P148" i="17"/>
  <c r="BI147" i="17"/>
  <c r="BH147" i="17"/>
  <c r="BG147" i="17"/>
  <c r="BF147" i="17"/>
  <c r="T147" i="17"/>
  <c r="R147" i="17"/>
  <c r="P147" i="17"/>
  <c r="BI146" i="17"/>
  <c r="BH146" i="17"/>
  <c r="BG146" i="17"/>
  <c r="BF146" i="17"/>
  <c r="T146" i="17"/>
  <c r="R146" i="17"/>
  <c r="P146" i="17"/>
  <c r="BI144" i="17"/>
  <c r="BH144" i="17"/>
  <c r="BG144" i="17"/>
  <c r="BF144" i="17"/>
  <c r="T144" i="17"/>
  <c r="R144" i="17"/>
  <c r="P144" i="17"/>
  <c r="BI143" i="17"/>
  <c r="BH143" i="17"/>
  <c r="BG143" i="17"/>
  <c r="BF143" i="17"/>
  <c r="T143" i="17"/>
  <c r="R143" i="17"/>
  <c r="P143" i="17"/>
  <c r="BI142" i="17"/>
  <c r="BH142" i="17"/>
  <c r="BG142" i="17"/>
  <c r="BF142" i="17"/>
  <c r="T142" i="17"/>
  <c r="R142" i="17"/>
  <c r="P142" i="17"/>
  <c r="BI141" i="17"/>
  <c r="BH141" i="17"/>
  <c r="BG141" i="17"/>
  <c r="BF141" i="17"/>
  <c r="T141" i="17"/>
  <c r="R141" i="17"/>
  <c r="P141" i="17"/>
  <c r="BI140" i="17"/>
  <c r="BH140" i="17"/>
  <c r="BG140" i="17"/>
  <c r="BF140" i="17"/>
  <c r="T140" i="17"/>
  <c r="R140" i="17"/>
  <c r="P140" i="17"/>
  <c r="BI139" i="17"/>
  <c r="BH139" i="17"/>
  <c r="BG139" i="17"/>
  <c r="BF139" i="17"/>
  <c r="T139" i="17"/>
  <c r="R139" i="17"/>
  <c r="P139" i="17"/>
  <c r="BI138" i="17"/>
  <c r="BH138" i="17"/>
  <c r="BG138" i="17"/>
  <c r="BF138" i="17"/>
  <c r="T138" i="17"/>
  <c r="R138" i="17"/>
  <c r="P138" i="17"/>
  <c r="BI137" i="17"/>
  <c r="BH137" i="17"/>
  <c r="BG137" i="17"/>
  <c r="BF137" i="17"/>
  <c r="T137" i="17"/>
  <c r="R137" i="17"/>
  <c r="P137" i="17"/>
  <c r="BI136" i="17"/>
  <c r="BH136" i="17"/>
  <c r="BG136" i="17"/>
  <c r="BF136" i="17"/>
  <c r="T136" i="17"/>
  <c r="R136" i="17"/>
  <c r="P136" i="17"/>
  <c r="BI135" i="17"/>
  <c r="BH135" i="17"/>
  <c r="BG135" i="17"/>
  <c r="BF135" i="17"/>
  <c r="T135" i="17"/>
  <c r="R135" i="17"/>
  <c r="P135" i="17"/>
  <c r="BI134" i="17"/>
  <c r="BH134" i="17"/>
  <c r="BG134" i="17"/>
  <c r="BF134" i="17"/>
  <c r="T134" i="17"/>
  <c r="R134" i="17"/>
  <c r="P134" i="17"/>
  <c r="BI133" i="17"/>
  <c r="BH133" i="17"/>
  <c r="BG133" i="17"/>
  <c r="BF133" i="17"/>
  <c r="T133" i="17"/>
  <c r="R133" i="17"/>
  <c r="P133" i="17"/>
  <c r="BI132" i="17"/>
  <c r="BH132" i="17"/>
  <c r="BG132" i="17"/>
  <c r="BF132" i="17"/>
  <c r="T132" i="17"/>
  <c r="R132" i="17"/>
  <c r="P132" i="17"/>
  <c r="BI131" i="17"/>
  <c r="BH131" i="17"/>
  <c r="BG131" i="17"/>
  <c r="BF131" i="17"/>
  <c r="T131" i="17"/>
  <c r="R131" i="17"/>
  <c r="P131" i="17"/>
  <c r="BI130" i="17"/>
  <c r="BH130" i="17"/>
  <c r="BG130" i="17"/>
  <c r="BF130" i="17"/>
  <c r="T130" i="17"/>
  <c r="R130" i="17"/>
  <c r="P130" i="17"/>
  <c r="BI129" i="17"/>
  <c r="BH129" i="17"/>
  <c r="BG129" i="17"/>
  <c r="BF129" i="17"/>
  <c r="T129" i="17"/>
  <c r="R129" i="17"/>
  <c r="P129" i="17"/>
  <c r="J124" i="17"/>
  <c r="J123" i="17"/>
  <c r="F123" i="17"/>
  <c r="F121" i="17"/>
  <c r="E119" i="17"/>
  <c r="J96" i="17"/>
  <c r="J95" i="17"/>
  <c r="F95" i="17"/>
  <c r="F93" i="17"/>
  <c r="E91" i="17"/>
  <c r="J22" i="17"/>
  <c r="E22" i="17"/>
  <c r="F96" i="17"/>
  <c r="J21" i="17"/>
  <c r="J16" i="17"/>
  <c r="J93" i="17"/>
  <c r="E7" i="17"/>
  <c r="E113" i="17" s="1"/>
  <c r="J41" i="16"/>
  <c r="J40" i="16"/>
  <c r="AY113" i="1"/>
  <c r="J39" i="16"/>
  <c r="AX113" i="1" s="1"/>
  <c r="BI152" i="16"/>
  <c r="BH152" i="16"/>
  <c r="BG152" i="16"/>
  <c r="BF152" i="16"/>
  <c r="T152" i="16"/>
  <c r="R152" i="16"/>
  <c r="P152" i="16"/>
  <c r="BI151" i="16"/>
  <c r="BH151" i="16"/>
  <c r="BG151" i="16"/>
  <c r="BF151" i="16"/>
  <c r="T151" i="16"/>
  <c r="R151" i="16"/>
  <c r="P151" i="16"/>
  <c r="BI150" i="16"/>
  <c r="BH150" i="16"/>
  <c r="BG150" i="16"/>
  <c r="BF150" i="16"/>
  <c r="T150" i="16"/>
  <c r="R150" i="16"/>
  <c r="P150" i="16"/>
  <c r="BI148" i="16"/>
  <c r="BH148" i="16"/>
  <c r="BG148" i="16"/>
  <c r="BF148" i="16"/>
  <c r="T148" i="16"/>
  <c r="T147" i="16"/>
  <c r="R148" i="16"/>
  <c r="R147" i="16" s="1"/>
  <c r="P148" i="16"/>
  <c r="P147" i="16" s="1"/>
  <c r="BI146" i="16"/>
  <c r="BH146" i="16"/>
  <c r="BG146" i="16"/>
  <c r="BF146" i="16"/>
  <c r="T146" i="16"/>
  <c r="R146" i="16"/>
  <c r="P146" i="16"/>
  <c r="BI145" i="16"/>
  <c r="BH145" i="16"/>
  <c r="BG145" i="16"/>
  <c r="BF145" i="16"/>
  <c r="T145" i="16"/>
  <c r="R145" i="16"/>
  <c r="P145" i="16"/>
  <c r="BI144" i="16"/>
  <c r="BH144" i="16"/>
  <c r="BG144" i="16"/>
  <c r="BF144" i="16"/>
  <c r="T144" i="16"/>
  <c r="R144" i="16"/>
  <c r="P144" i="16"/>
  <c r="BI143" i="16"/>
  <c r="BH143" i="16"/>
  <c r="BG143" i="16"/>
  <c r="BF143" i="16"/>
  <c r="T143" i="16"/>
  <c r="R143" i="16"/>
  <c r="P143" i="16"/>
  <c r="BI142" i="16"/>
  <c r="BH142" i="16"/>
  <c r="BG142" i="16"/>
  <c r="BF142" i="16"/>
  <c r="T142" i="16"/>
  <c r="R142" i="16"/>
  <c r="P142" i="16"/>
  <c r="BI141" i="16"/>
  <c r="BH141" i="16"/>
  <c r="BG141" i="16"/>
  <c r="BF141" i="16"/>
  <c r="T141" i="16"/>
  <c r="R141" i="16"/>
  <c r="P141" i="16"/>
  <c r="BI140" i="16"/>
  <c r="BH140" i="16"/>
  <c r="BG140" i="16"/>
  <c r="BF140" i="16"/>
  <c r="T140" i="16"/>
  <c r="R140" i="16"/>
  <c r="P140" i="16"/>
  <c r="BI139" i="16"/>
  <c r="BH139" i="16"/>
  <c r="BG139" i="16"/>
  <c r="BF139" i="16"/>
  <c r="T139" i="16"/>
  <c r="R139" i="16"/>
  <c r="P139" i="16"/>
  <c r="BI137" i="16"/>
  <c r="BH137" i="16"/>
  <c r="BG137" i="16"/>
  <c r="BF137" i="16"/>
  <c r="T137" i="16"/>
  <c r="R137" i="16"/>
  <c r="P137" i="16"/>
  <c r="BI136" i="16"/>
  <c r="BH136" i="16"/>
  <c r="BG136" i="16"/>
  <c r="BF136" i="16"/>
  <c r="T136" i="16"/>
  <c r="R136" i="16"/>
  <c r="P136" i="16"/>
  <c r="BI135" i="16"/>
  <c r="BH135" i="16"/>
  <c r="BG135" i="16"/>
  <c r="BF135" i="16"/>
  <c r="T135" i="16"/>
  <c r="R135" i="16"/>
  <c r="P135" i="16"/>
  <c r="BI134" i="16"/>
  <c r="BH134" i="16"/>
  <c r="BG134" i="16"/>
  <c r="BF134" i="16"/>
  <c r="T134" i="16"/>
  <c r="R134" i="16"/>
  <c r="P134" i="16"/>
  <c r="BI133" i="16"/>
  <c r="BH133" i="16"/>
  <c r="BG133" i="16"/>
  <c r="BF133" i="16"/>
  <c r="T133" i="16"/>
  <c r="R133" i="16"/>
  <c r="P133" i="16"/>
  <c r="BI132" i="16"/>
  <c r="BH132" i="16"/>
  <c r="BG132" i="16"/>
  <c r="BF132" i="16"/>
  <c r="T132" i="16"/>
  <c r="R132" i="16"/>
  <c r="P132" i="16"/>
  <c r="BI131" i="16"/>
  <c r="BH131" i="16"/>
  <c r="BG131" i="16"/>
  <c r="BF131" i="16"/>
  <c r="T131" i="16"/>
  <c r="R131" i="16"/>
  <c r="P131" i="16"/>
  <c r="BI130" i="16"/>
  <c r="BH130" i="16"/>
  <c r="BG130" i="16"/>
  <c r="BF130" i="16"/>
  <c r="T130" i="16"/>
  <c r="R130" i="16"/>
  <c r="P130" i="16"/>
  <c r="J125" i="16"/>
  <c r="J124" i="16"/>
  <c r="F124" i="16"/>
  <c r="F122" i="16"/>
  <c r="E120" i="16"/>
  <c r="J96" i="16"/>
  <c r="J95" i="16"/>
  <c r="F95" i="16"/>
  <c r="F93" i="16"/>
  <c r="E91" i="16"/>
  <c r="J22" i="16"/>
  <c r="E22" i="16"/>
  <c r="F96" i="16"/>
  <c r="J21" i="16"/>
  <c r="J16" i="16"/>
  <c r="J93" i="16" s="1"/>
  <c r="E7" i="16"/>
  <c r="E85" i="16" s="1"/>
  <c r="J41" i="15"/>
  <c r="J40" i="15"/>
  <c r="AY112" i="1" s="1"/>
  <c r="J39" i="15"/>
  <c r="AX112" i="1"/>
  <c r="BI208" i="15"/>
  <c r="BH208" i="15"/>
  <c r="BG208" i="15"/>
  <c r="BF208" i="15"/>
  <c r="T208" i="15"/>
  <c r="R208" i="15"/>
  <c r="P208" i="15"/>
  <c r="BI207" i="15"/>
  <c r="BH207" i="15"/>
  <c r="BG207" i="15"/>
  <c r="BF207" i="15"/>
  <c r="T207" i="15"/>
  <c r="R207" i="15"/>
  <c r="P207" i="15"/>
  <c r="BI206" i="15"/>
  <c r="BH206" i="15"/>
  <c r="BG206" i="15"/>
  <c r="BF206" i="15"/>
  <c r="T206" i="15"/>
  <c r="R206" i="15"/>
  <c r="P206" i="15"/>
  <c r="BI205" i="15"/>
  <c r="BH205" i="15"/>
  <c r="BG205" i="15"/>
  <c r="BF205" i="15"/>
  <c r="T205" i="15"/>
  <c r="R205" i="15"/>
  <c r="P205" i="15"/>
  <c r="BI204" i="15"/>
  <c r="BH204" i="15"/>
  <c r="BG204" i="15"/>
  <c r="BF204" i="15"/>
  <c r="T204" i="15"/>
  <c r="R204" i="15"/>
  <c r="P204" i="15"/>
  <c r="BI203" i="15"/>
  <c r="BH203" i="15"/>
  <c r="BG203" i="15"/>
  <c r="BF203" i="15"/>
  <c r="T203" i="15"/>
  <c r="R203" i="15"/>
  <c r="P203" i="15"/>
  <c r="BI202" i="15"/>
  <c r="BH202" i="15"/>
  <c r="BG202" i="15"/>
  <c r="BF202" i="15"/>
  <c r="T202" i="15"/>
  <c r="R202" i="15"/>
  <c r="P202" i="15"/>
  <c r="BI200" i="15"/>
  <c r="BH200" i="15"/>
  <c r="BG200" i="15"/>
  <c r="BF200" i="15"/>
  <c r="T200" i="15"/>
  <c r="R200" i="15"/>
  <c r="P200" i="15"/>
  <c r="BI199" i="15"/>
  <c r="BH199" i="15"/>
  <c r="BG199" i="15"/>
  <c r="BF199" i="15"/>
  <c r="T199" i="15"/>
  <c r="R199" i="15"/>
  <c r="P199" i="15"/>
  <c r="BI198" i="15"/>
  <c r="BH198" i="15"/>
  <c r="BG198" i="15"/>
  <c r="BF198" i="15"/>
  <c r="T198" i="15"/>
  <c r="R198" i="15"/>
  <c r="P198" i="15"/>
  <c r="BI197" i="15"/>
  <c r="BH197" i="15"/>
  <c r="BG197" i="15"/>
  <c r="BF197" i="15"/>
  <c r="T197" i="15"/>
  <c r="R197" i="15"/>
  <c r="P197" i="15"/>
  <c r="BI196" i="15"/>
  <c r="BH196" i="15"/>
  <c r="BG196" i="15"/>
  <c r="BF196" i="15"/>
  <c r="T196" i="15"/>
  <c r="R196" i="15"/>
  <c r="P196" i="15"/>
  <c r="BI195" i="15"/>
  <c r="BH195" i="15"/>
  <c r="BG195" i="15"/>
  <c r="BF195" i="15"/>
  <c r="T195" i="15"/>
  <c r="R195" i="15"/>
  <c r="P195" i="15"/>
  <c r="BI194" i="15"/>
  <c r="BH194" i="15"/>
  <c r="BG194" i="15"/>
  <c r="BF194" i="15"/>
  <c r="T194" i="15"/>
  <c r="R194" i="15"/>
  <c r="P194" i="15"/>
  <c r="BI193" i="15"/>
  <c r="BH193" i="15"/>
  <c r="BG193" i="15"/>
  <c r="BF193" i="15"/>
  <c r="T193" i="15"/>
  <c r="R193" i="15"/>
  <c r="P193" i="15"/>
  <c r="BI192" i="15"/>
  <c r="BH192" i="15"/>
  <c r="BG192" i="15"/>
  <c r="BF192" i="15"/>
  <c r="T192" i="15"/>
  <c r="R192" i="15"/>
  <c r="P192" i="15"/>
  <c r="BI191" i="15"/>
  <c r="BH191" i="15"/>
  <c r="BG191" i="15"/>
  <c r="BF191" i="15"/>
  <c r="T191" i="15"/>
  <c r="R191" i="15"/>
  <c r="P191" i="15"/>
  <c r="BI190" i="15"/>
  <c r="BH190" i="15"/>
  <c r="BG190" i="15"/>
  <c r="BF190" i="15"/>
  <c r="T190" i="15"/>
  <c r="R190" i="15"/>
  <c r="P190" i="15"/>
  <c r="BI189" i="15"/>
  <c r="BH189" i="15"/>
  <c r="BG189" i="15"/>
  <c r="BF189" i="15"/>
  <c r="T189" i="15"/>
  <c r="R189" i="15"/>
  <c r="P189" i="15"/>
  <c r="BI188" i="15"/>
  <c r="BH188" i="15"/>
  <c r="BG188" i="15"/>
  <c r="BF188" i="15"/>
  <c r="T188" i="15"/>
  <c r="R188" i="15"/>
  <c r="P188" i="15"/>
  <c r="BI187" i="15"/>
  <c r="BH187" i="15"/>
  <c r="BG187" i="15"/>
  <c r="BF187" i="15"/>
  <c r="T187" i="15"/>
  <c r="R187" i="15"/>
  <c r="P187" i="15"/>
  <c r="BI186" i="15"/>
  <c r="BH186" i="15"/>
  <c r="BG186" i="15"/>
  <c r="BF186" i="15"/>
  <c r="T186" i="15"/>
  <c r="R186" i="15"/>
  <c r="P186" i="15"/>
  <c r="BI185" i="15"/>
  <c r="BH185" i="15"/>
  <c r="BG185" i="15"/>
  <c r="BF185" i="15"/>
  <c r="T185" i="15"/>
  <c r="R185" i="15"/>
  <c r="P185" i="15"/>
  <c r="BI184" i="15"/>
  <c r="BH184" i="15"/>
  <c r="BG184" i="15"/>
  <c r="BF184" i="15"/>
  <c r="T184" i="15"/>
  <c r="R184" i="15"/>
  <c r="P184" i="15"/>
  <c r="BI183" i="15"/>
  <c r="BH183" i="15"/>
  <c r="BG183" i="15"/>
  <c r="BF183" i="15"/>
  <c r="T183" i="15"/>
  <c r="R183" i="15"/>
  <c r="P183" i="15"/>
  <c r="BI182" i="15"/>
  <c r="BH182" i="15"/>
  <c r="BG182" i="15"/>
  <c r="BF182" i="15"/>
  <c r="T182" i="15"/>
  <c r="R182" i="15"/>
  <c r="P182" i="15"/>
  <c r="BI181" i="15"/>
  <c r="BH181" i="15"/>
  <c r="BG181" i="15"/>
  <c r="BF181" i="15"/>
  <c r="T181" i="15"/>
  <c r="R181" i="15"/>
  <c r="P181" i="15"/>
  <c r="BI179" i="15"/>
  <c r="BH179" i="15"/>
  <c r="BG179" i="15"/>
  <c r="BF179" i="15"/>
  <c r="T179" i="15"/>
  <c r="R179" i="15"/>
  <c r="P179" i="15"/>
  <c r="BI178" i="15"/>
  <c r="BH178" i="15"/>
  <c r="BG178" i="15"/>
  <c r="BF178" i="15"/>
  <c r="T178" i="15"/>
  <c r="R178" i="15"/>
  <c r="P178" i="15"/>
  <c r="BI177" i="15"/>
  <c r="BH177" i="15"/>
  <c r="BG177" i="15"/>
  <c r="BF177" i="15"/>
  <c r="T177" i="15"/>
  <c r="R177" i="15"/>
  <c r="P177" i="15"/>
  <c r="BI176" i="15"/>
  <c r="BH176" i="15"/>
  <c r="BG176" i="15"/>
  <c r="BF176" i="15"/>
  <c r="T176" i="15"/>
  <c r="R176" i="15"/>
  <c r="P176" i="15"/>
  <c r="BI175" i="15"/>
  <c r="BH175" i="15"/>
  <c r="BG175" i="15"/>
  <c r="BF175" i="15"/>
  <c r="T175" i="15"/>
  <c r="R175" i="15"/>
  <c r="P175" i="15"/>
  <c r="BI174" i="15"/>
  <c r="BH174" i="15"/>
  <c r="BG174" i="15"/>
  <c r="BF174" i="15"/>
  <c r="T174" i="15"/>
  <c r="R174" i="15"/>
  <c r="P174" i="15"/>
  <c r="BI173" i="15"/>
  <c r="BH173" i="15"/>
  <c r="BG173" i="15"/>
  <c r="BF173" i="15"/>
  <c r="T173" i="15"/>
  <c r="R173" i="15"/>
  <c r="P173" i="15"/>
  <c r="BI172" i="15"/>
  <c r="BH172" i="15"/>
  <c r="BG172" i="15"/>
  <c r="BF172" i="15"/>
  <c r="T172" i="15"/>
  <c r="R172" i="15"/>
  <c r="P172" i="15"/>
  <c r="BI171" i="15"/>
  <c r="BH171" i="15"/>
  <c r="BG171" i="15"/>
  <c r="BF171" i="15"/>
  <c r="T171" i="15"/>
  <c r="R171" i="15"/>
  <c r="P171" i="15"/>
  <c r="BI170" i="15"/>
  <c r="BH170" i="15"/>
  <c r="BG170" i="15"/>
  <c r="BF170" i="15"/>
  <c r="T170" i="15"/>
  <c r="R170" i="15"/>
  <c r="P170" i="15"/>
  <c r="BI169" i="15"/>
  <c r="BH169" i="15"/>
  <c r="BG169" i="15"/>
  <c r="BF169" i="15"/>
  <c r="T169" i="15"/>
  <c r="R169" i="15"/>
  <c r="P169" i="15"/>
  <c r="BI168" i="15"/>
  <c r="BH168" i="15"/>
  <c r="BG168" i="15"/>
  <c r="BF168" i="15"/>
  <c r="T168" i="15"/>
  <c r="R168" i="15"/>
  <c r="P168" i="15"/>
  <c r="BI166" i="15"/>
  <c r="BH166" i="15"/>
  <c r="BG166" i="15"/>
  <c r="BF166" i="15"/>
  <c r="T166" i="15"/>
  <c r="R166" i="15"/>
  <c r="P166" i="15"/>
  <c r="BI165" i="15"/>
  <c r="BH165" i="15"/>
  <c r="BG165" i="15"/>
  <c r="BF165" i="15"/>
  <c r="T165" i="15"/>
  <c r="R165" i="15"/>
  <c r="P165" i="15"/>
  <c r="BI164" i="15"/>
  <c r="BH164" i="15"/>
  <c r="BG164" i="15"/>
  <c r="BF164" i="15"/>
  <c r="T164" i="15"/>
  <c r="R164" i="15"/>
  <c r="P164" i="15"/>
  <c r="BI163" i="15"/>
  <c r="BH163" i="15"/>
  <c r="BG163" i="15"/>
  <c r="BF163" i="15"/>
  <c r="T163" i="15"/>
  <c r="R163" i="15"/>
  <c r="P163" i="15"/>
  <c r="BI162" i="15"/>
  <c r="BH162" i="15"/>
  <c r="BG162" i="15"/>
  <c r="BF162" i="15"/>
  <c r="T162" i="15"/>
  <c r="R162" i="15"/>
  <c r="P162" i="15"/>
  <c r="BI160" i="15"/>
  <c r="BH160" i="15"/>
  <c r="BG160" i="15"/>
  <c r="BF160" i="15"/>
  <c r="T160" i="15"/>
  <c r="R160" i="15"/>
  <c r="P160" i="15"/>
  <c r="BI159" i="15"/>
  <c r="BH159" i="15"/>
  <c r="BG159" i="15"/>
  <c r="BF159" i="15"/>
  <c r="T159" i="15"/>
  <c r="R159" i="15"/>
  <c r="P159" i="15"/>
  <c r="BI157" i="15"/>
  <c r="BH157" i="15"/>
  <c r="BG157" i="15"/>
  <c r="BF157" i="15"/>
  <c r="T157" i="15"/>
  <c r="R157" i="15"/>
  <c r="P157" i="15"/>
  <c r="BI156" i="15"/>
  <c r="BH156" i="15"/>
  <c r="BG156" i="15"/>
  <c r="BF156" i="15"/>
  <c r="T156" i="15"/>
  <c r="R156" i="15"/>
  <c r="P156" i="15"/>
  <c r="BI155" i="15"/>
  <c r="BH155" i="15"/>
  <c r="BG155" i="15"/>
  <c r="BF155" i="15"/>
  <c r="T155" i="15"/>
  <c r="R155" i="15"/>
  <c r="P155" i="15"/>
  <c r="BI153" i="15"/>
  <c r="BH153" i="15"/>
  <c r="BG153" i="15"/>
  <c r="BF153" i="15"/>
  <c r="T153" i="15"/>
  <c r="R153" i="15"/>
  <c r="P153" i="15"/>
  <c r="BI152" i="15"/>
  <c r="BH152" i="15"/>
  <c r="BG152" i="15"/>
  <c r="BF152" i="15"/>
  <c r="T152" i="15"/>
  <c r="R152" i="15"/>
  <c r="P152" i="15"/>
  <c r="BI151" i="15"/>
  <c r="BH151" i="15"/>
  <c r="BG151" i="15"/>
  <c r="BF151" i="15"/>
  <c r="T151" i="15"/>
  <c r="R151" i="15"/>
  <c r="P151" i="15"/>
  <c r="BI149" i="15"/>
  <c r="BH149" i="15"/>
  <c r="BG149" i="15"/>
  <c r="BF149" i="15"/>
  <c r="T149" i="15"/>
  <c r="R149" i="15"/>
  <c r="P149" i="15"/>
  <c r="BI148" i="15"/>
  <c r="BH148" i="15"/>
  <c r="BG148" i="15"/>
  <c r="BF148" i="15"/>
  <c r="T148" i="15"/>
  <c r="R148" i="15"/>
  <c r="P148" i="15"/>
  <c r="BI147" i="15"/>
  <c r="BH147" i="15"/>
  <c r="BG147" i="15"/>
  <c r="BF147" i="15"/>
  <c r="T147" i="15"/>
  <c r="R147" i="15"/>
  <c r="P147" i="15"/>
  <c r="BI146" i="15"/>
  <c r="BH146" i="15"/>
  <c r="BG146" i="15"/>
  <c r="BF146" i="15"/>
  <c r="T146" i="15"/>
  <c r="R146" i="15"/>
  <c r="P146" i="15"/>
  <c r="BI145" i="15"/>
  <c r="BH145" i="15"/>
  <c r="BG145" i="15"/>
  <c r="BF145" i="15"/>
  <c r="T145" i="15"/>
  <c r="R145" i="15"/>
  <c r="P145" i="15"/>
  <c r="BI144" i="15"/>
  <c r="BH144" i="15"/>
  <c r="BG144" i="15"/>
  <c r="BF144" i="15"/>
  <c r="T144" i="15"/>
  <c r="R144" i="15"/>
  <c r="P144" i="15"/>
  <c r="BI142" i="15"/>
  <c r="BH142" i="15"/>
  <c r="BG142" i="15"/>
  <c r="BF142" i="15"/>
  <c r="T142" i="15"/>
  <c r="R142" i="15"/>
  <c r="P142" i="15"/>
  <c r="BI141" i="15"/>
  <c r="BH141" i="15"/>
  <c r="BG141" i="15"/>
  <c r="BF141" i="15"/>
  <c r="T141" i="15"/>
  <c r="R141" i="15"/>
  <c r="P141" i="15"/>
  <c r="BI140" i="15"/>
  <c r="BH140" i="15"/>
  <c r="BG140" i="15"/>
  <c r="BF140" i="15"/>
  <c r="T140" i="15"/>
  <c r="R140" i="15"/>
  <c r="P140" i="15"/>
  <c r="BI139" i="15"/>
  <c r="BH139" i="15"/>
  <c r="BG139" i="15"/>
  <c r="BF139" i="15"/>
  <c r="T139" i="15"/>
  <c r="R139" i="15"/>
  <c r="P139" i="15"/>
  <c r="BI138" i="15"/>
  <c r="BH138" i="15"/>
  <c r="BG138" i="15"/>
  <c r="BF138" i="15"/>
  <c r="T138" i="15"/>
  <c r="R138" i="15"/>
  <c r="P138" i="15"/>
  <c r="BI137" i="15"/>
  <c r="BH137" i="15"/>
  <c r="BG137" i="15"/>
  <c r="BF137" i="15"/>
  <c r="T137" i="15"/>
  <c r="R137" i="15"/>
  <c r="P137" i="15"/>
  <c r="J131" i="15"/>
  <c r="J130" i="15"/>
  <c r="F130" i="15"/>
  <c r="F128" i="15"/>
  <c r="E126" i="15"/>
  <c r="J96" i="15"/>
  <c r="J95" i="15"/>
  <c r="F95" i="15"/>
  <c r="F93" i="15"/>
  <c r="E91" i="15"/>
  <c r="J22" i="15"/>
  <c r="E22" i="15"/>
  <c r="F131" i="15"/>
  <c r="J21" i="15"/>
  <c r="J16" i="15"/>
  <c r="J128" i="15"/>
  <c r="E7" i="15"/>
  <c r="E85" i="15" s="1"/>
  <c r="J41" i="14"/>
  <c r="J40" i="14"/>
  <c r="AY111" i="1"/>
  <c r="J39" i="14"/>
  <c r="AX111" i="1" s="1"/>
  <c r="BI213" i="14"/>
  <c r="BH213" i="14"/>
  <c r="BG213" i="14"/>
  <c r="BF213" i="14"/>
  <c r="T213" i="14"/>
  <c r="R213" i="14"/>
  <c r="P213" i="14"/>
  <c r="BI212" i="14"/>
  <c r="BH212" i="14"/>
  <c r="BG212" i="14"/>
  <c r="BF212" i="14"/>
  <c r="T212" i="14"/>
  <c r="R212" i="14"/>
  <c r="P212" i="14"/>
  <c r="BI211" i="14"/>
  <c r="BH211" i="14"/>
  <c r="BG211" i="14"/>
  <c r="BF211" i="14"/>
  <c r="T211" i="14"/>
  <c r="R211" i="14"/>
  <c r="P211" i="14"/>
  <c r="BI210" i="14"/>
  <c r="BH210" i="14"/>
  <c r="BG210" i="14"/>
  <c r="BF210" i="14"/>
  <c r="T210" i="14"/>
  <c r="R210" i="14"/>
  <c r="P210" i="14"/>
  <c r="BI209" i="14"/>
  <c r="BH209" i="14"/>
  <c r="BG209" i="14"/>
  <c r="BF209" i="14"/>
  <c r="T209" i="14"/>
  <c r="R209" i="14"/>
  <c r="P209" i="14"/>
  <c r="BI208" i="14"/>
  <c r="BH208" i="14"/>
  <c r="BG208" i="14"/>
  <c r="BF208" i="14"/>
  <c r="T208" i="14"/>
  <c r="R208" i="14"/>
  <c r="P208" i="14"/>
  <c r="BI207" i="14"/>
  <c r="BH207" i="14"/>
  <c r="BG207" i="14"/>
  <c r="BF207" i="14"/>
  <c r="T207" i="14"/>
  <c r="R207" i="14"/>
  <c r="P207" i="14"/>
  <c r="BI206" i="14"/>
  <c r="BH206" i="14"/>
  <c r="BG206" i="14"/>
  <c r="BF206" i="14"/>
  <c r="T206" i="14"/>
  <c r="R206" i="14"/>
  <c r="P206" i="14"/>
  <c r="BI205" i="14"/>
  <c r="BH205" i="14"/>
  <c r="BG205" i="14"/>
  <c r="BF205" i="14"/>
  <c r="T205" i="14"/>
  <c r="R205" i="14"/>
  <c r="P205" i="14"/>
  <c r="BI204" i="14"/>
  <c r="BH204" i="14"/>
  <c r="BG204" i="14"/>
  <c r="BF204" i="14"/>
  <c r="T204" i="14"/>
  <c r="R204" i="14"/>
  <c r="P204" i="14"/>
  <c r="BI203" i="14"/>
  <c r="BH203" i="14"/>
  <c r="BG203" i="14"/>
  <c r="BF203" i="14"/>
  <c r="T203" i="14"/>
  <c r="R203" i="14"/>
  <c r="P203" i="14"/>
  <c r="BI202" i="14"/>
  <c r="BH202" i="14"/>
  <c r="BG202" i="14"/>
  <c r="BF202" i="14"/>
  <c r="T202" i="14"/>
  <c r="R202" i="14"/>
  <c r="P202" i="14"/>
  <c r="BI200" i="14"/>
  <c r="BH200" i="14"/>
  <c r="BG200" i="14"/>
  <c r="BF200" i="14"/>
  <c r="T200" i="14"/>
  <c r="R200" i="14"/>
  <c r="P200" i="14"/>
  <c r="BI199" i="14"/>
  <c r="BH199" i="14"/>
  <c r="BG199" i="14"/>
  <c r="BF199" i="14"/>
  <c r="T199" i="14"/>
  <c r="R199" i="14"/>
  <c r="P199" i="14"/>
  <c r="BI198" i="14"/>
  <c r="BH198" i="14"/>
  <c r="BG198" i="14"/>
  <c r="BF198" i="14"/>
  <c r="T198" i="14"/>
  <c r="R198" i="14"/>
  <c r="P198" i="14"/>
  <c r="BI197" i="14"/>
  <c r="BH197" i="14"/>
  <c r="BG197" i="14"/>
  <c r="BF197" i="14"/>
  <c r="T197" i="14"/>
  <c r="R197" i="14"/>
  <c r="P197" i="14"/>
  <c r="BI196" i="14"/>
  <c r="BH196" i="14"/>
  <c r="BG196" i="14"/>
  <c r="BF196" i="14"/>
  <c r="T196" i="14"/>
  <c r="R196" i="14"/>
  <c r="P196" i="14"/>
  <c r="BI195" i="14"/>
  <c r="BH195" i="14"/>
  <c r="BG195" i="14"/>
  <c r="BF195" i="14"/>
  <c r="T195" i="14"/>
  <c r="R195" i="14"/>
  <c r="P195" i="14"/>
  <c r="BI194" i="14"/>
  <c r="BH194" i="14"/>
  <c r="BG194" i="14"/>
  <c r="BF194" i="14"/>
  <c r="T194" i="14"/>
  <c r="R194" i="14"/>
  <c r="P194" i="14"/>
  <c r="BI192" i="14"/>
  <c r="BH192" i="14"/>
  <c r="BG192" i="14"/>
  <c r="BF192" i="14"/>
  <c r="T192" i="14"/>
  <c r="R192" i="14"/>
  <c r="P192" i="14"/>
  <c r="BI191" i="14"/>
  <c r="BH191" i="14"/>
  <c r="BG191" i="14"/>
  <c r="BF191" i="14"/>
  <c r="T191" i="14"/>
  <c r="R191" i="14"/>
  <c r="P191" i="14"/>
  <c r="BI190" i="14"/>
  <c r="BH190" i="14"/>
  <c r="BG190" i="14"/>
  <c r="BF190" i="14"/>
  <c r="T190" i="14"/>
  <c r="R190" i="14"/>
  <c r="P190" i="14"/>
  <c r="BI189" i="14"/>
  <c r="BH189" i="14"/>
  <c r="BG189" i="14"/>
  <c r="BF189" i="14"/>
  <c r="T189" i="14"/>
  <c r="R189" i="14"/>
  <c r="P189" i="14"/>
  <c r="BI188" i="14"/>
  <c r="BH188" i="14"/>
  <c r="BG188" i="14"/>
  <c r="BF188" i="14"/>
  <c r="T188" i="14"/>
  <c r="R188" i="14"/>
  <c r="P188" i="14"/>
  <c r="BI187" i="14"/>
  <c r="BH187" i="14"/>
  <c r="BG187" i="14"/>
  <c r="BF187" i="14"/>
  <c r="T187" i="14"/>
  <c r="R187" i="14"/>
  <c r="P187" i="14"/>
  <c r="BI186" i="14"/>
  <c r="BH186" i="14"/>
  <c r="BG186" i="14"/>
  <c r="BF186" i="14"/>
  <c r="T186" i="14"/>
  <c r="R186" i="14"/>
  <c r="P186" i="14"/>
  <c r="BI185" i="14"/>
  <c r="BH185" i="14"/>
  <c r="BG185" i="14"/>
  <c r="BF185" i="14"/>
  <c r="T185" i="14"/>
  <c r="R185" i="14"/>
  <c r="P185" i="14"/>
  <c r="BI184" i="14"/>
  <c r="BH184" i="14"/>
  <c r="BG184" i="14"/>
  <c r="BF184" i="14"/>
  <c r="T184" i="14"/>
  <c r="R184" i="14"/>
  <c r="P184" i="14"/>
  <c r="BI183" i="14"/>
  <c r="BH183" i="14"/>
  <c r="BG183" i="14"/>
  <c r="BF183" i="14"/>
  <c r="T183" i="14"/>
  <c r="R183" i="14"/>
  <c r="P183" i="14"/>
  <c r="BI182" i="14"/>
  <c r="BH182" i="14"/>
  <c r="BG182" i="14"/>
  <c r="BF182" i="14"/>
  <c r="T182" i="14"/>
  <c r="R182" i="14"/>
  <c r="P182" i="14"/>
  <c r="BI181" i="14"/>
  <c r="BH181" i="14"/>
  <c r="BG181" i="14"/>
  <c r="BF181" i="14"/>
  <c r="T181" i="14"/>
  <c r="R181" i="14"/>
  <c r="P181" i="14"/>
  <c r="BI180" i="14"/>
  <c r="BH180" i="14"/>
  <c r="BG180" i="14"/>
  <c r="BF180" i="14"/>
  <c r="T180" i="14"/>
  <c r="R180" i="14"/>
  <c r="P180" i="14"/>
  <c r="BI179" i="14"/>
  <c r="BH179" i="14"/>
  <c r="BG179" i="14"/>
  <c r="BF179" i="14"/>
  <c r="T179" i="14"/>
  <c r="R179" i="14"/>
  <c r="P179" i="14"/>
  <c r="BI178" i="14"/>
  <c r="BH178" i="14"/>
  <c r="BG178" i="14"/>
  <c r="BF178" i="14"/>
  <c r="T178" i="14"/>
  <c r="R178" i="14"/>
  <c r="P178" i="14"/>
  <c r="BI177" i="14"/>
  <c r="BH177" i="14"/>
  <c r="BG177" i="14"/>
  <c r="BF177" i="14"/>
  <c r="T177" i="14"/>
  <c r="R177" i="14"/>
  <c r="P177" i="14"/>
  <c r="BI175" i="14"/>
  <c r="BH175" i="14"/>
  <c r="BG175" i="14"/>
  <c r="BF175" i="14"/>
  <c r="T175" i="14"/>
  <c r="R175" i="14"/>
  <c r="P175" i="14"/>
  <c r="BI174" i="14"/>
  <c r="BH174" i="14"/>
  <c r="BG174" i="14"/>
  <c r="BF174" i="14"/>
  <c r="T174" i="14"/>
  <c r="R174" i="14"/>
  <c r="P174" i="14"/>
  <c r="BI173" i="14"/>
  <c r="BH173" i="14"/>
  <c r="BG173" i="14"/>
  <c r="BF173" i="14"/>
  <c r="T173" i="14"/>
  <c r="R173" i="14"/>
  <c r="P173" i="14"/>
  <c r="BI172" i="14"/>
  <c r="BH172" i="14"/>
  <c r="BG172" i="14"/>
  <c r="BF172" i="14"/>
  <c r="T172" i="14"/>
  <c r="R172" i="14"/>
  <c r="P172" i="14"/>
  <c r="BI171" i="14"/>
  <c r="BH171" i="14"/>
  <c r="BG171" i="14"/>
  <c r="BF171" i="14"/>
  <c r="T171" i="14"/>
  <c r="R171" i="14"/>
  <c r="P171" i="14"/>
  <c r="BI170" i="14"/>
  <c r="BH170" i="14"/>
  <c r="BG170" i="14"/>
  <c r="BF170" i="14"/>
  <c r="T170" i="14"/>
  <c r="R170" i="14"/>
  <c r="P170" i="14"/>
  <c r="BI169" i="14"/>
  <c r="BH169" i="14"/>
  <c r="BG169" i="14"/>
  <c r="BF169" i="14"/>
  <c r="T169" i="14"/>
  <c r="R169" i="14"/>
  <c r="P169" i="14"/>
  <c r="BI168" i="14"/>
  <c r="BH168" i="14"/>
  <c r="BG168" i="14"/>
  <c r="BF168" i="14"/>
  <c r="T168" i="14"/>
  <c r="R168" i="14"/>
  <c r="P168" i="14"/>
  <c r="BI167" i="14"/>
  <c r="BH167" i="14"/>
  <c r="BG167" i="14"/>
  <c r="BF167" i="14"/>
  <c r="T167" i="14"/>
  <c r="R167" i="14"/>
  <c r="P167" i="14"/>
  <c r="BI166" i="14"/>
  <c r="BH166" i="14"/>
  <c r="BG166" i="14"/>
  <c r="BF166" i="14"/>
  <c r="T166" i="14"/>
  <c r="R166" i="14"/>
  <c r="P166" i="14"/>
  <c r="BI165" i="14"/>
  <c r="BH165" i="14"/>
  <c r="BG165" i="14"/>
  <c r="BF165" i="14"/>
  <c r="T165" i="14"/>
  <c r="R165" i="14"/>
  <c r="P165" i="14"/>
  <c r="BI164" i="14"/>
  <c r="BH164" i="14"/>
  <c r="BG164" i="14"/>
  <c r="BF164" i="14"/>
  <c r="T164" i="14"/>
  <c r="R164" i="14"/>
  <c r="P164" i="14"/>
  <c r="BI163" i="14"/>
  <c r="BH163" i="14"/>
  <c r="BG163" i="14"/>
  <c r="BF163" i="14"/>
  <c r="T163" i="14"/>
  <c r="R163" i="14"/>
  <c r="P163" i="14"/>
  <c r="BI162" i="14"/>
  <c r="BH162" i="14"/>
  <c r="BG162" i="14"/>
  <c r="BF162" i="14"/>
  <c r="T162" i="14"/>
  <c r="R162" i="14"/>
  <c r="P162" i="14"/>
  <c r="BI161" i="14"/>
  <c r="BH161" i="14"/>
  <c r="BG161" i="14"/>
  <c r="BF161" i="14"/>
  <c r="T161" i="14"/>
  <c r="R161" i="14"/>
  <c r="P161" i="14"/>
  <c r="BI160" i="14"/>
  <c r="BH160" i="14"/>
  <c r="BG160" i="14"/>
  <c r="BF160" i="14"/>
  <c r="T160" i="14"/>
  <c r="R160" i="14"/>
  <c r="P160" i="14"/>
  <c r="BI159" i="14"/>
  <c r="BH159" i="14"/>
  <c r="BG159" i="14"/>
  <c r="BF159" i="14"/>
  <c r="T159" i="14"/>
  <c r="R159" i="14"/>
  <c r="P159" i="14"/>
  <c r="BI158" i="14"/>
  <c r="BH158" i="14"/>
  <c r="BG158" i="14"/>
  <c r="BF158" i="14"/>
  <c r="T158" i="14"/>
  <c r="R158" i="14"/>
  <c r="P158" i="14"/>
  <c r="BI157" i="14"/>
  <c r="BH157" i="14"/>
  <c r="BG157" i="14"/>
  <c r="BF157" i="14"/>
  <c r="T157" i="14"/>
  <c r="R157" i="14"/>
  <c r="P157" i="14"/>
  <c r="BI156" i="14"/>
  <c r="BH156" i="14"/>
  <c r="BG156" i="14"/>
  <c r="BF156" i="14"/>
  <c r="T156" i="14"/>
  <c r="R156" i="14"/>
  <c r="P156" i="14"/>
  <c r="BI155" i="14"/>
  <c r="BH155" i="14"/>
  <c r="BG155" i="14"/>
  <c r="BF155" i="14"/>
  <c r="T155" i="14"/>
  <c r="R155" i="14"/>
  <c r="P155" i="14"/>
  <c r="BI154" i="14"/>
  <c r="BH154" i="14"/>
  <c r="BG154" i="14"/>
  <c r="BF154" i="14"/>
  <c r="T154" i="14"/>
  <c r="R154" i="14"/>
  <c r="P154" i="14"/>
  <c r="BI153" i="14"/>
  <c r="BH153" i="14"/>
  <c r="BG153" i="14"/>
  <c r="BF153" i="14"/>
  <c r="T153" i="14"/>
  <c r="R153" i="14"/>
  <c r="P153" i="14"/>
  <c r="BI152" i="14"/>
  <c r="BH152" i="14"/>
  <c r="BG152" i="14"/>
  <c r="BF152" i="14"/>
  <c r="T152" i="14"/>
  <c r="R152" i="14"/>
  <c r="P152" i="14"/>
  <c r="BI151" i="14"/>
  <c r="BH151" i="14"/>
  <c r="BG151" i="14"/>
  <c r="BF151" i="14"/>
  <c r="T151" i="14"/>
  <c r="R151" i="14"/>
  <c r="P151" i="14"/>
  <c r="BI150" i="14"/>
  <c r="BH150" i="14"/>
  <c r="BG150" i="14"/>
  <c r="BF150" i="14"/>
  <c r="T150" i="14"/>
  <c r="R150" i="14"/>
  <c r="P150" i="14"/>
  <c r="BI149" i="14"/>
  <c r="BH149" i="14"/>
  <c r="BG149" i="14"/>
  <c r="BF149" i="14"/>
  <c r="T149" i="14"/>
  <c r="R149" i="14"/>
  <c r="P149" i="14"/>
  <c r="BI148" i="14"/>
  <c r="BH148" i="14"/>
  <c r="BG148" i="14"/>
  <c r="BF148" i="14"/>
  <c r="T148" i="14"/>
  <c r="R148" i="14"/>
  <c r="P148" i="14"/>
  <c r="BI147" i="14"/>
  <c r="BH147" i="14"/>
  <c r="BG147" i="14"/>
  <c r="BF147" i="14"/>
  <c r="T147" i="14"/>
  <c r="R147" i="14"/>
  <c r="P147" i="14"/>
  <c r="BI146" i="14"/>
  <c r="BH146" i="14"/>
  <c r="BG146" i="14"/>
  <c r="BF146" i="14"/>
  <c r="T146" i="14"/>
  <c r="R146" i="14"/>
  <c r="P146" i="14"/>
  <c r="BI145" i="14"/>
  <c r="BH145" i="14"/>
  <c r="BG145" i="14"/>
  <c r="BF145" i="14"/>
  <c r="T145" i="14"/>
  <c r="R145" i="14"/>
  <c r="P145" i="14"/>
  <c r="BI144" i="14"/>
  <c r="BH144" i="14"/>
  <c r="BG144" i="14"/>
  <c r="BF144" i="14"/>
  <c r="T144" i="14"/>
  <c r="R144" i="14"/>
  <c r="P144" i="14"/>
  <c r="BI143" i="14"/>
  <c r="BH143" i="14"/>
  <c r="BG143" i="14"/>
  <c r="BF143" i="14"/>
  <c r="T143" i="14"/>
  <c r="R143" i="14"/>
  <c r="P143" i="14"/>
  <c r="BI142" i="14"/>
  <c r="BH142" i="14"/>
  <c r="BG142" i="14"/>
  <c r="BF142" i="14"/>
  <c r="T142" i="14"/>
  <c r="R142" i="14"/>
  <c r="P142" i="14"/>
  <c r="BI141" i="14"/>
  <c r="BH141" i="14"/>
  <c r="BG141" i="14"/>
  <c r="BF141" i="14"/>
  <c r="T141" i="14"/>
  <c r="R141" i="14"/>
  <c r="P141" i="14"/>
  <c r="BI140" i="14"/>
  <c r="BH140" i="14"/>
  <c r="BG140" i="14"/>
  <c r="BF140" i="14"/>
  <c r="T140" i="14"/>
  <c r="R140" i="14"/>
  <c r="P140" i="14"/>
  <c r="BI139" i="14"/>
  <c r="BH139" i="14"/>
  <c r="BG139" i="14"/>
  <c r="BF139" i="14"/>
  <c r="T139" i="14"/>
  <c r="R139" i="14"/>
  <c r="P139" i="14"/>
  <c r="BI138" i="14"/>
  <c r="BH138" i="14"/>
  <c r="BG138" i="14"/>
  <c r="BF138" i="14"/>
  <c r="T138" i="14"/>
  <c r="R138" i="14"/>
  <c r="P138" i="14"/>
  <c r="BI137" i="14"/>
  <c r="BH137" i="14"/>
  <c r="BG137" i="14"/>
  <c r="BF137" i="14"/>
  <c r="T137" i="14"/>
  <c r="R137" i="14"/>
  <c r="P137" i="14"/>
  <c r="BI136" i="14"/>
  <c r="BH136" i="14"/>
  <c r="BG136" i="14"/>
  <c r="BF136" i="14"/>
  <c r="T136" i="14"/>
  <c r="R136" i="14"/>
  <c r="P136" i="14"/>
  <c r="BI135" i="14"/>
  <c r="BH135" i="14"/>
  <c r="BG135" i="14"/>
  <c r="BF135" i="14"/>
  <c r="T135" i="14"/>
  <c r="R135" i="14"/>
  <c r="P135" i="14"/>
  <c r="BI134" i="14"/>
  <c r="BH134" i="14"/>
  <c r="BG134" i="14"/>
  <c r="BF134" i="14"/>
  <c r="T134" i="14"/>
  <c r="R134" i="14"/>
  <c r="P134" i="14"/>
  <c r="BI133" i="14"/>
  <c r="BH133" i="14"/>
  <c r="BG133" i="14"/>
  <c r="BF133" i="14"/>
  <c r="T133" i="14"/>
  <c r="R133" i="14"/>
  <c r="P133" i="14"/>
  <c r="BI132" i="14"/>
  <c r="BH132" i="14"/>
  <c r="BG132" i="14"/>
  <c r="BF132" i="14"/>
  <c r="T132" i="14"/>
  <c r="R132" i="14"/>
  <c r="P132" i="14"/>
  <c r="BI131" i="14"/>
  <c r="BH131" i="14"/>
  <c r="BG131" i="14"/>
  <c r="BF131" i="14"/>
  <c r="T131" i="14"/>
  <c r="R131" i="14"/>
  <c r="P131" i="14"/>
  <c r="BI130" i="14"/>
  <c r="BH130" i="14"/>
  <c r="BG130" i="14"/>
  <c r="BF130" i="14"/>
  <c r="T130" i="14"/>
  <c r="R130" i="14"/>
  <c r="P130" i="14"/>
  <c r="J125" i="14"/>
  <c r="J124" i="14"/>
  <c r="F124" i="14"/>
  <c r="F122" i="14"/>
  <c r="E120" i="14"/>
  <c r="J96" i="14"/>
  <c r="J95" i="14"/>
  <c r="F95" i="14"/>
  <c r="F93" i="14"/>
  <c r="E91" i="14"/>
  <c r="J22" i="14"/>
  <c r="E22" i="14"/>
  <c r="F125" i="14" s="1"/>
  <c r="J21" i="14"/>
  <c r="J16" i="14"/>
  <c r="J122" i="14" s="1"/>
  <c r="E7" i="14"/>
  <c r="E114" i="14"/>
  <c r="J39" i="13"/>
  <c r="J38" i="13"/>
  <c r="AY109" i="1"/>
  <c r="J37" i="13"/>
  <c r="AX109" i="1" s="1"/>
  <c r="BI270" i="13"/>
  <c r="BH270" i="13"/>
  <c r="BG270" i="13"/>
  <c r="BF270" i="13"/>
  <c r="T270" i="13"/>
  <c r="R270" i="13"/>
  <c r="P270" i="13"/>
  <c r="BI269" i="13"/>
  <c r="BH269" i="13"/>
  <c r="BG269" i="13"/>
  <c r="BF269" i="13"/>
  <c r="T269" i="13"/>
  <c r="R269" i="13"/>
  <c r="P269" i="13"/>
  <c r="BI268" i="13"/>
  <c r="BH268" i="13"/>
  <c r="BG268" i="13"/>
  <c r="BF268" i="13"/>
  <c r="T268" i="13"/>
  <c r="R268" i="13"/>
  <c r="P268" i="13"/>
  <c r="BI267" i="13"/>
  <c r="BH267" i="13"/>
  <c r="BG267" i="13"/>
  <c r="BF267" i="13"/>
  <c r="T267" i="13"/>
  <c r="R267" i="13"/>
  <c r="P267" i="13"/>
  <c r="BI261" i="13"/>
  <c r="BH261" i="13"/>
  <c r="BG261" i="13"/>
  <c r="BF261" i="13"/>
  <c r="T261" i="13"/>
  <c r="R261" i="13"/>
  <c r="P261" i="13"/>
  <c r="BI259" i="13"/>
  <c r="BH259" i="13"/>
  <c r="BG259" i="13"/>
  <c r="BF259" i="13"/>
  <c r="T259" i="13"/>
  <c r="R259" i="13"/>
  <c r="P259" i="13"/>
  <c r="BI258" i="13"/>
  <c r="BH258" i="13"/>
  <c r="BG258" i="13"/>
  <c r="BF258" i="13"/>
  <c r="T258" i="13"/>
  <c r="R258" i="13"/>
  <c r="P258" i="13"/>
  <c r="BI257" i="13"/>
  <c r="BH257" i="13"/>
  <c r="BG257" i="13"/>
  <c r="BF257" i="13"/>
  <c r="T257" i="13"/>
  <c r="R257" i="13"/>
  <c r="P257" i="13"/>
  <c r="BI256" i="13"/>
  <c r="BH256" i="13"/>
  <c r="BG256" i="13"/>
  <c r="BF256" i="13"/>
  <c r="T256" i="13"/>
  <c r="R256" i="13"/>
  <c r="P256" i="13"/>
  <c r="BI255" i="13"/>
  <c r="BH255" i="13"/>
  <c r="BG255" i="13"/>
  <c r="BF255" i="13"/>
  <c r="T255" i="13"/>
  <c r="R255" i="13"/>
  <c r="P255" i="13"/>
  <c r="BI254" i="13"/>
  <c r="BH254" i="13"/>
  <c r="BG254" i="13"/>
  <c r="BF254" i="13"/>
  <c r="T254" i="13"/>
  <c r="R254" i="13"/>
  <c r="P254" i="13"/>
  <c r="BI253" i="13"/>
  <c r="BH253" i="13"/>
  <c r="BG253" i="13"/>
  <c r="BF253" i="13"/>
  <c r="T253" i="13"/>
  <c r="R253" i="13"/>
  <c r="P253" i="13"/>
  <c r="BI248" i="13"/>
  <c r="BH248" i="13"/>
  <c r="BG248" i="13"/>
  <c r="BF248" i="13"/>
  <c r="T248" i="13"/>
  <c r="R248" i="13"/>
  <c r="P248" i="13"/>
  <c r="BI247" i="13"/>
  <c r="BH247" i="13"/>
  <c r="BG247" i="13"/>
  <c r="BF247" i="13"/>
  <c r="T247" i="13"/>
  <c r="R247" i="13"/>
  <c r="P247" i="13"/>
  <c r="BI246" i="13"/>
  <c r="BH246" i="13"/>
  <c r="BG246" i="13"/>
  <c r="BF246" i="13"/>
  <c r="T246" i="13"/>
  <c r="R246" i="13"/>
  <c r="P246" i="13"/>
  <c r="BI241" i="13"/>
  <c r="BH241" i="13"/>
  <c r="BG241" i="13"/>
  <c r="BF241" i="13"/>
  <c r="T241" i="13"/>
  <c r="R241" i="13"/>
  <c r="P241" i="13"/>
  <c r="BI240" i="13"/>
  <c r="BH240" i="13"/>
  <c r="BG240" i="13"/>
  <c r="BF240" i="13"/>
  <c r="T240" i="13"/>
  <c r="R240" i="13"/>
  <c r="P240" i="13"/>
  <c r="BI239" i="13"/>
  <c r="BH239" i="13"/>
  <c r="BG239" i="13"/>
  <c r="BF239" i="13"/>
  <c r="T239" i="13"/>
  <c r="R239" i="13"/>
  <c r="P239" i="13"/>
  <c r="BI234" i="13"/>
  <c r="BH234" i="13"/>
  <c r="BG234" i="13"/>
  <c r="BF234" i="13"/>
  <c r="T234" i="13"/>
  <c r="R234" i="13"/>
  <c r="P234" i="13"/>
  <c r="BI233" i="13"/>
  <c r="BH233" i="13"/>
  <c r="BG233" i="13"/>
  <c r="BF233" i="13"/>
  <c r="T233" i="13"/>
  <c r="R233" i="13"/>
  <c r="P233" i="13"/>
  <c r="BI232" i="13"/>
  <c r="BH232" i="13"/>
  <c r="BG232" i="13"/>
  <c r="BF232" i="13"/>
  <c r="T232" i="13"/>
  <c r="R232" i="13"/>
  <c r="P232" i="13"/>
  <c r="BI227" i="13"/>
  <c r="BH227" i="13"/>
  <c r="BG227" i="13"/>
  <c r="BF227" i="13"/>
  <c r="T227" i="13"/>
  <c r="R227" i="13"/>
  <c r="P227" i="13"/>
  <c r="BI226" i="13"/>
  <c r="BH226" i="13"/>
  <c r="BG226" i="13"/>
  <c r="BF226" i="13"/>
  <c r="T226" i="13"/>
  <c r="R226" i="13"/>
  <c r="P226" i="13"/>
  <c r="BI222" i="13"/>
  <c r="BH222" i="13"/>
  <c r="BG222" i="13"/>
  <c r="BF222" i="13"/>
  <c r="T222" i="13"/>
  <c r="R222" i="13"/>
  <c r="P222" i="13"/>
  <c r="BI221" i="13"/>
  <c r="BH221" i="13"/>
  <c r="BG221" i="13"/>
  <c r="BF221" i="13"/>
  <c r="T221" i="13"/>
  <c r="R221" i="13"/>
  <c r="P221" i="13"/>
  <c r="BI217" i="13"/>
  <c r="BH217" i="13"/>
  <c r="BG217" i="13"/>
  <c r="BF217" i="13"/>
  <c r="T217" i="13"/>
  <c r="R217" i="13"/>
  <c r="P217" i="13"/>
  <c r="BI216" i="13"/>
  <c r="BH216" i="13"/>
  <c r="BG216" i="13"/>
  <c r="BF216" i="13"/>
  <c r="T216" i="13"/>
  <c r="R216" i="13"/>
  <c r="P216" i="13"/>
  <c r="BI212" i="13"/>
  <c r="BH212" i="13"/>
  <c r="BG212" i="13"/>
  <c r="BF212" i="13"/>
  <c r="T212" i="13"/>
  <c r="R212" i="13"/>
  <c r="P212" i="13"/>
  <c r="BI211" i="13"/>
  <c r="BH211" i="13"/>
  <c r="BG211" i="13"/>
  <c r="BF211" i="13"/>
  <c r="T211" i="13"/>
  <c r="R211" i="13"/>
  <c r="P211" i="13"/>
  <c r="BI210" i="13"/>
  <c r="BH210" i="13"/>
  <c r="BG210" i="13"/>
  <c r="BF210" i="13"/>
  <c r="T210" i="13"/>
  <c r="R210" i="13"/>
  <c r="P210" i="13"/>
  <c r="BI205" i="13"/>
  <c r="BH205" i="13"/>
  <c r="BG205" i="13"/>
  <c r="BF205" i="13"/>
  <c r="T205" i="13"/>
  <c r="R205" i="13"/>
  <c r="P205" i="13"/>
  <c r="BI204" i="13"/>
  <c r="BH204" i="13"/>
  <c r="BG204" i="13"/>
  <c r="BF204" i="13"/>
  <c r="T204" i="13"/>
  <c r="R204" i="13"/>
  <c r="P204" i="13"/>
  <c r="BI200" i="13"/>
  <c r="BH200" i="13"/>
  <c r="BG200" i="13"/>
  <c r="BF200" i="13"/>
  <c r="T200" i="13"/>
  <c r="R200" i="13"/>
  <c r="P200" i="13"/>
  <c r="BI199" i="13"/>
  <c r="BH199" i="13"/>
  <c r="BG199" i="13"/>
  <c r="BF199" i="13"/>
  <c r="T199" i="13"/>
  <c r="R199" i="13"/>
  <c r="P199" i="13"/>
  <c r="BI195" i="13"/>
  <c r="BH195" i="13"/>
  <c r="BG195" i="13"/>
  <c r="BF195" i="13"/>
  <c r="T195" i="13"/>
  <c r="R195" i="13"/>
  <c r="P195" i="13"/>
  <c r="BI194" i="13"/>
  <c r="BH194" i="13"/>
  <c r="BG194" i="13"/>
  <c r="BF194" i="13"/>
  <c r="T194" i="13"/>
  <c r="R194" i="13"/>
  <c r="P194" i="13"/>
  <c r="BI193" i="13"/>
  <c r="BH193" i="13"/>
  <c r="BG193" i="13"/>
  <c r="BF193" i="13"/>
  <c r="T193" i="13"/>
  <c r="R193" i="13"/>
  <c r="P193" i="13"/>
  <c r="BI188" i="13"/>
  <c r="BH188" i="13"/>
  <c r="BG188" i="13"/>
  <c r="BF188" i="13"/>
  <c r="T188" i="13"/>
  <c r="R188" i="13"/>
  <c r="P188" i="13"/>
  <c r="BI187" i="13"/>
  <c r="BH187" i="13"/>
  <c r="BG187" i="13"/>
  <c r="BF187" i="13"/>
  <c r="T187" i="13"/>
  <c r="R187" i="13"/>
  <c r="P187" i="13"/>
  <c r="BI183" i="13"/>
  <c r="BH183" i="13"/>
  <c r="BG183" i="13"/>
  <c r="BF183" i="13"/>
  <c r="T183" i="13"/>
  <c r="R183" i="13"/>
  <c r="P183" i="13"/>
  <c r="BI182" i="13"/>
  <c r="BH182" i="13"/>
  <c r="BG182" i="13"/>
  <c r="BF182" i="13"/>
  <c r="T182" i="13"/>
  <c r="R182" i="13"/>
  <c r="P182" i="13"/>
  <c r="BI178" i="13"/>
  <c r="BH178" i="13"/>
  <c r="BG178" i="13"/>
  <c r="BF178" i="13"/>
  <c r="T178" i="13"/>
  <c r="R178" i="13"/>
  <c r="P178" i="13"/>
  <c r="BI177" i="13"/>
  <c r="BH177" i="13"/>
  <c r="BG177" i="13"/>
  <c r="BF177" i="13"/>
  <c r="T177" i="13"/>
  <c r="R177" i="13"/>
  <c r="P177" i="13"/>
  <c r="BI173" i="13"/>
  <c r="BH173" i="13"/>
  <c r="BG173" i="13"/>
  <c r="BF173" i="13"/>
  <c r="T173" i="13"/>
  <c r="R173" i="13"/>
  <c r="P173" i="13"/>
  <c r="BI172" i="13"/>
  <c r="BH172" i="13"/>
  <c r="BG172" i="13"/>
  <c r="BF172" i="13"/>
  <c r="T172" i="13"/>
  <c r="R172" i="13"/>
  <c r="P172" i="13"/>
  <c r="BI171" i="13"/>
  <c r="BH171" i="13"/>
  <c r="BG171" i="13"/>
  <c r="BF171" i="13"/>
  <c r="T171" i="13"/>
  <c r="R171" i="13"/>
  <c r="P171" i="13"/>
  <c r="BI166" i="13"/>
  <c r="BH166" i="13"/>
  <c r="BG166" i="13"/>
  <c r="BF166" i="13"/>
  <c r="T166" i="13"/>
  <c r="R166" i="13"/>
  <c r="P166" i="13"/>
  <c r="BI165" i="13"/>
  <c r="BH165" i="13"/>
  <c r="BG165" i="13"/>
  <c r="BF165" i="13"/>
  <c r="T165" i="13"/>
  <c r="R165" i="13"/>
  <c r="P165" i="13"/>
  <c r="BI164" i="13"/>
  <c r="BH164" i="13"/>
  <c r="BG164" i="13"/>
  <c r="BF164" i="13"/>
  <c r="T164" i="13"/>
  <c r="R164" i="13"/>
  <c r="P164" i="13"/>
  <c r="BI159" i="13"/>
  <c r="BH159" i="13"/>
  <c r="BG159" i="13"/>
  <c r="BF159" i="13"/>
  <c r="T159" i="13"/>
  <c r="R159" i="13"/>
  <c r="P159" i="13"/>
  <c r="BI158" i="13"/>
  <c r="BH158" i="13"/>
  <c r="BG158" i="13"/>
  <c r="BF158" i="13"/>
  <c r="T158" i="13"/>
  <c r="R158" i="13"/>
  <c r="P158" i="13"/>
  <c r="BI154" i="13"/>
  <c r="BH154" i="13"/>
  <c r="BG154" i="13"/>
  <c r="BF154" i="13"/>
  <c r="T154" i="13"/>
  <c r="R154" i="13"/>
  <c r="P154" i="13"/>
  <c r="BI153" i="13"/>
  <c r="BH153" i="13"/>
  <c r="BG153" i="13"/>
  <c r="BF153" i="13"/>
  <c r="T153" i="13"/>
  <c r="R153" i="13"/>
  <c r="P153" i="13"/>
  <c r="BI152" i="13"/>
  <c r="BH152" i="13"/>
  <c r="BG152" i="13"/>
  <c r="BF152" i="13"/>
  <c r="T152" i="13"/>
  <c r="R152" i="13"/>
  <c r="P152" i="13"/>
  <c r="BI151" i="13"/>
  <c r="BH151" i="13"/>
  <c r="BG151" i="13"/>
  <c r="BF151" i="13"/>
  <c r="T151" i="13"/>
  <c r="R151" i="13"/>
  <c r="P151" i="13"/>
  <c r="BI145" i="13"/>
  <c r="BH145" i="13"/>
  <c r="BG145" i="13"/>
  <c r="BF145" i="13"/>
  <c r="T145" i="13"/>
  <c r="R145" i="13"/>
  <c r="P145" i="13"/>
  <c r="BI144" i="13"/>
  <c r="BH144" i="13"/>
  <c r="BG144" i="13"/>
  <c r="BF144" i="13"/>
  <c r="T144" i="13"/>
  <c r="R144" i="13"/>
  <c r="P144" i="13"/>
  <c r="BI143" i="13"/>
  <c r="BH143" i="13"/>
  <c r="BG143" i="13"/>
  <c r="BF143" i="13"/>
  <c r="T143" i="13"/>
  <c r="R143" i="13"/>
  <c r="P143" i="13"/>
  <c r="BI138" i="13"/>
  <c r="BH138" i="13"/>
  <c r="BG138" i="13"/>
  <c r="BF138" i="13"/>
  <c r="T138" i="13"/>
  <c r="R138" i="13"/>
  <c r="P138" i="13"/>
  <c r="BI136" i="13"/>
  <c r="BH136" i="13"/>
  <c r="BG136" i="13"/>
  <c r="BF136" i="13"/>
  <c r="T136" i="13"/>
  <c r="R136" i="13"/>
  <c r="P136" i="13"/>
  <c r="BI135" i="13"/>
  <c r="BH135" i="13"/>
  <c r="BG135" i="13"/>
  <c r="BF135" i="13"/>
  <c r="T135" i="13"/>
  <c r="R135" i="13"/>
  <c r="P135" i="13"/>
  <c r="BI132" i="13"/>
  <c r="BH132" i="13"/>
  <c r="BG132" i="13"/>
  <c r="BF132" i="13"/>
  <c r="T132" i="13"/>
  <c r="R132" i="13"/>
  <c r="P132" i="13"/>
  <c r="BI131" i="13"/>
  <c r="BH131" i="13"/>
  <c r="BG131" i="13"/>
  <c r="BF131" i="13"/>
  <c r="T131" i="13"/>
  <c r="R131" i="13"/>
  <c r="P131" i="13"/>
  <c r="BI127" i="13"/>
  <c r="BH127" i="13"/>
  <c r="BG127" i="13"/>
  <c r="BF127" i="13"/>
  <c r="T127" i="13"/>
  <c r="R127" i="13"/>
  <c r="P127" i="13"/>
  <c r="J121" i="13"/>
  <c r="J120" i="13"/>
  <c r="F120" i="13"/>
  <c r="F118" i="13"/>
  <c r="E116" i="13"/>
  <c r="J94" i="13"/>
  <c r="J93" i="13"/>
  <c r="F93" i="13"/>
  <c r="F91" i="13"/>
  <c r="E89" i="13"/>
  <c r="J20" i="13"/>
  <c r="E20" i="13"/>
  <c r="F94" i="13" s="1"/>
  <c r="J19" i="13"/>
  <c r="J14" i="13"/>
  <c r="J118" i="13" s="1"/>
  <c r="E7" i="13"/>
  <c r="E85" i="13" s="1"/>
  <c r="J41" i="12"/>
  <c r="J40" i="12"/>
  <c r="AY108" i="1" s="1"/>
  <c r="J39" i="12"/>
  <c r="AX108" i="1" s="1"/>
  <c r="BI275" i="12"/>
  <c r="BH275" i="12"/>
  <c r="BG275" i="12"/>
  <c r="BF275" i="12"/>
  <c r="T275" i="12"/>
  <c r="R275" i="12"/>
  <c r="P275" i="12"/>
  <c r="BI274" i="12"/>
  <c r="BH274" i="12"/>
  <c r="BG274" i="12"/>
  <c r="BF274" i="12"/>
  <c r="T274" i="12"/>
  <c r="R274" i="12"/>
  <c r="P274" i="12"/>
  <c r="BI273" i="12"/>
  <c r="BH273" i="12"/>
  <c r="BG273" i="12"/>
  <c r="BF273" i="12"/>
  <c r="T273" i="12"/>
  <c r="R273" i="12"/>
  <c r="P273" i="12"/>
  <c r="BI272" i="12"/>
  <c r="BH272" i="12"/>
  <c r="BG272" i="12"/>
  <c r="BF272" i="12"/>
  <c r="T272" i="12"/>
  <c r="R272" i="12"/>
  <c r="P272" i="12"/>
  <c r="BI271" i="12"/>
  <c r="BH271" i="12"/>
  <c r="BG271" i="12"/>
  <c r="BF271" i="12"/>
  <c r="T271" i="12"/>
  <c r="R271" i="12"/>
  <c r="P271" i="12"/>
  <c r="BI270" i="12"/>
  <c r="BH270" i="12"/>
  <c r="BG270" i="12"/>
  <c r="BF270" i="12"/>
  <c r="T270" i="12"/>
  <c r="R270" i="12"/>
  <c r="P270" i="12"/>
  <c r="BI268" i="12"/>
  <c r="BH268" i="12"/>
  <c r="BG268" i="12"/>
  <c r="BF268" i="12"/>
  <c r="T268" i="12"/>
  <c r="R268" i="12"/>
  <c r="P268" i="12"/>
  <c r="BI267" i="12"/>
  <c r="BH267" i="12"/>
  <c r="BG267" i="12"/>
  <c r="BF267" i="12"/>
  <c r="T267" i="12"/>
  <c r="R267" i="12"/>
  <c r="P267" i="12"/>
  <c r="BI266" i="12"/>
  <c r="BH266" i="12"/>
  <c r="BG266" i="12"/>
  <c r="BF266" i="12"/>
  <c r="T266" i="12"/>
  <c r="R266" i="12"/>
  <c r="P266" i="12"/>
  <c r="BI265" i="12"/>
  <c r="BH265" i="12"/>
  <c r="BG265" i="12"/>
  <c r="BF265" i="12"/>
  <c r="T265" i="12"/>
  <c r="R265" i="12"/>
  <c r="P265" i="12"/>
  <c r="BI263" i="12"/>
  <c r="BH263" i="12"/>
  <c r="BG263" i="12"/>
  <c r="BF263" i="12"/>
  <c r="T263" i="12"/>
  <c r="R263" i="12"/>
  <c r="P263" i="12"/>
  <c r="BI262" i="12"/>
  <c r="BH262" i="12"/>
  <c r="BG262" i="12"/>
  <c r="BF262" i="12"/>
  <c r="T262" i="12"/>
  <c r="R262" i="12"/>
  <c r="P262" i="12"/>
  <c r="BI260" i="12"/>
  <c r="BH260" i="12"/>
  <c r="BG260" i="12"/>
  <c r="BF260" i="12"/>
  <c r="T260" i="12"/>
  <c r="R260" i="12"/>
  <c r="P260" i="12"/>
  <c r="BI259" i="12"/>
  <c r="BH259" i="12"/>
  <c r="BG259" i="12"/>
  <c r="BF259" i="12"/>
  <c r="T259" i="12"/>
  <c r="R259" i="12"/>
  <c r="P259" i="12"/>
  <c r="BI258" i="12"/>
  <c r="BH258" i="12"/>
  <c r="BG258" i="12"/>
  <c r="BF258" i="12"/>
  <c r="T258" i="12"/>
  <c r="R258" i="12"/>
  <c r="P258" i="12"/>
  <c r="BI257" i="12"/>
  <c r="BH257" i="12"/>
  <c r="BG257" i="12"/>
  <c r="BF257" i="12"/>
  <c r="T257" i="12"/>
  <c r="R257" i="12"/>
  <c r="P257" i="12"/>
  <c r="BI256" i="12"/>
  <c r="BH256" i="12"/>
  <c r="BG256" i="12"/>
  <c r="BF256" i="12"/>
  <c r="T256" i="12"/>
  <c r="R256" i="12"/>
  <c r="P256" i="12"/>
  <c r="BI255" i="12"/>
  <c r="BH255" i="12"/>
  <c r="BG255" i="12"/>
  <c r="BF255" i="12"/>
  <c r="T255" i="12"/>
  <c r="R255" i="12"/>
  <c r="P255" i="12"/>
  <c r="BI253" i="12"/>
  <c r="BH253" i="12"/>
  <c r="BG253" i="12"/>
  <c r="BF253" i="12"/>
  <c r="T253" i="12"/>
  <c r="R253" i="12"/>
  <c r="P253" i="12"/>
  <c r="BI252" i="12"/>
  <c r="BH252" i="12"/>
  <c r="BG252" i="12"/>
  <c r="BF252" i="12"/>
  <c r="T252" i="12"/>
  <c r="R252" i="12"/>
  <c r="P252" i="12"/>
  <c r="BI251" i="12"/>
  <c r="BH251" i="12"/>
  <c r="BG251" i="12"/>
  <c r="BF251" i="12"/>
  <c r="T251" i="12"/>
  <c r="R251" i="12"/>
  <c r="P251" i="12"/>
  <c r="BI250" i="12"/>
  <c r="BH250" i="12"/>
  <c r="BG250" i="12"/>
  <c r="BF250" i="12"/>
  <c r="T250" i="12"/>
  <c r="R250" i="12"/>
  <c r="P250" i="12"/>
  <c r="BI249" i="12"/>
  <c r="BH249" i="12"/>
  <c r="BG249" i="12"/>
  <c r="BF249" i="12"/>
  <c r="T249" i="12"/>
  <c r="R249" i="12"/>
  <c r="P249" i="12"/>
  <c r="BI248" i="12"/>
  <c r="BH248" i="12"/>
  <c r="BG248" i="12"/>
  <c r="BF248" i="12"/>
  <c r="T248" i="12"/>
  <c r="R248" i="12"/>
  <c r="P248" i="12"/>
  <c r="BI241" i="12"/>
  <c r="BH241" i="12"/>
  <c r="BG241" i="12"/>
  <c r="BF241" i="12"/>
  <c r="T241" i="12"/>
  <c r="R241" i="12"/>
  <c r="P241" i="12"/>
  <c r="BI240" i="12"/>
  <c r="BH240" i="12"/>
  <c r="BG240" i="12"/>
  <c r="BF240" i="12"/>
  <c r="T240" i="12"/>
  <c r="R240" i="12"/>
  <c r="P240" i="12"/>
  <c r="BI239" i="12"/>
  <c r="BH239" i="12"/>
  <c r="BG239" i="12"/>
  <c r="BF239" i="12"/>
  <c r="T239" i="12"/>
  <c r="R239" i="12"/>
  <c r="P239" i="12"/>
  <c r="BI238" i="12"/>
  <c r="BH238" i="12"/>
  <c r="BG238" i="12"/>
  <c r="BF238" i="12"/>
  <c r="T238" i="12"/>
  <c r="R238" i="12"/>
  <c r="P238" i="12"/>
  <c r="BI237" i="12"/>
  <c r="BH237" i="12"/>
  <c r="BG237" i="12"/>
  <c r="BF237" i="12"/>
  <c r="T237" i="12"/>
  <c r="R237" i="12"/>
  <c r="P237" i="12"/>
  <c r="BI236" i="12"/>
  <c r="BH236" i="12"/>
  <c r="BG236" i="12"/>
  <c r="BF236" i="12"/>
  <c r="T236" i="12"/>
  <c r="R236" i="12"/>
  <c r="P236" i="12"/>
  <c r="BI235" i="12"/>
  <c r="BH235" i="12"/>
  <c r="BG235" i="12"/>
  <c r="BF235" i="12"/>
  <c r="T235" i="12"/>
  <c r="R235" i="12"/>
  <c r="P235" i="12"/>
  <c r="BI234" i="12"/>
  <c r="BH234" i="12"/>
  <c r="BG234" i="12"/>
  <c r="BF234" i="12"/>
  <c r="T234" i="12"/>
  <c r="R234" i="12"/>
  <c r="P234" i="12"/>
  <c r="BI233" i="12"/>
  <c r="BH233" i="12"/>
  <c r="BG233" i="12"/>
  <c r="BF233" i="12"/>
  <c r="T233" i="12"/>
  <c r="R233" i="12"/>
  <c r="P233" i="12"/>
  <c r="BI232" i="12"/>
  <c r="BH232" i="12"/>
  <c r="BG232" i="12"/>
  <c r="BF232" i="12"/>
  <c r="T232" i="12"/>
  <c r="R232" i="12"/>
  <c r="P232" i="12"/>
  <c r="BI231" i="12"/>
  <c r="BH231" i="12"/>
  <c r="BG231" i="12"/>
  <c r="BF231" i="12"/>
  <c r="T231" i="12"/>
  <c r="R231" i="12"/>
  <c r="P231" i="12"/>
  <c r="BI230" i="12"/>
  <c r="BH230" i="12"/>
  <c r="BG230" i="12"/>
  <c r="BF230" i="12"/>
  <c r="T230" i="12"/>
  <c r="R230" i="12"/>
  <c r="P230" i="12"/>
  <c r="BI229" i="12"/>
  <c r="BH229" i="12"/>
  <c r="BG229" i="12"/>
  <c r="BF229" i="12"/>
  <c r="T229" i="12"/>
  <c r="R229" i="12"/>
  <c r="P229" i="12"/>
  <c r="BI226" i="12"/>
  <c r="BH226" i="12"/>
  <c r="BG226" i="12"/>
  <c r="BF226" i="12"/>
  <c r="T226" i="12"/>
  <c r="R226" i="12"/>
  <c r="P226" i="12"/>
  <c r="BI225" i="12"/>
  <c r="BH225" i="12"/>
  <c r="BG225" i="12"/>
  <c r="BF225" i="12"/>
  <c r="T225" i="12"/>
  <c r="R225" i="12"/>
  <c r="P225" i="12"/>
  <c r="BI224" i="12"/>
  <c r="BH224" i="12"/>
  <c r="BG224" i="12"/>
  <c r="BF224" i="12"/>
  <c r="T224" i="12"/>
  <c r="R224" i="12"/>
  <c r="P224" i="12"/>
  <c r="BI223" i="12"/>
  <c r="BH223" i="12"/>
  <c r="BG223" i="12"/>
  <c r="BF223" i="12"/>
  <c r="T223" i="12"/>
  <c r="R223" i="12"/>
  <c r="P223" i="12"/>
  <c r="BI222" i="12"/>
  <c r="BH222" i="12"/>
  <c r="BG222" i="12"/>
  <c r="BF222" i="12"/>
  <c r="T222" i="12"/>
  <c r="R222" i="12"/>
  <c r="P222" i="12"/>
  <c r="BI220" i="12"/>
  <c r="BH220" i="12"/>
  <c r="BG220" i="12"/>
  <c r="BF220" i="12"/>
  <c r="T220" i="12"/>
  <c r="R220" i="12"/>
  <c r="P220" i="12"/>
  <c r="BI219" i="12"/>
  <c r="BH219" i="12"/>
  <c r="BG219" i="12"/>
  <c r="BF219" i="12"/>
  <c r="T219" i="12"/>
  <c r="R219" i="12"/>
  <c r="P219" i="12"/>
  <c r="BI218" i="12"/>
  <c r="BH218" i="12"/>
  <c r="BG218" i="12"/>
  <c r="BF218" i="12"/>
  <c r="T218" i="12"/>
  <c r="R218" i="12"/>
  <c r="P218" i="12"/>
  <c r="BI217" i="12"/>
  <c r="BH217" i="12"/>
  <c r="BG217" i="12"/>
  <c r="BF217" i="12"/>
  <c r="T217" i="12"/>
  <c r="R217" i="12"/>
  <c r="P217" i="12"/>
  <c r="BI216" i="12"/>
  <c r="BH216" i="12"/>
  <c r="BG216" i="12"/>
  <c r="BF216" i="12"/>
  <c r="T216" i="12"/>
  <c r="R216" i="12"/>
  <c r="P216" i="12"/>
  <c r="BI215" i="12"/>
  <c r="BH215" i="12"/>
  <c r="BG215" i="12"/>
  <c r="BF215" i="12"/>
  <c r="T215" i="12"/>
  <c r="R215" i="12"/>
  <c r="P215" i="12"/>
  <c r="BI214" i="12"/>
  <c r="BH214" i="12"/>
  <c r="BG214" i="12"/>
  <c r="BF214" i="12"/>
  <c r="T214" i="12"/>
  <c r="R214" i="12"/>
  <c r="P214" i="12"/>
  <c r="BI213" i="12"/>
  <c r="BH213" i="12"/>
  <c r="BG213" i="12"/>
  <c r="BF213" i="12"/>
  <c r="T213" i="12"/>
  <c r="R213" i="12"/>
  <c r="P213" i="12"/>
  <c r="BI212" i="12"/>
  <c r="BH212" i="12"/>
  <c r="BG212" i="12"/>
  <c r="BF212" i="12"/>
  <c r="T212" i="12"/>
  <c r="R212" i="12"/>
  <c r="P212" i="12"/>
  <c r="BI211" i="12"/>
  <c r="BH211" i="12"/>
  <c r="BG211" i="12"/>
  <c r="BF211" i="12"/>
  <c r="T211" i="12"/>
  <c r="R211" i="12"/>
  <c r="P211" i="12"/>
  <c r="BI210" i="12"/>
  <c r="BH210" i="12"/>
  <c r="BG210" i="12"/>
  <c r="BF210" i="12"/>
  <c r="T210" i="12"/>
  <c r="R210" i="12"/>
  <c r="P210" i="12"/>
  <c r="BI209" i="12"/>
  <c r="BH209" i="12"/>
  <c r="BG209" i="12"/>
  <c r="BF209" i="12"/>
  <c r="T209" i="12"/>
  <c r="R209" i="12"/>
  <c r="P209" i="12"/>
  <c r="BI208" i="12"/>
  <c r="BH208" i="12"/>
  <c r="BG208" i="12"/>
  <c r="BF208" i="12"/>
  <c r="T208" i="12"/>
  <c r="R208" i="12"/>
  <c r="P208" i="12"/>
  <c r="BI207" i="12"/>
  <c r="BH207" i="12"/>
  <c r="BG207" i="12"/>
  <c r="BF207" i="12"/>
  <c r="T207" i="12"/>
  <c r="R207" i="12"/>
  <c r="P207" i="12"/>
  <c r="BI206" i="12"/>
  <c r="BH206" i="12"/>
  <c r="BG206" i="12"/>
  <c r="BF206" i="12"/>
  <c r="T206" i="12"/>
  <c r="R206" i="12"/>
  <c r="P206" i="12"/>
  <c r="BI205" i="12"/>
  <c r="BH205" i="12"/>
  <c r="BG205" i="12"/>
  <c r="BF205" i="12"/>
  <c r="T205" i="12"/>
  <c r="R205" i="12"/>
  <c r="P205" i="12"/>
  <c r="BI204" i="12"/>
  <c r="BH204" i="12"/>
  <c r="BG204" i="12"/>
  <c r="BF204" i="12"/>
  <c r="T204" i="12"/>
  <c r="R204" i="12"/>
  <c r="P204" i="12"/>
  <c r="BI203" i="12"/>
  <c r="BH203" i="12"/>
  <c r="BG203" i="12"/>
  <c r="BF203" i="12"/>
  <c r="T203" i="12"/>
  <c r="R203" i="12"/>
  <c r="P203" i="12"/>
  <c r="BI202" i="12"/>
  <c r="BH202" i="12"/>
  <c r="BG202" i="12"/>
  <c r="BF202" i="12"/>
  <c r="T202" i="12"/>
  <c r="R202" i="12"/>
  <c r="P202" i="12"/>
  <c r="BI201" i="12"/>
  <c r="BH201" i="12"/>
  <c r="BG201" i="12"/>
  <c r="BF201" i="12"/>
  <c r="T201" i="12"/>
  <c r="R201" i="12"/>
  <c r="P201" i="12"/>
  <c r="BI200" i="12"/>
  <c r="BH200" i="12"/>
  <c r="BG200" i="12"/>
  <c r="BF200" i="12"/>
  <c r="T200" i="12"/>
  <c r="R200" i="12"/>
  <c r="P200" i="12"/>
  <c r="BI199" i="12"/>
  <c r="BH199" i="12"/>
  <c r="BG199" i="12"/>
  <c r="BF199" i="12"/>
  <c r="T199" i="12"/>
  <c r="R199" i="12"/>
  <c r="P199" i="12"/>
  <c r="BI198" i="12"/>
  <c r="BH198" i="12"/>
  <c r="BG198" i="12"/>
  <c r="BF198" i="12"/>
  <c r="T198" i="12"/>
  <c r="R198" i="12"/>
  <c r="P198" i="12"/>
  <c r="BI196" i="12"/>
  <c r="BH196" i="12"/>
  <c r="BG196" i="12"/>
  <c r="BF196" i="12"/>
  <c r="T196" i="12"/>
  <c r="R196" i="12"/>
  <c r="P196" i="12"/>
  <c r="BI195" i="12"/>
  <c r="BH195" i="12"/>
  <c r="BG195" i="12"/>
  <c r="BF195" i="12"/>
  <c r="T195" i="12"/>
  <c r="R195" i="12"/>
  <c r="P195" i="12"/>
  <c r="BI194" i="12"/>
  <c r="BH194" i="12"/>
  <c r="BG194" i="12"/>
  <c r="BF194" i="12"/>
  <c r="T194" i="12"/>
  <c r="R194" i="12"/>
  <c r="P194" i="12"/>
  <c r="BI193" i="12"/>
  <c r="BH193" i="12"/>
  <c r="BG193" i="12"/>
  <c r="BF193" i="12"/>
  <c r="T193" i="12"/>
  <c r="R193" i="12"/>
  <c r="P193" i="12"/>
  <c r="BI192" i="12"/>
  <c r="BH192" i="12"/>
  <c r="BG192" i="12"/>
  <c r="BF192" i="12"/>
  <c r="T192" i="12"/>
  <c r="R192" i="12"/>
  <c r="P192" i="12"/>
  <c r="BI191" i="12"/>
  <c r="BH191" i="12"/>
  <c r="BG191" i="12"/>
  <c r="BF191" i="12"/>
  <c r="T191" i="12"/>
  <c r="R191" i="12"/>
  <c r="P191" i="12"/>
  <c r="BI190" i="12"/>
  <c r="BH190" i="12"/>
  <c r="BG190" i="12"/>
  <c r="BF190" i="12"/>
  <c r="T190" i="12"/>
  <c r="R190" i="12"/>
  <c r="P190" i="12"/>
  <c r="BI188" i="12"/>
  <c r="BH188" i="12"/>
  <c r="BG188" i="12"/>
  <c r="BF188" i="12"/>
  <c r="T188" i="12"/>
  <c r="R188" i="12"/>
  <c r="P188" i="12"/>
  <c r="BI187" i="12"/>
  <c r="BH187" i="12"/>
  <c r="BG187" i="12"/>
  <c r="BF187" i="12"/>
  <c r="T187" i="12"/>
  <c r="R187" i="12"/>
  <c r="P187" i="12"/>
  <c r="BI186" i="12"/>
  <c r="BH186" i="12"/>
  <c r="BG186" i="12"/>
  <c r="BF186" i="12"/>
  <c r="T186" i="12"/>
  <c r="R186" i="12"/>
  <c r="P186" i="12"/>
  <c r="BI184" i="12"/>
  <c r="BH184" i="12"/>
  <c r="BG184" i="12"/>
  <c r="BF184" i="12"/>
  <c r="T184" i="12"/>
  <c r="R184" i="12"/>
  <c r="P184" i="12"/>
  <c r="BI183" i="12"/>
  <c r="BH183" i="12"/>
  <c r="BG183" i="12"/>
  <c r="BF183" i="12"/>
  <c r="T183" i="12"/>
  <c r="R183" i="12"/>
  <c r="P183" i="12"/>
  <c r="BI182" i="12"/>
  <c r="BH182" i="12"/>
  <c r="BG182" i="12"/>
  <c r="BF182" i="12"/>
  <c r="T182" i="12"/>
  <c r="R182" i="12"/>
  <c r="P182" i="12"/>
  <c r="BI181" i="12"/>
  <c r="BH181" i="12"/>
  <c r="BG181" i="12"/>
  <c r="BF181" i="12"/>
  <c r="T181" i="12"/>
  <c r="R181" i="12"/>
  <c r="P181" i="12"/>
  <c r="BI180" i="12"/>
  <c r="BH180" i="12"/>
  <c r="BG180" i="12"/>
  <c r="BF180" i="12"/>
  <c r="T180" i="12"/>
  <c r="R180" i="12"/>
  <c r="P180" i="12"/>
  <c r="BI179" i="12"/>
  <c r="BH179" i="12"/>
  <c r="BG179" i="12"/>
  <c r="BF179" i="12"/>
  <c r="T179" i="12"/>
  <c r="R179" i="12"/>
  <c r="P179" i="12"/>
  <c r="BI178" i="12"/>
  <c r="BH178" i="12"/>
  <c r="BG178" i="12"/>
  <c r="BF178" i="12"/>
  <c r="T178" i="12"/>
  <c r="R178" i="12"/>
  <c r="P178" i="12"/>
  <c r="BI177" i="12"/>
  <c r="BH177" i="12"/>
  <c r="BG177" i="12"/>
  <c r="BF177" i="12"/>
  <c r="T177" i="12"/>
  <c r="R177" i="12"/>
  <c r="P177" i="12"/>
  <c r="BI176" i="12"/>
  <c r="BH176" i="12"/>
  <c r="BG176" i="12"/>
  <c r="BF176" i="12"/>
  <c r="T176" i="12"/>
  <c r="R176" i="12"/>
  <c r="P176" i="12"/>
  <c r="BI175" i="12"/>
  <c r="BH175" i="12"/>
  <c r="BG175" i="12"/>
  <c r="BF175" i="12"/>
  <c r="T175" i="12"/>
  <c r="R175" i="12"/>
  <c r="P175" i="12"/>
  <c r="BI174" i="12"/>
  <c r="BH174" i="12"/>
  <c r="BG174" i="12"/>
  <c r="BF174" i="12"/>
  <c r="T174" i="12"/>
  <c r="R174" i="12"/>
  <c r="P174" i="12"/>
  <c r="BI172" i="12"/>
  <c r="BH172" i="12"/>
  <c r="BG172" i="12"/>
  <c r="BF172" i="12"/>
  <c r="T172" i="12"/>
  <c r="R172" i="12"/>
  <c r="P172" i="12"/>
  <c r="BI171" i="12"/>
  <c r="BH171" i="12"/>
  <c r="BG171" i="12"/>
  <c r="BF171" i="12"/>
  <c r="T171" i="12"/>
  <c r="R171" i="12"/>
  <c r="P171" i="12"/>
  <c r="BI170" i="12"/>
  <c r="BH170" i="12"/>
  <c r="BG170" i="12"/>
  <c r="BF170" i="12"/>
  <c r="T170" i="12"/>
  <c r="R170" i="12"/>
  <c r="P170" i="12"/>
  <c r="BI169" i="12"/>
  <c r="BH169" i="12"/>
  <c r="BG169" i="12"/>
  <c r="BF169" i="12"/>
  <c r="T169" i="12"/>
  <c r="R169" i="12"/>
  <c r="P169" i="12"/>
  <c r="BI168" i="12"/>
  <c r="BH168" i="12"/>
  <c r="BG168" i="12"/>
  <c r="BF168" i="12"/>
  <c r="T168" i="12"/>
  <c r="R168" i="12"/>
  <c r="P168" i="12"/>
  <c r="BI167" i="12"/>
  <c r="BH167" i="12"/>
  <c r="BG167" i="12"/>
  <c r="BF167" i="12"/>
  <c r="T167" i="12"/>
  <c r="R167" i="12"/>
  <c r="P167" i="12"/>
  <c r="BI166" i="12"/>
  <c r="BH166" i="12"/>
  <c r="BG166" i="12"/>
  <c r="BF166" i="12"/>
  <c r="T166" i="12"/>
  <c r="R166" i="12"/>
  <c r="P166" i="12"/>
  <c r="BI165" i="12"/>
  <c r="BH165" i="12"/>
  <c r="BG165" i="12"/>
  <c r="BF165" i="12"/>
  <c r="T165" i="12"/>
  <c r="R165" i="12"/>
  <c r="P165" i="12"/>
  <c r="BI164" i="12"/>
  <c r="BH164" i="12"/>
  <c r="BG164" i="12"/>
  <c r="BF164" i="12"/>
  <c r="T164" i="12"/>
  <c r="R164" i="12"/>
  <c r="P164" i="12"/>
  <c r="BI163" i="12"/>
  <c r="BH163" i="12"/>
  <c r="BG163" i="12"/>
  <c r="BF163" i="12"/>
  <c r="T163" i="12"/>
  <c r="R163" i="12"/>
  <c r="P163" i="12"/>
  <c r="BI162" i="12"/>
  <c r="BH162" i="12"/>
  <c r="BG162" i="12"/>
  <c r="BF162" i="12"/>
  <c r="T162" i="12"/>
  <c r="R162" i="12"/>
  <c r="P162" i="12"/>
  <c r="BI161" i="12"/>
  <c r="BH161" i="12"/>
  <c r="BG161" i="12"/>
  <c r="BF161" i="12"/>
  <c r="T161" i="12"/>
  <c r="R161" i="12"/>
  <c r="P161" i="12"/>
  <c r="BI160" i="12"/>
  <c r="BH160" i="12"/>
  <c r="BG160" i="12"/>
  <c r="BF160" i="12"/>
  <c r="T160" i="12"/>
  <c r="R160" i="12"/>
  <c r="P160" i="12"/>
  <c r="BI159" i="12"/>
  <c r="BH159" i="12"/>
  <c r="BG159" i="12"/>
  <c r="BF159" i="12"/>
  <c r="T159" i="12"/>
  <c r="R159" i="12"/>
  <c r="P159" i="12"/>
  <c r="BI158" i="12"/>
  <c r="BH158" i="12"/>
  <c r="BG158" i="12"/>
  <c r="BF158" i="12"/>
  <c r="T158" i="12"/>
  <c r="R158" i="12"/>
  <c r="P158" i="12"/>
  <c r="BI157" i="12"/>
  <c r="BH157" i="12"/>
  <c r="BG157" i="12"/>
  <c r="BF157" i="12"/>
  <c r="T157" i="12"/>
  <c r="R157" i="12"/>
  <c r="P157" i="12"/>
  <c r="BI156" i="12"/>
  <c r="BH156" i="12"/>
  <c r="BG156" i="12"/>
  <c r="BF156" i="12"/>
  <c r="T156" i="12"/>
  <c r="R156" i="12"/>
  <c r="P156" i="12"/>
  <c r="BI155" i="12"/>
  <c r="BH155" i="12"/>
  <c r="BG155" i="12"/>
  <c r="BF155" i="12"/>
  <c r="T155" i="12"/>
  <c r="R155" i="12"/>
  <c r="P155" i="12"/>
  <c r="BI154" i="12"/>
  <c r="BH154" i="12"/>
  <c r="BG154" i="12"/>
  <c r="BF154" i="12"/>
  <c r="T154" i="12"/>
  <c r="R154" i="12"/>
  <c r="P154" i="12"/>
  <c r="BI153" i="12"/>
  <c r="BH153" i="12"/>
  <c r="BG153" i="12"/>
  <c r="BF153" i="12"/>
  <c r="T153" i="12"/>
  <c r="R153" i="12"/>
  <c r="P153" i="12"/>
  <c r="BI152" i="12"/>
  <c r="BH152" i="12"/>
  <c r="BG152" i="12"/>
  <c r="BF152" i="12"/>
  <c r="T152" i="12"/>
  <c r="R152" i="12"/>
  <c r="P152" i="12"/>
  <c r="BI151" i="12"/>
  <c r="BH151" i="12"/>
  <c r="BG151" i="12"/>
  <c r="BF151" i="12"/>
  <c r="T151" i="12"/>
  <c r="R151" i="12"/>
  <c r="P151" i="12"/>
  <c r="BI150" i="12"/>
  <c r="BH150" i="12"/>
  <c r="BG150" i="12"/>
  <c r="BF150" i="12"/>
  <c r="T150" i="12"/>
  <c r="R150" i="12"/>
  <c r="P150" i="12"/>
  <c r="BI149" i="12"/>
  <c r="BH149" i="12"/>
  <c r="BG149" i="12"/>
  <c r="BF149" i="12"/>
  <c r="T149" i="12"/>
  <c r="R149" i="12"/>
  <c r="P149" i="12"/>
  <c r="BI148" i="12"/>
  <c r="BH148" i="12"/>
  <c r="BG148" i="12"/>
  <c r="BF148" i="12"/>
  <c r="T148" i="12"/>
  <c r="R148" i="12"/>
  <c r="P148" i="12"/>
  <c r="BI147" i="12"/>
  <c r="BH147" i="12"/>
  <c r="BG147" i="12"/>
  <c r="BF147" i="12"/>
  <c r="T147" i="12"/>
  <c r="R147" i="12"/>
  <c r="P147" i="12"/>
  <c r="BI146" i="12"/>
  <c r="BH146" i="12"/>
  <c r="BG146" i="12"/>
  <c r="BF146" i="12"/>
  <c r="T146" i="12"/>
  <c r="R146" i="12"/>
  <c r="P146" i="12"/>
  <c r="BI145" i="12"/>
  <c r="BH145" i="12"/>
  <c r="BG145" i="12"/>
  <c r="BF145" i="12"/>
  <c r="T145" i="12"/>
  <c r="R145" i="12"/>
  <c r="P145" i="12"/>
  <c r="BI144" i="12"/>
  <c r="BH144" i="12"/>
  <c r="BG144" i="12"/>
  <c r="BF144" i="12"/>
  <c r="T144" i="12"/>
  <c r="R144" i="12"/>
  <c r="P144" i="12"/>
  <c r="BI143" i="12"/>
  <c r="BH143" i="12"/>
  <c r="BG143" i="12"/>
  <c r="BF143" i="12"/>
  <c r="T143" i="12"/>
  <c r="R143" i="12"/>
  <c r="P143" i="12"/>
  <c r="BI142" i="12"/>
  <c r="BH142" i="12"/>
  <c r="BG142" i="12"/>
  <c r="BF142" i="12"/>
  <c r="T142" i="12"/>
  <c r="R142" i="12"/>
  <c r="P142" i="12"/>
  <c r="BI141" i="12"/>
  <c r="BH141" i="12"/>
  <c r="BG141" i="12"/>
  <c r="BF141" i="12"/>
  <c r="T141" i="12"/>
  <c r="R141" i="12"/>
  <c r="P141" i="12"/>
  <c r="BI140" i="12"/>
  <c r="BH140" i="12"/>
  <c r="BG140" i="12"/>
  <c r="BF140" i="12"/>
  <c r="T140" i="12"/>
  <c r="R140" i="12"/>
  <c r="P140" i="12"/>
  <c r="BI139" i="12"/>
  <c r="BH139" i="12"/>
  <c r="BG139" i="12"/>
  <c r="BF139" i="12"/>
  <c r="T139" i="12"/>
  <c r="R139" i="12"/>
  <c r="P139" i="12"/>
  <c r="BI136" i="12"/>
  <c r="BH136" i="12"/>
  <c r="BG136" i="12"/>
  <c r="BF136" i="12"/>
  <c r="T136" i="12"/>
  <c r="T135" i="12" s="1"/>
  <c r="T134" i="12" s="1"/>
  <c r="R136" i="12"/>
  <c r="R135" i="12"/>
  <c r="R134" i="12" s="1"/>
  <c r="P136" i="12"/>
  <c r="P135" i="12" s="1"/>
  <c r="P134" i="12" s="1"/>
  <c r="J130" i="12"/>
  <c r="J129" i="12"/>
  <c r="F129" i="12"/>
  <c r="F127" i="12"/>
  <c r="E125" i="12"/>
  <c r="J96" i="12"/>
  <c r="J95" i="12"/>
  <c r="F95" i="12"/>
  <c r="F93" i="12"/>
  <c r="E91" i="12"/>
  <c r="J22" i="12"/>
  <c r="E22" i="12"/>
  <c r="F96" i="12" s="1"/>
  <c r="J21" i="12"/>
  <c r="J16" i="12"/>
  <c r="J127" i="12" s="1"/>
  <c r="E7" i="12"/>
  <c r="E119" i="12"/>
  <c r="J41" i="11"/>
  <c r="J40" i="11"/>
  <c r="AY107" i="1"/>
  <c r="J39" i="11"/>
  <c r="AX107" i="1"/>
  <c r="BI237" i="11"/>
  <c r="BH237" i="11"/>
  <c r="BG237" i="11"/>
  <c r="BF237" i="11"/>
  <c r="T237" i="11"/>
  <c r="R237" i="11"/>
  <c r="P237" i="11"/>
  <c r="BI236" i="11"/>
  <c r="BH236" i="11"/>
  <c r="BG236" i="11"/>
  <c r="BF236" i="11"/>
  <c r="T236" i="11"/>
  <c r="R236" i="11"/>
  <c r="P236" i="11"/>
  <c r="BI234" i="11"/>
  <c r="BH234" i="11"/>
  <c r="BG234" i="11"/>
  <c r="BF234" i="11"/>
  <c r="T234" i="11"/>
  <c r="R234" i="11"/>
  <c r="P234" i="11"/>
  <c r="BI233" i="11"/>
  <c r="BH233" i="11"/>
  <c r="BG233" i="11"/>
  <c r="BF233" i="11"/>
  <c r="T233" i="11"/>
  <c r="R233" i="11"/>
  <c r="P233" i="11"/>
  <c r="BI231" i="11"/>
  <c r="BH231" i="11"/>
  <c r="BG231" i="11"/>
  <c r="BF231" i="11"/>
  <c r="T231" i="11"/>
  <c r="R231" i="11"/>
  <c r="P231" i="11"/>
  <c r="BI229" i="11"/>
  <c r="BH229" i="11"/>
  <c r="BG229" i="11"/>
  <c r="BF229" i="11"/>
  <c r="T229" i="11"/>
  <c r="R229" i="11"/>
  <c r="P229" i="11"/>
  <c r="BI228" i="11"/>
  <c r="BH228" i="11"/>
  <c r="BG228" i="11"/>
  <c r="BF228" i="11"/>
  <c r="T228" i="11"/>
  <c r="R228" i="11"/>
  <c r="P228" i="11"/>
  <c r="BI227" i="11"/>
  <c r="BH227" i="11"/>
  <c r="BG227" i="11"/>
  <c r="BF227" i="11"/>
  <c r="T227" i="11"/>
  <c r="R227" i="11"/>
  <c r="P227" i="11"/>
  <c r="BI226" i="11"/>
  <c r="BH226" i="11"/>
  <c r="BG226" i="11"/>
  <c r="BF226" i="11"/>
  <c r="T226" i="11"/>
  <c r="R226" i="11"/>
  <c r="P226" i="11"/>
  <c r="BI225" i="11"/>
  <c r="BH225" i="11"/>
  <c r="BG225" i="11"/>
  <c r="BF225" i="11"/>
  <c r="T225" i="11"/>
  <c r="R225" i="11"/>
  <c r="P225" i="11"/>
  <c r="BI224" i="11"/>
  <c r="BH224" i="11"/>
  <c r="BG224" i="11"/>
  <c r="BF224" i="11"/>
  <c r="T224" i="11"/>
  <c r="R224" i="11"/>
  <c r="P224" i="11"/>
  <c r="BI223" i="11"/>
  <c r="BH223" i="11"/>
  <c r="BG223" i="11"/>
  <c r="BF223" i="11"/>
  <c r="T223" i="11"/>
  <c r="R223" i="11"/>
  <c r="P223" i="11"/>
  <c r="BI222" i="11"/>
  <c r="BH222" i="11"/>
  <c r="BG222" i="11"/>
  <c r="BF222" i="11"/>
  <c r="T222" i="11"/>
  <c r="R222" i="11"/>
  <c r="P222" i="11"/>
  <c r="BI221" i="11"/>
  <c r="BH221" i="11"/>
  <c r="BG221" i="11"/>
  <c r="BF221" i="11"/>
  <c r="T221" i="11"/>
  <c r="R221" i="11"/>
  <c r="P221" i="11"/>
  <c r="BI220" i="11"/>
  <c r="BH220" i="11"/>
  <c r="BG220" i="11"/>
  <c r="BF220" i="11"/>
  <c r="T220" i="11"/>
  <c r="R220" i="11"/>
  <c r="P220" i="11"/>
  <c r="BI219" i="11"/>
  <c r="BH219" i="11"/>
  <c r="BG219" i="11"/>
  <c r="BF219" i="11"/>
  <c r="T219" i="11"/>
  <c r="R219" i="11"/>
  <c r="P219" i="11"/>
  <c r="BI218" i="11"/>
  <c r="BH218" i="11"/>
  <c r="BG218" i="11"/>
  <c r="BF218" i="11"/>
  <c r="T218" i="11"/>
  <c r="R218" i="11"/>
  <c r="P218" i="11"/>
  <c r="BI217" i="11"/>
  <c r="BH217" i="11"/>
  <c r="BG217" i="11"/>
  <c r="BF217" i="11"/>
  <c r="T217" i="11"/>
  <c r="R217" i="11"/>
  <c r="P217" i="11"/>
  <c r="BI216" i="11"/>
  <c r="BH216" i="11"/>
  <c r="BG216" i="11"/>
  <c r="BF216" i="11"/>
  <c r="T216" i="11"/>
  <c r="R216" i="11"/>
  <c r="P216" i="11"/>
  <c r="BI215" i="11"/>
  <c r="BH215" i="11"/>
  <c r="BG215" i="11"/>
  <c r="BF215" i="11"/>
  <c r="T215" i="11"/>
  <c r="R215" i="11"/>
  <c r="P215" i="11"/>
  <c r="BI214" i="11"/>
  <c r="BH214" i="11"/>
  <c r="BG214" i="11"/>
  <c r="BF214" i="11"/>
  <c r="T214" i="11"/>
  <c r="R214" i="11"/>
  <c r="P214" i="11"/>
  <c r="BI213" i="11"/>
  <c r="BH213" i="11"/>
  <c r="BG213" i="11"/>
  <c r="BF213" i="11"/>
  <c r="T213" i="11"/>
  <c r="R213" i="11"/>
  <c r="P213" i="11"/>
  <c r="BI212" i="11"/>
  <c r="BH212" i="11"/>
  <c r="BG212" i="11"/>
  <c r="BF212" i="11"/>
  <c r="T212" i="11"/>
  <c r="R212" i="11"/>
  <c r="P212" i="11"/>
  <c r="BI211" i="11"/>
  <c r="BH211" i="11"/>
  <c r="BG211" i="11"/>
  <c r="BF211" i="11"/>
  <c r="T211" i="11"/>
  <c r="R211" i="11"/>
  <c r="P211" i="11"/>
  <c r="BI210" i="11"/>
  <c r="BH210" i="11"/>
  <c r="BG210" i="11"/>
  <c r="BF210" i="11"/>
  <c r="T210" i="11"/>
  <c r="R210" i="11"/>
  <c r="P210" i="11"/>
  <c r="BI209" i="11"/>
  <c r="BH209" i="11"/>
  <c r="BG209" i="11"/>
  <c r="BF209" i="11"/>
  <c r="T209" i="11"/>
  <c r="R209" i="11"/>
  <c r="P209" i="11"/>
  <c r="BI207" i="11"/>
  <c r="BH207" i="11"/>
  <c r="BG207" i="11"/>
  <c r="BF207" i="11"/>
  <c r="T207" i="11"/>
  <c r="R207" i="11"/>
  <c r="P207" i="11"/>
  <c r="BI206" i="11"/>
  <c r="BH206" i="11"/>
  <c r="BG206" i="11"/>
  <c r="BF206" i="11"/>
  <c r="T206" i="11"/>
  <c r="R206" i="11"/>
  <c r="P206" i="11"/>
  <c r="BI200" i="11"/>
  <c r="BH200" i="11"/>
  <c r="BG200" i="11"/>
  <c r="BF200" i="11"/>
  <c r="T200" i="11"/>
  <c r="R200" i="11"/>
  <c r="P200" i="11"/>
  <c r="BI194" i="11"/>
  <c r="BH194" i="11"/>
  <c r="BG194" i="11"/>
  <c r="BF194" i="11"/>
  <c r="T194" i="11"/>
  <c r="R194" i="11"/>
  <c r="P194" i="11"/>
  <c r="BI186" i="11"/>
  <c r="BH186" i="11"/>
  <c r="BG186" i="11"/>
  <c r="BF186" i="11"/>
  <c r="T186" i="11"/>
  <c r="R186" i="11"/>
  <c r="P186" i="11"/>
  <c r="BI176" i="11"/>
  <c r="BH176" i="11"/>
  <c r="BG176" i="11"/>
  <c r="BF176" i="11"/>
  <c r="T176" i="11"/>
  <c r="R176" i="11"/>
  <c r="P176" i="11"/>
  <c r="BI168" i="11"/>
  <c r="BH168" i="11"/>
  <c r="BG168" i="11"/>
  <c r="BF168" i="11"/>
  <c r="T168" i="11"/>
  <c r="R168" i="11"/>
  <c r="P168" i="11"/>
  <c r="BI165" i="11"/>
  <c r="BH165" i="11"/>
  <c r="BG165" i="11"/>
  <c r="BF165" i="11"/>
  <c r="T165" i="11"/>
  <c r="R165" i="11"/>
  <c r="P165" i="11"/>
  <c r="BI162" i="11"/>
  <c r="BH162" i="11"/>
  <c r="BG162" i="11"/>
  <c r="BF162" i="11"/>
  <c r="T162" i="11"/>
  <c r="R162" i="11"/>
  <c r="P162" i="11"/>
  <c r="BI161" i="11"/>
  <c r="BH161" i="11"/>
  <c r="BG161" i="11"/>
  <c r="BF161" i="11"/>
  <c r="T161" i="11"/>
  <c r="R161" i="11"/>
  <c r="P161" i="11"/>
  <c r="BI159" i="11"/>
  <c r="BH159" i="11"/>
  <c r="BG159" i="11"/>
  <c r="BF159" i="11"/>
  <c r="T159" i="11"/>
  <c r="R159" i="11"/>
  <c r="P159" i="11"/>
  <c r="BI158" i="11"/>
  <c r="BH158" i="11"/>
  <c r="BG158" i="11"/>
  <c r="BF158" i="11"/>
  <c r="T158" i="11"/>
  <c r="R158" i="11"/>
  <c r="P158" i="11"/>
  <c r="BI157" i="11"/>
  <c r="BH157" i="11"/>
  <c r="BG157" i="11"/>
  <c r="BF157" i="11"/>
  <c r="T157" i="11"/>
  <c r="R157" i="11"/>
  <c r="P157" i="11"/>
  <c r="BI155" i="11"/>
  <c r="BH155" i="11"/>
  <c r="BG155" i="11"/>
  <c r="BF155" i="11"/>
  <c r="T155" i="11"/>
  <c r="R155" i="11"/>
  <c r="P155" i="11"/>
  <c r="BI154" i="11"/>
  <c r="BH154" i="11"/>
  <c r="BG154" i="11"/>
  <c r="BF154" i="11"/>
  <c r="T154" i="11"/>
  <c r="R154" i="11"/>
  <c r="P154" i="11"/>
  <c r="BI153" i="11"/>
  <c r="BH153" i="11"/>
  <c r="BG153" i="11"/>
  <c r="BF153" i="11"/>
  <c r="T153" i="11"/>
  <c r="R153" i="11"/>
  <c r="P153" i="11"/>
  <c r="BI152" i="11"/>
  <c r="BH152" i="11"/>
  <c r="BG152" i="11"/>
  <c r="BF152" i="11"/>
  <c r="T152" i="11"/>
  <c r="R152" i="11"/>
  <c r="P152" i="11"/>
  <c r="BI151" i="11"/>
  <c r="BH151" i="11"/>
  <c r="BG151" i="11"/>
  <c r="BF151" i="11"/>
  <c r="T151" i="11"/>
  <c r="R151" i="11"/>
  <c r="P151" i="11"/>
  <c r="BI150" i="11"/>
  <c r="BH150" i="11"/>
  <c r="BG150" i="11"/>
  <c r="BF150" i="11"/>
  <c r="T150" i="11"/>
  <c r="R150" i="11"/>
  <c r="P150" i="11"/>
  <c r="BI149" i="11"/>
  <c r="BH149" i="11"/>
  <c r="BG149" i="11"/>
  <c r="BF149" i="11"/>
  <c r="T149" i="11"/>
  <c r="R149" i="11"/>
  <c r="P149" i="11"/>
  <c r="BI147" i="11"/>
  <c r="BH147" i="11"/>
  <c r="BG147" i="11"/>
  <c r="BF147" i="11"/>
  <c r="T147" i="11"/>
  <c r="R147" i="11"/>
  <c r="P147" i="11"/>
  <c r="BI146" i="11"/>
  <c r="BH146" i="11"/>
  <c r="BG146" i="11"/>
  <c r="BF146" i="11"/>
  <c r="T146" i="11"/>
  <c r="R146" i="11"/>
  <c r="P146" i="11"/>
  <c r="BI145" i="11"/>
  <c r="BH145" i="11"/>
  <c r="BG145" i="11"/>
  <c r="BF145" i="11"/>
  <c r="T145" i="11"/>
  <c r="R145" i="11"/>
  <c r="P145" i="11"/>
  <c r="BI143" i="11"/>
  <c r="BH143" i="11"/>
  <c r="BG143" i="11"/>
  <c r="BF143" i="11"/>
  <c r="T143" i="11"/>
  <c r="R143" i="11"/>
  <c r="P143" i="11"/>
  <c r="BI142" i="11"/>
  <c r="BH142" i="11"/>
  <c r="BG142" i="11"/>
  <c r="BF142" i="11"/>
  <c r="T142" i="11"/>
  <c r="R142" i="11"/>
  <c r="P142" i="11"/>
  <c r="BI139" i="11"/>
  <c r="BH139" i="11"/>
  <c r="BG139" i="11"/>
  <c r="BF139" i="11"/>
  <c r="T139" i="11"/>
  <c r="R139" i="11"/>
  <c r="P139" i="11"/>
  <c r="BI136" i="11"/>
  <c r="BH136" i="11"/>
  <c r="BG136" i="11"/>
  <c r="BF136" i="11"/>
  <c r="T136" i="11"/>
  <c r="T135" i="11" s="1"/>
  <c r="R136" i="11"/>
  <c r="R135" i="11" s="1"/>
  <c r="P136" i="11"/>
  <c r="P135" i="11" s="1"/>
  <c r="BI134" i="11"/>
  <c r="BH134" i="11"/>
  <c r="BG134" i="11"/>
  <c r="BF134" i="11"/>
  <c r="T134" i="11"/>
  <c r="T133" i="11" s="1"/>
  <c r="T132" i="11" s="1"/>
  <c r="R134" i="11"/>
  <c r="R133" i="11" s="1"/>
  <c r="R132" i="11" s="1"/>
  <c r="P134" i="11"/>
  <c r="P133" i="11" s="1"/>
  <c r="P132" i="11" s="1"/>
  <c r="J128" i="11"/>
  <c r="J127" i="11"/>
  <c r="F127" i="11"/>
  <c r="F125" i="11"/>
  <c r="E123" i="11"/>
  <c r="J96" i="11"/>
  <c r="J95" i="11"/>
  <c r="F95" i="11"/>
  <c r="F93" i="11"/>
  <c r="E91" i="11"/>
  <c r="J22" i="11"/>
  <c r="E22" i="11"/>
  <c r="F128" i="11"/>
  <c r="J21" i="11"/>
  <c r="J16" i="11"/>
  <c r="J93" i="11" s="1"/>
  <c r="E7" i="11"/>
  <c r="E117" i="11"/>
  <c r="J41" i="10"/>
  <c r="J40" i="10"/>
  <c r="AY106" i="1" s="1"/>
  <c r="J39" i="10"/>
  <c r="AX106" i="1"/>
  <c r="BI144" i="10"/>
  <c r="BH144" i="10"/>
  <c r="BG144" i="10"/>
  <c r="BF144" i="10"/>
  <c r="T144" i="10"/>
  <c r="R144" i="10"/>
  <c r="P144" i="10"/>
  <c r="BI143" i="10"/>
  <c r="BH143" i="10"/>
  <c r="BG143" i="10"/>
  <c r="BF143" i="10"/>
  <c r="T143" i="10"/>
  <c r="R143" i="10"/>
  <c r="P143" i="10"/>
  <c r="BI142" i="10"/>
  <c r="BH142" i="10"/>
  <c r="BG142" i="10"/>
  <c r="BF142" i="10"/>
  <c r="T142" i="10"/>
  <c r="R142" i="10"/>
  <c r="P142" i="10"/>
  <c r="BI141" i="10"/>
  <c r="BH141" i="10"/>
  <c r="BG141" i="10"/>
  <c r="BF141" i="10"/>
  <c r="T141" i="10"/>
  <c r="R141" i="10"/>
  <c r="P141" i="10"/>
  <c r="BI140" i="10"/>
  <c r="BH140" i="10"/>
  <c r="BG140" i="10"/>
  <c r="BF140" i="10"/>
  <c r="T140" i="10"/>
  <c r="R140" i="10"/>
  <c r="P140" i="10"/>
  <c r="BI139" i="10"/>
  <c r="BH139" i="10"/>
  <c r="BG139" i="10"/>
  <c r="BF139" i="10"/>
  <c r="T139" i="10"/>
  <c r="R139" i="10"/>
  <c r="P139" i="10"/>
  <c r="P138" i="10" s="1"/>
  <c r="BI137" i="10"/>
  <c r="BH137" i="10"/>
  <c r="BG137" i="10"/>
  <c r="BF137" i="10"/>
  <c r="T137" i="10"/>
  <c r="R137" i="10"/>
  <c r="P137" i="10"/>
  <c r="BI136" i="10"/>
  <c r="BH136" i="10"/>
  <c r="BG136" i="10"/>
  <c r="BF136" i="10"/>
  <c r="T136" i="10"/>
  <c r="R136" i="10"/>
  <c r="P136" i="10"/>
  <c r="BI135" i="10"/>
  <c r="BH135" i="10"/>
  <c r="BG135" i="10"/>
  <c r="BF135" i="10"/>
  <c r="T135" i="10"/>
  <c r="R135" i="10"/>
  <c r="P135" i="10"/>
  <c r="BI134" i="10"/>
  <c r="BH134" i="10"/>
  <c r="BG134" i="10"/>
  <c r="BF134" i="10"/>
  <c r="T134" i="10"/>
  <c r="R134" i="10"/>
  <c r="P134" i="10"/>
  <c r="BI133" i="10"/>
  <c r="BH133" i="10"/>
  <c r="BG133" i="10"/>
  <c r="BF133" i="10"/>
  <c r="T133" i="10"/>
  <c r="R133" i="10"/>
  <c r="P133" i="10"/>
  <c r="BI132" i="10"/>
  <c r="BH132" i="10"/>
  <c r="BG132" i="10"/>
  <c r="BF132" i="10"/>
  <c r="T132" i="10"/>
  <c r="R132" i="10"/>
  <c r="P132" i="10"/>
  <c r="BI131" i="10"/>
  <c r="BH131" i="10"/>
  <c r="BG131" i="10"/>
  <c r="BF131" i="10"/>
  <c r="T131" i="10"/>
  <c r="R131" i="10"/>
  <c r="P131" i="10"/>
  <c r="BI130" i="10"/>
  <c r="BH130" i="10"/>
  <c r="BG130" i="10"/>
  <c r="BF130" i="10"/>
  <c r="T130" i="10"/>
  <c r="R130" i="10"/>
  <c r="P130" i="10"/>
  <c r="BI129" i="10"/>
  <c r="BH129" i="10"/>
  <c r="BG129" i="10"/>
  <c r="BF129" i="10"/>
  <c r="T129" i="10"/>
  <c r="R129" i="10"/>
  <c r="P129" i="10"/>
  <c r="BI128" i="10"/>
  <c r="BH128" i="10"/>
  <c r="BG128" i="10"/>
  <c r="BF128" i="10"/>
  <c r="T128" i="10"/>
  <c r="R128" i="10"/>
  <c r="P128" i="10"/>
  <c r="J123" i="10"/>
  <c r="J122" i="10"/>
  <c r="F122" i="10"/>
  <c r="F120" i="10"/>
  <c r="E118" i="10"/>
  <c r="J96" i="10"/>
  <c r="J95" i="10"/>
  <c r="F95" i="10"/>
  <c r="F93" i="10"/>
  <c r="E91" i="10"/>
  <c r="J22" i="10"/>
  <c r="E22" i="10"/>
  <c r="F96" i="10" s="1"/>
  <c r="J21" i="10"/>
  <c r="J16" i="10"/>
  <c r="J93" i="10" s="1"/>
  <c r="E7" i="10"/>
  <c r="E85" i="10" s="1"/>
  <c r="J41" i="9"/>
  <c r="J40" i="9"/>
  <c r="AY105" i="1"/>
  <c r="J39" i="9"/>
  <c r="AX105" i="1" s="1"/>
  <c r="BI168" i="9"/>
  <c r="BH168" i="9"/>
  <c r="BG168" i="9"/>
  <c r="BF168" i="9"/>
  <c r="T168" i="9"/>
  <c r="T167" i="9" s="1"/>
  <c r="R168" i="9"/>
  <c r="R167" i="9" s="1"/>
  <c r="P168" i="9"/>
  <c r="P167" i="9"/>
  <c r="BI166" i="9"/>
  <c r="BH166" i="9"/>
  <c r="BG166" i="9"/>
  <c r="BF166" i="9"/>
  <c r="T166" i="9"/>
  <c r="R166" i="9"/>
  <c r="P166" i="9"/>
  <c r="BI165" i="9"/>
  <c r="BH165" i="9"/>
  <c r="BG165" i="9"/>
  <c r="BF165" i="9"/>
  <c r="T165" i="9"/>
  <c r="R165" i="9"/>
  <c r="P165" i="9"/>
  <c r="BI164" i="9"/>
  <c r="BH164" i="9"/>
  <c r="BG164" i="9"/>
  <c r="BF164" i="9"/>
  <c r="T164" i="9"/>
  <c r="R164" i="9"/>
  <c r="P164" i="9"/>
  <c r="BI163" i="9"/>
  <c r="BH163" i="9"/>
  <c r="BG163" i="9"/>
  <c r="BF163" i="9"/>
  <c r="T163" i="9"/>
  <c r="R163" i="9"/>
  <c r="P163" i="9"/>
  <c r="BI162" i="9"/>
  <c r="BH162" i="9"/>
  <c r="BG162" i="9"/>
  <c r="BF162" i="9"/>
  <c r="T162" i="9"/>
  <c r="R162" i="9"/>
  <c r="P162" i="9"/>
  <c r="BI161" i="9"/>
  <c r="BH161" i="9"/>
  <c r="BG161" i="9"/>
  <c r="BF161" i="9"/>
  <c r="T161" i="9"/>
  <c r="R161" i="9"/>
  <c r="P161" i="9"/>
  <c r="BI160" i="9"/>
  <c r="BH160" i="9"/>
  <c r="BG160" i="9"/>
  <c r="BF160" i="9"/>
  <c r="T160" i="9"/>
  <c r="R160" i="9"/>
  <c r="P160" i="9"/>
  <c r="BI159" i="9"/>
  <c r="BH159" i="9"/>
  <c r="BG159" i="9"/>
  <c r="BF159" i="9"/>
  <c r="T159" i="9"/>
  <c r="R159" i="9"/>
  <c r="P159" i="9"/>
  <c r="BI158" i="9"/>
  <c r="BH158" i="9"/>
  <c r="BG158" i="9"/>
  <c r="BF158" i="9"/>
  <c r="T158" i="9"/>
  <c r="R158" i="9"/>
  <c r="P158" i="9"/>
  <c r="BI157" i="9"/>
  <c r="BH157" i="9"/>
  <c r="BG157" i="9"/>
  <c r="BF157" i="9"/>
  <c r="T157" i="9"/>
  <c r="R157" i="9"/>
  <c r="P157" i="9"/>
  <c r="BI153" i="9"/>
  <c r="BH153" i="9"/>
  <c r="BG153" i="9"/>
  <c r="BF153" i="9"/>
  <c r="T153" i="9"/>
  <c r="T152" i="9" s="1"/>
  <c r="R153" i="9"/>
  <c r="R152" i="9" s="1"/>
  <c r="P153" i="9"/>
  <c r="P152" i="9"/>
  <c r="BI150" i="9"/>
  <c r="BH150" i="9"/>
  <c r="BG150" i="9"/>
  <c r="BF150" i="9"/>
  <c r="T150" i="9"/>
  <c r="R150" i="9"/>
  <c r="P150" i="9"/>
  <c r="BI147" i="9"/>
  <c r="BH147" i="9"/>
  <c r="BG147" i="9"/>
  <c r="BF147" i="9"/>
  <c r="T147" i="9"/>
  <c r="R147" i="9"/>
  <c r="P147" i="9"/>
  <c r="BI145" i="9"/>
  <c r="BH145" i="9"/>
  <c r="BG145" i="9"/>
  <c r="BF145" i="9"/>
  <c r="T145" i="9"/>
  <c r="R145" i="9"/>
  <c r="P145" i="9"/>
  <c r="BI144" i="9"/>
  <c r="BH144" i="9"/>
  <c r="BG144" i="9"/>
  <c r="BF144" i="9"/>
  <c r="T144" i="9"/>
  <c r="R144" i="9"/>
  <c r="P144" i="9"/>
  <c r="BI142" i="9"/>
  <c r="BH142" i="9"/>
  <c r="BG142" i="9"/>
  <c r="BF142" i="9"/>
  <c r="T142" i="9"/>
  <c r="R142" i="9"/>
  <c r="P142" i="9"/>
  <c r="BI140" i="9"/>
  <c r="BH140" i="9"/>
  <c r="BG140" i="9"/>
  <c r="BF140" i="9"/>
  <c r="T140" i="9"/>
  <c r="R140" i="9"/>
  <c r="P140" i="9"/>
  <c r="BI138" i="9"/>
  <c r="BH138" i="9"/>
  <c r="BG138" i="9"/>
  <c r="BF138" i="9"/>
  <c r="T138" i="9"/>
  <c r="R138" i="9"/>
  <c r="P138" i="9"/>
  <c r="BI137" i="9"/>
  <c r="BH137" i="9"/>
  <c r="BG137" i="9"/>
  <c r="BF137" i="9"/>
  <c r="T137" i="9"/>
  <c r="R137" i="9"/>
  <c r="P137" i="9"/>
  <c r="BI134" i="9"/>
  <c r="BH134" i="9"/>
  <c r="BG134" i="9"/>
  <c r="BF134" i="9"/>
  <c r="T134" i="9"/>
  <c r="R134" i="9"/>
  <c r="P134" i="9"/>
  <c r="BI132" i="9"/>
  <c r="BH132" i="9"/>
  <c r="BG132" i="9"/>
  <c r="BF132" i="9"/>
  <c r="T132" i="9"/>
  <c r="R132" i="9"/>
  <c r="P132" i="9"/>
  <c r="J126" i="9"/>
  <c r="J125" i="9"/>
  <c r="F125" i="9"/>
  <c r="F123" i="9"/>
  <c r="E121" i="9"/>
  <c r="J96" i="9"/>
  <c r="J95" i="9"/>
  <c r="F95" i="9"/>
  <c r="F93" i="9"/>
  <c r="E91" i="9"/>
  <c r="J22" i="9"/>
  <c r="E22" i="9"/>
  <c r="F96" i="9" s="1"/>
  <c r="J21" i="9"/>
  <c r="J16" i="9"/>
  <c r="J123" i="9" s="1"/>
  <c r="E7" i="9"/>
  <c r="E85" i="9" s="1"/>
  <c r="R201" i="8"/>
  <c r="R200" i="8" s="1"/>
  <c r="J41" i="8"/>
  <c r="J40" i="8"/>
  <c r="AY104" i="1" s="1"/>
  <c r="J39" i="8"/>
  <c r="AX104" i="1"/>
  <c r="BI203" i="8"/>
  <c r="BH203" i="8"/>
  <c r="BG203" i="8"/>
  <c r="BF203" i="8"/>
  <c r="T203" i="8"/>
  <c r="R203" i="8"/>
  <c r="P203" i="8"/>
  <c r="BI202" i="8"/>
  <c r="BH202" i="8"/>
  <c r="BG202" i="8"/>
  <c r="BF202" i="8"/>
  <c r="T202" i="8"/>
  <c r="R202" i="8"/>
  <c r="P202" i="8"/>
  <c r="BI199" i="8"/>
  <c r="BH199" i="8"/>
  <c r="BG199" i="8"/>
  <c r="BF199" i="8"/>
  <c r="T199" i="8"/>
  <c r="T198" i="8" s="1"/>
  <c r="R199" i="8"/>
  <c r="R198" i="8" s="1"/>
  <c r="P199" i="8"/>
  <c r="P198" i="8" s="1"/>
  <c r="BI196" i="8"/>
  <c r="BH196" i="8"/>
  <c r="BG196" i="8"/>
  <c r="BF196" i="8"/>
  <c r="T196" i="8"/>
  <c r="R196" i="8"/>
  <c r="P196" i="8"/>
  <c r="BI194" i="8"/>
  <c r="BH194" i="8"/>
  <c r="BG194" i="8"/>
  <c r="BF194" i="8"/>
  <c r="T194" i="8"/>
  <c r="R194" i="8"/>
  <c r="P194" i="8"/>
  <c r="BI193" i="8"/>
  <c r="BH193" i="8"/>
  <c r="BG193" i="8"/>
  <c r="BF193" i="8"/>
  <c r="T193" i="8"/>
  <c r="R193" i="8"/>
  <c r="P193" i="8"/>
  <c r="BI192" i="8"/>
  <c r="BH192" i="8"/>
  <c r="BG192" i="8"/>
  <c r="BF192" i="8"/>
  <c r="T192" i="8"/>
  <c r="R192" i="8"/>
  <c r="P192" i="8"/>
  <c r="BI191" i="8"/>
  <c r="BH191" i="8"/>
  <c r="BG191" i="8"/>
  <c r="BF191" i="8"/>
  <c r="T191" i="8"/>
  <c r="R191" i="8"/>
  <c r="P191" i="8"/>
  <c r="BI190" i="8"/>
  <c r="BH190" i="8"/>
  <c r="BG190" i="8"/>
  <c r="BF190" i="8"/>
  <c r="T190" i="8"/>
  <c r="R190" i="8"/>
  <c r="P190" i="8"/>
  <c r="BI188" i="8"/>
  <c r="BH188" i="8"/>
  <c r="BG188" i="8"/>
  <c r="BF188" i="8"/>
  <c r="T188" i="8"/>
  <c r="R188" i="8"/>
  <c r="P188" i="8"/>
  <c r="BI186" i="8"/>
  <c r="BH186" i="8"/>
  <c r="BG186" i="8"/>
  <c r="BF186" i="8"/>
  <c r="T186" i="8"/>
  <c r="R186" i="8"/>
  <c r="P186" i="8"/>
  <c r="BI185" i="8"/>
  <c r="BH185" i="8"/>
  <c r="BG185" i="8"/>
  <c r="BF185" i="8"/>
  <c r="T185" i="8"/>
  <c r="R185" i="8"/>
  <c r="P185" i="8"/>
  <c r="BI183" i="8"/>
  <c r="BH183" i="8"/>
  <c r="BG183" i="8"/>
  <c r="BF183" i="8"/>
  <c r="T183" i="8"/>
  <c r="R183" i="8"/>
  <c r="P183" i="8"/>
  <c r="BI182" i="8"/>
  <c r="BH182" i="8"/>
  <c r="BG182" i="8"/>
  <c r="BF182" i="8"/>
  <c r="T182" i="8"/>
  <c r="R182" i="8"/>
  <c r="P182" i="8"/>
  <c r="BI179" i="8"/>
  <c r="BH179" i="8"/>
  <c r="BG179" i="8"/>
  <c r="BF179" i="8"/>
  <c r="T179" i="8"/>
  <c r="R179" i="8"/>
  <c r="P179" i="8"/>
  <c r="BI177" i="8"/>
  <c r="BH177" i="8"/>
  <c r="BG177" i="8"/>
  <c r="BF177" i="8"/>
  <c r="T177" i="8"/>
  <c r="R177" i="8"/>
  <c r="P177" i="8"/>
  <c r="BI176" i="8"/>
  <c r="BH176" i="8"/>
  <c r="BG176" i="8"/>
  <c r="BF176" i="8"/>
  <c r="T176" i="8"/>
  <c r="R176" i="8"/>
  <c r="P176" i="8"/>
  <c r="BI174" i="8"/>
  <c r="BH174" i="8"/>
  <c r="BG174" i="8"/>
  <c r="BF174" i="8"/>
  <c r="T174" i="8"/>
  <c r="R174" i="8"/>
  <c r="P174" i="8"/>
  <c r="BI173" i="8"/>
  <c r="BH173" i="8"/>
  <c r="BG173" i="8"/>
  <c r="BF173" i="8"/>
  <c r="T173" i="8"/>
  <c r="R173" i="8"/>
  <c r="P173" i="8"/>
  <c r="BI171" i="8"/>
  <c r="BH171" i="8"/>
  <c r="BG171" i="8"/>
  <c r="BF171" i="8"/>
  <c r="T171" i="8"/>
  <c r="R171" i="8"/>
  <c r="P171" i="8"/>
  <c r="BI170" i="8"/>
  <c r="BH170" i="8"/>
  <c r="BG170" i="8"/>
  <c r="BF170" i="8"/>
  <c r="T170" i="8"/>
  <c r="R170" i="8"/>
  <c r="P170" i="8"/>
  <c r="BI165" i="8"/>
  <c r="BH165" i="8"/>
  <c r="BG165" i="8"/>
  <c r="BF165" i="8"/>
  <c r="T165" i="8"/>
  <c r="T164" i="8"/>
  <c r="R165" i="8"/>
  <c r="R164" i="8" s="1"/>
  <c r="P165" i="8"/>
  <c r="P164" i="8"/>
  <c r="BI162" i="8"/>
  <c r="BH162" i="8"/>
  <c r="BG162" i="8"/>
  <c r="BF162" i="8"/>
  <c r="T162" i="8"/>
  <c r="R162" i="8"/>
  <c r="P162" i="8"/>
  <c r="BI158" i="8"/>
  <c r="BH158" i="8"/>
  <c r="BG158" i="8"/>
  <c r="BF158" i="8"/>
  <c r="T158" i="8"/>
  <c r="R158" i="8"/>
  <c r="P158" i="8"/>
  <c r="BI155" i="8"/>
  <c r="BH155" i="8"/>
  <c r="BG155" i="8"/>
  <c r="BF155" i="8"/>
  <c r="T155" i="8"/>
  <c r="R155" i="8"/>
  <c r="P155" i="8"/>
  <c r="BI153" i="8"/>
  <c r="BH153" i="8"/>
  <c r="BG153" i="8"/>
  <c r="BF153" i="8"/>
  <c r="T153" i="8"/>
  <c r="R153" i="8"/>
  <c r="P153" i="8"/>
  <c r="BI151" i="8"/>
  <c r="BH151" i="8"/>
  <c r="BG151" i="8"/>
  <c r="BF151" i="8"/>
  <c r="T151" i="8"/>
  <c r="R151" i="8"/>
  <c r="P151" i="8"/>
  <c r="BI149" i="8"/>
  <c r="BH149" i="8"/>
  <c r="BG149" i="8"/>
  <c r="BF149" i="8"/>
  <c r="T149" i="8"/>
  <c r="R149" i="8"/>
  <c r="P149" i="8"/>
  <c r="BI147" i="8"/>
  <c r="BH147" i="8"/>
  <c r="BG147" i="8"/>
  <c r="BF147" i="8"/>
  <c r="T147" i="8"/>
  <c r="R147" i="8"/>
  <c r="P147" i="8"/>
  <c r="BI146" i="8"/>
  <c r="BH146" i="8"/>
  <c r="BG146" i="8"/>
  <c r="BF146" i="8"/>
  <c r="T146" i="8"/>
  <c r="R146" i="8"/>
  <c r="P146" i="8"/>
  <c r="BI142" i="8"/>
  <c r="BH142" i="8"/>
  <c r="BG142" i="8"/>
  <c r="BF142" i="8"/>
  <c r="T142" i="8"/>
  <c r="R142" i="8"/>
  <c r="P142" i="8"/>
  <c r="BI138" i="8"/>
  <c r="BH138" i="8"/>
  <c r="BG138" i="8"/>
  <c r="BF138" i="8"/>
  <c r="T138" i="8"/>
  <c r="R138" i="8"/>
  <c r="P138" i="8"/>
  <c r="BI134" i="8"/>
  <c r="BH134" i="8"/>
  <c r="BG134" i="8"/>
  <c r="BF134" i="8"/>
  <c r="T134" i="8"/>
  <c r="R134" i="8"/>
  <c r="P134" i="8"/>
  <c r="J128" i="8"/>
  <c r="J127" i="8"/>
  <c r="F127" i="8"/>
  <c r="F125" i="8"/>
  <c r="E123" i="8"/>
  <c r="J96" i="8"/>
  <c r="J95" i="8"/>
  <c r="F95" i="8"/>
  <c r="F93" i="8"/>
  <c r="E91" i="8"/>
  <c r="J22" i="8"/>
  <c r="E22" i="8"/>
  <c r="F96" i="8"/>
  <c r="J21" i="8"/>
  <c r="J16" i="8"/>
  <c r="J125" i="8" s="1"/>
  <c r="E7" i="8"/>
  <c r="E85" i="8" s="1"/>
  <c r="J41" i="7"/>
  <c r="J40" i="7"/>
  <c r="AY103" i="1" s="1"/>
  <c r="J39" i="7"/>
  <c r="AX103" i="1" s="1"/>
  <c r="BI188" i="7"/>
  <c r="BH188" i="7"/>
  <c r="BG188" i="7"/>
  <c r="BF188" i="7"/>
  <c r="T188" i="7"/>
  <c r="T187" i="7"/>
  <c r="R188" i="7"/>
  <c r="R187" i="7" s="1"/>
  <c r="P188" i="7"/>
  <c r="P187" i="7" s="1"/>
  <c r="BI185" i="7"/>
  <c r="BH185" i="7"/>
  <c r="BG185" i="7"/>
  <c r="BF185" i="7"/>
  <c r="T185" i="7"/>
  <c r="R185" i="7"/>
  <c r="P185" i="7"/>
  <c r="BI183" i="7"/>
  <c r="BH183" i="7"/>
  <c r="BG183" i="7"/>
  <c r="BF183" i="7"/>
  <c r="T183" i="7"/>
  <c r="R183" i="7"/>
  <c r="P183" i="7"/>
  <c r="BI182" i="7"/>
  <c r="BH182" i="7"/>
  <c r="BG182" i="7"/>
  <c r="BF182" i="7"/>
  <c r="T182" i="7"/>
  <c r="R182" i="7"/>
  <c r="P182" i="7"/>
  <c r="BI181" i="7"/>
  <c r="BH181" i="7"/>
  <c r="BG181" i="7"/>
  <c r="BF181" i="7"/>
  <c r="T181" i="7"/>
  <c r="R181" i="7"/>
  <c r="P181" i="7"/>
  <c r="BI180" i="7"/>
  <c r="BH180" i="7"/>
  <c r="BG180" i="7"/>
  <c r="BF180" i="7"/>
  <c r="T180" i="7"/>
  <c r="R180" i="7"/>
  <c r="P180" i="7"/>
  <c r="BI179" i="7"/>
  <c r="BH179" i="7"/>
  <c r="BG179" i="7"/>
  <c r="BF179" i="7"/>
  <c r="T179" i="7"/>
  <c r="R179" i="7"/>
  <c r="P179" i="7"/>
  <c r="BI178" i="7"/>
  <c r="BH178" i="7"/>
  <c r="BG178" i="7"/>
  <c r="BF178" i="7"/>
  <c r="T178" i="7"/>
  <c r="R178" i="7"/>
  <c r="P178" i="7"/>
  <c r="BI177" i="7"/>
  <c r="BH177" i="7"/>
  <c r="BG177" i="7"/>
  <c r="BF177" i="7"/>
  <c r="T177" i="7"/>
  <c r="R177" i="7"/>
  <c r="P177" i="7"/>
  <c r="BI176" i="7"/>
  <c r="BH176" i="7"/>
  <c r="BG176" i="7"/>
  <c r="BF176" i="7"/>
  <c r="T176" i="7"/>
  <c r="R176" i="7"/>
  <c r="P176" i="7"/>
  <c r="BI175" i="7"/>
  <c r="BH175" i="7"/>
  <c r="BG175" i="7"/>
  <c r="BF175" i="7"/>
  <c r="T175" i="7"/>
  <c r="R175" i="7"/>
  <c r="P175" i="7"/>
  <c r="BI174" i="7"/>
  <c r="BH174" i="7"/>
  <c r="BG174" i="7"/>
  <c r="BF174" i="7"/>
  <c r="T174" i="7"/>
  <c r="R174" i="7"/>
  <c r="P174" i="7"/>
  <c r="BI173" i="7"/>
  <c r="BH173" i="7"/>
  <c r="BG173" i="7"/>
  <c r="BF173" i="7"/>
  <c r="T173" i="7"/>
  <c r="R173" i="7"/>
  <c r="P173" i="7"/>
  <c r="BI171" i="7"/>
  <c r="BH171" i="7"/>
  <c r="BG171" i="7"/>
  <c r="BF171" i="7"/>
  <c r="T171" i="7"/>
  <c r="R171" i="7"/>
  <c r="P171" i="7"/>
  <c r="BI169" i="7"/>
  <c r="BH169" i="7"/>
  <c r="BG169" i="7"/>
  <c r="BF169" i="7"/>
  <c r="T169" i="7"/>
  <c r="R169" i="7"/>
  <c r="P169" i="7"/>
  <c r="BI168" i="7"/>
  <c r="BH168" i="7"/>
  <c r="BG168" i="7"/>
  <c r="BF168" i="7"/>
  <c r="T168" i="7"/>
  <c r="R168" i="7"/>
  <c r="P168" i="7"/>
  <c r="BI167" i="7"/>
  <c r="BH167" i="7"/>
  <c r="BG167" i="7"/>
  <c r="BF167" i="7"/>
  <c r="T167" i="7"/>
  <c r="R167" i="7"/>
  <c r="P167" i="7"/>
  <c r="BI162" i="7"/>
  <c r="BH162" i="7"/>
  <c r="BG162" i="7"/>
  <c r="BF162" i="7"/>
  <c r="T162" i="7"/>
  <c r="T161" i="7" s="1"/>
  <c r="R162" i="7"/>
  <c r="R161" i="7" s="1"/>
  <c r="P162" i="7"/>
  <c r="P161" i="7"/>
  <c r="BI159" i="7"/>
  <c r="BH159" i="7"/>
  <c r="BG159" i="7"/>
  <c r="BF159" i="7"/>
  <c r="T159" i="7"/>
  <c r="R159" i="7"/>
  <c r="P159" i="7"/>
  <c r="BI155" i="7"/>
  <c r="BH155" i="7"/>
  <c r="BG155" i="7"/>
  <c r="BF155" i="7"/>
  <c r="T155" i="7"/>
  <c r="R155" i="7"/>
  <c r="P155" i="7"/>
  <c r="BI152" i="7"/>
  <c r="BH152" i="7"/>
  <c r="BG152" i="7"/>
  <c r="BF152" i="7"/>
  <c r="T152" i="7"/>
  <c r="R152" i="7"/>
  <c r="P152" i="7"/>
  <c r="BI150" i="7"/>
  <c r="BH150" i="7"/>
  <c r="BG150" i="7"/>
  <c r="BF150" i="7"/>
  <c r="T150" i="7"/>
  <c r="R150" i="7"/>
  <c r="P150" i="7"/>
  <c r="BI148" i="7"/>
  <c r="BH148" i="7"/>
  <c r="BG148" i="7"/>
  <c r="BF148" i="7"/>
  <c r="T148" i="7"/>
  <c r="R148" i="7"/>
  <c r="P148" i="7"/>
  <c r="BI146" i="7"/>
  <c r="BH146" i="7"/>
  <c r="BG146" i="7"/>
  <c r="BF146" i="7"/>
  <c r="T146" i="7"/>
  <c r="R146" i="7"/>
  <c r="P146" i="7"/>
  <c r="BI144" i="7"/>
  <c r="BH144" i="7"/>
  <c r="BG144" i="7"/>
  <c r="BF144" i="7"/>
  <c r="T144" i="7"/>
  <c r="R144" i="7"/>
  <c r="P144" i="7"/>
  <c r="BI143" i="7"/>
  <c r="BH143" i="7"/>
  <c r="BG143" i="7"/>
  <c r="BF143" i="7"/>
  <c r="T143" i="7"/>
  <c r="R143" i="7"/>
  <c r="P143" i="7"/>
  <c r="BI139" i="7"/>
  <c r="BH139" i="7"/>
  <c r="BG139" i="7"/>
  <c r="BF139" i="7"/>
  <c r="T139" i="7"/>
  <c r="R139" i="7"/>
  <c r="P139" i="7"/>
  <c r="BI136" i="7"/>
  <c r="BH136" i="7"/>
  <c r="BG136" i="7"/>
  <c r="BF136" i="7"/>
  <c r="T136" i="7"/>
  <c r="R136" i="7"/>
  <c r="P136" i="7"/>
  <c r="BI132" i="7"/>
  <c r="BH132" i="7"/>
  <c r="BG132" i="7"/>
  <c r="BF132" i="7"/>
  <c r="T132" i="7"/>
  <c r="R132" i="7"/>
  <c r="P132" i="7"/>
  <c r="J126" i="7"/>
  <c r="J125" i="7"/>
  <c r="F125" i="7"/>
  <c r="F123" i="7"/>
  <c r="E121" i="7"/>
  <c r="J96" i="7"/>
  <c r="J95" i="7"/>
  <c r="F95" i="7"/>
  <c r="F93" i="7"/>
  <c r="E91" i="7"/>
  <c r="J22" i="7"/>
  <c r="E22" i="7"/>
  <c r="F126" i="7" s="1"/>
  <c r="J21" i="7"/>
  <c r="J16" i="7"/>
  <c r="J93" i="7"/>
  <c r="E7" i="7"/>
  <c r="E115" i="7" s="1"/>
  <c r="J41" i="6"/>
  <c r="J40" i="6"/>
  <c r="AY102" i="1"/>
  <c r="J39" i="6"/>
  <c r="AX102" i="1" s="1"/>
  <c r="BI172" i="6"/>
  <c r="BH172" i="6"/>
  <c r="BG172" i="6"/>
  <c r="BF172" i="6"/>
  <c r="T172" i="6"/>
  <c r="T171" i="6" s="1"/>
  <c r="R172" i="6"/>
  <c r="R171" i="6" s="1"/>
  <c r="P172" i="6"/>
  <c r="P171" i="6" s="1"/>
  <c r="BI170" i="6"/>
  <c r="BH170" i="6"/>
  <c r="BG170" i="6"/>
  <c r="BF170" i="6"/>
  <c r="T170" i="6"/>
  <c r="R170" i="6"/>
  <c r="P170" i="6"/>
  <c r="BI169" i="6"/>
  <c r="BH169" i="6"/>
  <c r="BG169" i="6"/>
  <c r="BF169" i="6"/>
  <c r="T169" i="6"/>
  <c r="R169" i="6"/>
  <c r="P169" i="6"/>
  <c r="BI168" i="6"/>
  <c r="BH168" i="6"/>
  <c r="BG168" i="6"/>
  <c r="BF168" i="6"/>
  <c r="T168" i="6"/>
  <c r="R168" i="6"/>
  <c r="P168" i="6"/>
  <c r="BI167" i="6"/>
  <c r="BH167" i="6"/>
  <c r="BG167" i="6"/>
  <c r="BF167" i="6"/>
  <c r="T167" i="6"/>
  <c r="R167" i="6"/>
  <c r="P167" i="6"/>
  <c r="BI166" i="6"/>
  <c r="BH166" i="6"/>
  <c r="BG166" i="6"/>
  <c r="BF166" i="6"/>
  <c r="T166" i="6"/>
  <c r="R166" i="6"/>
  <c r="P166" i="6"/>
  <c r="BI165" i="6"/>
  <c r="BH165" i="6"/>
  <c r="BG165" i="6"/>
  <c r="BF165" i="6"/>
  <c r="T165" i="6"/>
  <c r="R165" i="6"/>
  <c r="P165" i="6"/>
  <c r="BI164" i="6"/>
  <c r="BH164" i="6"/>
  <c r="BG164" i="6"/>
  <c r="BF164" i="6"/>
  <c r="T164" i="6"/>
  <c r="R164" i="6"/>
  <c r="P164" i="6"/>
  <c r="BI162" i="6"/>
  <c r="BH162" i="6"/>
  <c r="BG162" i="6"/>
  <c r="BF162" i="6"/>
  <c r="T162" i="6"/>
  <c r="R162" i="6"/>
  <c r="P162" i="6"/>
  <c r="BI161" i="6"/>
  <c r="BH161" i="6"/>
  <c r="BG161" i="6"/>
  <c r="BF161" i="6"/>
  <c r="T161" i="6"/>
  <c r="R161" i="6"/>
  <c r="P161" i="6"/>
  <c r="BI157" i="6"/>
  <c r="BH157" i="6"/>
  <c r="BG157" i="6"/>
  <c r="BF157" i="6"/>
  <c r="T157" i="6"/>
  <c r="T156" i="6" s="1"/>
  <c r="R157" i="6"/>
  <c r="R156" i="6" s="1"/>
  <c r="P157" i="6"/>
  <c r="P156" i="6" s="1"/>
  <c r="BI154" i="6"/>
  <c r="BH154" i="6"/>
  <c r="BG154" i="6"/>
  <c r="BF154" i="6"/>
  <c r="T154" i="6"/>
  <c r="R154" i="6"/>
  <c r="P154" i="6"/>
  <c r="BI151" i="6"/>
  <c r="BH151" i="6"/>
  <c r="BG151" i="6"/>
  <c r="BF151" i="6"/>
  <c r="T151" i="6"/>
  <c r="R151" i="6"/>
  <c r="P151" i="6"/>
  <c r="BI149" i="6"/>
  <c r="BH149" i="6"/>
  <c r="BG149" i="6"/>
  <c r="BF149" i="6"/>
  <c r="T149" i="6"/>
  <c r="R149" i="6"/>
  <c r="P149" i="6"/>
  <c r="BI148" i="6"/>
  <c r="BH148" i="6"/>
  <c r="BG148" i="6"/>
  <c r="BF148" i="6"/>
  <c r="T148" i="6"/>
  <c r="R148" i="6"/>
  <c r="P148" i="6"/>
  <c r="BI146" i="6"/>
  <c r="BH146" i="6"/>
  <c r="BG146" i="6"/>
  <c r="BF146" i="6"/>
  <c r="T146" i="6"/>
  <c r="R146" i="6"/>
  <c r="P146" i="6"/>
  <c r="BI144" i="6"/>
  <c r="BH144" i="6"/>
  <c r="BG144" i="6"/>
  <c r="BF144" i="6"/>
  <c r="T144" i="6"/>
  <c r="R144" i="6"/>
  <c r="P144" i="6"/>
  <c r="BI142" i="6"/>
  <c r="BH142" i="6"/>
  <c r="BG142" i="6"/>
  <c r="BF142" i="6"/>
  <c r="T142" i="6"/>
  <c r="R142" i="6"/>
  <c r="P142" i="6"/>
  <c r="BI141" i="6"/>
  <c r="BH141" i="6"/>
  <c r="BG141" i="6"/>
  <c r="BF141" i="6"/>
  <c r="T141" i="6"/>
  <c r="R141" i="6"/>
  <c r="P141" i="6"/>
  <c r="BI138" i="6"/>
  <c r="BH138" i="6"/>
  <c r="BG138" i="6"/>
  <c r="BF138" i="6"/>
  <c r="T138" i="6"/>
  <c r="R138" i="6"/>
  <c r="P138" i="6"/>
  <c r="BI136" i="6"/>
  <c r="BH136" i="6"/>
  <c r="BG136" i="6"/>
  <c r="BF136" i="6"/>
  <c r="T136" i="6"/>
  <c r="R136" i="6"/>
  <c r="P136" i="6"/>
  <c r="BI132" i="6"/>
  <c r="BH132" i="6"/>
  <c r="BG132" i="6"/>
  <c r="BF132" i="6"/>
  <c r="T132" i="6"/>
  <c r="R132" i="6"/>
  <c r="P132" i="6"/>
  <c r="J126" i="6"/>
  <c r="J125" i="6"/>
  <c r="F125" i="6"/>
  <c r="F123" i="6"/>
  <c r="E121" i="6"/>
  <c r="J96" i="6"/>
  <c r="J95" i="6"/>
  <c r="F95" i="6"/>
  <c r="F93" i="6"/>
  <c r="E91" i="6"/>
  <c r="J22" i="6"/>
  <c r="E22" i="6"/>
  <c r="F126" i="6" s="1"/>
  <c r="J21" i="6"/>
  <c r="J16" i="6"/>
  <c r="J123" i="6" s="1"/>
  <c r="E7" i="6"/>
  <c r="E85" i="6" s="1"/>
  <c r="J41" i="5"/>
  <c r="J40" i="5"/>
  <c r="AY100" i="1"/>
  <c r="J39" i="5"/>
  <c r="AX100" i="1"/>
  <c r="BI226" i="5"/>
  <c r="BH226" i="5"/>
  <c r="BG226" i="5"/>
  <c r="BF226" i="5"/>
  <c r="T226" i="5"/>
  <c r="T225" i="5"/>
  <c r="T224" i="5"/>
  <c r="R226" i="5"/>
  <c r="R225" i="5" s="1"/>
  <c r="R224" i="5" s="1"/>
  <c r="P226" i="5"/>
  <c r="P225" i="5" s="1"/>
  <c r="P224" i="5" s="1"/>
  <c r="BI223" i="5"/>
  <c r="BH223" i="5"/>
  <c r="BG223" i="5"/>
  <c r="BF223" i="5"/>
  <c r="T223" i="5"/>
  <c r="R223" i="5"/>
  <c r="P223" i="5"/>
  <c r="BI222" i="5"/>
  <c r="BH222" i="5"/>
  <c r="BG222" i="5"/>
  <c r="BF222" i="5"/>
  <c r="T222" i="5"/>
  <c r="R222" i="5"/>
  <c r="P222" i="5"/>
  <c r="BI221" i="5"/>
  <c r="BH221" i="5"/>
  <c r="BG221" i="5"/>
  <c r="BF221" i="5"/>
  <c r="T221" i="5"/>
  <c r="R221" i="5"/>
  <c r="P221" i="5"/>
  <c r="BI220" i="5"/>
  <c r="BH220" i="5"/>
  <c r="BG220" i="5"/>
  <c r="BF220" i="5"/>
  <c r="T220" i="5"/>
  <c r="R220" i="5"/>
  <c r="P220" i="5"/>
  <c r="BI219" i="5"/>
  <c r="BH219" i="5"/>
  <c r="BG219" i="5"/>
  <c r="BF219" i="5"/>
  <c r="T219" i="5"/>
  <c r="R219" i="5"/>
  <c r="P219" i="5"/>
  <c r="BI217" i="5"/>
  <c r="BH217" i="5"/>
  <c r="BG217" i="5"/>
  <c r="BF217" i="5"/>
  <c r="T217" i="5"/>
  <c r="R217" i="5"/>
  <c r="P217" i="5"/>
  <c r="BI216" i="5"/>
  <c r="BH216" i="5"/>
  <c r="BG216" i="5"/>
  <c r="BF216" i="5"/>
  <c r="T216" i="5"/>
  <c r="R216" i="5"/>
  <c r="P216" i="5"/>
  <c r="BI215" i="5"/>
  <c r="BH215" i="5"/>
  <c r="BG215" i="5"/>
  <c r="BF215" i="5"/>
  <c r="T215" i="5"/>
  <c r="R215" i="5"/>
  <c r="P215" i="5"/>
  <c r="BI214" i="5"/>
  <c r="BH214" i="5"/>
  <c r="BG214" i="5"/>
  <c r="BF214" i="5"/>
  <c r="T214" i="5"/>
  <c r="R214" i="5"/>
  <c r="P214" i="5"/>
  <c r="BI213" i="5"/>
  <c r="BH213" i="5"/>
  <c r="BG213" i="5"/>
  <c r="BF213" i="5"/>
  <c r="T213" i="5"/>
  <c r="R213" i="5"/>
  <c r="P213" i="5"/>
  <c r="BI212" i="5"/>
  <c r="BH212" i="5"/>
  <c r="BG212" i="5"/>
  <c r="BF212" i="5"/>
  <c r="T212" i="5"/>
  <c r="R212" i="5"/>
  <c r="P212" i="5"/>
  <c r="BI211" i="5"/>
  <c r="BH211" i="5"/>
  <c r="BG211" i="5"/>
  <c r="BF211" i="5"/>
  <c r="T211" i="5"/>
  <c r="R211" i="5"/>
  <c r="P211" i="5"/>
  <c r="BI210" i="5"/>
  <c r="BH210" i="5"/>
  <c r="BG210" i="5"/>
  <c r="BF210" i="5"/>
  <c r="T210" i="5"/>
  <c r="R210" i="5"/>
  <c r="P210" i="5"/>
  <c r="BI209" i="5"/>
  <c r="BH209" i="5"/>
  <c r="BG209" i="5"/>
  <c r="BF209" i="5"/>
  <c r="T209" i="5"/>
  <c r="R209" i="5"/>
  <c r="P209" i="5"/>
  <c r="BI208" i="5"/>
  <c r="BH208" i="5"/>
  <c r="BG208" i="5"/>
  <c r="BF208" i="5"/>
  <c r="T208" i="5"/>
  <c r="R208" i="5"/>
  <c r="P208" i="5"/>
  <c r="BI207" i="5"/>
  <c r="BH207" i="5"/>
  <c r="BG207" i="5"/>
  <c r="BF207" i="5"/>
  <c r="T207" i="5"/>
  <c r="R207" i="5"/>
  <c r="P207" i="5"/>
  <c r="BI206" i="5"/>
  <c r="BH206" i="5"/>
  <c r="BG206" i="5"/>
  <c r="BF206" i="5"/>
  <c r="T206" i="5"/>
  <c r="R206" i="5"/>
  <c r="P206" i="5"/>
  <c r="BI205" i="5"/>
  <c r="BH205" i="5"/>
  <c r="BG205" i="5"/>
  <c r="BF205" i="5"/>
  <c r="T205" i="5"/>
  <c r="R205" i="5"/>
  <c r="P205" i="5"/>
  <c r="BI204" i="5"/>
  <c r="BH204" i="5"/>
  <c r="BG204" i="5"/>
  <c r="BF204" i="5"/>
  <c r="T204" i="5"/>
  <c r="R204" i="5"/>
  <c r="P204" i="5"/>
  <c r="BI203" i="5"/>
  <c r="BH203" i="5"/>
  <c r="BG203" i="5"/>
  <c r="BF203" i="5"/>
  <c r="T203" i="5"/>
  <c r="R203" i="5"/>
  <c r="P203" i="5"/>
  <c r="BI202" i="5"/>
  <c r="BH202" i="5"/>
  <c r="BG202" i="5"/>
  <c r="BF202" i="5"/>
  <c r="T202" i="5"/>
  <c r="R202" i="5"/>
  <c r="P202" i="5"/>
  <c r="BI201" i="5"/>
  <c r="BH201" i="5"/>
  <c r="BG201" i="5"/>
  <c r="BF201" i="5"/>
  <c r="T201" i="5"/>
  <c r="R201" i="5"/>
  <c r="P201" i="5"/>
  <c r="BI200" i="5"/>
  <c r="BH200" i="5"/>
  <c r="BG200" i="5"/>
  <c r="BF200" i="5"/>
  <c r="T200" i="5"/>
  <c r="R200" i="5"/>
  <c r="P200" i="5"/>
  <c r="BI199" i="5"/>
  <c r="BH199" i="5"/>
  <c r="BG199" i="5"/>
  <c r="BF199" i="5"/>
  <c r="T199" i="5"/>
  <c r="R199" i="5"/>
  <c r="P199" i="5"/>
  <c r="BI198" i="5"/>
  <c r="BH198" i="5"/>
  <c r="BG198" i="5"/>
  <c r="BF198" i="5"/>
  <c r="T198" i="5"/>
  <c r="R198" i="5"/>
  <c r="P198" i="5"/>
  <c r="BI197" i="5"/>
  <c r="BH197" i="5"/>
  <c r="BG197" i="5"/>
  <c r="BF197" i="5"/>
  <c r="T197" i="5"/>
  <c r="R197" i="5"/>
  <c r="P197" i="5"/>
  <c r="BI196" i="5"/>
  <c r="BH196" i="5"/>
  <c r="BG196" i="5"/>
  <c r="BF196" i="5"/>
  <c r="T196" i="5"/>
  <c r="R196" i="5"/>
  <c r="P196" i="5"/>
  <c r="BI194" i="5"/>
  <c r="BH194" i="5"/>
  <c r="BG194" i="5"/>
  <c r="BF194" i="5"/>
  <c r="T194" i="5"/>
  <c r="R194" i="5"/>
  <c r="P194" i="5"/>
  <c r="BI192" i="5"/>
  <c r="BH192" i="5"/>
  <c r="BG192" i="5"/>
  <c r="BF192" i="5"/>
  <c r="T192" i="5"/>
  <c r="R192" i="5"/>
  <c r="P192" i="5"/>
  <c r="BI191" i="5"/>
  <c r="BH191" i="5"/>
  <c r="BG191" i="5"/>
  <c r="BF191" i="5"/>
  <c r="T191" i="5"/>
  <c r="R191" i="5"/>
  <c r="P191" i="5"/>
  <c r="BI190" i="5"/>
  <c r="BH190" i="5"/>
  <c r="BG190" i="5"/>
  <c r="BF190" i="5"/>
  <c r="T190" i="5"/>
  <c r="R190" i="5"/>
  <c r="P190" i="5"/>
  <c r="BI189" i="5"/>
  <c r="BH189" i="5"/>
  <c r="BG189" i="5"/>
  <c r="BF189" i="5"/>
  <c r="T189" i="5"/>
  <c r="R189" i="5"/>
  <c r="P189" i="5"/>
  <c r="BI188" i="5"/>
  <c r="BH188" i="5"/>
  <c r="BG188" i="5"/>
  <c r="BF188" i="5"/>
  <c r="T188" i="5"/>
  <c r="R188" i="5"/>
  <c r="P188" i="5"/>
  <c r="BI187" i="5"/>
  <c r="BH187" i="5"/>
  <c r="BG187" i="5"/>
  <c r="BF187" i="5"/>
  <c r="T187" i="5"/>
  <c r="R187" i="5"/>
  <c r="P187" i="5"/>
  <c r="BI186" i="5"/>
  <c r="BH186" i="5"/>
  <c r="BG186" i="5"/>
  <c r="BF186" i="5"/>
  <c r="T186" i="5"/>
  <c r="R186" i="5"/>
  <c r="P186" i="5"/>
  <c r="BI185" i="5"/>
  <c r="BH185" i="5"/>
  <c r="BG185" i="5"/>
  <c r="BF185" i="5"/>
  <c r="T185" i="5"/>
  <c r="R185" i="5"/>
  <c r="P185" i="5"/>
  <c r="BI184" i="5"/>
  <c r="BH184" i="5"/>
  <c r="BG184" i="5"/>
  <c r="BF184" i="5"/>
  <c r="T184" i="5"/>
  <c r="R184" i="5"/>
  <c r="P184" i="5"/>
  <c r="BI183" i="5"/>
  <c r="BH183" i="5"/>
  <c r="BG183" i="5"/>
  <c r="BF183" i="5"/>
  <c r="T183" i="5"/>
  <c r="R183" i="5"/>
  <c r="P183" i="5"/>
  <c r="BI182" i="5"/>
  <c r="BH182" i="5"/>
  <c r="BG182" i="5"/>
  <c r="BF182" i="5"/>
  <c r="T182" i="5"/>
  <c r="R182" i="5"/>
  <c r="P182" i="5"/>
  <c r="BI181" i="5"/>
  <c r="BH181" i="5"/>
  <c r="BG181" i="5"/>
  <c r="BF181" i="5"/>
  <c r="T181" i="5"/>
  <c r="R181" i="5"/>
  <c r="P181" i="5"/>
  <c r="BI180" i="5"/>
  <c r="BH180" i="5"/>
  <c r="BG180" i="5"/>
  <c r="BF180" i="5"/>
  <c r="T180" i="5"/>
  <c r="R180" i="5"/>
  <c r="P180" i="5"/>
  <c r="BI179" i="5"/>
  <c r="BH179" i="5"/>
  <c r="BG179" i="5"/>
  <c r="BF179" i="5"/>
  <c r="T179" i="5"/>
  <c r="R179" i="5"/>
  <c r="P179" i="5"/>
  <c r="BI177" i="5"/>
  <c r="BH177" i="5"/>
  <c r="BG177" i="5"/>
  <c r="BF177" i="5"/>
  <c r="T177" i="5"/>
  <c r="R177" i="5"/>
  <c r="P177" i="5"/>
  <c r="BI176" i="5"/>
  <c r="BH176" i="5"/>
  <c r="BG176" i="5"/>
  <c r="BF176" i="5"/>
  <c r="T176" i="5"/>
  <c r="R176" i="5"/>
  <c r="P176" i="5"/>
  <c r="BI175" i="5"/>
  <c r="BH175" i="5"/>
  <c r="BG175" i="5"/>
  <c r="BF175" i="5"/>
  <c r="T175" i="5"/>
  <c r="R175" i="5"/>
  <c r="P175" i="5"/>
  <c r="BI174" i="5"/>
  <c r="BH174" i="5"/>
  <c r="BG174" i="5"/>
  <c r="BF174" i="5"/>
  <c r="T174" i="5"/>
  <c r="R174" i="5"/>
  <c r="P174" i="5"/>
  <c r="BI173" i="5"/>
  <c r="BH173" i="5"/>
  <c r="BG173" i="5"/>
  <c r="BF173" i="5"/>
  <c r="T173" i="5"/>
  <c r="R173" i="5"/>
  <c r="P173" i="5"/>
  <c r="BI172" i="5"/>
  <c r="BH172" i="5"/>
  <c r="BG172" i="5"/>
  <c r="BF172" i="5"/>
  <c r="T172" i="5"/>
  <c r="R172" i="5"/>
  <c r="P172" i="5"/>
  <c r="BI171" i="5"/>
  <c r="BH171" i="5"/>
  <c r="BG171" i="5"/>
  <c r="BF171" i="5"/>
  <c r="T171" i="5"/>
  <c r="R171" i="5"/>
  <c r="P171" i="5"/>
  <c r="BI170" i="5"/>
  <c r="BH170" i="5"/>
  <c r="BG170" i="5"/>
  <c r="BF170" i="5"/>
  <c r="T170" i="5"/>
  <c r="R170" i="5"/>
  <c r="P170" i="5"/>
  <c r="BI169" i="5"/>
  <c r="BH169" i="5"/>
  <c r="BG169" i="5"/>
  <c r="BF169" i="5"/>
  <c r="T169" i="5"/>
  <c r="R169" i="5"/>
  <c r="P169" i="5"/>
  <c r="BI168" i="5"/>
  <c r="BH168" i="5"/>
  <c r="BG168" i="5"/>
  <c r="BF168" i="5"/>
  <c r="T168" i="5"/>
  <c r="R168" i="5"/>
  <c r="P168" i="5"/>
  <c r="BI167" i="5"/>
  <c r="BH167" i="5"/>
  <c r="BG167" i="5"/>
  <c r="BF167" i="5"/>
  <c r="T167" i="5"/>
  <c r="R167" i="5"/>
  <c r="P167" i="5"/>
  <c r="BI166" i="5"/>
  <c r="BH166" i="5"/>
  <c r="BG166" i="5"/>
  <c r="BF166" i="5"/>
  <c r="T166" i="5"/>
  <c r="R166" i="5"/>
  <c r="P166" i="5"/>
  <c r="BI165" i="5"/>
  <c r="BH165" i="5"/>
  <c r="BG165" i="5"/>
  <c r="BF165" i="5"/>
  <c r="T165" i="5"/>
  <c r="R165" i="5"/>
  <c r="P165" i="5"/>
  <c r="BI164" i="5"/>
  <c r="BH164" i="5"/>
  <c r="BG164" i="5"/>
  <c r="BF164" i="5"/>
  <c r="T164" i="5"/>
  <c r="R164" i="5"/>
  <c r="P164" i="5"/>
  <c r="BI163" i="5"/>
  <c r="BH163" i="5"/>
  <c r="BG163" i="5"/>
  <c r="BF163" i="5"/>
  <c r="T163" i="5"/>
  <c r="R163" i="5"/>
  <c r="P163" i="5"/>
  <c r="BI162" i="5"/>
  <c r="BH162" i="5"/>
  <c r="BG162" i="5"/>
  <c r="BF162" i="5"/>
  <c r="T162" i="5"/>
  <c r="R162" i="5"/>
  <c r="P162" i="5"/>
  <c r="BI161" i="5"/>
  <c r="BH161" i="5"/>
  <c r="BG161" i="5"/>
  <c r="BF161" i="5"/>
  <c r="T161" i="5"/>
  <c r="R161" i="5"/>
  <c r="P161" i="5"/>
  <c r="BI159" i="5"/>
  <c r="BH159" i="5"/>
  <c r="BG159" i="5"/>
  <c r="BF159" i="5"/>
  <c r="T159" i="5"/>
  <c r="R159" i="5"/>
  <c r="P159" i="5"/>
  <c r="BI158" i="5"/>
  <c r="BH158" i="5"/>
  <c r="BG158" i="5"/>
  <c r="BF158" i="5"/>
  <c r="T158" i="5"/>
  <c r="R158" i="5"/>
  <c r="P158" i="5"/>
  <c r="BI157" i="5"/>
  <c r="BH157" i="5"/>
  <c r="BG157" i="5"/>
  <c r="BF157" i="5"/>
  <c r="T157" i="5"/>
  <c r="R157" i="5"/>
  <c r="P157" i="5"/>
  <c r="BI156" i="5"/>
  <c r="BH156" i="5"/>
  <c r="BG156" i="5"/>
  <c r="BF156" i="5"/>
  <c r="T156" i="5"/>
  <c r="R156" i="5"/>
  <c r="P156" i="5"/>
  <c r="BI155" i="5"/>
  <c r="BH155" i="5"/>
  <c r="BG155" i="5"/>
  <c r="BF155" i="5"/>
  <c r="T155" i="5"/>
  <c r="R155" i="5"/>
  <c r="P155" i="5"/>
  <c r="BI154" i="5"/>
  <c r="BH154" i="5"/>
  <c r="BG154" i="5"/>
  <c r="BF154" i="5"/>
  <c r="T154" i="5"/>
  <c r="R154" i="5"/>
  <c r="P154" i="5"/>
  <c r="BI153" i="5"/>
  <c r="BH153" i="5"/>
  <c r="BG153" i="5"/>
  <c r="BF153" i="5"/>
  <c r="T153" i="5"/>
  <c r="R153" i="5"/>
  <c r="P153" i="5"/>
  <c r="BI151" i="5"/>
  <c r="BH151" i="5"/>
  <c r="BG151" i="5"/>
  <c r="BF151" i="5"/>
  <c r="T151" i="5"/>
  <c r="R151" i="5"/>
  <c r="P151" i="5"/>
  <c r="BI150" i="5"/>
  <c r="BH150" i="5"/>
  <c r="BG150" i="5"/>
  <c r="BF150" i="5"/>
  <c r="T150" i="5"/>
  <c r="R150" i="5"/>
  <c r="P150" i="5"/>
  <c r="BI149" i="5"/>
  <c r="BH149" i="5"/>
  <c r="BG149" i="5"/>
  <c r="BF149" i="5"/>
  <c r="T149" i="5"/>
  <c r="R149" i="5"/>
  <c r="P149" i="5"/>
  <c r="BI148" i="5"/>
  <c r="BH148" i="5"/>
  <c r="BG148" i="5"/>
  <c r="BF148" i="5"/>
  <c r="T148" i="5"/>
  <c r="R148" i="5"/>
  <c r="P148" i="5"/>
  <c r="BI147" i="5"/>
  <c r="BH147" i="5"/>
  <c r="BG147" i="5"/>
  <c r="BF147" i="5"/>
  <c r="T147" i="5"/>
  <c r="R147" i="5"/>
  <c r="P147" i="5"/>
  <c r="BI145" i="5"/>
  <c r="BH145" i="5"/>
  <c r="BG145" i="5"/>
  <c r="BF145" i="5"/>
  <c r="T145" i="5"/>
  <c r="R145" i="5"/>
  <c r="P145" i="5"/>
  <c r="BI144" i="5"/>
  <c r="BH144" i="5"/>
  <c r="BG144" i="5"/>
  <c r="BF144" i="5"/>
  <c r="T144" i="5"/>
  <c r="R144" i="5"/>
  <c r="P144" i="5"/>
  <c r="BI143" i="5"/>
  <c r="BH143" i="5"/>
  <c r="BG143" i="5"/>
  <c r="BF143" i="5"/>
  <c r="T143" i="5"/>
  <c r="R143" i="5"/>
  <c r="P143" i="5"/>
  <c r="BI142" i="5"/>
  <c r="BH142" i="5"/>
  <c r="BG142" i="5"/>
  <c r="BF142" i="5"/>
  <c r="T142" i="5"/>
  <c r="R142" i="5"/>
  <c r="P142" i="5"/>
  <c r="BI141" i="5"/>
  <c r="BH141" i="5"/>
  <c r="BG141" i="5"/>
  <c r="BF141" i="5"/>
  <c r="T141" i="5"/>
  <c r="R141" i="5"/>
  <c r="P141" i="5"/>
  <c r="BI140" i="5"/>
  <c r="BH140" i="5"/>
  <c r="BG140" i="5"/>
  <c r="BF140" i="5"/>
  <c r="T140" i="5"/>
  <c r="R140" i="5"/>
  <c r="P140" i="5"/>
  <c r="BI139" i="5"/>
  <c r="BH139" i="5"/>
  <c r="BG139" i="5"/>
  <c r="BF139" i="5"/>
  <c r="T139" i="5"/>
  <c r="R139" i="5"/>
  <c r="P139" i="5"/>
  <c r="BI138" i="5"/>
  <c r="BH138" i="5"/>
  <c r="BG138" i="5"/>
  <c r="BF138" i="5"/>
  <c r="T138" i="5"/>
  <c r="R138" i="5"/>
  <c r="P138" i="5"/>
  <c r="BI137" i="5"/>
  <c r="BH137" i="5"/>
  <c r="BG137" i="5"/>
  <c r="BF137" i="5"/>
  <c r="T137" i="5"/>
  <c r="R137" i="5"/>
  <c r="P137" i="5"/>
  <c r="BI136" i="5"/>
  <c r="BH136" i="5"/>
  <c r="BG136" i="5"/>
  <c r="BF136" i="5"/>
  <c r="T136" i="5"/>
  <c r="R136" i="5"/>
  <c r="P136" i="5"/>
  <c r="J130" i="5"/>
  <c r="J129" i="5"/>
  <c r="F129" i="5"/>
  <c r="F127" i="5"/>
  <c r="E125" i="5"/>
  <c r="J96" i="5"/>
  <c r="J95" i="5"/>
  <c r="F95" i="5"/>
  <c r="F93" i="5"/>
  <c r="E91" i="5"/>
  <c r="J22" i="5"/>
  <c r="E22" i="5"/>
  <c r="F96" i="5" s="1"/>
  <c r="J21" i="5"/>
  <c r="J16" i="5"/>
  <c r="J127" i="5" s="1"/>
  <c r="E7" i="5"/>
  <c r="E119" i="5" s="1"/>
  <c r="J41" i="4"/>
  <c r="J40" i="4"/>
  <c r="AY99" i="1" s="1"/>
  <c r="J39" i="4"/>
  <c r="AX99" i="1" s="1"/>
  <c r="BI271" i="4"/>
  <c r="BH271" i="4"/>
  <c r="BG271" i="4"/>
  <c r="BF271" i="4"/>
  <c r="T271" i="4"/>
  <c r="R271" i="4"/>
  <c r="P271" i="4"/>
  <c r="BI270" i="4"/>
  <c r="BH270" i="4"/>
  <c r="BG270" i="4"/>
  <c r="BF270" i="4"/>
  <c r="T270" i="4"/>
  <c r="R270" i="4"/>
  <c r="P270" i="4"/>
  <c r="BI269" i="4"/>
  <c r="BH269" i="4"/>
  <c r="BG269" i="4"/>
  <c r="BF269" i="4"/>
  <c r="T269" i="4"/>
  <c r="R269" i="4"/>
  <c r="P269" i="4"/>
  <c r="BI268" i="4"/>
  <c r="BH268" i="4"/>
  <c r="BG268" i="4"/>
  <c r="BF268" i="4"/>
  <c r="T268" i="4"/>
  <c r="R268" i="4"/>
  <c r="P268" i="4"/>
  <c r="BI267" i="4"/>
  <c r="BH267" i="4"/>
  <c r="BG267" i="4"/>
  <c r="BF267" i="4"/>
  <c r="T267" i="4"/>
  <c r="R267" i="4"/>
  <c r="P267" i="4"/>
  <c r="BI266" i="4"/>
  <c r="BH266" i="4"/>
  <c r="BG266" i="4"/>
  <c r="BF266" i="4"/>
  <c r="T266" i="4"/>
  <c r="R266" i="4"/>
  <c r="P266" i="4"/>
  <c r="BI265" i="4"/>
  <c r="BH265" i="4"/>
  <c r="BG265" i="4"/>
  <c r="BF265" i="4"/>
  <c r="T265" i="4"/>
  <c r="R265" i="4"/>
  <c r="P265" i="4"/>
  <c r="BI263" i="4"/>
  <c r="BH263" i="4"/>
  <c r="BG263" i="4"/>
  <c r="BF263" i="4"/>
  <c r="T263" i="4"/>
  <c r="R263" i="4"/>
  <c r="P263" i="4"/>
  <c r="BI262" i="4"/>
  <c r="BH262" i="4"/>
  <c r="BG262" i="4"/>
  <c r="BF262" i="4"/>
  <c r="T262" i="4"/>
  <c r="R262" i="4"/>
  <c r="P262" i="4"/>
  <c r="BI259" i="4"/>
  <c r="BH259" i="4"/>
  <c r="BG259" i="4"/>
  <c r="BF259" i="4"/>
  <c r="T259" i="4"/>
  <c r="R259" i="4"/>
  <c r="P259" i="4"/>
  <c r="BI258" i="4"/>
  <c r="BH258" i="4"/>
  <c r="BG258" i="4"/>
  <c r="BF258" i="4"/>
  <c r="T258" i="4"/>
  <c r="R258" i="4"/>
  <c r="P258" i="4"/>
  <c r="BI257" i="4"/>
  <c r="BH257" i="4"/>
  <c r="BG257" i="4"/>
  <c r="BF257" i="4"/>
  <c r="T257" i="4"/>
  <c r="R257" i="4"/>
  <c r="P257" i="4"/>
  <c r="BI256" i="4"/>
  <c r="BH256" i="4"/>
  <c r="BG256" i="4"/>
  <c r="BF256" i="4"/>
  <c r="T256" i="4"/>
  <c r="R256" i="4"/>
  <c r="P256" i="4"/>
  <c r="BI254" i="4"/>
  <c r="BH254" i="4"/>
  <c r="BG254" i="4"/>
  <c r="BF254" i="4"/>
  <c r="T254" i="4"/>
  <c r="R254" i="4"/>
  <c r="P254" i="4"/>
  <c r="BI253" i="4"/>
  <c r="BH253" i="4"/>
  <c r="BG253" i="4"/>
  <c r="BF253" i="4"/>
  <c r="T253" i="4"/>
  <c r="R253" i="4"/>
  <c r="P253" i="4"/>
  <c r="BI251" i="4"/>
  <c r="BH251" i="4"/>
  <c r="BG251" i="4"/>
  <c r="BF251" i="4"/>
  <c r="T251" i="4"/>
  <c r="R251" i="4"/>
  <c r="P251" i="4"/>
  <c r="BI250" i="4"/>
  <c r="BH250" i="4"/>
  <c r="BG250" i="4"/>
  <c r="BF250" i="4"/>
  <c r="T250" i="4"/>
  <c r="R250" i="4"/>
  <c r="P250" i="4"/>
  <c r="BI249" i="4"/>
  <c r="BH249" i="4"/>
  <c r="BG249" i="4"/>
  <c r="BF249" i="4"/>
  <c r="T249" i="4"/>
  <c r="R249" i="4"/>
  <c r="P249" i="4"/>
  <c r="BI248" i="4"/>
  <c r="BH248" i="4"/>
  <c r="BG248" i="4"/>
  <c r="BF248" i="4"/>
  <c r="T248" i="4"/>
  <c r="R248" i="4"/>
  <c r="P248" i="4"/>
  <c r="BI246" i="4"/>
  <c r="BH246" i="4"/>
  <c r="BG246" i="4"/>
  <c r="BF246" i="4"/>
  <c r="T246" i="4"/>
  <c r="R246" i="4"/>
  <c r="P246" i="4"/>
  <c r="BI245" i="4"/>
  <c r="BH245" i="4"/>
  <c r="BG245" i="4"/>
  <c r="BF245" i="4"/>
  <c r="T245" i="4"/>
  <c r="R245" i="4"/>
  <c r="P245" i="4"/>
  <c r="BI243" i="4"/>
  <c r="BH243" i="4"/>
  <c r="BG243" i="4"/>
  <c r="BF243" i="4"/>
  <c r="T243" i="4"/>
  <c r="R243" i="4"/>
  <c r="P243" i="4"/>
  <c r="BI241" i="4"/>
  <c r="BH241" i="4"/>
  <c r="BG241" i="4"/>
  <c r="BF241" i="4"/>
  <c r="T241" i="4"/>
  <c r="R241" i="4"/>
  <c r="P241" i="4"/>
  <c r="BI239" i="4"/>
  <c r="BH239" i="4"/>
  <c r="BG239" i="4"/>
  <c r="BF239" i="4"/>
  <c r="T239" i="4"/>
  <c r="R239" i="4"/>
  <c r="P239" i="4"/>
  <c r="BI237" i="4"/>
  <c r="BH237" i="4"/>
  <c r="BG237" i="4"/>
  <c r="BF237" i="4"/>
  <c r="T237" i="4"/>
  <c r="R237" i="4"/>
  <c r="P237" i="4"/>
  <c r="BI235" i="4"/>
  <c r="BH235" i="4"/>
  <c r="BG235" i="4"/>
  <c r="BF235" i="4"/>
  <c r="T235" i="4"/>
  <c r="R235" i="4"/>
  <c r="P235" i="4"/>
  <c r="BI223" i="4"/>
  <c r="BH223" i="4"/>
  <c r="BG223" i="4"/>
  <c r="BF223" i="4"/>
  <c r="T223" i="4"/>
  <c r="R223" i="4"/>
  <c r="P223" i="4"/>
  <c r="BI222" i="4"/>
  <c r="BH222" i="4"/>
  <c r="BG222" i="4"/>
  <c r="BF222" i="4"/>
  <c r="T222" i="4"/>
  <c r="R222" i="4"/>
  <c r="P222" i="4"/>
  <c r="BI221" i="4"/>
  <c r="BH221" i="4"/>
  <c r="BG221" i="4"/>
  <c r="BF221" i="4"/>
  <c r="T221" i="4"/>
  <c r="R221" i="4"/>
  <c r="P221" i="4"/>
  <c r="BI220" i="4"/>
  <c r="BH220" i="4"/>
  <c r="BG220" i="4"/>
  <c r="BF220" i="4"/>
  <c r="T220" i="4"/>
  <c r="R220" i="4"/>
  <c r="P220" i="4"/>
  <c r="BI218" i="4"/>
  <c r="BH218" i="4"/>
  <c r="BG218" i="4"/>
  <c r="BF218" i="4"/>
  <c r="T218" i="4"/>
  <c r="R218" i="4"/>
  <c r="P218" i="4"/>
  <c r="BI216" i="4"/>
  <c r="BH216" i="4"/>
  <c r="BG216" i="4"/>
  <c r="BF216" i="4"/>
  <c r="T216" i="4"/>
  <c r="R216" i="4"/>
  <c r="P216" i="4"/>
  <c r="BI215" i="4"/>
  <c r="BH215" i="4"/>
  <c r="BG215" i="4"/>
  <c r="BF215" i="4"/>
  <c r="T215" i="4"/>
  <c r="R215" i="4"/>
  <c r="P215" i="4"/>
  <c r="BI213" i="4"/>
  <c r="BH213" i="4"/>
  <c r="BG213" i="4"/>
  <c r="BF213" i="4"/>
  <c r="T213" i="4"/>
  <c r="R213" i="4"/>
  <c r="P213" i="4"/>
  <c r="BI212" i="4"/>
  <c r="BH212" i="4"/>
  <c r="BG212" i="4"/>
  <c r="BF212" i="4"/>
  <c r="T212" i="4"/>
  <c r="R212" i="4"/>
  <c r="P212" i="4"/>
  <c r="BI210" i="4"/>
  <c r="BH210" i="4"/>
  <c r="BG210" i="4"/>
  <c r="BF210" i="4"/>
  <c r="T210" i="4"/>
  <c r="R210" i="4"/>
  <c r="P210" i="4"/>
  <c r="BI209" i="4"/>
  <c r="BH209" i="4"/>
  <c r="BG209" i="4"/>
  <c r="BF209" i="4"/>
  <c r="T209" i="4"/>
  <c r="R209" i="4"/>
  <c r="P209" i="4"/>
  <c r="BI207" i="4"/>
  <c r="BH207" i="4"/>
  <c r="BG207" i="4"/>
  <c r="BF207" i="4"/>
  <c r="T207" i="4"/>
  <c r="R207" i="4"/>
  <c r="P207" i="4"/>
  <c r="BI206" i="4"/>
  <c r="BH206" i="4"/>
  <c r="BG206" i="4"/>
  <c r="BF206" i="4"/>
  <c r="T206" i="4"/>
  <c r="R206" i="4"/>
  <c r="P206" i="4"/>
  <c r="BI205" i="4"/>
  <c r="BH205" i="4"/>
  <c r="BG205" i="4"/>
  <c r="BF205" i="4"/>
  <c r="T205" i="4"/>
  <c r="R205" i="4"/>
  <c r="P205" i="4"/>
  <c r="BI204" i="4"/>
  <c r="BH204" i="4"/>
  <c r="BG204" i="4"/>
  <c r="BF204" i="4"/>
  <c r="T204" i="4"/>
  <c r="R204" i="4"/>
  <c r="P204" i="4"/>
  <c r="BI203" i="4"/>
  <c r="BH203" i="4"/>
  <c r="BG203" i="4"/>
  <c r="BF203" i="4"/>
  <c r="T203" i="4"/>
  <c r="R203" i="4"/>
  <c r="P203" i="4"/>
  <c r="BI202" i="4"/>
  <c r="BH202" i="4"/>
  <c r="BG202" i="4"/>
  <c r="BF202" i="4"/>
  <c r="T202" i="4"/>
  <c r="R202" i="4"/>
  <c r="P202" i="4"/>
  <c r="BI201" i="4"/>
  <c r="BH201" i="4"/>
  <c r="BG201" i="4"/>
  <c r="BF201" i="4"/>
  <c r="T201" i="4"/>
  <c r="R201" i="4"/>
  <c r="P201" i="4"/>
  <c r="BI200" i="4"/>
  <c r="BH200" i="4"/>
  <c r="BG200" i="4"/>
  <c r="BF200" i="4"/>
  <c r="T200" i="4"/>
  <c r="R200" i="4"/>
  <c r="P200" i="4"/>
  <c r="BI199" i="4"/>
  <c r="BH199" i="4"/>
  <c r="BG199" i="4"/>
  <c r="BF199" i="4"/>
  <c r="T199" i="4"/>
  <c r="R199" i="4"/>
  <c r="P199" i="4"/>
  <c r="BI198" i="4"/>
  <c r="BH198" i="4"/>
  <c r="BG198" i="4"/>
  <c r="BF198" i="4"/>
  <c r="T198" i="4"/>
  <c r="R198" i="4"/>
  <c r="P198" i="4"/>
  <c r="BI197" i="4"/>
  <c r="BH197" i="4"/>
  <c r="BG197" i="4"/>
  <c r="BF197" i="4"/>
  <c r="T197" i="4"/>
  <c r="R197" i="4"/>
  <c r="P197" i="4"/>
  <c r="BI196" i="4"/>
  <c r="BH196" i="4"/>
  <c r="BG196" i="4"/>
  <c r="BF196" i="4"/>
  <c r="T196" i="4"/>
  <c r="R196" i="4"/>
  <c r="P196" i="4"/>
  <c r="BI195" i="4"/>
  <c r="BH195" i="4"/>
  <c r="BG195" i="4"/>
  <c r="BF195" i="4"/>
  <c r="T195" i="4"/>
  <c r="R195" i="4"/>
  <c r="P195" i="4"/>
  <c r="BI194" i="4"/>
  <c r="BH194" i="4"/>
  <c r="BG194" i="4"/>
  <c r="BF194" i="4"/>
  <c r="T194" i="4"/>
  <c r="R194" i="4"/>
  <c r="P194" i="4"/>
  <c r="BI193" i="4"/>
  <c r="BH193" i="4"/>
  <c r="BG193" i="4"/>
  <c r="BF193" i="4"/>
  <c r="T193" i="4"/>
  <c r="R193" i="4"/>
  <c r="P193" i="4"/>
  <c r="BI192" i="4"/>
  <c r="BH192" i="4"/>
  <c r="BG192" i="4"/>
  <c r="BF192" i="4"/>
  <c r="T192" i="4"/>
  <c r="R192" i="4"/>
  <c r="P192" i="4"/>
  <c r="BI191" i="4"/>
  <c r="BH191" i="4"/>
  <c r="BG191" i="4"/>
  <c r="BF191" i="4"/>
  <c r="T191" i="4"/>
  <c r="R191" i="4"/>
  <c r="P191" i="4"/>
  <c r="BI190" i="4"/>
  <c r="BH190" i="4"/>
  <c r="BG190" i="4"/>
  <c r="BF190" i="4"/>
  <c r="T190" i="4"/>
  <c r="R190" i="4"/>
  <c r="P190" i="4"/>
  <c r="BI189" i="4"/>
  <c r="BH189" i="4"/>
  <c r="BG189" i="4"/>
  <c r="BF189" i="4"/>
  <c r="T189" i="4"/>
  <c r="R189" i="4"/>
  <c r="P189" i="4"/>
  <c r="BI188" i="4"/>
  <c r="BH188" i="4"/>
  <c r="BG188" i="4"/>
  <c r="BF188" i="4"/>
  <c r="T188" i="4"/>
  <c r="R188" i="4"/>
  <c r="P188" i="4"/>
  <c r="BI187" i="4"/>
  <c r="BH187" i="4"/>
  <c r="BG187" i="4"/>
  <c r="BF187" i="4"/>
  <c r="T187" i="4"/>
  <c r="R187" i="4"/>
  <c r="P187" i="4"/>
  <c r="BI186" i="4"/>
  <c r="BH186" i="4"/>
  <c r="BG186" i="4"/>
  <c r="BF186" i="4"/>
  <c r="T186" i="4"/>
  <c r="R186" i="4"/>
  <c r="P186" i="4"/>
  <c r="BI185" i="4"/>
  <c r="BH185" i="4"/>
  <c r="BG185" i="4"/>
  <c r="BF185" i="4"/>
  <c r="T185" i="4"/>
  <c r="R185" i="4"/>
  <c r="P185" i="4"/>
  <c r="BI184" i="4"/>
  <c r="BH184" i="4"/>
  <c r="BG184" i="4"/>
  <c r="BF184" i="4"/>
  <c r="T184" i="4"/>
  <c r="R184" i="4"/>
  <c r="P184" i="4"/>
  <c r="BI183" i="4"/>
  <c r="BH183" i="4"/>
  <c r="BG183" i="4"/>
  <c r="BF183" i="4"/>
  <c r="T183" i="4"/>
  <c r="R183" i="4"/>
  <c r="P183" i="4"/>
  <c r="BI182" i="4"/>
  <c r="BH182" i="4"/>
  <c r="BG182" i="4"/>
  <c r="BF182" i="4"/>
  <c r="T182" i="4"/>
  <c r="R182" i="4"/>
  <c r="P182" i="4"/>
  <c r="BI181" i="4"/>
  <c r="BH181" i="4"/>
  <c r="BG181" i="4"/>
  <c r="BF181" i="4"/>
  <c r="T181" i="4"/>
  <c r="R181" i="4"/>
  <c r="P181" i="4"/>
  <c r="BI180" i="4"/>
  <c r="BH180" i="4"/>
  <c r="BG180" i="4"/>
  <c r="BF180" i="4"/>
  <c r="T180" i="4"/>
  <c r="R180" i="4"/>
  <c r="P180" i="4"/>
  <c r="BI179" i="4"/>
  <c r="BH179" i="4"/>
  <c r="BG179" i="4"/>
  <c r="BF179" i="4"/>
  <c r="T179" i="4"/>
  <c r="R179" i="4"/>
  <c r="P179" i="4"/>
  <c r="BI178" i="4"/>
  <c r="BH178" i="4"/>
  <c r="BG178" i="4"/>
  <c r="BF178" i="4"/>
  <c r="T178" i="4"/>
  <c r="R178" i="4"/>
  <c r="P178" i="4"/>
  <c r="BI177" i="4"/>
  <c r="BH177" i="4"/>
  <c r="BG177" i="4"/>
  <c r="BF177" i="4"/>
  <c r="T177" i="4"/>
  <c r="R177" i="4"/>
  <c r="P177" i="4"/>
  <c r="BI176" i="4"/>
  <c r="BH176" i="4"/>
  <c r="BG176" i="4"/>
  <c r="BF176" i="4"/>
  <c r="T176" i="4"/>
  <c r="R176" i="4"/>
  <c r="P176" i="4"/>
  <c r="BI175" i="4"/>
  <c r="BH175" i="4"/>
  <c r="BG175" i="4"/>
  <c r="BF175" i="4"/>
  <c r="T175" i="4"/>
  <c r="R175" i="4"/>
  <c r="P175" i="4"/>
  <c r="BI174" i="4"/>
  <c r="BH174" i="4"/>
  <c r="BG174" i="4"/>
  <c r="BF174" i="4"/>
  <c r="T174" i="4"/>
  <c r="R174" i="4"/>
  <c r="P174" i="4"/>
  <c r="BI172" i="4"/>
  <c r="BH172" i="4"/>
  <c r="BG172" i="4"/>
  <c r="BF172" i="4"/>
  <c r="T172" i="4"/>
  <c r="R172" i="4"/>
  <c r="P172" i="4"/>
  <c r="BI171" i="4"/>
  <c r="BH171" i="4"/>
  <c r="BG171" i="4"/>
  <c r="BF171" i="4"/>
  <c r="T171" i="4"/>
  <c r="R171" i="4"/>
  <c r="P171" i="4"/>
  <c r="BI170" i="4"/>
  <c r="BH170" i="4"/>
  <c r="BG170" i="4"/>
  <c r="BF170" i="4"/>
  <c r="T170" i="4"/>
  <c r="R170" i="4"/>
  <c r="P170" i="4"/>
  <c r="BI169" i="4"/>
  <c r="BH169" i="4"/>
  <c r="BG169" i="4"/>
  <c r="BF169" i="4"/>
  <c r="T169" i="4"/>
  <c r="R169" i="4"/>
  <c r="P169" i="4"/>
  <c r="BI167" i="4"/>
  <c r="BH167" i="4"/>
  <c r="BG167" i="4"/>
  <c r="BF167" i="4"/>
  <c r="T167" i="4"/>
  <c r="R167" i="4"/>
  <c r="P167" i="4"/>
  <c r="BI165" i="4"/>
  <c r="BH165" i="4"/>
  <c r="BG165" i="4"/>
  <c r="BF165" i="4"/>
  <c r="T165" i="4"/>
  <c r="R165" i="4"/>
  <c r="P165" i="4"/>
  <c r="BI161" i="4"/>
  <c r="BH161" i="4"/>
  <c r="BG161" i="4"/>
  <c r="BF161" i="4"/>
  <c r="T161" i="4"/>
  <c r="R161" i="4"/>
  <c r="P161" i="4"/>
  <c r="BI153" i="4"/>
  <c r="BH153" i="4"/>
  <c r="BG153" i="4"/>
  <c r="BF153" i="4"/>
  <c r="T153" i="4"/>
  <c r="R153" i="4"/>
  <c r="P153" i="4"/>
  <c r="BI151" i="4"/>
  <c r="BH151" i="4"/>
  <c r="BG151" i="4"/>
  <c r="BF151" i="4"/>
  <c r="T151" i="4"/>
  <c r="R151" i="4"/>
  <c r="P151" i="4"/>
  <c r="BI149" i="4"/>
  <c r="BH149" i="4"/>
  <c r="BG149" i="4"/>
  <c r="BF149" i="4"/>
  <c r="T149" i="4"/>
  <c r="R149" i="4"/>
  <c r="P149" i="4"/>
  <c r="BI143" i="4"/>
  <c r="BH143" i="4"/>
  <c r="BG143" i="4"/>
  <c r="BF143" i="4"/>
  <c r="T143" i="4"/>
  <c r="R143" i="4"/>
  <c r="P143" i="4"/>
  <c r="BI140" i="4"/>
  <c r="BH140" i="4"/>
  <c r="BG140" i="4"/>
  <c r="BF140" i="4"/>
  <c r="T140" i="4"/>
  <c r="T139" i="4" s="1"/>
  <c r="R140" i="4"/>
  <c r="R139" i="4" s="1"/>
  <c r="P140" i="4"/>
  <c r="P139" i="4" s="1"/>
  <c r="BI138" i="4"/>
  <c r="BH138" i="4"/>
  <c r="BG138" i="4"/>
  <c r="BF138" i="4"/>
  <c r="T138" i="4"/>
  <c r="T137" i="4"/>
  <c r="T136" i="4" s="1"/>
  <c r="R138" i="4"/>
  <c r="R137" i="4" s="1"/>
  <c r="R136" i="4" s="1"/>
  <c r="P138" i="4"/>
  <c r="P137" i="4" s="1"/>
  <c r="J132" i="4"/>
  <c r="J131" i="4"/>
  <c r="F131" i="4"/>
  <c r="F129" i="4"/>
  <c r="E127" i="4"/>
  <c r="J96" i="4"/>
  <c r="J95" i="4"/>
  <c r="F95" i="4"/>
  <c r="F93" i="4"/>
  <c r="E91" i="4"/>
  <c r="J22" i="4"/>
  <c r="E22" i="4"/>
  <c r="F132" i="4" s="1"/>
  <c r="J21" i="4"/>
  <c r="J16" i="4"/>
  <c r="J93" i="4"/>
  <c r="E7" i="4"/>
  <c r="E85" i="4"/>
  <c r="J41" i="3"/>
  <c r="J40" i="3"/>
  <c r="AY98" i="1"/>
  <c r="J39" i="3"/>
  <c r="AX98" i="1"/>
  <c r="BI575" i="3"/>
  <c r="BH575" i="3"/>
  <c r="BG575" i="3"/>
  <c r="BF575" i="3"/>
  <c r="T575" i="3"/>
  <c r="R575" i="3"/>
  <c r="P575" i="3"/>
  <c r="BI574" i="3"/>
  <c r="BH574" i="3"/>
  <c r="BG574" i="3"/>
  <c r="BF574" i="3"/>
  <c r="T574" i="3"/>
  <c r="R574" i="3"/>
  <c r="P574" i="3"/>
  <c r="BI573" i="3"/>
  <c r="BH573" i="3"/>
  <c r="BG573" i="3"/>
  <c r="BF573" i="3"/>
  <c r="T573" i="3"/>
  <c r="R573" i="3"/>
  <c r="P573" i="3"/>
  <c r="BI572" i="3"/>
  <c r="BH572" i="3"/>
  <c r="BG572" i="3"/>
  <c r="BF572" i="3"/>
  <c r="T572" i="3"/>
  <c r="R572" i="3"/>
  <c r="P572" i="3"/>
  <c r="BI571" i="3"/>
  <c r="BH571" i="3"/>
  <c r="BG571" i="3"/>
  <c r="BF571" i="3"/>
  <c r="T571" i="3"/>
  <c r="R571" i="3"/>
  <c r="P571" i="3"/>
  <c r="BI570" i="3"/>
  <c r="BH570" i="3"/>
  <c r="BG570" i="3"/>
  <c r="BF570" i="3"/>
  <c r="T570" i="3"/>
  <c r="R570" i="3"/>
  <c r="P570" i="3"/>
  <c r="BI569" i="3"/>
  <c r="BH569" i="3"/>
  <c r="BG569" i="3"/>
  <c r="BF569" i="3"/>
  <c r="T569" i="3"/>
  <c r="R569" i="3"/>
  <c r="P569" i="3"/>
  <c r="BI568" i="3"/>
  <c r="BH568" i="3"/>
  <c r="BG568" i="3"/>
  <c r="BF568" i="3"/>
  <c r="T568" i="3"/>
  <c r="R568" i="3"/>
  <c r="P568" i="3"/>
  <c r="BI567" i="3"/>
  <c r="BH567" i="3"/>
  <c r="BG567" i="3"/>
  <c r="BF567" i="3"/>
  <c r="T567" i="3"/>
  <c r="R567" i="3"/>
  <c r="P567" i="3"/>
  <c r="BI566" i="3"/>
  <c r="BH566" i="3"/>
  <c r="BG566" i="3"/>
  <c r="BF566" i="3"/>
  <c r="T566" i="3"/>
  <c r="R566" i="3"/>
  <c r="P566" i="3"/>
  <c r="BI564" i="3"/>
  <c r="BH564" i="3"/>
  <c r="BG564" i="3"/>
  <c r="BF564" i="3"/>
  <c r="T564" i="3"/>
  <c r="R564" i="3"/>
  <c r="P564" i="3"/>
  <c r="BI563" i="3"/>
  <c r="BH563" i="3"/>
  <c r="BG563" i="3"/>
  <c r="BF563" i="3"/>
  <c r="T563" i="3"/>
  <c r="R563" i="3"/>
  <c r="P563" i="3"/>
  <c r="BI562" i="3"/>
  <c r="BH562" i="3"/>
  <c r="BG562" i="3"/>
  <c r="BF562" i="3"/>
  <c r="T562" i="3"/>
  <c r="R562" i="3"/>
  <c r="P562" i="3"/>
  <c r="BI561" i="3"/>
  <c r="BH561" i="3"/>
  <c r="BG561" i="3"/>
  <c r="BF561" i="3"/>
  <c r="T561" i="3"/>
  <c r="R561" i="3"/>
  <c r="P561" i="3"/>
  <c r="BI560" i="3"/>
  <c r="BH560" i="3"/>
  <c r="BG560" i="3"/>
  <c r="BF560" i="3"/>
  <c r="T560" i="3"/>
  <c r="R560" i="3"/>
  <c r="P560" i="3"/>
  <c r="BI559" i="3"/>
  <c r="BH559" i="3"/>
  <c r="BG559" i="3"/>
  <c r="BF559" i="3"/>
  <c r="T559" i="3"/>
  <c r="R559" i="3"/>
  <c r="P559" i="3"/>
  <c r="BI558" i="3"/>
  <c r="BH558" i="3"/>
  <c r="BG558" i="3"/>
  <c r="BF558" i="3"/>
  <c r="T558" i="3"/>
  <c r="R558" i="3"/>
  <c r="P558" i="3"/>
  <c r="BI557" i="3"/>
  <c r="BH557" i="3"/>
  <c r="BG557" i="3"/>
  <c r="BF557" i="3"/>
  <c r="T557" i="3"/>
  <c r="R557" i="3"/>
  <c r="P557" i="3"/>
  <c r="BI556" i="3"/>
  <c r="BH556" i="3"/>
  <c r="BG556" i="3"/>
  <c r="BF556" i="3"/>
  <c r="T556" i="3"/>
  <c r="R556" i="3"/>
  <c r="P556" i="3"/>
  <c r="BI555" i="3"/>
  <c r="BH555" i="3"/>
  <c r="BG555" i="3"/>
  <c r="BF555" i="3"/>
  <c r="T555" i="3"/>
  <c r="R555" i="3"/>
  <c r="P555" i="3"/>
  <c r="BI554" i="3"/>
  <c r="BH554" i="3"/>
  <c r="BG554" i="3"/>
  <c r="BF554" i="3"/>
  <c r="T554" i="3"/>
  <c r="R554" i="3"/>
  <c r="P554" i="3"/>
  <c r="BI553" i="3"/>
  <c r="BH553" i="3"/>
  <c r="BG553" i="3"/>
  <c r="BF553" i="3"/>
  <c r="T553" i="3"/>
  <c r="R553" i="3"/>
  <c r="P553" i="3"/>
  <c r="BI552" i="3"/>
  <c r="BH552" i="3"/>
  <c r="BG552" i="3"/>
  <c r="BF552" i="3"/>
  <c r="T552" i="3"/>
  <c r="R552" i="3"/>
  <c r="P552" i="3"/>
  <c r="BI551" i="3"/>
  <c r="BH551" i="3"/>
  <c r="BG551" i="3"/>
  <c r="BF551" i="3"/>
  <c r="T551" i="3"/>
  <c r="R551" i="3"/>
  <c r="P551" i="3"/>
  <c r="BI550" i="3"/>
  <c r="BH550" i="3"/>
  <c r="BG550" i="3"/>
  <c r="BF550" i="3"/>
  <c r="T550" i="3"/>
  <c r="R550" i="3"/>
  <c r="P550" i="3"/>
  <c r="BI549" i="3"/>
  <c r="BH549" i="3"/>
  <c r="BG549" i="3"/>
  <c r="BF549" i="3"/>
  <c r="T549" i="3"/>
  <c r="R549" i="3"/>
  <c r="P549" i="3"/>
  <c r="BI546" i="3"/>
  <c r="BH546" i="3"/>
  <c r="BG546" i="3"/>
  <c r="BF546" i="3"/>
  <c r="T546" i="3"/>
  <c r="R546" i="3"/>
  <c r="P546" i="3"/>
  <c r="BI545" i="3"/>
  <c r="BH545" i="3"/>
  <c r="BG545" i="3"/>
  <c r="BF545" i="3"/>
  <c r="T545" i="3"/>
  <c r="R545" i="3"/>
  <c r="P545" i="3"/>
  <c r="BI544" i="3"/>
  <c r="BH544" i="3"/>
  <c r="BG544" i="3"/>
  <c r="BF544" i="3"/>
  <c r="T544" i="3"/>
  <c r="R544" i="3"/>
  <c r="P544" i="3"/>
  <c r="BI543" i="3"/>
  <c r="BH543" i="3"/>
  <c r="BG543" i="3"/>
  <c r="BF543" i="3"/>
  <c r="T543" i="3"/>
  <c r="R543" i="3"/>
  <c r="P543" i="3"/>
  <c r="BI542" i="3"/>
  <c r="BH542" i="3"/>
  <c r="BG542" i="3"/>
  <c r="BF542" i="3"/>
  <c r="T542" i="3"/>
  <c r="R542" i="3"/>
  <c r="P542" i="3"/>
  <c r="BI541" i="3"/>
  <c r="BH541" i="3"/>
  <c r="BG541" i="3"/>
  <c r="BF541" i="3"/>
  <c r="T541" i="3"/>
  <c r="R541" i="3"/>
  <c r="P541" i="3"/>
  <c r="BI540" i="3"/>
  <c r="BH540" i="3"/>
  <c r="BG540" i="3"/>
  <c r="BF540" i="3"/>
  <c r="T540" i="3"/>
  <c r="R540" i="3"/>
  <c r="P540" i="3"/>
  <c r="BI539" i="3"/>
  <c r="BH539" i="3"/>
  <c r="BG539" i="3"/>
  <c r="BF539" i="3"/>
  <c r="T539" i="3"/>
  <c r="R539" i="3"/>
  <c r="P539" i="3"/>
  <c r="BI538" i="3"/>
  <c r="BH538" i="3"/>
  <c r="BG538" i="3"/>
  <c r="BF538" i="3"/>
  <c r="T538" i="3"/>
  <c r="R538" i="3"/>
  <c r="P538" i="3"/>
  <c r="BI537" i="3"/>
  <c r="BH537" i="3"/>
  <c r="BG537" i="3"/>
  <c r="BF537" i="3"/>
  <c r="T537" i="3"/>
  <c r="R537" i="3"/>
  <c r="P537" i="3"/>
  <c r="BI536" i="3"/>
  <c r="BH536" i="3"/>
  <c r="BG536" i="3"/>
  <c r="BF536" i="3"/>
  <c r="T536" i="3"/>
  <c r="R536" i="3"/>
  <c r="P536" i="3"/>
  <c r="BI535" i="3"/>
  <c r="BH535" i="3"/>
  <c r="BG535" i="3"/>
  <c r="BF535" i="3"/>
  <c r="T535" i="3"/>
  <c r="R535" i="3"/>
  <c r="P535" i="3"/>
  <c r="BI534" i="3"/>
  <c r="BH534" i="3"/>
  <c r="BG534" i="3"/>
  <c r="BF534" i="3"/>
  <c r="T534" i="3"/>
  <c r="R534" i="3"/>
  <c r="P534" i="3"/>
  <c r="BI533" i="3"/>
  <c r="BH533" i="3"/>
  <c r="BG533" i="3"/>
  <c r="BF533" i="3"/>
  <c r="T533" i="3"/>
  <c r="R533" i="3"/>
  <c r="P533" i="3"/>
  <c r="BI532" i="3"/>
  <c r="BH532" i="3"/>
  <c r="BG532" i="3"/>
  <c r="BF532" i="3"/>
  <c r="T532" i="3"/>
  <c r="R532" i="3"/>
  <c r="P532" i="3"/>
  <c r="BI531" i="3"/>
  <c r="BH531" i="3"/>
  <c r="BG531" i="3"/>
  <c r="BF531" i="3"/>
  <c r="T531" i="3"/>
  <c r="R531" i="3"/>
  <c r="P531" i="3"/>
  <c r="BI530" i="3"/>
  <c r="BH530" i="3"/>
  <c r="BG530" i="3"/>
  <c r="BF530" i="3"/>
  <c r="T530" i="3"/>
  <c r="R530" i="3"/>
  <c r="P530" i="3"/>
  <c r="BI529" i="3"/>
  <c r="BH529" i="3"/>
  <c r="BG529" i="3"/>
  <c r="BF529" i="3"/>
  <c r="T529" i="3"/>
  <c r="R529" i="3"/>
  <c r="P529" i="3"/>
  <c r="BI528" i="3"/>
  <c r="BH528" i="3"/>
  <c r="BG528" i="3"/>
  <c r="BF528" i="3"/>
  <c r="T528" i="3"/>
  <c r="R528" i="3"/>
  <c r="P528" i="3"/>
  <c r="BI527" i="3"/>
  <c r="BH527" i="3"/>
  <c r="BG527" i="3"/>
  <c r="BF527" i="3"/>
  <c r="T527" i="3"/>
  <c r="R527" i="3"/>
  <c r="P527" i="3"/>
  <c r="BI526" i="3"/>
  <c r="BH526" i="3"/>
  <c r="BG526" i="3"/>
  <c r="BF526" i="3"/>
  <c r="T526" i="3"/>
  <c r="R526" i="3"/>
  <c r="P526" i="3"/>
  <c r="BI525" i="3"/>
  <c r="BH525" i="3"/>
  <c r="BG525" i="3"/>
  <c r="BF525" i="3"/>
  <c r="T525" i="3"/>
  <c r="R525" i="3"/>
  <c r="P525" i="3"/>
  <c r="BI524" i="3"/>
  <c r="BH524" i="3"/>
  <c r="BG524" i="3"/>
  <c r="BF524" i="3"/>
  <c r="T524" i="3"/>
  <c r="R524" i="3"/>
  <c r="P524" i="3"/>
  <c r="BI523" i="3"/>
  <c r="BH523" i="3"/>
  <c r="BG523" i="3"/>
  <c r="BF523" i="3"/>
  <c r="T523" i="3"/>
  <c r="R523" i="3"/>
  <c r="P523" i="3"/>
  <c r="BI522" i="3"/>
  <c r="BH522" i="3"/>
  <c r="BG522" i="3"/>
  <c r="BF522" i="3"/>
  <c r="T522" i="3"/>
  <c r="R522" i="3"/>
  <c r="P522" i="3"/>
  <c r="BI521" i="3"/>
  <c r="BH521" i="3"/>
  <c r="BG521" i="3"/>
  <c r="BF521" i="3"/>
  <c r="T521" i="3"/>
  <c r="R521" i="3"/>
  <c r="P521" i="3"/>
  <c r="BI520" i="3"/>
  <c r="BH520" i="3"/>
  <c r="BG520" i="3"/>
  <c r="BF520" i="3"/>
  <c r="T520" i="3"/>
  <c r="R520" i="3"/>
  <c r="P520" i="3"/>
  <c r="BI519" i="3"/>
  <c r="BH519" i="3"/>
  <c r="BG519" i="3"/>
  <c r="BF519" i="3"/>
  <c r="T519" i="3"/>
  <c r="R519" i="3"/>
  <c r="P519" i="3"/>
  <c r="BI518" i="3"/>
  <c r="BH518" i="3"/>
  <c r="BG518" i="3"/>
  <c r="BF518" i="3"/>
  <c r="T518" i="3"/>
  <c r="R518" i="3"/>
  <c r="P518" i="3"/>
  <c r="BI517" i="3"/>
  <c r="BH517" i="3"/>
  <c r="BG517" i="3"/>
  <c r="BF517" i="3"/>
  <c r="T517" i="3"/>
  <c r="R517" i="3"/>
  <c r="P517" i="3"/>
  <c r="BI516" i="3"/>
  <c r="BH516" i="3"/>
  <c r="BG516" i="3"/>
  <c r="BF516" i="3"/>
  <c r="T516" i="3"/>
  <c r="R516" i="3"/>
  <c r="P516" i="3"/>
  <c r="BI515" i="3"/>
  <c r="BH515" i="3"/>
  <c r="BG515" i="3"/>
  <c r="BF515" i="3"/>
  <c r="T515" i="3"/>
  <c r="R515" i="3"/>
  <c r="P515" i="3"/>
  <c r="BI514" i="3"/>
  <c r="BH514" i="3"/>
  <c r="BG514" i="3"/>
  <c r="BF514" i="3"/>
  <c r="T514" i="3"/>
  <c r="R514" i="3"/>
  <c r="P514" i="3"/>
  <c r="BI513" i="3"/>
  <c r="BH513" i="3"/>
  <c r="BG513" i="3"/>
  <c r="BF513" i="3"/>
  <c r="T513" i="3"/>
  <c r="R513" i="3"/>
  <c r="P513" i="3"/>
  <c r="BI512" i="3"/>
  <c r="BH512" i="3"/>
  <c r="BG512" i="3"/>
  <c r="BF512" i="3"/>
  <c r="T512" i="3"/>
  <c r="R512" i="3"/>
  <c r="P512" i="3"/>
  <c r="BI511" i="3"/>
  <c r="BH511" i="3"/>
  <c r="BG511" i="3"/>
  <c r="BF511" i="3"/>
  <c r="T511" i="3"/>
  <c r="R511" i="3"/>
  <c r="P511" i="3"/>
  <c r="BI510" i="3"/>
  <c r="BH510" i="3"/>
  <c r="BG510" i="3"/>
  <c r="BF510" i="3"/>
  <c r="T510" i="3"/>
  <c r="R510" i="3"/>
  <c r="P510" i="3"/>
  <c r="BI509" i="3"/>
  <c r="BH509" i="3"/>
  <c r="BG509" i="3"/>
  <c r="BF509" i="3"/>
  <c r="T509" i="3"/>
  <c r="R509" i="3"/>
  <c r="P509" i="3"/>
  <c r="BI506" i="3"/>
  <c r="BH506" i="3"/>
  <c r="BG506" i="3"/>
  <c r="BF506" i="3"/>
  <c r="T506" i="3"/>
  <c r="R506" i="3"/>
  <c r="P506" i="3"/>
  <c r="BI504" i="3"/>
  <c r="BH504" i="3"/>
  <c r="BG504" i="3"/>
  <c r="BF504" i="3"/>
  <c r="T504" i="3"/>
  <c r="R504" i="3"/>
  <c r="P504" i="3"/>
  <c r="BI502" i="3"/>
  <c r="BH502" i="3"/>
  <c r="BG502" i="3"/>
  <c r="BF502" i="3"/>
  <c r="T502" i="3"/>
  <c r="R502" i="3"/>
  <c r="P502" i="3"/>
  <c r="BI501" i="3"/>
  <c r="BH501" i="3"/>
  <c r="BG501" i="3"/>
  <c r="BF501" i="3"/>
  <c r="T501" i="3"/>
  <c r="R501" i="3"/>
  <c r="P501" i="3"/>
  <c r="BI500" i="3"/>
  <c r="BH500" i="3"/>
  <c r="BG500" i="3"/>
  <c r="BF500" i="3"/>
  <c r="T500" i="3"/>
  <c r="R500" i="3"/>
  <c r="P500" i="3"/>
  <c r="BI498" i="3"/>
  <c r="BH498" i="3"/>
  <c r="BG498" i="3"/>
  <c r="BF498" i="3"/>
  <c r="T498" i="3"/>
  <c r="R498" i="3"/>
  <c r="P498" i="3"/>
  <c r="BI496" i="3"/>
  <c r="BH496" i="3"/>
  <c r="BG496" i="3"/>
  <c r="BF496" i="3"/>
  <c r="T496" i="3"/>
  <c r="R496" i="3"/>
  <c r="P496" i="3"/>
  <c r="BI490" i="3"/>
  <c r="BH490" i="3"/>
  <c r="BG490" i="3"/>
  <c r="BF490" i="3"/>
  <c r="T490" i="3"/>
  <c r="R490" i="3"/>
  <c r="P490" i="3"/>
  <c r="BI489" i="3"/>
  <c r="BH489" i="3"/>
  <c r="BG489" i="3"/>
  <c r="BF489" i="3"/>
  <c r="T489" i="3"/>
  <c r="R489" i="3"/>
  <c r="P489" i="3"/>
  <c r="BI488" i="3"/>
  <c r="BH488" i="3"/>
  <c r="BG488" i="3"/>
  <c r="BF488" i="3"/>
  <c r="T488" i="3"/>
  <c r="R488" i="3"/>
  <c r="P488" i="3"/>
  <c r="BI487" i="3"/>
  <c r="BH487" i="3"/>
  <c r="BG487" i="3"/>
  <c r="BF487" i="3"/>
  <c r="T487" i="3"/>
  <c r="R487" i="3"/>
  <c r="P487" i="3"/>
  <c r="BI486" i="3"/>
  <c r="BH486" i="3"/>
  <c r="BG486" i="3"/>
  <c r="BF486" i="3"/>
  <c r="T486" i="3"/>
  <c r="R486" i="3"/>
  <c r="P486" i="3"/>
  <c r="BI485" i="3"/>
  <c r="BH485" i="3"/>
  <c r="BG485" i="3"/>
  <c r="BF485" i="3"/>
  <c r="T485" i="3"/>
  <c r="R485" i="3"/>
  <c r="P485" i="3"/>
  <c r="BI484" i="3"/>
  <c r="BH484" i="3"/>
  <c r="BG484" i="3"/>
  <c r="BF484" i="3"/>
  <c r="T484" i="3"/>
  <c r="R484" i="3"/>
  <c r="P484" i="3"/>
  <c r="BI483" i="3"/>
  <c r="BH483" i="3"/>
  <c r="BG483" i="3"/>
  <c r="BF483" i="3"/>
  <c r="T483" i="3"/>
  <c r="R483" i="3"/>
  <c r="P483" i="3"/>
  <c r="BI482" i="3"/>
  <c r="BH482" i="3"/>
  <c r="BG482" i="3"/>
  <c r="BF482" i="3"/>
  <c r="T482" i="3"/>
  <c r="R482" i="3"/>
  <c r="P482" i="3"/>
  <c r="BI481" i="3"/>
  <c r="BH481" i="3"/>
  <c r="BG481" i="3"/>
  <c r="BF481" i="3"/>
  <c r="T481" i="3"/>
  <c r="R481" i="3"/>
  <c r="P481" i="3"/>
  <c r="BI480" i="3"/>
  <c r="BH480" i="3"/>
  <c r="BG480" i="3"/>
  <c r="BF480" i="3"/>
  <c r="T480" i="3"/>
  <c r="R480" i="3"/>
  <c r="P480" i="3"/>
  <c r="BI479" i="3"/>
  <c r="BH479" i="3"/>
  <c r="BG479" i="3"/>
  <c r="BF479" i="3"/>
  <c r="T479" i="3"/>
  <c r="R479" i="3"/>
  <c r="P479" i="3"/>
  <c r="BI478" i="3"/>
  <c r="BH478" i="3"/>
  <c r="BG478" i="3"/>
  <c r="BF478" i="3"/>
  <c r="T478" i="3"/>
  <c r="R478" i="3"/>
  <c r="P478" i="3"/>
  <c r="BI477" i="3"/>
  <c r="BH477" i="3"/>
  <c r="BG477" i="3"/>
  <c r="BF477" i="3"/>
  <c r="T477" i="3"/>
  <c r="R477" i="3"/>
  <c r="P477" i="3"/>
  <c r="BI476" i="3"/>
  <c r="BH476" i="3"/>
  <c r="BG476" i="3"/>
  <c r="BF476" i="3"/>
  <c r="T476" i="3"/>
  <c r="R476" i="3"/>
  <c r="P476" i="3"/>
  <c r="BI475" i="3"/>
  <c r="BH475" i="3"/>
  <c r="BG475" i="3"/>
  <c r="BF475" i="3"/>
  <c r="T475" i="3"/>
  <c r="R475" i="3"/>
  <c r="P475" i="3"/>
  <c r="BI473" i="3"/>
  <c r="BH473" i="3"/>
  <c r="BG473" i="3"/>
  <c r="BF473" i="3"/>
  <c r="T473" i="3"/>
  <c r="R473" i="3"/>
  <c r="P473" i="3"/>
  <c r="BI472" i="3"/>
  <c r="BH472" i="3"/>
  <c r="BG472" i="3"/>
  <c r="BF472" i="3"/>
  <c r="T472" i="3"/>
  <c r="R472" i="3"/>
  <c r="P472" i="3"/>
  <c r="BI471" i="3"/>
  <c r="BH471" i="3"/>
  <c r="BG471" i="3"/>
  <c r="BF471" i="3"/>
  <c r="T471" i="3"/>
  <c r="R471" i="3"/>
  <c r="P471" i="3"/>
  <c r="BI470" i="3"/>
  <c r="BH470" i="3"/>
  <c r="BG470" i="3"/>
  <c r="BF470" i="3"/>
  <c r="T470" i="3"/>
  <c r="R470" i="3"/>
  <c r="P470" i="3"/>
  <c r="BI469" i="3"/>
  <c r="BH469" i="3"/>
  <c r="BG469" i="3"/>
  <c r="BF469" i="3"/>
  <c r="T469" i="3"/>
  <c r="R469" i="3"/>
  <c r="P469" i="3"/>
  <c r="BI468" i="3"/>
  <c r="BH468" i="3"/>
  <c r="BG468" i="3"/>
  <c r="BF468" i="3"/>
  <c r="T468" i="3"/>
  <c r="R468" i="3"/>
  <c r="P468" i="3"/>
  <c r="BI467" i="3"/>
  <c r="BH467" i="3"/>
  <c r="BG467" i="3"/>
  <c r="BF467" i="3"/>
  <c r="T467" i="3"/>
  <c r="R467" i="3"/>
  <c r="P467" i="3"/>
  <c r="BI466" i="3"/>
  <c r="BH466" i="3"/>
  <c r="BG466" i="3"/>
  <c r="BF466" i="3"/>
  <c r="T466" i="3"/>
  <c r="R466" i="3"/>
  <c r="P466" i="3"/>
  <c r="BI465" i="3"/>
  <c r="BH465" i="3"/>
  <c r="BG465" i="3"/>
  <c r="BF465" i="3"/>
  <c r="T465" i="3"/>
  <c r="R465" i="3"/>
  <c r="P465" i="3"/>
  <c r="BI464" i="3"/>
  <c r="BH464" i="3"/>
  <c r="BG464" i="3"/>
  <c r="BF464" i="3"/>
  <c r="T464" i="3"/>
  <c r="R464" i="3"/>
  <c r="P464" i="3"/>
  <c r="BI463" i="3"/>
  <c r="BH463" i="3"/>
  <c r="BG463" i="3"/>
  <c r="BF463" i="3"/>
  <c r="T463" i="3"/>
  <c r="R463" i="3"/>
  <c r="P463" i="3"/>
  <c r="BI462" i="3"/>
  <c r="BH462" i="3"/>
  <c r="BG462" i="3"/>
  <c r="BF462" i="3"/>
  <c r="T462" i="3"/>
  <c r="R462" i="3"/>
  <c r="P462" i="3"/>
  <c r="BI461" i="3"/>
  <c r="BH461" i="3"/>
  <c r="BG461" i="3"/>
  <c r="BF461" i="3"/>
  <c r="T461" i="3"/>
  <c r="R461" i="3"/>
  <c r="P461" i="3"/>
  <c r="BI460" i="3"/>
  <c r="BH460" i="3"/>
  <c r="BG460" i="3"/>
  <c r="BF460" i="3"/>
  <c r="T460" i="3"/>
  <c r="R460" i="3"/>
  <c r="P460" i="3"/>
  <c r="BI459" i="3"/>
  <c r="BH459" i="3"/>
  <c r="BG459" i="3"/>
  <c r="BF459" i="3"/>
  <c r="T459" i="3"/>
  <c r="R459" i="3"/>
  <c r="P459" i="3"/>
  <c r="BI458" i="3"/>
  <c r="BH458" i="3"/>
  <c r="BG458" i="3"/>
  <c r="BF458" i="3"/>
  <c r="T458" i="3"/>
  <c r="R458" i="3"/>
  <c r="P458" i="3"/>
  <c r="BI457" i="3"/>
  <c r="BH457" i="3"/>
  <c r="BG457" i="3"/>
  <c r="BF457" i="3"/>
  <c r="T457" i="3"/>
  <c r="R457" i="3"/>
  <c r="P457" i="3"/>
  <c r="BI456" i="3"/>
  <c r="BH456" i="3"/>
  <c r="BG456" i="3"/>
  <c r="BF456" i="3"/>
  <c r="T456" i="3"/>
  <c r="R456" i="3"/>
  <c r="P456" i="3"/>
  <c r="BI455" i="3"/>
  <c r="BH455" i="3"/>
  <c r="BG455" i="3"/>
  <c r="BF455" i="3"/>
  <c r="T455" i="3"/>
  <c r="R455" i="3"/>
  <c r="P455" i="3"/>
  <c r="BI454" i="3"/>
  <c r="BH454" i="3"/>
  <c r="BG454" i="3"/>
  <c r="BF454" i="3"/>
  <c r="T454" i="3"/>
  <c r="R454" i="3"/>
  <c r="P454" i="3"/>
  <c r="BI453" i="3"/>
  <c r="BH453" i="3"/>
  <c r="BG453" i="3"/>
  <c r="BF453" i="3"/>
  <c r="T453" i="3"/>
  <c r="R453" i="3"/>
  <c r="P453" i="3"/>
  <c r="BI452" i="3"/>
  <c r="BH452" i="3"/>
  <c r="BG452" i="3"/>
  <c r="BF452" i="3"/>
  <c r="T452" i="3"/>
  <c r="R452" i="3"/>
  <c r="P452" i="3"/>
  <c r="BI451" i="3"/>
  <c r="BH451" i="3"/>
  <c r="BG451" i="3"/>
  <c r="BF451" i="3"/>
  <c r="T451" i="3"/>
  <c r="R451" i="3"/>
  <c r="P451" i="3"/>
  <c r="BI450" i="3"/>
  <c r="BH450" i="3"/>
  <c r="BG450" i="3"/>
  <c r="BF450" i="3"/>
  <c r="T450" i="3"/>
  <c r="R450" i="3"/>
  <c r="P450" i="3"/>
  <c r="BI449" i="3"/>
  <c r="BH449" i="3"/>
  <c r="BG449" i="3"/>
  <c r="BF449" i="3"/>
  <c r="T449" i="3"/>
  <c r="R449" i="3"/>
  <c r="P449" i="3"/>
  <c r="BI448" i="3"/>
  <c r="BH448" i="3"/>
  <c r="BG448" i="3"/>
  <c r="BF448" i="3"/>
  <c r="T448" i="3"/>
  <c r="R448" i="3"/>
  <c r="P448" i="3"/>
  <c r="BI447" i="3"/>
  <c r="BH447" i="3"/>
  <c r="BG447" i="3"/>
  <c r="BF447" i="3"/>
  <c r="T447" i="3"/>
  <c r="R447" i="3"/>
  <c r="P447" i="3"/>
  <c r="BI446" i="3"/>
  <c r="BH446" i="3"/>
  <c r="BG446" i="3"/>
  <c r="BF446" i="3"/>
  <c r="T446" i="3"/>
  <c r="R446" i="3"/>
  <c r="P446" i="3"/>
  <c r="BI445" i="3"/>
  <c r="BH445" i="3"/>
  <c r="BG445" i="3"/>
  <c r="BF445" i="3"/>
  <c r="T445" i="3"/>
  <c r="R445" i="3"/>
  <c r="P445" i="3"/>
  <c r="BI444" i="3"/>
  <c r="BH444" i="3"/>
  <c r="BG444" i="3"/>
  <c r="BF444" i="3"/>
  <c r="T444" i="3"/>
  <c r="R444" i="3"/>
  <c r="P444" i="3"/>
  <c r="BI443" i="3"/>
  <c r="BH443" i="3"/>
  <c r="BG443" i="3"/>
  <c r="BF443" i="3"/>
  <c r="T443" i="3"/>
  <c r="R443" i="3"/>
  <c r="P443" i="3"/>
  <c r="BI442" i="3"/>
  <c r="BH442" i="3"/>
  <c r="BG442" i="3"/>
  <c r="BF442" i="3"/>
  <c r="T442" i="3"/>
  <c r="R442" i="3"/>
  <c r="P442" i="3"/>
  <c r="BI441" i="3"/>
  <c r="BH441" i="3"/>
  <c r="BG441" i="3"/>
  <c r="BF441" i="3"/>
  <c r="T441" i="3"/>
  <c r="R441" i="3"/>
  <c r="P441" i="3"/>
  <c r="BI440" i="3"/>
  <c r="BH440" i="3"/>
  <c r="BG440" i="3"/>
  <c r="BF440" i="3"/>
  <c r="T440" i="3"/>
  <c r="R440" i="3"/>
  <c r="P440" i="3"/>
  <c r="BI439" i="3"/>
  <c r="BH439" i="3"/>
  <c r="BG439" i="3"/>
  <c r="BF439" i="3"/>
  <c r="T439" i="3"/>
  <c r="R439" i="3"/>
  <c r="P439" i="3"/>
  <c r="BI438" i="3"/>
  <c r="BH438" i="3"/>
  <c r="BG438" i="3"/>
  <c r="BF438" i="3"/>
  <c r="T438" i="3"/>
  <c r="R438" i="3"/>
  <c r="P438" i="3"/>
  <c r="BI437" i="3"/>
  <c r="BH437" i="3"/>
  <c r="BG437" i="3"/>
  <c r="BF437" i="3"/>
  <c r="T437" i="3"/>
  <c r="R437" i="3"/>
  <c r="P437" i="3"/>
  <c r="BI436" i="3"/>
  <c r="BH436" i="3"/>
  <c r="BG436" i="3"/>
  <c r="BF436" i="3"/>
  <c r="T436" i="3"/>
  <c r="R436" i="3"/>
  <c r="P436" i="3"/>
  <c r="BI435" i="3"/>
  <c r="BH435" i="3"/>
  <c r="BG435" i="3"/>
  <c r="BF435" i="3"/>
  <c r="T435" i="3"/>
  <c r="R435" i="3"/>
  <c r="P435" i="3"/>
  <c r="BI433" i="3"/>
  <c r="BH433" i="3"/>
  <c r="BG433" i="3"/>
  <c r="BF433" i="3"/>
  <c r="T433" i="3"/>
  <c r="R433" i="3"/>
  <c r="P433" i="3"/>
  <c r="BI430" i="3"/>
  <c r="BH430" i="3"/>
  <c r="BG430" i="3"/>
  <c r="BF430" i="3"/>
  <c r="T430" i="3"/>
  <c r="R430" i="3"/>
  <c r="P430" i="3"/>
  <c r="BI428" i="3"/>
  <c r="BH428" i="3"/>
  <c r="BG428" i="3"/>
  <c r="BF428" i="3"/>
  <c r="T428" i="3"/>
  <c r="R428" i="3"/>
  <c r="P428" i="3"/>
  <c r="BI425" i="3"/>
  <c r="BH425" i="3"/>
  <c r="BG425" i="3"/>
  <c r="BF425" i="3"/>
  <c r="T425" i="3"/>
  <c r="R425" i="3"/>
  <c r="P425" i="3"/>
  <c r="BI423" i="3"/>
  <c r="BH423" i="3"/>
  <c r="BG423" i="3"/>
  <c r="BF423" i="3"/>
  <c r="T423" i="3"/>
  <c r="R423" i="3"/>
  <c r="P423" i="3"/>
  <c r="BI421" i="3"/>
  <c r="BH421" i="3"/>
  <c r="BG421" i="3"/>
  <c r="BF421" i="3"/>
  <c r="T421" i="3"/>
  <c r="R421" i="3"/>
  <c r="P421" i="3"/>
  <c r="BI415" i="3"/>
  <c r="BH415" i="3"/>
  <c r="BG415" i="3"/>
  <c r="BF415" i="3"/>
  <c r="T415" i="3"/>
  <c r="R415" i="3"/>
  <c r="P415" i="3"/>
  <c r="BI413" i="3"/>
  <c r="BH413" i="3"/>
  <c r="BG413" i="3"/>
  <c r="BF413" i="3"/>
  <c r="T413" i="3"/>
  <c r="R413" i="3"/>
  <c r="P413" i="3"/>
  <c r="BI411" i="3"/>
  <c r="BH411" i="3"/>
  <c r="BG411" i="3"/>
  <c r="BF411" i="3"/>
  <c r="T411" i="3"/>
  <c r="R411" i="3"/>
  <c r="P411" i="3"/>
  <c r="BI405" i="3"/>
  <c r="BH405" i="3"/>
  <c r="BG405" i="3"/>
  <c r="BF405" i="3"/>
  <c r="T405" i="3"/>
  <c r="R405" i="3"/>
  <c r="P405" i="3"/>
  <c r="BI404" i="3"/>
  <c r="BH404" i="3"/>
  <c r="BG404" i="3"/>
  <c r="BF404" i="3"/>
  <c r="T404" i="3"/>
  <c r="R404" i="3"/>
  <c r="P404" i="3"/>
  <c r="BI402" i="3"/>
  <c r="BH402" i="3"/>
  <c r="BG402" i="3"/>
  <c r="BF402" i="3"/>
  <c r="T402" i="3"/>
  <c r="R402" i="3"/>
  <c r="P402" i="3"/>
  <c r="BI396" i="3"/>
  <c r="BH396" i="3"/>
  <c r="BG396" i="3"/>
  <c r="BF396" i="3"/>
  <c r="T396" i="3"/>
  <c r="R396" i="3"/>
  <c r="P396" i="3"/>
  <c r="BI394" i="3"/>
  <c r="BH394" i="3"/>
  <c r="BG394" i="3"/>
  <c r="BF394" i="3"/>
  <c r="T394" i="3"/>
  <c r="R394" i="3"/>
  <c r="P394" i="3"/>
  <c r="BI391" i="3"/>
  <c r="BH391" i="3"/>
  <c r="BG391" i="3"/>
  <c r="BF391" i="3"/>
  <c r="T391" i="3"/>
  <c r="R391" i="3"/>
  <c r="P391" i="3"/>
  <c r="BI389" i="3"/>
  <c r="BH389" i="3"/>
  <c r="BG389" i="3"/>
  <c r="BF389" i="3"/>
  <c r="T389" i="3"/>
  <c r="R389" i="3"/>
  <c r="P389" i="3"/>
  <c r="BI387" i="3"/>
  <c r="BH387" i="3"/>
  <c r="BG387" i="3"/>
  <c r="BF387" i="3"/>
  <c r="T387" i="3"/>
  <c r="R387" i="3"/>
  <c r="P387" i="3"/>
  <c r="BI381" i="3"/>
  <c r="BH381" i="3"/>
  <c r="BG381" i="3"/>
  <c r="BF381" i="3"/>
  <c r="T381" i="3"/>
  <c r="R381" i="3"/>
  <c r="P381" i="3"/>
  <c r="BI379" i="3"/>
  <c r="BH379" i="3"/>
  <c r="BG379" i="3"/>
  <c r="BF379" i="3"/>
  <c r="T379" i="3"/>
  <c r="R379" i="3"/>
  <c r="P379" i="3"/>
  <c r="BI376" i="3"/>
  <c r="BH376" i="3"/>
  <c r="BG376" i="3"/>
  <c r="BF376" i="3"/>
  <c r="T376" i="3"/>
  <c r="R376" i="3"/>
  <c r="P376" i="3"/>
  <c r="BI374" i="3"/>
  <c r="BH374" i="3"/>
  <c r="BG374" i="3"/>
  <c r="BF374" i="3"/>
  <c r="T374" i="3"/>
  <c r="R374" i="3"/>
  <c r="P374" i="3"/>
  <c r="BI371" i="3"/>
  <c r="BH371" i="3"/>
  <c r="BG371" i="3"/>
  <c r="BF371" i="3"/>
  <c r="T371" i="3"/>
  <c r="R371" i="3"/>
  <c r="P371" i="3"/>
  <c r="BI369" i="3"/>
  <c r="BH369" i="3"/>
  <c r="BG369" i="3"/>
  <c r="BF369" i="3"/>
  <c r="T369" i="3"/>
  <c r="R369" i="3"/>
  <c r="P369" i="3"/>
  <c r="BI366" i="3"/>
  <c r="BH366" i="3"/>
  <c r="BG366" i="3"/>
  <c r="BF366" i="3"/>
  <c r="T366" i="3"/>
  <c r="R366" i="3"/>
  <c r="P366" i="3"/>
  <c r="BI364" i="3"/>
  <c r="BH364" i="3"/>
  <c r="BG364" i="3"/>
  <c r="BF364" i="3"/>
  <c r="T364" i="3"/>
  <c r="R364" i="3"/>
  <c r="P364" i="3"/>
  <c r="BI362" i="3"/>
  <c r="BH362" i="3"/>
  <c r="BG362" i="3"/>
  <c r="BF362" i="3"/>
  <c r="T362" i="3"/>
  <c r="R362" i="3"/>
  <c r="P362" i="3"/>
  <c r="BI354" i="3"/>
  <c r="BH354" i="3"/>
  <c r="BG354" i="3"/>
  <c r="BF354" i="3"/>
  <c r="T354" i="3"/>
  <c r="R354" i="3"/>
  <c r="P354" i="3"/>
  <c r="BI352" i="3"/>
  <c r="BH352" i="3"/>
  <c r="BG352" i="3"/>
  <c r="BF352" i="3"/>
  <c r="T352" i="3"/>
  <c r="R352" i="3"/>
  <c r="P352" i="3"/>
  <c r="BI350" i="3"/>
  <c r="BH350" i="3"/>
  <c r="BG350" i="3"/>
  <c r="BF350" i="3"/>
  <c r="T350" i="3"/>
  <c r="R350" i="3"/>
  <c r="P350" i="3"/>
  <c r="BI348" i="3"/>
  <c r="BH348" i="3"/>
  <c r="BG348" i="3"/>
  <c r="BF348" i="3"/>
  <c r="T348" i="3"/>
  <c r="R348" i="3"/>
  <c r="P348" i="3"/>
  <c r="BI340" i="3"/>
  <c r="BH340" i="3"/>
  <c r="BG340" i="3"/>
  <c r="BF340" i="3"/>
  <c r="T340" i="3"/>
  <c r="R340" i="3"/>
  <c r="P340" i="3"/>
  <c r="BI338" i="3"/>
  <c r="BH338" i="3"/>
  <c r="BG338" i="3"/>
  <c r="BF338" i="3"/>
  <c r="T338" i="3"/>
  <c r="R338" i="3"/>
  <c r="P338" i="3"/>
  <c r="BI332" i="3"/>
  <c r="BH332" i="3"/>
  <c r="BG332" i="3"/>
  <c r="BF332" i="3"/>
  <c r="T332" i="3"/>
  <c r="R332" i="3"/>
  <c r="P332" i="3"/>
  <c r="BI330" i="3"/>
  <c r="BH330" i="3"/>
  <c r="BG330" i="3"/>
  <c r="BF330" i="3"/>
  <c r="T330" i="3"/>
  <c r="R330" i="3"/>
  <c r="P330" i="3"/>
  <c r="BI327" i="3"/>
  <c r="BH327" i="3"/>
  <c r="BG327" i="3"/>
  <c r="BF327" i="3"/>
  <c r="T327" i="3"/>
  <c r="R327" i="3"/>
  <c r="P327" i="3"/>
  <c r="BI325" i="3"/>
  <c r="BH325" i="3"/>
  <c r="BG325" i="3"/>
  <c r="BF325" i="3"/>
  <c r="T325" i="3"/>
  <c r="R325" i="3"/>
  <c r="P325" i="3"/>
  <c r="BI322" i="3"/>
  <c r="BH322" i="3"/>
  <c r="BG322" i="3"/>
  <c r="BF322" i="3"/>
  <c r="T322" i="3"/>
  <c r="R322" i="3"/>
  <c r="P322" i="3"/>
  <c r="BI320" i="3"/>
  <c r="BH320" i="3"/>
  <c r="BG320" i="3"/>
  <c r="BF320" i="3"/>
  <c r="T320" i="3"/>
  <c r="R320" i="3"/>
  <c r="P320" i="3"/>
  <c r="BI318" i="3"/>
  <c r="BH318" i="3"/>
  <c r="BG318" i="3"/>
  <c r="BF318" i="3"/>
  <c r="T318" i="3"/>
  <c r="R318" i="3"/>
  <c r="P318" i="3"/>
  <c r="BI316" i="3"/>
  <c r="BH316" i="3"/>
  <c r="BG316" i="3"/>
  <c r="BF316" i="3"/>
  <c r="T316" i="3"/>
  <c r="R316" i="3"/>
  <c r="P316" i="3"/>
  <c r="BI310" i="3"/>
  <c r="BH310" i="3"/>
  <c r="BG310" i="3"/>
  <c r="BF310" i="3"/>
  <c r="T310" i="3"/>
  <c r="R310" i="3"/>
  <c r="P310" i="3"/>
  <c r="BI308" i="3"/>
  <c r="BH308" i="3"/>
  <c r="BG308" i="3"/>
  <c r="BF308" i="3"/>
  <c r="T308" i="3"/>
  <c r="R308" i="3"/>
  <c r="P308" i="3"/>
  <c r="BI305" i="3"/>
  <c r="BH305" i="3"/>
  <c r="BG305" i="3"/>
  <c r="BF305" i="3"/>
  <c r="T305" i="3"/>
  <c r="R305" i="3"/>
  <c r="P305" i="3"/>
  <c r="BI303" i="3"/>
  <c r="BH303" i="3"/>
  <c r="BG303" i="3"/>
  <c r="BF303" i="3"/>
  <c r="T303" i="3"/>
  <c r="R303" i="3"/>
  <c r="P303" i="3"/>
  <c r="BI301" i="3"/>
  <c r="BH301" i="3"/>
  <c r="BG301" i="3"/>
  <c r="BF301" i="3"/>
  <c r="T301" i="3"/>
  <c r="R301" i="3"/>
  <c r="P301" i="3"/>
  <c r="BI295" i="3"/>
  <c r="BH295" i="3"/>
  <c r="BG295" i="3"/>
  <c r="BF295" i="3"/>
  <c r="T295" i="3"/>
  <c r="R295" i="3"/>
  <c r="P295" i="3"/>
  <c r="BI293" i="3"/>
  <c r="BH293" i="3"/>
  <c r="BG293" i="3"/>
  <c r="BF293" i="3"/>
  <c r="T293" i="3"/>
  <c r="R293" i="3"/>
  <c r="P293" i="3"/>
  <c r="BI291" i="3"/>
  <c r="BH291" i="3"/>
  <c r="BG291" i="3"/>
  <c r="BF291" i="3"/>
  <c r="T291" i="3"/>
  <c r="R291" i="3"/>
  <c r="P291" i="3"/>
  <c r="BI283" i="3"/>
  <c r="BH283" i="3"/>
  <c r="BG283" i="3"/>
  <c r="BF283" i="3"/>
  <c r="T283" i="3"/>
  <c r="R283" i="3"/>
  <c r="P283" i="3"/>
  <c r="BI281" i="3"/>
  <c r="BH281" i="3"/>
  <c r="BG281" i="3"/>
  <c r="BF281" i="3"/>
  <c r="T281" i="3"/>
  <c r="R281" i="3"/>
  <c r="P281" i="3"/>
  <c r="BI279" i="3"/>
  <c r="BH279" i="3"/>
  <c r="BG279" i="3"/>
  <c r="BF279" i="3"/>
  <c r="T279" i="3"/>
  <c r="R279" i="3"/>
  <c r="P279" i="3"/>
  <c r="BI273" i="3"/>
  <c r="BH273" i="3"/>
  <c r="BG273" i="3"/>
  <c r="BF273" i="3"/>
  <c r="T273" i="3"/>
  <c r="R273" i="3"/>
  <c r="P273" i="3"/>
  <c r="BI272" i="3"/>
  <c r="BH272" i="3"/>
  <c r="BG272" i="3"/>
  <c r="BF272" i="3"/>
  <c r="T272" i="3"/>
  <c r="R272" i="3"/>
  <c r="P272" i="3"/>
  <c r="BI271" i="3"/>
  <c r="BH271" i="3"/>
  <c r="BG271" i="3"/>
  <c r="BF271" i="3"/>
  <c r="T271" i="3"/>
  <c r="R271" i="3"/>
  <c r="P271" i="3"/>
  <c r="BI270" i="3"/>
  <c r="BH270" i="3"/>
  <c r="BG270" i="3"/>
  <c r="BF270" i="3"/>
  <c r="T270" i="3"/>
  <c r="R270" i="3"/>
  <c r="P270" i="3"/>
  <c r="BI269" i="3"/>
  <c r="BH269" i="3"/>
  <c r="BG269" i="3"/>
  <c r="BF269" i="3"/>
  <c r="T269" i="3"/>
  <c r="R269" i="3"/>
  <c r="P269" i="3"/>
  <c r="BI268" i="3"/>
  <c r="BH268" i="3"/>
  <c r="BG268" i="3"/>
  <c r="BF268" i="3"/>
  <c r="T268" i="3"/>
  <c r="R268" i="3"/>
  <c r="P268" i="3"/>
  <c r="BI267" i="3"/>
  <c r="BH267" i="3"/>
  <c r="BG267" i="3"/>
  <c r="BF267" i="3"/>
  <c r="T267" i="3"/>
  <c r="R267" i="3"/>
  <c r="P267" i="3"/>
  <c r="BI266" i="3"/>
  <c r="BH266" i="3"/>
  <c r="BG266" i="3"/>
  <c r="BF266" i="3"/>
  <c r="T266" i="3"/>
  <c r="R266" i="3"/>
  <c r="P266" i="3"/>
  <c r="BI265" i="3"/>
  <c r="BH265" i="3"/>
  <c r="BG265" i="3"/>
  <c r="BF265" i="3"/>
  <c r="T265" i="3"/>
  <c r="R265" i="3"/>
  <c r="P265" i="3"/>
  <c r="BI264" i="3"/>
  <c r="BH264" i="3"/>
  <c r="BG264" i="3"/>
  <c r="BF264" i="3"/>
  <c r="T264" i="3"/>
  <c r="R264" i="3"/>
  <c r="P264" i="3"/>
  <c r="BI263" i="3"/>
  <c r="BH263" i="3"/>
  <c r="BG263" i="3"/>
  <c r="BF263" i="3"/>
  <c r="T263" i="3"/>
  <c r="R263" i="3"/>
  <c r="P263" i="3"/>
  <c r="BI261" i="3"/>
  <c r="BH261" i="3"/>
  <c r="BG261" i="3"/>
  <c r="BF261" i="3"/>
  <c r="T261" i="3"/>
  <c r="R261" i="3"/>
  <c r="P261" i="3"/>
  <c r="BI259" i="3"/>
  <c r="BH259" i="3"/>
  <c r="BG259" i="3"/>
  <c r="BF259" i="3"/>
  <c r="T259" i="3"/>
  <c r="R259" i="3"/>
  <c r="P259" i="3"/>
  <c r="BI257" i="3"/>
  <c r="BH257" i="3"/>
  <c r="BG257" i="3"/>
  <c r="BF257" i="3"/>
  <c r="T257" i="3"/>
  <c r="R257" i="3"/>
  <c r="P257" i="3"/>
  <c r="BI255" i="3"/>
  <c r="BH255" i="3"/>
  <c r="BG255" i="3"/>
  <c r="BF255" i="3"/>
  <c r="T255" i="3"/>
  <c r="R255" i="3"/>
  <c r="P255" i="3"/>
  <c r="BI254" i="3"/>
  <c r="BH254" i="3"/>
  <c r="BG254" i="3"/>
  <c r="BF254" i="3"/>
  <c r="T254" i="3"/>
  <c r="R254" i="3"/>
  <c r="P254" i="3"/>
  <c r="BI252" i="3"/>
  <c r="BH252" i="3"/>
  <c r="BG252" i="3"/>
  <c r="BF252" i="3"/>
  <c r="T252" i="3"/>
  <c r="R252" i="3"/>
  <c r="P252" i="3"/>
  <c r="BI250" i="3"/>
  <c r="BH250" i="3"/>
  <c r="BG250" i="3"/>
  <c r="BF250" i="3"/>
  <c r="T250" i="3"/>
  <c r="R250" i="3"/>
  <c r="P250" i="3"/>
  <c r="BI248" i="3"/>
  <c r="BH248" i="3"/>
  <c r="BG248" i="3"/>
  <c r="BF248" i="3"/>
  <c r="T248" i="3"/>
  <c r="R248" i="3"/>
  <c r="P248" i="3"/>
  <c r="BI246" i="3"/>
  <c r="BH246" i="3"/>
  <c r="BG246" i="3"/>
  <c r="BF246" i="3"/>
  <c r="T246" i="3"/>
  <c r="R246" i="3"/>
  <c r="P246" i="3"/>
  <c r="BI245" i="3"/>
  <c r="BH245" i="3"/>
  <c r="BG245" i="3"/>
  <c r="BF245" i="3"/>
  <c r="T245" i="3"/>
  <c r="R245" i="3"/>
  <c r="P245" i="3"/>
  <c r="BI243" i="3"/>
  <c r="BH243" i="3"/>
  <c r="BG243" i="3"/>
  <c r="BF243" i="3"/>
  <c r="T243" i="3"/>
  <c r="R243" i="3"/>
  <c r="P243" i="3"/>
  <c r="BI241" i="3"/>
  <c r="BH241" i="3"/>
  <c r="BG241" i="3"/>
  <c r="BF241" i="3"/>
  <c r="T241" i="3"/>
  <c r="R241" i="3"/>
  <c r="P241" i="3"/>
  <c r="BI240" i="3"/>
  <c r="BH240" i="3"/>
  <c r="BG240" i="3"/>
  <c r="BF240" i="3"/>
  <c r="T240" i="3"/>
  <c r="R240" i="3"/>
  <c r="P240" i="3"/>
  <c r="BI239" i="3"/>
  <c r="BH239" i="3"/>
  <c r="BG239" i="3"/>
  <c r="BF239" i="3"/>
  <c r="T239" i="3"/>
  <c r="R239" i="3"/>
  <c r="P239" i="3"/>
  <c r="BI233" i="3"/>
  <c r="BH233" i="3"/>
  <c r="BG233" i="3"/>
  <c r="BF233" i="3"/>
  <c r="T233" i="3"/>
  <c r="R233" i="3"/>
  <c r="P233" i="3"/>
  <c r="BI232" i="3"/>
  <c r="BH232" i="3"/>
  <c r="BG232" i="3"/>
  <c r="BF232" i="3"/>
  <c r="T232" i="3"/>
  <c r="R232" i="3"/>
  <c r="P232" i="3"/>
  <c r="BI231" i="3"/>
  <c r="BH231" i="3"/>
  <c r="BG231" i="3"/>
  <c r="BF231" i="3"/>
  <c r="T231" i="3"/>
  <c r="R231" i="3"/>
  <c r="P231" i="3"/>
  <c r="BI230" i="3"/>
  <c r="BH230" i="3"/>
  <c r="BG230" i="3"/>
  <c r="BF230" i="3"/>
  <c r="T230" i="3"/>
  <c r="R230" i="3"/>
  <c r="P230" i="3"/>
  <c r="BI229" i="3"/>
  <c r="BH229" i="3"/>
  <c r="BG229" i="3"/>
  <c r="BF229" i="3"/>
  <c r="T229" i="3"/>
  <c r="R229" i="3"/>
  <c r="P229" i="3"/>
  <c r="BI228" i="3"/>
  <c r="BH228" i="3"/>
  <c r="BG228" i="3"/>
  <c r="BF228" i="3"/>
  <c r="T228" i="3"/>
  <c r="R228" i="3"/>
  <c r="P228" i="3"/>
  <c r="BI227" i="3"/>
  <c r="BH227" i="3"/>
  <c r="BG227" i="3"/>
  <c r="BF227" i="3"/>
  <c r="T227" i="3"/>
  <c r="R227" i="3"/>
  <c r="P227" i="3"/>
  <c r="BI226" i="3"/>
  <c r="BH226" i="3"/>
  <c r="BG226" i="3"/>
  <c r="BF226" i="3"/>
  <c r="T226" i="3"/>
  <c r="R226" i="3"/>
  <c r="P226" i="3"/>
  <c r="BI225" i="3"/>
  <c r="BH225" i="3"/>
  <c r="BG225" i="3"/>
  <c r="BF225" i="3"/>
  <c r="T225" i="3"/>
  <c r="R225" i="3"/>
  <c r="P225" i="3"/>
  <c r="BI224" i="3"/>
  <c r="BH224" i="3"/>
  <c r="BG224" i="3"/>
  <c r="BF224" i="3"/>
  <c r="T224" i="3"/>
  <c r="R224" i="3"/>
  <c r="P224" i="3"/>
  <c r="BI223" i="3"/>
  <c r="BH223" i="3"/>
  <c r="BG223" i="3"/>
  <c r="BF223" i="3"/>
  <c r="T223" i="3"/>
  <c r="R223" i="3"/>
  <c r="P223" i="3"/>
  <c r="BI222" i="3"/>
  <c r="BH222" i="3"/>
  <c r="BG222" i="3"/>
  <c r="BF222" i="3"/>
  <c r="T222" i="3"/>
  <c r="R222" i="3"/>
  <c r="P222" i="3"/>
  <c r="BI221" i="3"/>
  <c r="BH221" i="3"/>
  <c r="BG221" i="3"/>
  <c r="BF221" i="3"/>
  <c r="T221" i="3"/>
  <c r="R221" i="3"/>
  <c r="P221" i="3"/>
  <c r="BI220" i="3"/>
  <c r="BH220" i="3"/>
  <c r="BG220" i="3"/>
  <c r="BF220" i="3"/>
  <c r="T220" i="3"/>
  <c r="R220" i="3"/>
  <c r="P220" i="3"/>
  <c r="BI219" i="3"/>
  <c r="BH219" i="3"/>
  <c r="BG219" i="3"/>
  <c r="BF219" i="3"/>
  <c r="T219" i="3"/>
  <c r="R219" i="3"/>
  <c r="P219" i="3"/>
  <c r="BI218" i="3"/>
  <c r="BH218" i="3"/>
  <c r="BG218" i="3"/>
  <c r="BF218" i="3"/>
  <c r="T218" i="3"/>
  <c r="R218" i="3"/>
  <c r="P218" i="3"/>
  <c r="BI217" i="3"/>
  <c r="BH217" i="3"/>
  <c r="BG217" i="3"/>
  <c r="BF217" i="3"/>
  <c r="T217" i="3"/>
  <c r="R217" i="3"/>
  <c r="P217" i="3"/>
  <c r="BI216" i="3"/>
  <c r="BH216" i="3"/>
  <c r="BG216" i="3"/>
  <c r="BF216" i="3"/>
  <c r="T216" i="3"/>
  <c r="R216" i="3"/>
  <c r="P216" i="3"/>
  <c r="BI215" i="3"/>
  <c r="BH215" i="3"/>
  <c r="BG215" i="3"/>
  <c r="BF215" i="3"/>
  <c r="T215" i="3"/>
  <c r="R215" i="3"/>
  <c r="P215" i="3"/>
  <c r="BI213" i="3"/>
  <c r="BH213" i="3"/>
  <c r="BG213" i="3"/>
  <c r="BF213" i="3"/>
  <c r="T213" i="3"/>
  <c r="R213" i="3"/>
  <c r="P213" i="3"/>
  <c r="BI211" i="3"/>
  <c r="BH211" i="3"/>
  <c r="BG211" i="3"/>
  <c r="BF211" i="3"/>
  <c r="T211" i="3"/>
  <c r="R211" i="3"/>
  <c r="P211" i="3"/>
  <c r="BI205" i="3"/>
  <c r="BH205" i="3"/>
  <c r="BG205" i="3"/>
  <c r="BF205" i="3"/>
  <c r="T205" i="3"/>
  <c r="R205" i="3"/>
  <c r="P205" i="3"/>
  <c r="BI203" i="3"/>
  <c r="BH203" i="3"/>
  <c r="BG203" i="3"/>
  <c r="BF203" i="3"/>
  <c r="T203" i="3"/>
  <c r="R203" i="3"/>
  <c r="P203" i="3"/>
  <c r="BI201" i="3"/>
  <c r="BH201" i="3"/>
  <c r="BG201" i="3"/>
  <c r="BF201" i="3"/>
  <c r="T201" i="3"/>
  <c r="R201" i="3"/>
  <c r="P201" i="3"/>
  <c r="BI200" i="3"/>
  <c r="BH200" i="3"/>
  <c r="BG200" i="3"/>
  <c r="BF200" i="3"/>
  <c r="T200" i="3"/>
  <c r="R200" i="3"/>
  <c r="P200" i="3"/>
  <c r="BI199" i="3"/>
  <c r="BH199" i="3"/>
  <c r="BG199" i="3"/>
  <c r="BF199" i="3"/>
  <c r="T199" i="3"/>
  <c r="R199" i="3"/>
  <c r="P199" i="3"/>
  <c r="BI198" i="3"/>
  <c r="BH198" i="3"/>
  <c r="BG198" i="3"/>
  <c r="BF198" i="3"/>
  <c r="T198" i="3"/>
  <c r="R198" i="3"/>
  <c r="P198" i="3"/>
  <c r="BI197" i="3"/>
  <c r="BH197" i="3"/>
  <c r="BG197" i="3"/>
  <c r="BF197" i="3"/>
  <c r="T197" i="3"/>
  <c r="R197" i="3"/>
  <c r="P197" i="3"/>
  <c r="BI196" i="3"/>
  <c r="BH196" i="3"/>
  <c r="BG196" i="3"/>
  <c r="BF196" i="3"/>
  <c r="T196" i="3"/>
  <c r="R196" i="3"/>
  <c r="P196" i="3"/>
  <c r="BI195" i="3"/>
  <c r="BH195" i="3"/>
  <c r="BG195" i="3"/>
  <c r="BF195" i="3"/>
  <c r="T195" i="3"/>
  <c r="R195" i="3"/>
  <c r="P195" i="3"/>
  <c r="BI194" i="3"/>
  <c r="BH194" i="3"/>
  <c r="BG194" i="3"/>
  <c r="BF194" i="3"/>
  <c r="T194" i="3"/>
  <c r="R194" i="3"/>
  <c r="P194" i="3"/>
  <c r="BI193" i="3"/>
  <c r="BH193" i="3"/>
  <c r="BG193" i="3"/>
  <c r="BF193" i="3"/>
  <c r="T193" i="3"/>
  <c r="R193" i="3"/>
  <c r="P193" i="3"/>
  <c r="BI192" i="3"/>
  <c r="BH192" i="3"/>
  <c r="BG192" i="3"/>
  <c r="BF192" i="3"/>
  <c r="T192" i="3"/>
  <c r="R192" i="3"/>
  <c r="P192" i="3"/>
  <c r="BI191" i="3"/>
  <c r="BH191" i="3"/>
  <c r="BG191" i="3"/>
  <c r="BF191" i="3"/>
  <c r="T191" i="3"/>
  <c r="R191" i="3"/>
  <c r="P191" i="3"/>
  <c r="BI190" i="3"/>
  <c r="BH190" i="3"/>
  <c r="BG190" i="3"/>
  <c r="BF190" i="3"/>
  <c r="T190" i="3"/>
  <c r="R190" i="3"/>
  <c r="P190" i="3"/>
  <c r="BI189" i="3"/>
  <c r="BH189" i="3"/>
  <c r="BG189" i="3"/>
  <c r="BF189" i="3"/>
  <c r="T189" i="3"/>
  <c r="R189" i="3"/>
  <c r="P189" i="3"/>
  <c r="BI188" i="3"/>
  <c r="BH188" i="3"/>
  <c r="BG188" i="3"/>
  <c r="BF188" i="3"/>
  <c r="T188" i="3"/>
  <c r="R188" i="3"/>
  <c r="P188" i="3"/>
  <c r="BI187" i="3"/>
  <c r="BH187" i="3"/>
  <c r="BG187" i="3"/>
  <c r="BF187" i="3"/>
  <c r="T187" i="3"/>
  <c r="R187" i="3"/>
  <c r="P187" i="3"/>
  <c r="BI186" i="3"/>
  <c r="BH186" i="3"/>
  <c r="BG186" i="3"/>
  <c r="BF186" i="3"/>
  <c r="T186" i="3"/>
  <c r="R186" i="3"/>
  <c r="P186" i="3"/>
  <c r="BI185" i="3"/>
  <c r="BH185" i="3"/>
  <c r="BG185" i="3"/>
  <c r="BF185" i="3"/>
  <c r="T185" i="3"/>
  <c r="R185" i="3"/>
  <c r="P185" i="3"/>
  <c r="BI184" i="3"/>
  <c r="BH184" i="3"/>
  <c r="BG184" i="3"/>
  <c r="BF184" i="3"/>
  <c r="T184" i="3"/>
  <c r="R184" i="3"/>
  <c r="P184" i="3"/>
  <c r="BI183" i="3"/>
  <c r="BH183" i="3"/>
  <c r="BG183" i="3"/>
  <c r="BF183" i="3"/>
  <c r="T183" i="3"/>
  <c r="R183" i="3"/>
  <c r="P183" i="3"/>
  <c r="BI182" i="3"/>
  <c r="BH182" i="3"/>
  <c r="BG182" i="3"/>
  <c r="BF182" i="3"/>
  <c r="T182" i="3"/>
  <c r="R182" i="3"/>
  <c r="P182" i="3"/>
  <c r="BI181" i="3"/>
  <c r="BH181" i="3"/>
  <c r="BG181" i="3"/>
  <c r="BF181" i="3"/>
  <c r="T181" i="3"/>
  <c r="R181" i="3"/>
  <c r="P181" i="3"/>
  <c r="BI180" i="3"/>
  <c r="BH180" i="3"/>
  <c r="BG180" i="3"/>
  <c r="BF180" i="3"/>
  <c r="T180" i="3"/>
  <c r="R180" i="3"/>
  <c r="P180" i="3"/>
  <c r="BI179" i="3"/>
  <c r="BH179" i="3"/>
  <c r="BG179" i="3"/>
  <c r="BF179" i="3"/>
  <c r="T179" i="3"/>
  <c r="R179" i="3"/>
  <c r="P179" i="3"/>
  <c r="BI178" i="3"/>
  <c r="BH178" i="3"/>
  <c r="BG178" i="3"/>
  <c r="BF178" i="3"/>
  <c r="T178" i="3"/>
  <c r="R178" i="3"/>
  <c r="P178" i="3"/>
  <c r="BI177" i="3"/>
  <c r="BH177" i="3"/>
  <c r="BG177" i="3"/>
  <c r="BF177" i="3"/>
  <c r="T177" i="3"/>
  <c r="R177" i="3"/>
  <c r="P177" i="3"/>
  <c r="BI176" i="3"/>
  <c r="BH176" i="3"/>
  <c r="BG176" i="3"/>
  <c r="BF176" i="3"/>
  <c r="T176" i="3"/>
  <c r="R176" i="3"/>
  <c r="P176" i="3"/>
  <c r="BI175" i="3"/>
  <c r="BH175" i="3"/>
  <c r="BG175" i="3"/>
  <c r="BF175" i="3"/>
  <c r="T175" i="3"/>
  <c r="R175" i="3"/>
  <c r="P175" i="3"/>
  <c r="BI174" i="3"/>
  <c r="BH174" i="3"/>
  <c r="BG174" i="3"/>
  <c r="BF174" i="3"/>
  <c r="T174" i="3"/>
  <c r="R174" i="3"/>
  <c r="P174" i="3"/>
  <c r="BI173" i="3"/>
  <c r="BH173" i="3"/>
  <c r="BG173" i="3"/>
  <c r="BF173" i="3"/>
  <c r="T173" i="3"/>
  <c r="R173" i="3"/>
  <c r="P173" i="3"/>
  <c r="BI172" i="3"/>
  <c r="BH172" i="3"/>
  <c r="BG172" i="3"/>
  <c r="BF172" i="3"/>
  <c r="T172" i="3"/>
  <c r="R172" i="3"/>
  <c r="P172" i="3"/>
  <c r="BI171" i="3"/>
  <c r="BH171" i="3"/>
  <c r="BG171" i="3"/>
  <c r="BF171" i="3"/>
  <c r="T171" i="3"/>
  <c r="R171" i="3"/>
  <c r="P171" i="3"/>
  <c r="BI170" i="3"/>
  <c r="BH170" i="3"/>
  <c r="BG170" i="3"/>
  <c r="BF170" i="3"/>
  <c r="T170" i="3"/>
  <c r="R170" i="3"/>
  <c r="P170" i="3"/>
  <c r="BI169" i="3"/>
  <c r="BH169" i="3"/>
  <c r="BG169" i="3"/>
  <c r="BF169" i="3"/>
  <c r="T169" i="3"/>
  <c r="R169" i="3"/>
  <c r="P169" i="3"/>
  <c r="BI168" i="3"/>
  <c r="BH168" i="3"/>
  <c r="BG168" i="3"/>
  <c r="BF168" i="3"/>
  <c r="T168" i="3"/>
  <c r="R168" i="3"/>
  <c r="P168" i="3"/>
  <c r="BI167" i="3"/>
  <c r="BH167" i="3"/>
  <c r="BG167" i="3"/>
  <c r="BF167" i="3"/>
  <c r="T167" i="3"/>
  <c r="R167" i="3"/>
  <c r="P167" i="3"/>
  <c r="BI166" i="3"/>
  <c r="BH166" i="3"/>
  <c r="BG166" i="3"/>
  <c r="BF166" i="3"/>
  <c r="T166" i="3"/>
  <c r="R166" i="3"/>
  <c r="P166" i="3"/>
  <c r="BI165" i="3"/>
  <c r="BH165" i="3"/>
  <c r="BG165" i="3"/>
  <c r="BF165" i="3"/>
  <c r="T165" i="3"/>
  <c r="R165" i="3"/>
  <c r="P165" i="3"/>
  <c r="BI164" i="3"/>
  <c r="BH164" i="3"/>
  <c r="BG164" i="3"/>
  <c r="BF164" i="3"/>
  <c r="T164" i="3"/>
  <c r="R164" i="3"/>
  <c r="P164" i="3"/>
  <c r="BI163" i="3"/>
  <c r="BH163" i="3"/>
  <c r="BG163" i="3"/>
  <c r="BF163" i="3"/>
  <c r="T163" i="3"/>
  <c r="R163" i="3"/>
  <c r="P163" i="3"/>
  <c r="BI162" i="3"/>
  <c r="BH162" i="3"/>
  <c r="BG162" i="3"/>
  <c r="BF162" i="3"/>
  <c r="T162" i="3"/>
  <c r="R162" i="3"/>
  <c r="P162" i="3"/>
  <c r="BI161" i="3"/>
  <c r="BH161" i="3"/>
  <c r="BG161" i="3"/>
  <c r="BF161" i="3"/>
  <c r="T161" i="3"/>
  <c r="R161" i="3"/>
  <c r="P161" i="3"/>
  <c r="BI160" i="3"/>
  <c r="BH160" i="3"/>
  <c r="BG160" i="3"/>
  <c r="BF160" i="3"/>
  <c r="T160" i="3"/>
  <c r="R160" i="3"/>
  <c r="P160" i="3"/>
  <c r="BI157" i="3"/>
  <c r="BH157" i="3"/>
  <c r="BG157" i="3"/>
  <c r="BF157" i="3"/>
  <c r="T157" i="3"/>
  <c r="T156" i="3" s="1"/>
  <c r="R157" i="3"/>
  <c r="R156" i="3" s="1"/>
  <c r="P157" i="3"/>
  <c r="P156" i="3"/>
  <c r="BI153" i="3"/>
  <c r="BH153" i="3"/>
  <c r="BG153" i="3"/>
  <c r="BF153" i="3"/>
  <c r="T153" i="3"/>
  <c r="R153" i="3"/>
  <c r="P153" i="3"/>
  <c r="BI152" i="3"/>
  <c r="BH152" i="3"/>
  <c r="BG152" i="3"/>
  <c r="BF152" i="3"/>
  <c r="T152" i="3"/>
  <c r="R152" i="3"/>
  <c r="P152" i="3"/>
  <c r="BI151" i="3"/>
  <c r="BH151" i="3"/>
  <c r="BG151" i="3"/>
  <c r="BF151" i="3"/>
  <c r="T151" i="3"/>
  <c r="R151" i="3"/>
  <c r="P151" i="3"/>
  <c r="BI150" i="3"/>
  <c r="BH150" i="3"/>
  <c r="BG150" i="3"/>
  <c r="BF150" i="3"/>
  <c r="T150" i="3"/>
  <c r="R150" i="3"/>
  <c r="P150" i="3"/>
  <c r="BI149" i="3"/>
  <c r="BH149" i="3"/>
  <c r="BG149" i="3"/>
  <c r="BF149" i="3"/>
  <c r="T149" i="3"/>
  <c r="R149" i="3"/>
  <c r="P149" i="3"/>
  <c r="BI148" i="3"/>
  <c r="BH148" i="3"/>
  <c r="BG148" i="3"/>
  <c r="BF148" i="3"/>
  <c r="T148" i="3"/>
  <c r="R148" i="3"/>
  <c r="P148" i="3"/>
  <c r="BI147" i="3"/>
  <c r="BH147" i="3"/>
  <c r="BG147" i="3"/>
  <c r="BF147" i="3"/>
  <c r="T147" i="3"/>
  <c r="R147" i="3"/>
  <c r="P147" i="3"/>
  <c r="BI145" i="3"/>
  <c r="BH145" i="3"/>
  <c r="BG145" i="3"/>
  <c r="BF145" i="3"/>
  <c r="T145" i="3"/>
  <c r="R145" i="3"/>
  <c r="P145" i="3"/>
  <c r="BI140" i="3"/>
  <c r="BH140" i="3"/>
  <c r="BG140" i="3"/>
  <c r="BF140" i="3"/>
  <c r="T140" i="3"/>
  <c r="R140" i="3"/>
  <c r="P140" i="3"/>
  <c r="J134" i="3"/>
  <c r="J133" i="3"/>
  <c r="F133" i="3"/>
  <c r="F131" i="3"/>
  <c r="E129" i="3"/>
  <c r="J96" i="3"/>
  <c r="J95" i="3"/>
  <c r="F95" i="3"/>
  <c r="F93" i="3"/>
  <c r="E91" i="3"/>
  <c r="J22" i="3"/>
  <c r="E22" i="3"/>
  <c r="F134" i="3" s="1"/>
  <c r="J21" i="3"/>
  <c r="J16" i="3"/>
  <c r="J131" i="3" s="1"/>
  <c r="E7" i="3"/>
  <c r="E85" i="3" s="1"/>
  <c r="J37" i="2"/>
  <c r="J36" i="2"/>
  <c r="AY96" i="1"/>
  <c r="J35" i="2"/>
  <c r="AX96" i="1" s="1"/>
  <c r="BI2395" i="2"/>
  <c r="BH2395" i="2"/>
  <c r="BG2395" i="2"/>
  <c r="BF2395" i="2"/>
  <c r="T2395" i="2"/>
  <c r="T2394" i="2" s="1"/>
  <c r="T2393" i="2" s="1"/>
  <c r="R2395" i="2"/>
  <c r="R2394" i="2" s="1"/>
  <c r="R2393" i="2" s="1"/>
  <c r="P2395" i="2"/>
  <c r="P2394" i="2"/>
  <c r="P2393" i="2" s="1"/>
  <c r="BI2392" i="2"/>
  <c r="BH2392" i="2"/>
  <c r="BG2392" i="2"/>
  <c r="BF2392" i="2"/>
  <c r="T2392" i="2"/>
  <c r="R2392" i="2"/>
  <c r="P2392" i="2"/>
  <c r="BI2391" i="2"/>
  <c r="BH2391" i="2"/>
  <c r="BG2391" i="2"/>
  <c r="BF2391" i="2"/>
  <c r="T2391" i="2"/>
  <c r="R2391" i="2"/>
  <c r="P2391" i="2"/>
  <c r="BI2387" i="2"/>
  <c r="BH2387" i="2"/>
  <c r="BG2387" i="2"/>
  <c r="BF2387" i="2"/>
  <c r="T2387" i="2"/>
  <c r="R2387" i="2"/>
  <c r="P2387" i="2"/>
  <c r="BI2383" i="2"/>
  <c r="BH2383" i="2"/>
  <c r="BG2383" i="2"/>
  <c r="BF2383" i="2"/>
  <c r="T2383" i="2"/>
  <c r="R2383" i="2"/>
  <c r="P2383" i="2"/>
  <c r="BI2382" i="2"/>
  <c r="BH2382" i="2"/>
  <c r="BG2382" i="2"/>
  <c r="BF2382" i="2"/>
  <c r="T2382" i="2"/>
  <c r="R2382" i="2"/>
  <c r="P2382" i="2"/>
  <c r="BI2377" i="2"/>
  <c r="BH2377" i="2"/>
  <c r="BG2377" i="2"/>
  <c r="BF2377" i="2"/>
  <c r="T2377" i="2"/>
  <c r="R2377" i="2"/>
  <c r="P2377" i="2"/>
  <c r="BI2376" i="2"/>
  <c r="BH2376" i="2"/>
  <c r="BG2376" i="2"/>
  <c r="BF2376" i="2"/>
  <c r="T2376" i="2"/>
  <c r="R2376" i="2"/>
  <c r="P2376" i="2"/>
  <c r="BI2374" i="2"/>
  <c r="BH2374" i="2"/>
  <c r="BG2374" i="2"/>
  <c r="BF2374" i="2"/>
  <c r="T2374" i="2"/>
  <c r="R2374" i="2"/>
  <c r="P2374" i="2"/>
  <c r="BI2373" i="2"/>
  <c r="BH2373" i="2"/>
  <c r="BG2373" i="2"/>
  <c r="BF2373" i="2"/>
  <c r="T2373" i="2"/>
  <c r="R2373" i="2"/>
  <c r="P2373" i="2"/>
  <c r="BI2367" i="2"/>
  <c r="BH2367" i="2"/>
  <c r="BG2367" i="2"/>
  <c r="BF2367" i="2"/>
  <c r="T2367" i="2"/>
  <c r="R2367" i="2"/>
  <c r="P2367" i="2"/>
  <c r="BI2365" i="2"/>
  <c r="BH2365" i="2"/>
  <c r="BG2365" i="2"/>
  <c r="BF2365" i="2"/>
  <c r="T2365" i="2"/>
  <c r="R2365" i="2"/>
  <c r="P2365" i="2"/>
  <c r="BI2356" i="2"/>
  <c r="BH2356" i="2"/>
  <c r="BG2356" i="2"/>
  <c r="BF2356" i="2"/>
  <c r="T2356" i="2"/>
  <c r="R2356" i="2"/>
  <c r="P2356" i="2"/>
  <c r="BI2352" i="2"/>
  <c r="BH2352" i="2"/>
  <c r="BG2352" i="2"/>
  <c r="BF2352" i="2"/>
  <c r="T2352" i="2"/>
  <c r="R2352" i="2"/>
  <c r="P2352" i="2"/>
  <c r="BI2350" i="2"/>
  <c r="BH2350" i="2"/>
  <c r="BG2350" i="2"/>
  <c r="BF2350" i="2"/>
  <c r="T2350" i="2"/>
  <c r="R2350" i="2"/>
  <c r="P2350" i="2"/>
  <c r="BI2349" i="2"/>
  <c r="BH2349" i="2"/>
  <c r="BG2349" i="2"/>
  <c r="BF2349" i="2"/>
  <c r="T2349" i="2"/>
  <c r="R2349" i="2"/>
  <c r="P2349" i="2"/>
  <c r="BI2347" i="2"/>
  <c r="BH2347" i="2"/>
  <c r="BG2347" i="2"/>
  <c r="BF2347" i="2"/>
  <c r="T2347" i="2"/>
  <c r="R2347" i="2"/>
  <c r="P2347" i="2"/>
  <c r="BI2346" i="2"/>
  <c r="BH2346" i="2"/>
  <c r="BG2346" i="2"/>
  <c r="BF2346" i="2"/>
  <c r="T2346" i="2"/>
  <c r="R2346" i="2"/>
  <c r="P2346" i="2"/>
  <c r="BI2344" i="2"/>
  <c r="BH2344" i="2"/>
  <c r="BG2344" i="2"/>
  <c r="BF2344" i="2"/>
  <c r="T2344" i="2"/>
  <c r="R2344" i="2"/>
  <c r="P2344" i="2"/>
  <c r="BI2335" i="2"/>
  <c r="BH2335" i="2"/>
  <c r="BG2335" i="2"/>
  <c r="BF2335" i="2"/>
  <c r="T2335" i="2"/>
  <c r="R2335" i="2"/>
  <c r="P2335" i="2"/>
  <c r="BI2331" i="2"/>
  <c r="BH2331" i="2"/>
  <c r="BG2331" i="2"/>
  <c r="BF2331" i="2"/>
  <c r="T2331" i="2"/>
  <c r="R2331" i="2"/>
  <c r="P2331" i="2"/>
  <c r="BI2326" i="2"/>
  <c r="BH2326" i="2"/>
  <c r="BG2326" i="2"/>
  <c r="BF2326" i="2"/>
  <c r="T2326" i="2"/>
  <c r="R2326" i="2"/>
  <c r="P2326" i="2"/>
  <c r="BI2317" i="2"/>
  <c r="BH2317" i="2"/>
  <c r="BG2317" i="2"/>
  <c r="BF2317" i="2"/>
  <c r="T2317" i="2"/>
  <c r="R2317" i="2"/>
  <c r="P2317" i="2"/>
  <c r="BI2308" i="2"/>
  <c r="BH2308" i="2"/>
  <c r="BG2308" i="2"/>
  <c r="BF2308" i="2"/>
  <c r="T2308" i="2"/>
  <c r="R2308" i="2"/>
  <c r="P2308" i="2"/>
  <c r="BI2306" i="2"/>
  <c r="BH2306" i="2"/>
  <c r="BG2306" i="2"/>
  <c r="BF2306" i="2"/>
  <c r="T2306" i="2"/>
  <c r="R2306" i="2"/>
  <c r="P2306" i="2"/>
  <c r="BI2302" i="2"/>
  <c r="BH2302" i="2"/>
  <c r="BG2302" i="2"/>
  <c r="BF2302" i="2"/>
  <c r="T2302" i="2"/>
  <c r="R2302" i="2"/>
  <c r="P2302" i="2"/>
  <c r="BI2300" i="2"/>
  <c r="BH2300" i="2"/>
  <c r="BG2300" i="2"/>
  <c r="BF2300" i="2"/>
  <c r="T2300" i="2"/>
  <c r="R2300" i="2"/>
  <c r="P2300" i="2"/>
  <c r="BI2299" i="2"/>
  <c r="BH2299" i="2"/>
  <c r="BG2299" i="2"/>
  <c r="BF2299" i="2"/>
  <c r="T2299" i="2"/>
  <c r="R2299" i="2"/>
  <c r="P2299" i="2"/>
  <c r="BI2297" i="2"/>
  <c r="BH2297" i="2"/>
  <c r="BG2297" i="2"/>
  <c r="BF2297" i="2"/>
  <c r="T2297" i="2"/>
  <c r="R2297" i="2"/>
  <c r="P2297" i="2"/>
  <c r="BI2296" i="2"/>
  <c r="BH2296" i="2"/>
  <c r="BG2296" i="2"/>
  <c r="BF2296" i="2"/>
  <c r="T2296" i="2"/>
  <c r="R2296" i="2"/>
  <c r="P2296" i="2"/>
  <c r="BI2294" i="2"/>
  <c r="BH2294" i="2"/>
  <c r="BG2294" i="2"/>
  <c r="BF2294" i="2"/>
  <c r="T2294" i="2"/>
  <c r="R2294" i="2"/>
  <c r="P2294" i="2"/>
  <c r="BI2290" i="2"/>
  <c r="BH2290" i="2"/>
  <c r="BG2290" i="2"/>
  <c r="BF2290" i="2"/>
  <c r="T2290" i="2"/>
  <c r="R2290" i="2"/>
  <c r="P2290" i="2"/>
  <c r="BI2288" i="2"/>
  <c r="BH2288" i="2"/>
  <c r="BG2288" i="2"/>
  <c r="BF2288" i="2"/>
  <c r="T2288" i="2"/>
  <c r="R2288" i="2"/>
  <c r="P2288" i="2"/>
  <c r="BI2284" i="2"/>
  <c r="BH2284" i="2"/>
  <c r="BG2284" i="2"/>
  <c r="BF2284" i="2"/>
  <c r="T2284" i="2"/>
  <c r="R2284" i="2"/>
  <c r="P2284" i="2"/>
  <c r="BI2282" i="2"/>
  <c r="BH2282" i="2"/>
  <c r="BG2282" i="2"/>
  <c r="BF2282" i="2"/>
  <c r="T2282" i="2"/>
  <c r="R2282" i="2"/>
  <c r="P2282" i="2"/>
  <c r="BI2278" i="2"/>
  <c r="BH2278" i="2"/>
  <c r="BG2278" i="2"/>
  <c r="BF2278" i="2"/>
  <c r="T2278" i="2"/>
  <c r="R2278" i="2"/>
  <c r="P2278" i="2"/>
  <c r="BI2274" i="2"/>
  <c r="BH2274" i="2"/>
  <c r="BG2274" i="2"/>
  <c r="BF2274" i="2"/>
  <c r="T2274" i="2"/>
  <c r="R2274" i="2"/>
  <c r="P2274" i="2"/>
  <c r="BI2270" i="2"/>
  <c r="BH2270" i="2"/>
  <c r="BG2270" i="2"/>
  <c r="BF2270" i="2"/>
  <c r="T2270" i="2"/>
  <c r="R2270" i="2"/>
  <c r="P2270" i="2"/>
  <c r="BI2265" i="2"/>
  <c r="BH2265" i="2"/>
  <c r="BG2265" i="2"/>
  <c r="BF2265" i="2"/>
  <c r="T2265" i="2"/>
  <c r="R2265" i="2"/>
  <c r="P2265" i="2"/>
  <c r="BI2263" i="2"/>
  <c r="BH2263" i="2"/>
  <c r="BG2263" i="2"/>
  <c r="BF2263" i="2"/>
  <c r="T2263" i="2"/>
  <c r="R2263" i="2"/>
  <c r="P2263" i="2"/>
  <c r="BI2259" i="2"/>
  <c r="BH2259" i="2"/>
  <c r="BG2259" i="2"/>
  <c r="BF2259" i="2"/>
  <c r="T2259" i="2"/>
  <c r="R2259" i="2"/>
  <c r="P2259" i="2"/>
  <c r="BI2255" i="2"/>
  <c r="BH2255" i="2"/>
  <c r="BG2255" i="2"/>
  <c r="BF2255" i="2"/>
  <c r="T2255" i="2"/>
  <c r="R2255" i="2"/>
  <c r="P2255" i="2"/>
  <c r="BI2251" i="2"/>
  <c r="BH2251" i="2"/>
  <c r="BG2251" i="2"/>
  <c r="BF2251" i="2"/>
  <c r="T2251" i="2"/>
  <c r="R2251" i="2"/>
  <c r="P2251" i="2"/>
  <c r="BI2247" i="2"/>
  <c r="BH2247" i="2"/>
  <c r="BG2247" i="2"/>
  <c r="BF2247" i="2"/>
  <c r="T2247" i="2"/>
  <c r="R2247" i="2"/>
  <c r="P2247" i="2"/>
  <c r="BI2243" i="2"/>
  <c r="BH2243" i="2"/>
  <c r="BG2243" i="2"/>
  <c r="BF2243" i="2"/>
  <c r="T2243" i="2"/>
  <c r="R2243" i="2"/>
  <c r="P2243" i="2"/>
  <c r="BI2238" i="2"/>
  <c r="BH2238" i="2"/>
  <c r="BG2238" i="2"/>
  <c r="BF2238" i="2"/>
  <c r="T2238" i="2"/>
  <c r="R2238" i="2"/>
  <c r="P2238" i="2"/>
  <c r="BI2234" i="2"/>
  <c r="BH2234" i="2"/>
  <c r="BG2234" i="2"/>
  <c r="BF2234" i="2"/>
  <c r="T2234" i="2"/>
  <c r="R2234" i="2"/>
  <c r="P2234" i="2"/>
  <c r="BI2230" i="2"/>
  <c r="BH2230" i="2"/>
  <c r="BG2230" i="2"/>
  <c r="BF2230" i="2"/>
  <c r="T2230" i="2"/>
  <c r="R2230" i="2"/>
  <c r="P2230" i="2"/>
  <c r="BI2228" i="2"/>
  <c r="BH2228" i="2"/>
  <c r="BG2228" i="2"/>
  <c r="BF2228" i="2"/>
  <c r="T2228" i="2"/>
  <c r="R2228" i="2"/>
  <c r="P2228" i="2"/>
  <c r="BI2221" i="2"/>
  <c r="BH2221" i="2"/>
  <c r="BG2221" i="2"/>
  <c r="BF2221" i="2"/>
  <c r="T2221" i="2"/>
  <c r="R2221" i="2"/>
  <c r="P2221" i="2"/>
  <c r="BI2217" i="2"/>
  <c r="BH2217" i="2"/>
  <c r="BG2217" i="2"/>
  <c r="BF2217" i="2"/>
  <c r="T2217" i="2"/>
  <c r="R2217" i="2"/>
  <c r="P2217" i="2"/>
  <c r="BI2213" i="2"/>
  <c r="BH2213" i="2"/>
  <c r="BG2213" i="2"/>
  <c r="BF2213" i="2"/>
  <c r="T2213" i="2"/>
  <c r="R2213" i="2"/>
  <c r="P2213" i="2"/>
  <c r="BI2209" i="2"/>
  <c r="BH2209" i="2"/>
  <c r="BG2209" i="2"/>
  <c r="BF2209" i="2"/>
  <c r="T2209" i="2"/>
  <c r="R2209" i="2"/>
  <c r="P2209" i="2"/>
  <c r="BI2204" i="2"/>
  <c r="BH2204" i="2"/>
  <c r="BG2204" i="2"/>
  <c r="BF2204" i="2"/>
  <c r="T2204" i="2"/>
  <c r="R2204" i="2"/>
  <c r="P2204" i="2"/>
  <c r="BI2199" i="2"/>
  <c r="BH2199" i="2"/>
  <c r="BG2199" i="2"/>
  <c r="BF2199" i="2"/>
  <c r="T2199" i="2"/>
  <c r="R2199" i="2"/>
  <c r="P2199" i="2"/>
  <c r="BI2194" i="2"/>
  <c r="BH2194" i="2"/>
  <c r="BG2194" i="2"/>
  <c r="BF2194" i="2"/>
  <c r="T2194" i="2"/>
  <c r="R2194" i="2"/>
  <c r="P2194" i="2"/>
  <c r="BI2192" i="2"/>
  <c r="BH2192" i="2"/>
  <c r="BG2192" i="2"/>
  <c r="BF2192" i="2"/>
  <c r="T2192" i="2"/>
  <c r="R2192" i="2"/>
  <c r="P2192" i="2"/>
  <c r="BI2188" i="2"/>
  <c r="BH2188" i="2"/>
  <c r="BG2188" i="2"/>
  <c r="BF2188" i="2"/>
  <c r="T2188" i="2"/>
  <c r="R2188" i="2"/>
  <c r="P2188" i="2"/>
  <c r="BI2186" i="2"/>
  <c r="BH2186" i="2"/>
  <c r="BG2186" i="2"/>
  <c r="BF2186" i="2"/>
  <c r="T2186" i="2"/>
  <c r="R2186" i="2"/>
  <c r="P2186" i="2"/>
  <c r="BI2182" i="2"/>
  <c r="BH2182" i="2"/>
  <c r="BG2182" i="2"/>
  <c r="BF2182" i="2"/>
  <c r="T2182" i="2"/>
  <c r="R2182" i="2"/>
  <c r="P2182" i="2"/>
  <c r="BI2180" i="2"/>
  <c r="BH2180" i="2"/>
  <c r="BG2180" i="2"/>
  <c r="BF2180" i="2"/>
  <c r="T2180" i="2"/>
  <c r="R2180" i="2"/>
  <c r="P2180" i="2"/>
  <c r="BI2176" i="2"/>
  <c r="BH2176" i="2"/>
  <c r="BG2176" i="2"/>
  <c r="BF2176" i="2"/>
  <c r="T2176" i="2"/>
  <c r="R2176" i="2"/>
  <c r="P2176" i="2"/>
  <c r="BI2170" i="2"/>
  <c r="BH2170" i="2"/>
  <c r="BG2170" i="2"/>
  <c r="BF2170" i="2"/>
  <c r="T2170" i="2"/>
  <c r="R2170" i="2"/>
  <c r="P2170" i="2"/>
  <c r="BI2163" i="2"/>
  <c r="BH2163" i="2"/>
  <c r="BG2163" i="2"/>
  <c r="BF2163" i="2"/>
  <c r="T2163" i="2"/>
  <c r="R2163" i="2"/>
  <c r="P2163" i="2"/>
  <c r="BI2157" i="2"/>
  <c r="BH2157" i="2"/>
  <c r="BG2157" i="2"/>
  <c r="BF2157" i="2"/>
  <c r="T2157" i="2"/>
  <c r="R2157" i="2"/>
  <c r="P2157" i="2"/>
  <c r="BI2155" i="2"/>
  <c r="BH2155" i="2"/>
  <c r="BG2155" i="2"/>
  <c r="BF2155" i="2"/>
  <c r="T2155" i="2"/>
  <c r="R2155" i="2"/>
  <c r="P2155" i="2"/>
  <c r="BI2151" i="2"/>
  <c r="BH2151" i="2"/>
  <c r="BG2151" i="2"/>
  <c r="BF2151" i="2"/>
  <c r="T2151" i="2"/>
  <c r="R2151" i="2"/>
  <c r="P2151" i="2"/>
  <c r="BI2147" i="2"/>
  <c r="BH2147" i="2"/>
  <c r="BG2147" i="2"/>
  <c r="BF2147" i="2"/>
  <c r="T2147" i="2"/>
  <c r="R2147" i="2"/>
  <c r="P2147" i="2"/>
  <c r="BI2146" i="2"/>
  <c r="BH2146" i="2"/>
  <c r="BG2146" i="2"/>
  <c r="BF2146" i="2"/>
  <c r="T2146" i="2"/>
  <c r="R2146" i="2"/>
  <c r="P2146" i="2"/>
  <c r="BI2145" i="2"/>
  <c r="BH2145" i="2"/>
  <c r="BG2145" i="2"/>
  <c r="BF2145" i="2"/>
  <c r="T2145" i="2"/>
  <c r="R2145" i="2"/>
  <c r="P2145" i="2"/>
  <c r="BI2144" i="2"/>
  <c r="BH2144" i="2"/>
  <c r="BG2144" i="2"/>
  <c r="BF2144" i="2"/>
  <c r="T2144" i="2"/>
  <c r="R2144" i="2"/>
  <c r="P2144" i="2"/>
  <c r="BI2143" i="2"/>
  <c r="BH2143" i="2"/>
  <c r="BG2143" i="2"/>
  <c r="BF2143" i="2"/>
  <c r="T2143" i="2"/>
  <c r="R2143" i="2"/>
  <c r="P2143" i="2"/>
  <c r="BI2142" i="2"/>
  <c r="BH2142" i="2"/>
  <c r="BG2142" i="2"/>
  <c r="BF2142" i="2"/>
  <c r="T2142" i="2"/>
  <c r="R2142" i="2"/>
  <c r="P2142" i="2"/>
  <c r="BI2141" i="2"/>
  <c r="BH2141" i="2"/>
  <c r="BG2141" i="2"/>
  <c r="BF2141" i="2"/>
  <c r="T2141" i="2"/>
  <c r="R2141" i="2"/>
  <c r="P2141" i="2"/>
  <c r="BI2140" i="2"/>
  <c r="BH2140" i="2"/>
  <c r="BG2140" i="2"/>
  <c r="BF2140" i="2"/>
  <c r="T2140" i="2"/>
  <c r="R2140" i="2"/>
  <c r="P2140" i="2"/>
  <c r="BI2139" i="2"/>
  <c r="BH2139" i="2"/>
  <c r="BG2139" i="2"/>
  <c r="BF2139" i="2"/>
  <c r="T2139" i="2"/>
  <c r="R2139" i="2"/>
  <c r="P2139" i="2"/>
  <c r="BI2130" i="2"/>
  <c r="BH2130" i="2"/>
  <c r="BG2130" i="2"/>
  <c r="BF2130" i="2"/>
  <c r="T2130" i="2"/>
  <c r="R2130" i="2"/>
  <c r="P2130" i="2"/>
  <c r="BI2129" i="2"/>
  <c r="BH2129" i="2"/>
  <c r="BG2129" i="2"/>
  <c r="BF2129" i="2"/>
  <c r="T2129" i="2"/>
  <c r="R2129" i="2"/>
  <c r="P2129" i="2"/>
  <c r="BI2128" i="2"/>
  <c r="BH2128" i="2"/>
  <c r="BG2128" i="2"/>
  <c r="BF2128" i="2"/>
  <c r="T2128" i="2"/>
  <c r="R2128" i="2"/>
  <c r="P2128" i="2"/>
  <c r="BI2127" i="2"/>
  <c r="BH2127" i="2"/>
  <c r="BG2127" i="2"/>
  <c r="BF2127" i="2"/>
  <c r="T2127" i="2"/>
  <c r="R2127" i="2"/>
  <c r="P2127" i="2"/>
  <c r="BI2121" i="2"/>
  <c r="BH2121" i="2"/>
  <c r="BG2121" i="2"/>
  <c r="BF2121" i="2"/>
  <c r="T2121" i="2"/>
  <c r="R2121" i="2"/>
  <c r="P2121" i="2"/>
  <c r="BI2120" i="2"/>
  <c r="BH2120" i="2"/>
  <c r="BG2120" i="2"/>
  <c r="BF2120" i="2"/>
  <c r="T2120" i="2"/>
  <c r="R2120" i="2"/>
  <c r="P2120" i="2"/>
  <c r="BI2119" i="2"/>
  <c r="BH2119" i="2"/>
  <c r="BG2119" i="2"/>
  <c r="BF2119" i="2"/>
  <c r="T2119" i="2"/>
  <c r="R2119" i="2"/>
  <c r="P2119" i="2"/>
  <c r="BI2114" i="2"/>
  <c r="BH2114" i="2"/>
  <c r="BG2114" i="2"/>
  <c r="BF2114" i="2"/>
  <c r="T2114" i="2"/>
  <c r="R2114" i="2"/>
  <c r="P2114" i="2"/>
  <c r="BI2112" i="2"/>
  <c r="BH2112" i="2"/>
  <c r="BG2112" i="2"/>
  <c r="BF2112" i="2"/>
  <c r="T2112" i="2"/>
  <c r="R2112" i="2"/>
  <c r="P2112" i="2"/>
  <c r="BI2108" i="2"/>
  <c r="BH2108" i="2"/>
  <c r="BG2108" i="2"/>
  <c r="BF2108" i="2"/>
  <c r="T2108" i="2"/>
  <c r="R2108" i="2"/>
  <c r="P2108" i="2"/>
  <c r="BI2106" i="2"/>
  <c r="BH2106" i="2"/>
  <c r="BG2106" i="2"/>
  <c r="BF2106" i="2"/>
  <c r="T2106" i="2"/>
  <c r="R2106" i="2"/>
  <c r="P2106" i="2"/>
  <c r="BI2102" i="2"/>
  <c r="BH2102" i="2"/>
  <c r="BG2102" i="2"/>
  <c r="BF2102" i="2"/>
  <c r="T2102" i="2"/>
  <c r="R2102" i="2"/>
  <c r="P2102" i="2"/>
  <c r="BI2101" i="2"/>
  <c r="BH2101" i="2"/>
  <c r="BG2101" i="2"/>
  <c r="BF2101" i="2"/>
  <c r="T2101" i="2"/>
  <c r="R2101" i="2"/>
  <c r="P2101" i="2"/>
  <c r="BI2097" i="2"/>
  <c r="BH2097" i="2"/>
  <c r="BG2097" i="2"/>
  <c r="BF2097" i="2"/>
  <c r="T2097" i="2"/>
  <c r="R2097" i="2"/>
  <c r="P2097" i="2"/>
  <c r="BI2096" i="2"/>
  <c r="BH2096" i="2"/>
  <c r="BG2096" i="2"/>
  <c r="BF2096" i="2"/>
  <c r="T2096" i="2"/>
  <c r="R2096" i="2"/>
  <c r="P2096" i="2"/>
  <c r="BI2092" i="2"/>
  <c r="BH2092" i="2"/>
  <c r="BG2092" i="2"/>
  <c r="BF2092" i="2"/>
  <c r="T2092" i="2"/>
  <c r="R2092" i="2"/>
  <c r="P2092" i="2"/>
  <c r="BI2091" i="2"/>
  <c r="BH2091" i="2"/>
  <c r="BG2091" i="2"/>
  <c r="BF2091" i="2"/>
  <c r="T2091" i="2"/>
  <c r="R2091" i="2"/>
  <c r="P2091" i="2"/>
  <c r="BI2087" i="2"/>
  <c r="BH2087" i="2"/>
  <c r="BG2087" i="2"/>
  <c r="BF2087" i="2"/>
  <c r="T2087" i="2"/>
  <c r="R2087" i="2"/>
  <c r="P2087" i="2"/>
  <c r="BI2086" i="2"/>
  <c r="BH2086" i="2"/>
  <c r="BG2086" i="2"/>
  <c r="BF2086" i="2"/>
  <c r="T2086" i="2"/>
  <c r="R2086" i="2"/>
  <c r="P2086" i="2"/>
  <c r="BI2082" i="2"/>
  <c r="BH2082" i="2"/>
  <c r="BG2082" i="2"/>
  <c r="BF2082" i="2"/>
  <c r="T2082" i="2"/>
  <c r="R2082" i="2"/>
  <c r="P2082" i="2"/>
  <c r="BI2081" i="2"/>
  <c r="BH2081" i="2"/>
  <c r="BG2081" i="2"/>
  <c r="BF2081" i="2"/>
  <c r="T2081" i="2"/>
  <c r="R2081" i="2"/>
  <c r="P2081" i="2"/>
  <c r="BI2080" i="2"/>
  <c r="BH2080" i="2"/>
  <c r="BG2080" i="2"/>
  <c r="BF2080" i="2"/>
  <c r="T2080" i="2"/>
  <c r="R2080" i="2"/>
  <c r="P2080" i="2"/>
  <c r="BI2079" i="2"/>
  <c r="BH2079" i="2"/>
  <c r="BG2079" i="2"/>
  <c r="BF2079" i="2"/>
  <c r="T2079" i="2"/>
  <c r="R2079" i="2"/>
  <c r="P2079" i="2"/>
  <c r="BI2078" i="2"/>
  <c r="BH2078" i="2"/>
  <c r="BG2078" i="2"/>
  <c r="BF2078" i="2"/>
  <c r="T2078" i="2"/>
  <c r="R2078" i="2"/>
  <c r="P2078" i="2"/>
  <c r="BI2077" i="2"/>
  <c r="BH2077" i="2"/>
  <c r="BG2077" i="2"/>
  <c r="BF2077" i="2"/>
  <c r="T2077" i="2"/>
  <c r="R2077" i="2"/>
  <c r="P2077" i="2"/>
  <c r="BI2076" i="2"/>
  <c r="BH2076" i="2"/>
  <c r="BG2076" i="2"/>
  <c r="BF2076" i="2"/>
  <c r="T2076" i="2"/>
  <c r="R2076" i="2"/>
  <c r="P2076" i="2"/>
  <c r="BI2075" i="2"/>
  <c r="BH2075" i="2"/>
  <c r="BG2075" i="2"/>
  <c r="BF2075" i="2"/>
  <c r="T2075" i="2"/>
  <c r="R2075" i="2"/>
  <c r="P2075" i="2"/>
  <c r="BI2065" i="2"/>
  <c r="BH2065" i="2"/>
  <c r="BG2065" i="2"/>
  <c r="BF2065" i="2"/>
  <c r="T2065" i="2"/>
  <c r="R2065" i="2"/>
  <c r="P2065" i="2"/>
  <c r="BI2063" i="2"/>
  <c r="BH2063" i="2"/>
  <c r="BG2063" i="2"/>
  <c r="BF2063" i="2"/>
  <c r="T2063" i="2"/>
  <c r="R2063" i="2"/>
  <c r="P2063" i="2"/>
  <c r="BI2062" i="2"/>
  <c r="BH2062" i="2"/>
  <c r="BG2062" i="2"/>
  <c r="BE2062" i="2"/>
  <c r="T2062" i="2"/>
  <c r="R2062" i="2"/>
  <c r="P2062" i="2"/>
  <c r="BI2061" i="2"/>
  <c r="BH2061" i="2"/>
  <c r="BG2061" i="2"/>
  <c r="BF2061" i="2"/>
  <c r="T2061" i="2"/>
  <c r="R2061" i="2"/>
  <c r="P2061" i="2"/>
  <c r="BI2060" i="2"/>
  <c r="BH2060" i="2"/>
  <c r="BG2060" i="2"/>
  <c r="BF2060" i="2"/>
  <c r="T2060" i="2"/>
  <c r="R2060" i="2"/>
  <c r="P2060" i="2"/>
  <c r="BI2059" i="2"/>
  <c r="BH2059" i="2"/>
  <c r="BG2059" i="2"/>
  <c r="BF2059" i="2"/>
  <c r="T2059" i="2"/>
  <c r="R2059" i="2"/>
  <c r="P2059" i="2"/>
  <c r="BI2058" i="2"/>
  <c r="BH2058" i="2"/>
  <c r="BG2058" i="2"/>
  <c r="BF2058" i="2"/>
  <c r="T2058" i="2"/>
  <c r="R2058" i="2"/>
  <c r="P2058" i="2"/>
  <c r="BI2057" i="2"/>
  <c r="BH2057" i="2"/>
  <c r="BG2057" i="2"/>
  <c r="BF2057" i="2"/>
  <c r="T2057" i="2"/>
  <c r="R2057" i="2"/>
  <c r="P2057" i="2"/>
  <c r="BI2056" i="2"/>
  <c r="BH2056" i="2"/>
  <c r="BG2056" i="2"/>
  <c r="BF2056" i="2"/>
  <c r="T2056" i="2"/>
  <c r="R2056" i="2"/>
  <c r="P2056" i="2"/>
  <c r="BI2055" i="2"/>
  <c r="BH2055" i="2"/>
  <c r="BG2055" i="2"/>
  <c r="BF2055" i="2"/>
  <c r="T2055" i="2"/>
  <c r="R2055" i="2"/>
  <c r="P2055" i="2"/>
  <c r="BI2054" i="2"/>
  <c r="BH2054" i="2"/>
  <c r="BG2054" i="2"/>
  <c r="BF2054" i="2"/>
  <c r="T2054" i="2"/>
  <c r="R2054" i="2"/>
  <c r="P2054" i="2"/>
  <c r="BI2053" i="2"/>
  <c r="BH2053" i="2"/>
  <c r="BG2053" i="2"/>
  <c r="BF2053" i="2"/>
  <c r="T2053" i="2"/>
  <c r="R2053" i="2"/>
  <c r="P2053" i="2"/>
  <c r="BI2052" i="2"/>
  <c r="BH2052" i="2"/>
  <c r="BG2052" i="2"/>
  <c r="BF2052" i="2"/>
  <c r="T2052" i="2"/>
  <c r="R2052" i="2"/>
  <c r="P2052" i="2"/>
  <c r="BI2051" i="2"/>
  <c r="BH2051" i="2"/>
  <c r="BG2051" i="2"/>
  <c r="BF2051" i="2"/>
  <c r="T2051" i="2"/>
  <c r="R2051" i="2"/>
  <c r="P2051" i="2"/>
  <c r="BI2050" i="2"/>
  <c r="BH2050" i="2"/>
  <c r="BG2050" i="2"/>
  <c r="BF2050" i="2"/>
  <c r="T2050" i="2"/>
  <c r="R2050" i="2"/>
  <c r="P2050" i="2"/>
  <c r="BI2049" i="2"/>
  <c r="BH2049" i="2"/>
  <c r="BG2049" i="2"/>
  <c r="BF2049" i="2"/>
  <c r="T2049" i="2"/>
  <c r="R2049" i="2"/>
  <c r="P2049" i="2"/>
  <c r="BI2048" i="2"/>
  <c r="BH2048" i="2"/>
  <c r="BG2048" i="2"/>
  <c r="BF2048" i="2"/>
  <c r="T2048" i="2"/>
  <c r="R2048" i="2"/>
  <c r="P2048" i="2"/>
  <c r="BI2047" i="2"/>
  <c r="BH2047" i="2"/>
  <c r="BG2047" i="2"/>
  <c r="BF2047" i="2"/>
  <c r="T2047" i="2"/>
  <c r="R2047" i="2"/>
  <c r="P2047" i="2"/>
  <c r="BI2046" i="2"/>
  <c r="BH2046" i="2"/>
  <c r="BG2046" i="2"/>
  <c r="BF2046" i="2"/>
  <c r="T2046" i="2"/>
  <c r="R2046" i="2"/>
  <c r="P2046" i="2"/>
  <c r="BI2045" i="2"/>
  <c r="BH2045" i="2"/>
  <c r="BG2045" i="2"/>
  <c r="BF2045" i="2"/>
  <c r="T2045" i="2"/>
  <c r="R2045" i="2"/>
  <c r="P2045" i="2"/>
  <c r="BI2044" i="2"/>
  <c r="BH2044" i="2"/>
  <c r="BG2044" i="2"/>
  <c r="BF2044" i="2"/>
  <c r="T2044" i="2"/>
  <c r="R2044" i="2"/>
  <c r="P2044" i="2"/>
  <c r="BI2040" i="2"/>
  <c r="BH2040" i="2"/>
  <c r="BG2040" i="2"/>
  <c r="BF2040" i="2"/>
  <c r="T2040" i="2"/>
  <c r="R2040" i="2"/>
  <c r="P2040" i="2"/>
  <c r="BI2039" i="2"/>
  <c r="BH2039" i="2"/>
  <c r="BG2039" i="2"/>
  <c r="BF2039" i="2"/>
  <c r="T2039" i="2"/>
  <c r="R2039" i="2"/>
  <c r="P2039" i="2"/>
  <c r="BI2038" i="2"/>
  <c r="BH2038" i="2"/>
  <c r="BG2038" i="2"/>
  <c r="BF2038" i="2"/>
  <c r="T2038" i="2"/>
  <c r="R2038" i="2"/>
  <c r="P2038" i="2"/>
  <c r="BI2037" i="2"/>
  <c r="BH2037" i="2"/>
  <c r="BG2037" i="2"/>
  <c r="BF2037" i="2"/>
  <c r="T2037" i="2"/>
  <c r="R2037" i="2"/>
  <c r="P2037" i="2"/>
  <c r="BI2036" i="2"/>
  <c r="BH2036" i="2"/>
  <c r="BG2036" i="2"/>
  <c r="BF2036" i="2"/>
  <c r="T2036" i="2"/>
  <c r="R2036" i="2"/>
  <c r="P2036" i="2"/>
  <c r="BI2035" i="2"/>
  <c r="BH2035" i="2"/>
  <c r="BG2035" i="2"/>
  <c r="BF2035" i="2"/>
  <c r="T2035" i="2"/>
  <c r="R2035" i="2"/>
  <c r="P2035" i="2"/>
  <c r="BI2034" i="2"/>
  <c r="BH2034" i="2"/>
  <c r="BG2034" i="2"/>
  <c r="BF2034" i="2"/>
  <c r="T2034" i="2"/>
  <c r="R2034" i="2"/>
  <c r="P2034" i="2"/>
  <c r="BI2033" i="2"/>
  <c r="BH2033" i="2"/>
  <c r="BG2033" i="2"/>
  <c r="BF2033" i="2"/>
  <c r="T2033" i="2"/>
  <c r="R2033" i="2"/>
  <c r="P2033" i="2"/>
  <c r="BI2032" i="2"/>
  <c r="BH2032" i="2"/>
  <c r="BG2032" i="2"/>
  <c r="BF2032" i="2"/>
  <c r="T2032" i="2"/>
  <c r="R2032" i="2"/>
  <c r="P2032" i="2"/>
  <c r="BI2031" i="2"/>
  <c r="BH2031" i="2"/>
  <c r="BG2031" i="2"/>
  <c r="BF2031" i="2"/>
  <c r="T2031" i="2"/>
  <c r="R2031" i="2"/>
  <c r="P2031" i="2"/>
  <c r="BI2027" i="2"/>
  <c r="BH2027" i="2"/>
  <c r="BG2027" i="2"/>
  <c r="BF2027" i="2"/>
  <c r="T2027" i="2"/>
  <c r="R2027" i="2"/>
  <c r="P2027" i="2"/>
  <c r="BI2026" i="2"/>
  <c r="BH2026" i="2"/>
  <c r="BG2026" i="2"/>
  <c r="BF2026" i="2"/>
  <c r="T2026" i="2"/>
  <c r="R2026" i="2"/>
  <c r="P2026" i="2"/>
  <c r="BI2025" i="2"/>
  <c r="BH2025" i="2"/>
  <c r="BG2025" i="2"/>
  <c r="BF2025" i="2"/>
  <c r="T2025" i="2"/>
  <c r="R2025" i="2"/>
  <c r="P2025" i="2"/>
  <c r="BI2020" i="2"/>
  <c r="BH2020" i="2"/>
  <c r="BG2020" i="2"/>
  <c r="BF2020" i="2"/>
  <c r="T2020" i="2"/>
  <c r="R2020" i="2"/>
  <c r="P2020" i="2"/>
  <c r="BI2019" i="2"/>
  <c r="BH2019" i="2"/>
  <c r="BG2019" i="2"/>
  <c r="BF2019" i="2"/>
  <c r="T2019" i="2"/>
  <c r="R2019" i="2"/>
  <c r="P2019" i="2"/>
  <c r="BI2018" i="2"/>
  <c r="BH2018" i="2"/>
  <c r="BG2018" i="2"/>
  <c r="BF2018" i="2"/>
  <c r="T2018" i="2"/>
  <c r="R2018" i="2"/>
  <c r="P2018" i="2"/>
  <c r="BI2013" i="2"/>
  <c r="BH2013" i="2"/>
  <c r="BG2013" i="2"/>
  <c r="BF2013" i="2"/>
  <c r="T2013" i="2"/>
  <c r="R2013" i="2"/>
  <c r="P2013" i="2"/>
  <c r="BI2012" i="2"/>
  <c r="BH2012" i="2"/>
  <c r="BG2012" i="2"/>
  <c r="BF2012" i="2"/>
  <c r="T2012" i="2"/>
  <c r="R2012" i="2"/>
  <c r="P2012" i="2"/>
  <c r="BI2011" i="2"/>
  <c r="BH2011" i="2"/>
  <c r="BG2011" i="2"/>
  <c r="BF2011" i="2"/>
  <c r="T2011" i="2"/>
  <c r="R2011" i="2"/>
  <c r="P2011" i="2"/>
  <c r="BI2010" i="2"/>
  <c r="BH2010" i="2"/>
  <c r="BG2010" i="2"/>
  <c r="BF2010" i="2"/>
  <c r="T2010" i="2"/>
  <c r="R2010" i="2"/>
  <c r="P2010" i="2"/>
  <c r="BI2009" i="2"/>
  <c r="BH2009" i="2"/>
  <c r="BG2009" i="2"/>
  <c r="BF2009" i="2"/>
  <c r="T2009" i="2"/>
  <c r="R2009" i="2"/>
  <c r="P2009" i="2"/>
  <c r="BI2008" i="2"/>
  <c r="BH2008" i="2"/>
  <c r="BG2008" i="2"/>
  <c r="BF2008" i="2"/>
  <c r="T2008" i="2"/>
  <c r="R2008" i="2"/>
  <c r="P2008" i="2"/>
  <c r="BI2007" i="2"/>
  <c r="BH2007" i="2"/>
  <c r="BG2007" i="2"/>
  <c r="BF2007" i="2"/>
  <c r="T2007" i="2"/>
  <c r="R2007" i="2"/>
  <c r="P2007" i="2"/>
  <c r="BI2006" i="2"/>
  <c r="BH2006" i="2"/>
  <c r="BG2006" i="2"/>
  <c r="BF2006" i="2"/>
  <c r="T2006" i="2"/>
  <c r="R2006" i="2"/>
  <c r="P2006" i="2"/>
  <c r="BI2005" i="2"/>
  <c r="BH2005" i="2"/>
  <c r="BG2005" i="2"/>
  <c r="BF2005" i="2"/>
  <c r="T2005" i="2"/>
  <c r="R2005" i="2"/>
  <c r="P2005" i="2"/>
  <c r="BI2004" i="2"/>
  <c r="BH2004" i="2"/>
  <c r="BG2004" i="2"/>
  <c r="BF2004" i="2"/>
  <c r="T2004" i="2"/>
  <c r="R2004" i="2"/>
  <c r="P2004" i="2"/>
  <c r="BI2003" i="2"/>
  <c r="BH2003" i="2"/>
  <c r="BG2003" i="2"/>
  <c r="BF2003" i="2"/>
  <c r="T2003" i="2"/>
  <c r="R2003" i="2"/>
  <c r="P2003" i="2"/>
  <c r="BI2002" i="2"/>
  <c r="BH2002" i="2"/>
  <c r="BG2002" i="2"/>
  <c r="BF2002" i="2"/>
  <c r="T2002" i="2"/>
  <c r="R2002" i="2"/>
  <c r="P2002" i="2"/>
  <c r="BI2001" i="2"/>
  <c r="BH2001" i="2"/>
  <c r="BG2001" i="2"/>
  <c r="BF2001" i="2"/>
  <c r="T2001" i="2"/>
  <c r="R2001" i="2"/>
  <c r="P2001" i="2"/>
  <c r="BI2000" i="2"/>
  <c r="BH2000" i="2"/>
  <c r="BG2000" i="2"/>
  <c r="BF2000" i="2"/>
  <c r="T2000" i="2"/>
  <c r="R2000" i="2"/>
  <c r="P2000" i="2"/>
  <c r="BI1999" i="2"/>
  <c r="BH1999" i="2"/>
  <c r="BG1999" i="2"/>
  <c r="BF1999" i="2"/>
  <c r="T1999" i="2"/>
  <c r="R1999" i="2"/>
  <c r="P1999" i="2"/>
  <c r="BI1998" i="2"/>
  <c r="BH1998" i="2"/>
  <c r="BG1998" i="2"/>
  <c r="BF1998" i="2"/>
  <c r="T1998" i="2"/>
  <c r="R1998" i="2"/>
  <c r="P1998" i="2"/>
  <c r="BI1997" i="2"/>
  <c r="BH1997" i="2"/>
  <c r="BG1997" i="2"/>
  <c r="BF1997" i="2"/>
  <c r="T1997" i="2"/>
  <c r="R1997" i="2"/>
  <c r="P1997" i="2"/>
  <c r="BI1996" i="2"/>
  <c r="BH1996" i="2"/>
  <c r="BG1996" i="2"/>
  <c r="BF1996" i="2"/>
  <c r="T1996" i="2"/>
  <c r="R1996" i="2"/>
  <c r="P1996" i="2"/>
  <c r="BI1995" i="2"/>
  <c r="BH1995" i="2"/>
  <c r="BG1995" i="2"/>
  <c r="BF1995" i="2"/>
  <c r="T1995" i="2"/>
  <c r="R1995" i="2"/>
  <c r="P1995" i="2"/>
  <c r="BI1994" i="2"/>
  <c r="BH1994" i="2"/>
  <c r="BG1994" i="2"/>
  <c r="BF1994" i="2"/>
  <c r="T1994" i="2"/>
  <c r="R1994" i="2"/>
  <c r="P1994" i="2"/>
  <c r="BI1993" i="2"/>
  <c r="BH1993" i="2"/>
  <c r="BG1993" i="2"/>
  <c r="BF1993" i="2"/>
  <c r="T1993" i="2"/>
  <c r="R1993" i="2"/>
  <c r="P1993" i="2"/>
  <c r="BI1992" i="2"/>
  <c r="BH1992" i="2"/>
  <c r="BG1992" i="2"/>
  <c r="BF1992" i="2"/>
  <c r="T1992" i="2"/>
  <c r="R1992" i="2"/>
  <c r="P1992" i="2"/>
  <c r="BI1991" i="2"/>
  <c r="BH1991" i="2"/>
  <c r="BG1991" i="2"/>
  <c r="BF1991" i="2"/>
  <c r="T1991" i="2"/>
  <c r="R1991" i="2"/>
  <c r="P1991" i="2"/>
  <c r="BI1990" i="2"/>
  <c r="BH1990" i="2"/>
  <c r="BG1990" i="2"/>
  <c r="BF1990" i="2"/>
  <c r="T1990" i="2"/>
  <c r="R1990" i="2"/>
  <c r="P1990" i="2"/>
  <c r="BI1989" i="2"/>
  <c r="BH1989" i="2"/>
  <c r="BG1989" i="2"/>
  <c r="BF1989" i="2"/>
  <c r="T1989" i="2"/>
  <c r="R1989" i="2"/>
  <c r="P1989" i="2"/>
  <c r="BI1988" i="2"/>
  <c r="BH1988" i="2"/>
  <c r="BG1988" i="2"/>
  <c r="BF1988" i="2"/>
  <c r="T1988" i="2"/>
  <c r="R1988" i="2"/>
  <c r="P1988" i="2"/>
  <c r="BI1987" i="2"/>
  <c r="BH1987" i="2"/>
  <c r="BG1987" i="2"/>
  <c r="BF1987" i="2"/>
  <c r="T1987" i="2"/>
  <c r="R1987" i="2"/>
  <c r="P1987" i="2"/>
  <c r="BI1986" i="2"/>
  <c r="BH1986" i="2"/>
  <c r="BG1986" i="2"/>
  <c r="BF1986" i="2"/>
  <c r="T1986" i="2"/>
  <c r="R1986" i="2"/>
  <c r="P1986" i="2"/>
  <c r="BI1985" i="2"/>
  <c r="BH1985" i="2"/>
  <c r="BG1985" i="2"/>
  <c r="BF1985" i="2"/>
  <c r="T1985" i="2"/>
  <c r="R1985" i="2"/>
  <c r="P1985" i="2"/>
  <c r="BI1984" i="2"/>
  <c r="BH1984" i="2"/>
  <c r="BG1984" i="2"/>
  <c r="BF1984" i="2"/>
  <c r="T1984" i="2"/>
  <c r="R1984" i="2"/>
  <c r="P1984" i="2"/>
  <c r="BI1983" i="2"/>
  <c r="BH1983" i="2"/>
  <c r="BG1983" i="2"/>
  <c r="BF1983" i="2"/>
  <c r="T1983" i="2"/>
  <c r="R1983" i="2"/>
  <c r="P1983" i="2"/>
  <c r="BI1982" i="2"/>
  <c r="BH1982" i="2"/>
  <c r="BG1982" i="2"/>
  <c r="BF1982" i="2"/>
  <c r="T1982" i="2"/>
  <c r="R1982" i="2"/>
  <c r="P1982" i="2"/>
  <c r="BI1981" i="2"/>
  <c r="BH1981" i="2"/>
  <c r="BG1981" i="2"/>
  <c r="BF1981" i="2"/>
  <c r="T1981" i="2"/>
  <c r="R1981" i="2"/>
  <c r="P1981" i="2"/>
  <c r="BI1980" i="2"/>
  <c r="BH1980" i="2"/>
  <c r="BG1980" i="2"/>
  <c r="BF1980" i="2"/>
  <c r="T1980" i="2"/>
  <c r="R1980" i="2"/>
  <c r="P1980" i="2"/>
  <c r="BI1979" i="2"/>
  <c r="BH1979" i="2"/>
  <c r="BG1979" i="2"/>
  <c r="BF1979" i="2"/>
  <c r="T1979" i="2"/>
  <c r="R1979" i="2"/>
  <c r="P1979" i="2"/>
  <c r="BI1978" i="2"/>
  <c r="BH1978" i="2"/>
  <c r="BG1978" i="2"/>
  <c r="BF1978" i="2"/>
  <c r="T1978" i="2"/>
  <c r="R1978" i="2"/>
  <c r="P1978" i="2"/>
  <c r="BI1977" i="2"/>
  <c r="BH1977" i="2"/>
  <c r="BG1977" i="2"/>
  <c r="BF1977" i="2"/>
  <c r="T1977" i="2"/>
  <c r="R1977" i="2"/>
  <c r="P1977" i="2"/>
  <c r="BI1976" i="2"/>
  <c r="BH1976" i="2"/>
  <c r="BG1976" i="2"/>
  <c r="BF1976" i="2"/>
  <c r="T1976" i="2"/>
  <c r="R1976" i="2"/>
  <c r="P1976" i="2"/>
  <c r="BI1975" i="2"/>
  <c r="BH1975" i="2"/>
  <c r="BG1975" i="2"/>
  <c r="BF1975" i="2"/>
  <c r="T1975" i="2"/>
  <c r="R1975" i="2"/>
  <c r="P1975" i="2"/>
  <c r="BI1974" i="2"/>
  <c r="BH1974" i="2"/>
  <c r="BG1974" i="2"/>
  <c r="BF1974" i="2"/>
  <c r="T1974" i="2"/>
  <c r="R1974" i="2"/>
  <c r="P1974" i="2"/>
  <c r="BI1973" i="2"/>
  <c r="BH1973" i="2"/>
  <c r="BG1973" i="2"/>
  <c r="BF1973" i="2"/>
  <c r="T1973" i="2"/>
  <c r="R1973" i="2"/>
  <c r="P1973" i="2"/>
  <c r="BI1972" i="2"/>
  <c r="BH1972" i="2"/>
  <c r="BG1972" i="2"/>
  <c r="BF1972" i="2"/>
  <c r="T1972" i="2"/>
  <c r="R1972" i="2"/>
  <c r="P1972" i="2"/>
  <c r="BI1971" i="2"/>
  <c r="BH1971" i="2"/>
  <c r="BG1971" i="2"/>
  <c r="BF1971" i="2"/>
  <c r="T1971" i="2"/>
  <c r="R1971" i="2"/>
  <c r="P1971" i="2"/>
  <c r="BI1970" i="2"/>
  <c r="BH1970" i="2"/>
  <c r="BG1970" i="2"/>
  <c r="BF1970" i="2"/>
  <c r="T1970" i="2"/>
  <c r="R1970" i="2"/>
  <c r="P1970" i="2"/>
  <c r="BI1969" i="2"/>
  <c r="BH1969" i="2"/>
  <c r="BG1969" i="2"/>
  <c r="BF1969" i="2"/>
  <c r="T1969" i="2"/>
  <c r="R1969" i="2"/>
  <c r="P1969" i="2"/>
  <c r="BI1968" i="2"/>
  <c r="BH1968" i="2"/>
  <c r="BG1968" i="2"/>
  <c r="BF1968" i="2"/>
  <c r="T1968" i="2"/>
  <c r="R1968" i="2"/>
  <c r="P1968" i="2"/>
  <c r="BI1967" i="2"/>
  <c r="BH1967" i="2"/>
  <c r="BG1967" i="2"/>
  <c r="BF1967" i="2"/>
  <c r="T1967" i="2"/>
  <c r="R1967" i="2"/>
  <c r="P1967" i="2"/>
  <c r="BI1966" i="2"/>
  <c r="BH1966" i="2"/>
  <c r="BG1966" i="2"/>
  <c r="BF1966" i="2"/>
  <c r="T1966" i="2"/>
  <c r="R1966" i="2"/>
  <c r="P1966" i="2"/>
  <c r="BI1965" i="2"/>
  <c r="BH1965" i="2"/>
  <c r="BG1965" i="2"/>
  <c r="BF1965" i="2"/>
  <c r="T1965" i="2"/>
  <c r="R1965" i="2"/>
  <c r="P1965" i="2"/>
  <c r="BI1964" i="2"/>
  <c r="BH1964" i="2"/>
  <c r="BG1964" i="2"/>
  <c r="BF1964" i="2"/>
  <c r="T1964" i="2"/>
  <c r="R1964" i="2"/>
  <c r="P1964" i="2"/>
  <c r="BI1963" i="2"/>
  <c r="BH1963" i="2"/>
  <c r="BG1963" i="2"/>
  <c r="BF1963" i="2"/>
  <c r="T1963" i="2"/>
  <c r="R1963" i="2"/>
  <c r="P1963" i="2"/>
  <c r="BI1962" i="2"/>
  <c r="BH1962" i="2"/>
  <c r="BG1962" i="2"/>
  <c r="BF1962" i="2"/>
  <c r="T1962" i="2"/>
  <c r="R1962" i="2"/>
  <c r="P1962" i="2"/>
  <c r="BI1961" i="2"/>
  <c r="BH1961" i="2"/>
  <c r="BG1961" i="2"/>
  <c r="BF1961" i="2"/>
  <c r="T1961" i="2"/>
  <c r="R1961" i="2"/>
  <c r="P1961" i="2"/>
  <c r="BI1960" i="2"/>
  <c r="BH1960" i="2"/>
  <c r="BG1960" i="2"/>
  <c r="BF1960" i="2"/>
  <c r="T1960" i="2"/>
  <c r="R1960" i="2"/>
  <c r="P1960" i="2"/>
  <c r="BI1959" i="2"/>
  <c r="BH1959" i="2"/>
  <c r="BG1959" i="2"/>
  <c r="BF1959" i="2"/>
  <c r="T1959" i="2"/>
  <c r="R1959" i="2"/>
  <c r="P1959" i="2"/>
  <c r="BI1958" i="2"/>
  <c r="BH1958" i="2"/>
  <c r="BG1958" i="2"/>
  <c r="BF1958" i="2"/>
  <c r="T1958" i="2"/>
  <c r="R1958" i="2"/>
  <c r="P1958" i="2"/>
  <c r="BI1957" i="2"/>
  <c r="BH1957" i="2"/>
  <c r="BG1957" i="2"/>
  <c r="BF1957" i="2"/>
  <c r="T1957" i="2"/>
  <c r="R1957" i="2"/>
  <c r="P1957" i="2"/>
  <c r="BI1956" i="2"/>
  <c r="BH1956" i="2"/>
  <c r="BG1956" i="2"/>
  <c r="BF1956" i="2"/>
  <c r="T1956" i="2"/>
  <c r="R1956" i="2"/>
  <c r="P1956" i="2"/>
  <c r="BI1955" i="2"/>
  <c r="BH1955" i="2"/>
  <c r="BG1955" i="2"/>
  <c r="BF1955" i="2"/>
  <c r="T1955" i="2"/>
  <c r="R1955" i="2"/>
  <c r="P1955" i="2"/>
  <c r="BI1954" i="2"/>
  <c r="BH1954" i="2"/>
  <c r="BG1954" i="2"/>
  <c r="BF1954" i="2"/>
  <c r="T1954" i="2"/>
  <c r="R1954" i="2"/>
  <c r="P1954" i="2"/>
  <c r="BI1953" i="2"/>
  <c r="BH1953" i="2"/>
  <c r="BG1953" i="2"/>
  <c r="BF1953" i="2"/>
  <c r="T1953" i="2"/>
  <c r="R1953" i="2"/>
  <c r="P1953" i="2"/>
  <c r="BI1952" i="2"/>
  <c r="BH1952" i="2"/>
  <c r="BG1952" i="2"/>
  <c r="BF1952" i="2"/>
  <c r="T1952" i="2"/>
  <c r="R1952" i="2"/>
  <c r="P1952" i="2"/>
  <c r="BI1951" i="2"/>
  <c r="BH1951" i="2"/>
  <c r="BG1951" i="2"/>
  <c r="BF1951" i="2"/>
  <c r="T1951" i="2"/>
  <c r="R1951" i="2"/>
  <c r="P1951" i="2"/>
  <c r="BI1950" i="2"/>
  <c r="BH1950" i="2"/>
  <c r="BG1950" i="2"/>
  <c r="BF1950" i="2"/>
  <c r="T1950" i="2"/>
  <c r="R1950" i="2"/>
  <c r="P1950" i="2"/>
  <c r="BI1949" i="2"/>
  <c r="BH1949" i="2"/>
  <c r="BG1949" i="2"/>
  <c r="BF1949" i="2"/>
  <c r="T1949" i="2"/>
  <c r="R1949" i="2"/>
  <c r="P1949" i="2"/>
  <c r="BI1948" i="2"/>
  <c r="BH1948" i="2"/>
  <c r="BG1948" i="2"/>
  <c r="BF1948" i="2"/>
  <c r="T1948" i="2"/>
  <c r="R1948" i="2"/>
  <c r="P1948" i="2"/>
  <c r="BI1947" i="2"/>
  <c r="BH1947" i="2"/>
  <c r="BG1947" i="2"/>
  <c r="BF1947" i="2"/>
  <c r="T1947" i="2"/>
  <c r="R1947" i="2"/>
  <c r="P1947" i="2"/>
  <c r="BI1946" i="2"/>
  <c r="BH1946" i="2"/>
  <c r="BG1946" i="2"/>
  <c r="BF1946" i="2"/>
  <c r="T1946" i="2"/>
  <c r="R1946" i="2"/>
  <c r="P1946" i="2"/>
  <c r="BI1945" i="2"/>
  <c r="BH1945" i="2"/>
  <c r="BG1945" i="2"/>
  <c r="BF1945" i="2"/>
  <c r="T1945" i="2"/>
  <c r="R1945" i="2"/>
  <c r="P1945" i="2"/>
  <c r="BI1944" i="2"/>
  <c r="BH1944" i="2"/>
  <c r="BG1944" i="2"/>
  <c r="BF1944" i="2"/>
  <c r="T1944" i="2"/>
  <c r="R1944" i="2"/>
  <c r="P1944" i="2"/>
  <c r="BI1943" i="2"/>
  <c r="BH1943" i="2"/>
  <c r="BG1943" i="2"/>
  <c r="BF1943" i="2"/>
  <c r="T1943" i="2"/>
  <c r="R1943" i="2"/>
  <c r="P1943" i="2"/>
  <c r="BI1939" i="2"/>
  <c r="BH1939" i="2"/>
  <c r="BG1939" i="2"/>
  <c r="BF1939" i="2"/>
  <c r="T1939" i="2"/>
  <c r="R1939" i="2"/>
  <c r="P1939" i="2"/>
  <c r="BI1935" i="2"/>
  <c r="BH1935" i="2"/>
  <c r="BG1935" i="2"/>
  <c r="BF1935" i="2"/>
  <c r="T1935" i="2"/>
  <c r="R1935" i="2"/>
  <c r="P1935" i="2"/>
  <c r="BI1933" i="2"/>
  <c r="BH1933" i="2"/>
  <c r="BG1933" i="2"/>
  <c r="BF1933" i="2"/>
  <c r="T1933" i="2"/>
  <c r="R1933" i="2"/>
  <c r="P1933" i="2"/>
  <c r="BI1921" i="2"/>
  <c r="BH1921" i="2"/>
  <c r="BG1921" i="2"/>
  <c r="BF1921" i="2"/>
  <c r="T1921" i="2"/>
  <c r="R1921" i="2"/>
  <c r="P1921" i="2"/>
  <c r="BI1919" i="2"/>
  <c r="BH1919" i="2"/>
  <c r="BG1919" i="2"/>
  <c r="BF1919" i="2"/>
  <c r="T1919" i="2"/>
  <c r="R1919" i="2"/>
  <c r="P1919" i="2"/>
  <c r="BI1917" i="2"/>
  <c r="BH1917" i="2"/>
  <c r="BG1917" i="2"/>
  <c r="BF1917" i="2"/>
  <c r="T1917" i="2"/>
  <c r="R1917" i="2"/>
  <c r="P1917" i="2"/>
  <c r="BI1913" i="2"/>
  <c r="BH1913" i="2"/>
  <c r="BG1913" i="2"/>
  <c r="BF1913" i="2"/>
  <c r="T1913" i="2"/>
  <c r="R1913" i="2"/>
  <c r="P1913" i="2"/>
  <c r="BI1911" i="2"/>
  <c r="BH1911" i="2"/>
  <c r="BG1911" i="2"/>
  <c r="BF1911" i="2"/>
  <c r="T1911" i="2"/>
  <c r="R1911" i="2"/>
  <c r="P1911" i="2"/>
  <c r="BI1907" i="2"/>
  <c r="BH1907" i="2"/>
  <c r="BG1907" i="2"/>
  <c r="BF1907" i="2"/>
  <c r="T1907" i="2"/>
  <c r="R1907" i="2"/>
  <c r="P1907" i="2"/>
  <c r="BI1903" i="2"/>
  <c r="BH1903" i="2"/>
  <c r="BG1903" i="2"/>
  <c r="BF1903" i="2"/>
  <c r="T1903" i="2"/>
  <c r="R1903" i="2"/>
  <c r="P1903" i="2"/>
  <c r="BI1901" i="2"/>
  <c r="BH1901" i="2"/>
  <c r="BG1901" i="2"/>
  <c r="BF1901" i="2"/>
  <c r="T1901" i="2"/>
  <c r="R1901" i="2"/>
  <c r="P1901" i="2"/>
  <c r="BI1900" i="2"/>
  <c r="BH1900" i="2"/>
  <c r="BG1900" i="2"/>
  <c r="BF1900" i="2"/>
  <c r="T1900" i="2"/>
  <c r="R1900" i="2"/>
  <c r="P1900" i="2"/>
  <c r="BI1899" i="2"/>
  <c r="BH1899" i="2"/>
  <c r="BG1899" i="2"/>
  <c r="BF1899" i="2"/>
  <c r="T1899" i="2"/>
  <c r="R1899" i="2"/>
  <c r="P1899" i="2"/>
  <c r="BI1898" i="2"/>
  <c r="BH1898" i="2"/>
  <c r="BG1898" i="2"/>
  <c r="BF1898" i="2"/>
  <c r="T1898" i="2"/>
  <c r="R1898" i="2"/>
  <c r="P1898" i="2"/>
  <c r="BI1897" i="2"/>
  <c r="BH1897" i="2"/>
  <c r="BG1897" i="2"/>
  <c r="BF1897" i="2"/>
  <c r="T1897" i="2"/>
  <c r="R1897" i="2"/>
  <c r="P1897" i="2"/>
  <c r="BI1896" i="2"/>
  <c r="BH1896" i="2"/>
  <c r="BG1896" i="2"/>
  <c r="BF1896" i="2"/>
  <c r="T1896" i="2"/>
  <c r="R1896" i="2"/>
  <c r="P1896" i="2"/>
  <c r="BI1895" i="2"/>
  <c r="BH1895" i="2"/>
  <c r="BG1895" i="2"/>
  <c r="BF1895" i="2"/>
  <c r="T1895" i="2"/>
  <c r="R1895" i="2"/>
  <c r="P1895" i="2"/>
  <c r="BI1894" i="2"/>
  <c r="BH1894" i="2"/>
  <c r="BG1894" i="2"/>
  <c r="BF1894" i="2"/>
  <c r="T1894" i="2"/>
  <c r="R1894" i="2"/>
  <c r="P1894" i="2"/>
  <c r="BI1893" i="2"/>
  <c r="BH1893" i="2"/>
  <c r="BG1893" i="2"/>
  <c r="BF1893" i="2"/>
  <c r="T1893" i="2"/>
  <c r="R1893" i="2"/>
  <c r="P1893" i="2"/>
  <c r="BI1892" i="2"/>
  <c r="BH1892" i="2"/>
  <c r="BG1892" i="2"/>
  <c r="BF1892" i="2"/>
  <c r="T1892" i="2"/>
  <c r="R1892" i="2"/>
  <c r="P1892" i="2"/>
  <c r="BI1891" i="2"/>
  <c r="BH1891" i="2"/>
  <c r="BG1891" i="2"/>
  <c r="BF1891" i="2"/>
  <c r="T1891" i="2"/>
  <c r="R1891" i="2"/>
  <c r="P1891" i="2"/>
  <c r="BI1890" i="2"/>
  <c r="BH1890" i="2"/>
  <c r="BG1890" i="2"/>
  <c r="BF1890" i="2"/>
  <c r="T1890" i="2"/>
  <c r="R1890" i="2"/>
  <c r="P1890" i="2"/>
  <c r="BI1889" i="2"/>
  <c r="BH1889" i="2"/>
  <c r="BG1889" i="2"/>
  <c r="BF1889" i="2"/>
  <c r="T1889" i="2"/>
  <c r="R1889" i="2"/>
  <c r="P1889" i="2"/>
  <c r="BI1885" i="2"/>
  <c r="BH1885" i="2"/>
  <c r="BG1885" i="2"/>
  <c r="BF1885" i="2"/>
  <c r="T1885" i="2"/>
  <c r="R1885" i="2"/>
  <c r="P1885" i="2"/>
  <c r="BI1880" i="2"/>
  <c r="BH1880" i="2"/>
  <c r="BG1880" i="2"/>
  <c r="BF1880" i="2"/>
  <c r="T1880" i="2"/>
  <c r="R1880" i="2"/>
  <c r="P1880" i="2"/>
  <c r="BI1876" i="2"/>
  <c r="BH1876" i="2"/>
  <c r="BG1876" i="2"/>
  <c r="BF1876" i="2"/>
  <c r="T1876" i="2"/>
  <c r="R1876" i="2"/>
  <c r="P1876" i="2"/>
  <c r="BI1872" i="2"/>
  <c r="BH1872" i="2"/>
  <c r="BG1872" i="2"/>
  <c r="BF1872" i="2"/>
  <c r="T1872" i="2"/>
  <c r="R1872" i="2"/>
  <c r="P1872" i="2"/>
  <c r="BI1868" i="2"/>
  <c r="BH1868" i="2"/>
  <c r="BG1868" i="2"/>
  <c r="BF1868" i="2"/>
  <c r="T1868" i="2"/>
  <c r="R1868" i="2"/>
  <c r="P1868" i="2"/>
  <c r="BI1864" i="2"/>
  <c r="BH1864" i="2"/>
  <c r="BG1864" i="2"/>
  <c r="BF1864" i="2"/>
  <c r="T1864" i="2"/>
  <c r="R1864" i="2"/>
  <c r="P1864" i="2"/>
  <c r="BI1859" i="2"/>
  <c r="BH1859" i="2"/>
  <c r="BG1859" i="2"/>
  <c r="BF1859" i="2"/>
  <c r="T1859" i="2"/>
  <c r="R1859" i="2"/>
  <c r="P1859" i="2"/>
  <c r="BI1854" i="2"/>
  <c r="BH1854" i="2"/>
  <c r="BG1854" i="2"/>
  <c r="BF1854" i="2"/>
  <c r="T1854" i="2"/>
  <c r="R1854" i="2"/>
  <c r="P1854" i="2"/>
  <c r="BI1849" i="2"/>
  <c r="BH1849" i="2"/>
  <c r="BG1849" i="2"/>
  <c r="BF1849" i="2"/>
  <c r="T1849" i="2"/>
  <c r="R1849" i="2"/>
  <c r="P1849" i="2"/>
  <c r="BI1847" i="2"/>
  <c r="BH1847" i="2"/>
  <c r="BG1847" i="2"/>
  <c r="BF1847" i="2"/>
  <c r="T1847" i="2"/>
  <c r="R1847" i="2"/>
  <c r="P1847" i="2"/>
  <c r="BI1845" i="2"/>
  <c r="BH1845" i="2"/>
  <c r="BG1845" i="2"/>
  <c r="BF1845" i="2"/>
  <c r="T1845" i="2"/>
  <c r="R1845" i="2"/>
  <c r="P1845" i="2"/>
  <c r="BI1841" i="2"/>
  <c r="BH1841" i="2"/>
  <c r="BG1841" i="2"/>
  <c r="BF1841" i="2"/>
  <c r="T1841" i="2"/>
  <c r="R1841" i="2"/>
  <c r="P1841" i="2"/>
  <c r="BI1832" i="2"/>
  <c r="BH1832" i="2"/>
  <c r="BG1832" i="2"/>
  <c r="BF1832" i="2"/>
  <c r="T1832" i="2"/>
  <c r="R1832" i="2"/>
  <c r="P1832" i="2"/>
  <c r="BI1825" i="2"/>
  <c r="BH1825" i="2"/>
  <c r="BG1825" i="2"/>
  <c r="BF1825" i="2"/>
  <c r="T1825" i="2"/>
  <c r="R1825" i="2"/>
  <c r="P1825" i="2"/>
  <c r="BI1820" i="2"/>
  <c r="BH1820" i="2"/>
  <c r="BG1820" i="2"/>
  <c r="BF1820" i="2"/>
  <c r="T1820" i="2"/>
  <c r="R1820" i="2"/>
  <c r="P1820" i="2"/>
  <c r="BI1819" i="2"/>
  <c r="BH1819" i="2"/>
  <c r="BG1819" i="2"/>
  <c r="BF1819" i="2"/>
  <c r="T1819" i="2"/>
  <c r="R1819" i="2"/>
  <c r="P1819" i="2"/>
  <c r="BI1818" i="2"/>
  <c r="BH1818" i="2"/>
  <c r="BG1818" i="2"/>
  <c r="BF1818" i="2"/>
  <c r="T1818" i="2"/>
  <c r="R1818" i="2"/>
  <c r="P1818" i="2"/>
  <c r="BI1817" i="2"/>
  <c r="BH1817" i="2"/>
  <c r="BG1817" i="2"/>
  <c r="BF1817" i="2"/>
  <c r="T1817" i="2"/>
  <c r="R1817" i="2"/>
  <c r="P1817" i="2"/>
  <c r="BI1816" i="2"/>
  <c r="BH1816" i="2"/>
  <c r="BG1816" i="2"/>
  <c r="BF1816" i="2"/>
  <c r="T1816" i="2"/>
  <c r="R1816" i="2"/>
  <c r="P1816" i="2"/>
  <c r="BI1815" i="2"/>
  <c r="BH1815" i="2"/>
  <c r="BG1815" i="2"/>
  <c r="BF1815" i="2"/>
  <c r="T1815" i="2"/>
  <c r="R1815" i="2"/>
  <c r="P1815" i="2"/>
  <c r="BI1814" i="2"/>
  <c r="BH1814" i="2"/>
  <c r="BG1814" i="2"/>
  <c r="BF1814" i="2"/>
  <c r="T1814" i="2"/>
  <c r="R1814" i="2"/>
  <c r="P1814" i="2"/>
  <c r="BI1810" i="2"/>
  <c r="BH1810" i="2"/>
  <c r="BG1810" i="2"/>
  <c r="BF1810" i="2"/>
  <c r="T1810" i="2"/>
  <c r="R1810" i="2"/>
  <c r="P1810" i="2"/>
  <c r="BI1809" i="2"/>
  <c r="BH1809" i="2"/>
  <c r="BG1809" i="2"/>
  <c r="BF1809" i="2"/>
  <c r="T1809" i="2"/>
  <c r="R1809" i="2"/>
  <c r="P1809" i="2"/>
  <c r="BI1805" i="2"/>
  <c r="BH1805" i="2"/>
  <c r="BG1805" i="2"/>
  <c r="BF1805" i="2"/>
  <c r="T1805" i="2"/>
  <c r="R1805" i="2"/>
  <c r="P1805" i="2"/>
  <c r="BI1801" i="2"/>
  <c r="BH1801" i="2"/>
  <c r="BG1801" i="2"/>
  <c r="BF1801" i="2"/>
  <c r="T1801" i="2"/>
  <c r="R1801" i="2"/>
  <c r="P1801" i="2"/>
  <c r="BI1797" i="2"/>
  <c r="BH1797" i="2"/>
  <c r="BG1797" i="2"/>
  <c r="BF1797" i="2"/>
  <c r="T1797" i="2"/>
  <c r="R1797" i="2"/>
  <c r="P1797" i="2"/>
  <c r="BI1793" i="2"/>
  <c r="BH1793" i="2"/>
  <c r="BG1793" i="2"/>
  <c r="BF1793" i="2"/>
  <c r="T1793" i="2"/>
  <c r="R1793" i="2"/>
  <c r="P1793" i="2"/>
  <c r="BI1789" i="2"/>
  <c r="BH1789" i="2"/>
  <c r="BG1789" i="2"/>
  <c r="BF1789" i="2"/>
  <c r="T1789" i="2"/>
  <c r="R1789" i="2"/>
  <c r="P1789" i="2"/>
  <c r="BI1787" i="2"/>
  <c r="BH1787" i="2"/>
  <c r="BG1787" i="2"/>
  <c r="BF1787" i="2"/>
  <c r="T1787" i="2"/>
  <c r="R1787" i="2"/>
  <c r="P1787" i="2"/>
  <c r="BI1783" i="2"/>
  <c r="BH1783" i="2"/>
  <c r="BG1783" i="2"/>
  <c r="BF1783" i="2"/>
  <c r="T1783" i="2"/>
  <c r="R1783" i="2"/>
  <c r="P1783" i="2"/>
  <c r="BI1776" i="2"/>
  <c r="BH1776" i="2"/>
  <c r="BG1776" i="2"/>
  <c r="BF1776" i="2"/>
  <c r="T1776" i="2"/>
  <c r="R1776" i="2"/>
  <c r="P1776" i="2"/>
  <c r="BI1772" i="2"/>
  <c r="BH1772" i="2"/>
  <c r="BG1772" i="2"/>
  <c r="BF1772" i="2"/>
  <c r="T1772" i="2"/>
  <c r="R1772" i="2"/>
  <c r="P1772" i="2"/>
  <c r="BI1768" i="2"/>
  <c r="BH1768" i="2"/>
  <c r="BG1768" i="2"/>
  <c r="BF1768" i="2"/>
  <c r="T1768" i="2"/>
  <c r="R1768" i="2"/>
  <c r="P1768" i="2"/>
  <c r="BI1764" i="2"/>
  <c r="BH1764" i="2"/>
  <c r="BG1764" i="2"/>
  <c r="BF1764" i="2"/>
  <c r="T1764" i="2"/>
  <c r="R1764" i="2"/>
  <c r="P1764" i="2"/>
  <c r="BI1760" i="2"/>
  <c r="BH1760" i="2"/>
  <c r="BG1760" i="2"/>
  <c r="BF1760" i="2"/>
  <c r="T1760" i="2"/>
  <c r="R1760" i="2"/>
  <c r="P1760" i="2"/>
  <c r="BI1756" i="2"/>
  <c r="BH1756" i="2"/>
  <c r="BG1756" i="2"/>
  <c r="BF1756" i="2"/>
  <c r="T1756" i="2"/>
  <c r="R1756" i="2"/>
  <c r="P1756" i="2"/>
  <c r="BI1751" i="2"/>
  <c r="BH1751" i="2"/>
  <c r="BG1751" i="2"/>
  <c r="BF1751" i="2"/>
  <c r="T1751" i="2"/>
  <c r="R1751" i="2"/>
  <c r="P1751" i="2"/>
  <c r="BI1747" i="2"/>
  <c r="BH1747" i="2"/>
  <c r="BG1747" i="2"/>
  <c r="BF1747" i="2"/>
  <c r="T1747" i="2"/>
  <c r="R1747" i="2"/>
  <c r="P1747" i="2"/>
  <c r="BI1743" i="2"/>
  <c r="BH1743" i="2"/>
  <c r="BG1743" i="2"/>
  <c r="BF1743" i="2"/>
  <c r="T1743" i="2"/>
  <c r="R1743" i="2"/>
  <c r="P1743" i="2"/>
  <c r="BI1738" i="2"/>
  <c r="BH1738" i="2"/>
  <c r="BG1738" i="2"/>
  <c r="BF1738" i="2"/>
  <c r="T1738" i="2"/>
  <c r="R1738" i="2"/>
  <c r="P1738" i="2"/>
  <c r="BI1732" i="2"/>
  <c r="BH1732" i="2"/>
  <c r="BG1732" i="2"/>
  <c r="BF1732" i="2"/>
  <c r="T1732" i="2"/>
  <c r="R1732" i="2"/>
  <c r="P1732" i="2"/>
  <c r="BI1728" i="2"/>
  <c r="BH1728" i="2"/>
  <c r="BG1728" i="2"/>
  <c r="BF1728" i="2"/>
  <c r="T1728" i="2"/>
  <c r="R1728" i="2"/>
  <c r="P1728" i="2"/>
  <c r="BI1724" i="2"/>
  <c r="BH1724" i="2"/>
  <c r="BG1724" i="2"/>
  <c r="BF1724" i="2"/>
  <c r="T1724" i="2"/>
  <c r="R1724" i="2"/>
  <c r="P1724" i="2"/>
  <c r="BI1719" i="2"/>
  <c r="BH1719" i="2"/>
  <c r="BG1719" i="2"/>
  <c r="BF1719" i="2"/>
  <c r="T1719" i="2"/>
  <c r="R1719" i="2"/>
  <c r="P1719" i="2"/>
  <c r="BI1715" i="2"/>
  <c r="BH1715" i="2"/>
  <c r="BG1715" i="2"/>
  <c r="BF1715" i="2"/>
  <c r="T1715" i="2"/>
  <c r="R1715" i="2"/>
  <c r="P1715" i="2"/>
  <c r="BI1713" i="2"/>
  <c r="BH1713" i="2"/>
  <c r="BG1713" i="2"/>
  <c r="BF1713" i="2"/>
  <c r="T1713" i="2"/>
  <c r="R1713" i="2"/>
  <c r="P1713" i="2"/>
  <c r="BI1712" i="2"/>
  <c r="BH1712" i="2"/>
  <c r="BG1712" i="2"/>
  <c r="BF1712" i="2"/>
  <c r="T1712" i="2"/>
  <c r="R1712" i="2"/>
  <c r="P1712" i="2"/>
  <c r="BI1708" i="2"/>
  <c r="BH1708" i="2"/>
  <c r="BG1708" i="2"/>
  <c r="BF1708" i="2"/>
  <c r="T1708" i="2"/>
  <c r="R1708" i="2"/>
  <c r="P1708" i="2"/>
  <c r="BI1706" i="2"/>
  <c r="BH1706" i="2"/>
  <c r="BG1706" i="2"/>
  <c r="BF1706" i="2"/>
  <c r="T1706" i="2"/>
  <c r="R1706" i="2"/>
  <c r="P1706" i="2"/>
  <c r="BI1704" i="2"/>
  <c r="BH1704" i="2"/>
  <c r="BG1704" i="2"/>
  <c r="BF1704" i="2"/>
  <c r="T1704" i="2"/>
  <c r="R1704" i="2"/>
  <c r="P1704" i="2"/>
  <c r="BI1700" i="2"/>
  <c r="BH1700" i="2"/>
  <c r="BG1700" i="2"/>
  <c r="BF1700" i="2"/>
  <c r="T1700" i="2"/>
  <c r="R1700" i="2"/>
  <c r="P1700" i="2"/>
  <c r="BI1698" i="2"/>
  <c r="BH1698" i="2"/>
  <c r="BG1698" i="2"/>
  <c r="BF1698" i="2"/>
  <c r="T1698" i="2"/>
  <c r="R1698" i="2"/>
  <c r="P1698" i="2"/>
  <c r="BI1694" i="2"/>
  <c r="BH1694" i="2"/>
  <c r="BG1694" i="2"/>
  <c r="BF1694" i="2"/>
  <c r="T1694" i="2"/>
  <c r="R1694" i="2"/>
  <c r="P1694" i="2"/>
  <c r="BI1692" i="2"/>
  <c r="BH1692" i="2"/>
  <c r="BG1692" i="2"/>
  <c r="BF1692" i="2"/>
  <c r="T1692" i="2"/>
  <c r="R1692" i="2"/>
  <c r="P1692" i="2"/>
  <c r="BI1688" i="2"/>
  <c r="BH1688" i="2"/>
  <c r="BG1688" i="2"/>
  <c r="BF1688" i="2"/>
  <c r="T1688" i="2"/>
  <c r="R1688" i="2"/>
  <c r="P1688" i="2"/>
  <c r="BI1686" i="2"/>
  <c r="BH1686" i="2"/>
  <c r="BG1686" i="2"/>
  <c r="BF1686" i="2"/>
  <c r="T1686" i="2"/>
  <c r="R1686" i="2"/>
  <c r="P1686" i="2"/>
  <c r="BI1682" i="2"/>
  <c r="BH1682" i="2"/>
  <c r="BG1682" i="2"/>
  <c r="BF1682" i="2"/>
  <c r="T1682" i="2"/>
  <c r="R1682" i="2"/>
  <c r="P1682" i="2"/>
  <c r="BI1680" i="2"/>
  <c r="BH1680" i="2"/>
  <c r="BG1680" i="2"/>
  <c r="BF1680" i="2"/>
  <c r="T1680" i="2"/>
  <c r="R1680" i="2"/>
  <c r="P1680" i="2"/>
  <c r="BI1676" i="2"/>
  <c r="BH1676" i="2"/>
  <c r="BG1676" i="2"/>
  <c r="BF1676" i="2"/>
  <c r="T1676" i="2"/>
  <c r="R1676" i="2"/>
  <c r="P1676" i="2"/>
  <c r="BI1672" i="2"/>
  <c r="BH1672" i="2"/>
  <c r="BG1672" i="2"/>
  <c r="BF1672" i="2"/>
  <c r="T1672" i="2"/>
  <c r="R1672" i="2"/>
  <c r="P1672" i="2"/>
  <c r="BI1667" i="2"/>
  <c r="BH1667" i="2"/>
  <c r="BG1667" i="2"/>
  <c r="BF1667" i="2"/>
  <c r="T1667" i="2"/>
  <c r="R1667" i="2"/>
  <c r="P1667" i="2"/>
  <c r="BI1661" i="2"/>
  <c r="BH1661" i="2"/>
  <c r="BG1661" i="2"/>
  <c r="BF1661" i="2"/>
  <c r="T1661" i="2"/>
  <c r="R1661" i="2"/>
  <c r="P1661" i="2"/>
  <c r="BI1655" i="2"/>
  <c r="BH1655" i="2"/>
  <c r="BG1655" i="2"/>
  <c r="BF1655" i="2"/>
  <c r="T1655" i="2"/>
  <c r="R1655" i="2"/>
  <c r="P1655" i="2"/>
  <c r="BI1649" i="2"/>
  <c r="BH1649" i="2"/>
  <c r="BG1649" i="2"/>
  <c r="BF1649" i="2"/>
  <c r="T1649" i="2"/>
  <c r="R1649" i="2"/>
  <c r="P1649" i="2"/>
  <c r="BI1639" i="2"/>
  <c r="BH1639" i="2"/>
  <c r="BG1639" i="2"/>
  <c r="BF1639" i="2"/>
  <c r="T1639" i="2"/>
  <c r="R1639" i="2"/>
  <c r="P1639" i="2"/>
  <c r="BI1632" i="2"/>
  <c r="BH1632" i="2"/>
  <c r="BG1632" i="2"/>
  <c r="BF1632" i="2"/>
  <c r="T1632" i="2"/>
  <c r="R1632" i="2"/>
  <c r="P1632" i="2"/>
  <c r="BI1622" i="2"/>
  <c r="BH1622" i="2"/>
  <c r="BG1622" i="2"/>
  <c r="BF1622" i="2"/>
  <c r="T1622" i="2"/>
  <c r="R1622" i="2"/>
  <c r="P1622" i="2"/>
  <c r="BI1613" i="2"/>
  <c r="BH1613" i="2"/>
  <c r="BG1613" i="2"/>
  <c r="BF1613" i="2"/>
  <c r="T1613" i="2"/>
  <c r="R1613" i="2"/>
  <c r="P1613" i="2"/>
  <c r="BI1607" i="2"/>
  <c r="BH1607" i="2"/>
  <c r="BG1607" i="2"/>
  <c r="BF1607" i="2"/>
  <c r="T1607" i="2"/>
  <c r="R1607" i="2"/>
  <c r="P1607" i="2"/>
  <c r="BI1601" i="2"/>
  <c r="BH1601" i="2"/>
  <c r="BG1601" i="2"/>
  <c r="BF1601" i="2"/>
  <c r="T1601" i="2"/>
  <c r="R1601" i="2"/>
  <c r="P1601" i="2"/>
  <c r="BI1589" i="2"/>
  <c r="BH1589" i="2"/>
  <c r="BG1589" i="2"/>
  <c r="BF1589" i="2"/>
  <c r="T1589" i="2"/>
  <c r="R1589" i="2"/>
  <c r="P1589" i="2"/>
  <c r="BI1582" i="2"/>
  <c r="BH1582" i="2"/>
  <c r="BG1582" i="2"/>
  <c r="BF1582" i="2"/>
  <c r="T1582" i="2"/>
  <c r="R1582" i="2"/>
  <c r="P1582" i="2"/>
  <c r="BI1573" i="2"/>
  <c r="BH1573" i="2"/>
  <c r="BG1573" i="2"/>
  <c r="BF1573" i="2"/>
  <c r="T1573" i="2"/>
  <c r="R1573" i="2"/>
  <c r="P1573" i="2"/>
  <c r="BI1540" i="2"/>
  <c r="BH1540" i="2"/>
  <c r="BG1540" i="2"/>
  <c r="BF1540" i="2"/>
  <c r="T1540" i="2"/>
  <c r="R1540" i="2"/>
  <c r="P1540" i="2"/>
  <c r="BI1538" i="2"/>
  <c r="BH1538" i="2"/>
  <c r="BG1538" i="2"/>
  <c r="BF1538" i="2"/>
  <c r="T1538" i="2"/>
  <c r="R1538" i="2"/>
  <c r="P1538" i="2"/>
  <c r="BI1534" i="2"/>
  <c r="BH1534" i="2"/>
  <c r="BG1534" i="2"/>
  <c r="BF1534" i="2"/>
  <c r="T1534" i="2"/>
  <c r="R1534" i="2"/>
  <c r="P1534" i="2"/>
  <c r="BI1532" i="2"/>
  <c r="BH1532" i="2"/>
  <c r="BG1532" i="2"/>
  <c r="BF1532" i="2"/>
  <c r="T1532" i="2"/>
  <c r="R1532" i="2"/>
  <c r="P1532" i="2"/>
  <c r="BI1530" i="2"/>
  <c r="BH1530" i="2"/>
  <c r="BG1530" i="2"/>
  <c r="BF1530" i="2"/>
  <c r="T1530" i="2"/>
  <c r="R1530" i="2"/>
  <c r="P1530" i="2"/>
  <c r="BI1526" i="2"/>
  <c r="BH1526" i="2"/>
  <c r="BG1526" i="2"/>
  <c r="BF1526" i="2"/>
  <c r="T1526" i="2"/>
  <c r="R1526" i="2"/>
  <c r="P1526" i="2"/>
  <c r="BI1524" i="2"/>
  <c r="BH1524" i="2"/>
  <c r="BG1524" i="2"/>
  <c r="BF1524" i="2"/>
  <c r="T1524" i="2"/>
  <c r="R1524" i="2"/>
  <c r="P1524" i="2"/>
  <c r="BI1522" i="2"/>
  <c r="BH1522" i="2"/>
  <c r="BG1522" i="2"/>
  <c r="BF1522" i="2"/>
  <c r="T1522" i="2"/>
  <c r="R1522" i="2"/>
  <c r="P1522" i="2"/>
  <c r="BI1514" i="2"/>
  <c r="BH1514" i="2"/>
  <c r="BG1514" i="2"/>
  <c r="BF1514" i="2"/>
  <c r="T1514" i="2"/>
  <c r="R1514" i="2"/>
  <c r="P1514" i="2"/>
  <c r="BI1512" i="2"/>
  <c r="BH1512" i="2"/>
  <c r="BG1512" i="2"/>
  <c r="BF1512" i="2"/>
  <c r="T1512" i="2"/>
  <c r="R1512" i="2"/>
  <c r="P1512" i="2"/>
  <c r="BI1507" i="2"/>
  <c r="BH1507" i="2"/>
  <c r="BG1507" i="2"/>
  <c r="BF1507" i="2"/>
  <c r="T1507" i="2"/>
  <c r="R1507" i="2"/>
  <c r="P1507" i="2"/>
  <c r="BI1505" i="2"/>
  <c r="BH1505" i="2"/>
  <c r="BG1505" i="2"/>
  <c r="BF1505" i="2"/>
  <c r="T1505" i="2"/>
  <c r="R1505" i="2"/>
  <c r="P1505" i="2"/>
  <c r="BI1500" i="2"/>
  <c r="BH1500" i="2"/>
  <c r="BG1500" i="2"/>
  <c r="BF1500" i="2"/>
  <c r="T1500" i="2"/>
  <c r="R1500" i="2"/>
  <c r="P1500" i="2"/>
  <c r="BI1496" i="2"/>
  <c r="BH1496" i="2"/>
  <c r="BG1496" i="2"/>
  <c r="BF1496" i="2"/>
  <c r="T1496" i="2"/>
  <c r="R1496" i="2"/>
  <c r="P1496" i="2"/>
  <c r="BI1492" i="2"/>
  <c r="BH1492" i="2"/>
  <c r="BG1492" i="2"/>
  <c r="BF1492" i="2"/>
  <c r="T1492" i="2"/>
  <c r="R1492" i="2"/>
  <c r="P1492" i="2"/>
  <c r="BI1487" i="2"/>
  <c r="BH1487" i="2"/>
  <c r="BG1487" i="2"/>
  <c r="BF1487" i="2"/>
  <c r="T1487" i="2"/>
  <c r="R1487" i="2"/>
  <c r="P1487" i="2"/>
  <c r="BI1482" i="2"/>
  <c r="BH1482" i="2"/>
  <c r="BG1482" i="2"/>
  <c r="BF1482" i="2"/>
  <c r="T1482" i="2"/>
  <c r="R1482" i="2"/>
  <c r="P1482" i="2"/>
  <c r="BI1480" i="2"/>
  <c r="BH1480" i="2"/>
  <c r="BG1480" i="2"/>
  <c r="BF1480" i="2"/>
  <c r="T1480" i="2"/>
  <c r="R1480" i="2"/>
  <c r="P1480" i="2"/>
  <c r="BI1473" i="2"/>
  <c r="BH1473" i="2"/>
  <c r="BG1473" i="2"/>
  <c r="BF1473" i="2"/>
  <c r="T1473" i="2"/>
  <c r="R1473" i="2"/>
  <c r="P1473" i="2"/>
  <c r="BI1471" i="2"/>
  <c r="BH1471" i="2"/>
  <c r="BG1471" i="2"/>
  <c r="BF1471" i="2"/>
  <c r="T1471" i="2"/>
  <c r="R1471" i="2"/>
  <c r="P1471" i="2"/>
  <c r="BI1464" i="2"/>
  <c r="BH1464" i="2"/>
  <c r="BG1464" i="2"/>
  <c r="BF1464" i="2"/>
  <c r="T1464" i="2"/>
  <c r="R1464" i="2"/>
  <c r="P1464" i="2"/>
  <c r="BI1462" i="2"/>
  <c r="BH1462" i="2"/>
  <c r="BG1462" i="2"/>
  <c r="BF1462" i="2"/>
  <c r="T1462" i="2"/>
  <c r="R1462" i="2"/>
  <c r="P1462" i="2"/>
  <c r="BI1460" i="2"/>
  <c r="BH1460" i="2"/>
  <c r="BG1460" i="2"/>
  <c r="BF1460" i="2"/>
  <c r="T1460" i="2"/>
  <c r="R1460" i="2"/>
  <c r="P1460" i="2"/>
  <c r="BI1458" i="2"/>
  <c r="BH1458" i="2"/>
  <c r="BG1458" i="2"/>
  <c r="BF1458" i="2"/>
  <c r="T1458" i="2"/>
  <c r="R1458" i="2"/>
  <c r="P1458" i="2"/>
  <c r="BI1451" i="2"/>
  <c r="BH1451" i="2"/>
  <c r="BG1451" i="2"/>
  <c r="BF1451" i="2"/>
  <c r="T1451" i="2"/>
  <c r="R1451" i="2"/>
  <c r="P1451" i="2"/>
  <c r="BI1449" i="2"/>
  <c r="BH1449" i="2"/>
  <c r="BG1449" i="2"/>
  <c r="BF1449" i="2"/>
  <c r="T1449" i="2"/>
  <c r="R1449" i="2"/>
  <c r="P1449" i="2"/>
  <c r="BI1448" i="2"/>
  <c r="BH1448" i="2"/>
  <c r="BG1448" i="2"/>
  <c r="BF1448" i="2"/>
  <c r="T1448" i="2"/>
  <c r="R1448" i="2"/>
  <c r="P1448" i="2"/>
  <c r="BI1446" i="2"/>
  <c r="BH1446" i="2"/>
  <c r="BG1446" i="2"/>
  <c r="BF1446" i="2"/>
  <c r="T1446" i="2"/>
  <c r="R1446" i="2"/>
  <c r="P1446" i="2"/>
  <c r="BI1441" i="2"/>
  <c r="BH1441" i="2"/>
  <c r="BG1441" i="2"/>
  <c r="BF1441" i="2"/>
  <c r="T1441" i="2"/>
  <c r="R1441" i="2"/>
  <c r="P1441" i="2"/>
  <c r="BI1432" i="2"/>
  <c r="BH1432" i="2"/>
  <c r="BG1432" i="2"/>
  <c r="BF1432" i="2"/>
  <c r="T1432" i="2"/>
  <c r="R1432" i="2"/>
  <c r="P1432" i="2"/>
  <c r="BI1430" i="2"/>
  <c r="BH1430" i="2"/>
  <c r="BG1430" i="2"/>
  <c r="BF1430" i="2"/>
  <c r="T1430" i="2"/>
  <c r="R1430" i="2"/>
  <c r="P1430" i="2"/>
  <c r="BI1421" i="2"/>
  <c r="BH1421" i="2"/>
  <c r="BG1421" i="2"/>
  <c r="BF1421" i="2"/>
  <c r="T1421" i="2"/>
  <c r="R1421" i="2"/>
  <c r="P1421" i="2"/>
  <c r="BI1416" i="2"/>
  <c r="BH1416" i="2"/>
  <c r="BG1416" i="2"/>
  <c r="BF1416" i="2"/>
  <c r="T1416" i="2"/>
  <c r="R1416" i="2"/>
  <c r="P1416" i="2"/>
  <c r="BI1411" i="2"/>
  <c r="BH1411" i="2"/>
  <c r="BG1411" i="2"/>
  <c r="BF1411" i="2"/>
  <c r="T1411" i="2"/>
  <c r="R1411" i="2"/>
  <c r="P1411" i="2"/>
  <c r="BI1407" i="2"/>
  <c r="BH1407" i="2"/>
  <c r="BG1407" i="2"/>
  <c r="BF1407" i="2"/>
  <c r="T1407" i="2"/>
  <c r="R1407" i="2"/>
  <c r="P1407" i="2"/>
  <c r="BI1402" i="2"/>
  <c r="BH1402" i="2"/>
  <c r="BG1402" i="2"/>
  <c r="BF1402" i="2"/>
  <c r="T1402" i="2"/>
  <c r="R1402" i="2"/>
  <c r="P1402" i="2"/>
  <c r="BI1397" i="2"/>
  <c r="BH1397" i="2"/>
  <c r="BG1397" i="2"/>
  <c r="BF1397" i="2"/>
  <c r="T1397" i="2"/>
  <c r="R1397" i="2"/>
  <c r="P1397" i="2"/>
  <c r="BI1393" i="2"/>
  <c r="BH1393" i="2"/>
  <c r="BG1393" i="2"/>
  <c r="BF1393" i="2"/>
  <c r="T1393" i="2"/>
  <c r="R1393" i="2"/>
  <c r="P1393" i="2"/>
  <c r="BI1391" i="2"/>
  <c r="BH1391" i="2"/>
  <c r="BG1391" i="2"/>
  <c r="BF1391" i="2"/>
  <c r="T1391" i="2"/>
  <c r="R1391" i="2"/>
  <c r="P1391" i="2"/>
  <c r="BI1381" i="2"/>
  <c r="BH1381" i="2"/>
  <c r="BG1381" i="2"/>
  <c r="BF1381" i="2"/>
  <c r="T1381" i="2"/>
  <c r="R1381" i="2"/>
  <c r="P1381" i="2"/>
  <c r="BI1379" i="2"/>
  <c r="BH1379" i="2"/>
  <c r="BG1379" i="2"/>
  <c r="BF1379" i="2"/>
  <c r="T1379" i="2"/>
  <c r="R1379" i="2"/>
  <c r="P1379" i="2"/>
  <c r="BI1374" i="2"/>
  <c r="BH1374" i="2"/>
  <c r="BG1374" i="2"/>
  <c r="BF1374" i="2"/>
  <c r="T1374" i="2"/>
  <c r="R1374" i="2"/>
  <c r="P1374" i="2"/>
  <c r="BI1371" i="2"/>
  <c r="BH1371" i="2"/>
  <c r="BG1371" i="2"/>
  <c r="BF1371" i="2"/>
  <c r="T1371" i="2"/>
  <c r="T1370" i="2" s="1"/>
  <c r="R1371" i="2"/>
  <c r="R1370" i="2" s="1"/>
  <c r="P1371" i="2"/>
  <c r="P1370" i="2" s="1"/>
  <c r="BI1366" i="2"/>
  <c r="BH1366" i="2"/>
  <c r="BG1366" i="2"/>
  <c r="BF1366" i="2"/>
  <c r="T1366" i="2"/>
  <c r="R1366" i="2"/>
  <c r="P1366" i="2"/>
  <c r="BI1362" i="2"/>
  <c r="BH1362" i="2"/>
  <c r="BG1362" i="2"/>
  <c r="BF1362" i="2"/>
  <c r="T1362" i="2"/>
  <c r="R1362" i="2"/>
  <c r="P1362" i="2"/>
  <c r="BI1357" i="2"/>
  <c r="BH1357" i="2"/>
  <c r="BG1357" i="2"/>
  <c r="BF1357" i="2"/>
  <c r="T1357" i="2"/>
  <c r="R1357" i="2"/>
  <c r="P1357" i="2"/>
  <c r="BI1351" i="2"/>
  <c r="BH1351" i="2"/>
  <c r="BG1351" i="2"/>
  <c r="BF1351" i="2"/>
  <c r="T1351" i="2"/>
  <c r="R1351" i="2"/>
  <c r="P1351" i="2"/>
  <c r="BI1347" i="2"/>
  <c r="BH1347" i="2"/>
  <c r="BG1347" i="2"/>
  <c r="BF1347" i="2"/>
  <c r="T1347" i="2"/>
  <c r="R1347" i="2"/>
  <c r="P1347" i="2"/>
  <c r="BI1341" i="2"/>
  <c r="BH1341" i="2"/>
  <c r="BG1341" i="2"/>
  <c r="BF1341" i="2"/>
  <c r="T1341" i="2"/>
  <c r="R1341" i="2"/>
  <c r="P1341" i="2"/>
  <c r="BI1337" i="2"/>
  <c r="BH1337" i="2"/>
  <c r="BG1337" i="2"/>
  <c r="BF1337" i="2"/>
  <c r="T1337" i="2"/>
  <c r="R1337" i="2"/>
  <c r="P1337" i="2"/>
  <c r="BI1333" i="2"/>
  <c r="BH1333" i="2"/>
  <c r="BG1333" i="2"/>
  <c r="BF1333" i="2"/>
  <c r="T1333" i="2"/>
  <c r="R1333" i="2"/>
  <c r="P1333" i="2"/>
  <c r="BI1332" i="2"/>
  <c r="BH1332" i="2"/>
  <c r="BG1332" i="2"/>
  <c r="BF1332" i="2"/>
  <c r="T1332" i="2"/>
  <c r="R1332" i="2"/>
  <c r="P1332" i="2"/>
  <c r="BI1330" i="2"/>
  <c r="BH1330" i="2"/>
  <c r="BG1330" i="2"/>
  <c r="BF1330" i="2"/>
  <c r="T1330" i="2"/>
  <c r="R1330" i="2"/>
  <c r="P1330" i="2"/>
  <c r="BI1326" i="2"/>
  <c r="BH1326" i="2"/>
  <c r="BG1326" i="2"/>
  <c r="BF1326" i="2"/>
  <c r="T1326" i="2"/>
  <c r="R1326" i="2"/>
  <c r="P1326" i="2"/>
  <c r="BI1325" i="2"/>
  <c r="BH1325" i="2"/>
  <c r="BG1325" i="2"/>
  <c r="BF1325" i="2"/>
  <c r="T1325" i="2"/>
  <c r="R1325" i="2"/>
  <c r="P1325" i="2"/>
  <c r="BI1324" i="2"/>
  <c r="BH1324" i="2"/>
  <c r="BG1324" i="2"/>
  <c r="BF1324" i="2"/>
  <c r="T1324" i="2"/>
  <c r="R1324" i="2"/>
  <c r="P1324" i="2"/>
  <c r="BI1323" i="2"/>
  <c r="BH1323" i="2"/>
  <c r="BG1323" i="2"/>
  <c r="BF1323" i="2"/>
  <c r="T1323" i="2"/>
  <c r="R1323" i="2"/>
  <c r="P1323" i="2"/>
  <c r="BI1321" i="2"/>
  <c r="BH1321" i="2"/>
  <c r="BG1321" i="2"/>
  <c r="BF1321" i="2"/>
  <c r="T1321" i="2"/>
  <c r="R1321" i="2"/>
  <c r="P1321" i="2"/>
  <c r="BI1320" i="2"/>
  <c r="BH1320" i="2"/>
  <c r="BG1320" i="2"/>
  <c r="BF1320" i="2"/>
  <c r="T1320" i="2"/>
  <c r="R1320" i="2"/>
  <c r="P1320" i="2"/>
  <c r="BI1319" i="2"/>
  <c r="BH1319" i="2"/>
  <c r="BG1319" i="2"/>
  <c r="BF1319" i="2"/>
  <c r="T1319" i="2"/>
  <c r="R1319" i="2"/>
  <c r="P1319" i="2"/>
  <c r="BI1318" i="2"/>
  <c r="BH1318" i="2"/>
  <c r="BG1318" i="2"/>
  <c r="BF1318" i="2"/>
  <c r="T1318" i="2"/>
  <c r="R1318" i="2"/>
  <c r="P1318" i="2"/>
  <c r="BI1308" i="2"/>
  <c r="BH1308" i="2"/>
  <c r="BG1308" i="2"/>
  <c r="BF1308" i="2"/>
  <c r="T1308" i="2"/>
  <c r="R1308" i="2"/>
  <c r="P1308" i="2"/>
  <c r="BI1297" i="2"/>
  <c r="BH1297" i="2"/>
  <c r="BG1297" i="2"/>
  <c r="BF1297" i="2"/>
  <c r="T1297" i="2"/>
  <c r="R1297" i="2"/>
  <c r="P1297" i="2"/>
  <c r="BI1283" i="2"/>
  <c r="BH1283" i="2"/>
  <c r="BG1283" i="2"/>
  <c r="BF1283" i="2"/>
  <c r="T1283" i="2"/>
  <c r="R1283" i="2"/>
  <c r="P1283" i="2"/>
  <c r="BI1269" i="2"/>
  <c r="BH1269" i="2"/>
  <c r="BG1269" i="2"/>
  <c r="BF1269" i="2"/>
  <c r="T1269" i="2"/>
  <c r="R1269" i="2"/>
  <c r="P1269" i="2"/>
  <c r="BI1255" i="2"/>
  <c r="BH1255" i="2"/>
  <c r="BG1255" i="2"/>
  <c r="BF1255" i="2"/>
  <c r="T1255" i="2"/>
  <c r="R1255" i="2"/>
  <c r="P1255" i="2"/>
  <c r="BI1236" i="2"/>
  <c r="BH1236" i="2"/>
  <c r="BG1236" i="2"/>
  <c r="BF1236" i="2"/>
  <c r="T1236" i="2"/>
  <c r="R1236" i="2"/>
  <c r="P1236" i="2"/>
  <c r="BI1217" i="2"/>
  <c r="BH1217" i="2"/>
  <c r="BG1217" i="2"/>
  <c r="BF1217" i="2"/>
  <c r="T1217" i="2"/>
  <c r="R1217" i="2"/>
  <c r="P1217" i="2"/>
  <c r="BI1216" i="2"/>
  <c r="BH1216" i="2"/>
  <c r="BG1216" i="2"/>
  <c r="BF1216" i="2"/>
  <c r="T1216" i="2"/>
  <c r="R1216" i="2"/>
  <c r="P1216" i="2"/>
  <c r="BI1215" i="2"/>
  <c r="BH1215" i="2"/>
  <c r="BG1215" i="2"/>
  <c r="BF1215" i="2"/>
  <c r="T1215" i="2"/>
  <c r="R1215" i="2"/>
  <c r="P1215" i="2"/>
  <c r="BI1210" i="2"/>
  <c r="BH1210" i="2"/>
  <c r="BG1210" i="2"/>
  <c r="BF1210" i="2"/>
  <c r="T1210" i="2"/>
  <c r="R1210" i="2"/>
  <c r="P1210" i="2"/>
  <c r="BI1208" i="2"/>
  <c r="BH1208" i="2"/>
  <c r="BG1208" i="2"/>
  <c r="BF1208" i="2"/>
  <c r="T1208" i="2"/>
  <c r="R1208" i="2"/>
  <c r="P1208" i="2"/>
  <c r="BI1204" i="2"/>
  <c r="BH1204" i="2"/>
  <c r="BG1204" i="2"/>
  <c r="BF1204" i="2"/>
  <c r="T1204" i="2"/>
  <c r="R1204" i="2"/>
  <c r="P1204" i="2"/>
  <c r="BI1202" i="2"/>
  <c r="BH1202" i="2"/>
  <c r="BG1202" i="2"/>
  <c r="BF1202" i="2"/>
  <c r="T1202" i="2"/>
  <c r="R1202" i="2"/>
  <c r="P1202" i="2"/>
  <c r="BI1200" i="2"/>
  <c r="BH1200" i="2"/>
  <c r="BG1200" i="2"/>
  <c r="BF1200" i="2"/>
  <c r="T1200" i="2"/>
  <c r="R1200" i="2"/>
  <c r="P1200" i="2"/>
  <c r="BI1198" i="2"/>
  <c r="BH1198" i="2"/>
  <c r="BG1198" i="2"/>
  <c r="BF1198" i="2"/>
  <c r="T1198" i="2"/>
  <c r="R1198" i="2"/>
  <c r="P1198" i="2"/>
  <c r="BI1196" i="2"/>
  <c r="BH1196" i="2"/>
  <c r="BG1196" i="2"/>
  <c r="BF1196" i="2"/>
  <c r="T1196" i="2"/>
  <c r="R1196" i="2"/>
  <c r="P1196" i="2"/>
  <c r="BI1192" i="2"/>
  <c r="BH1192" i="2"/>
  <c r="BG1192" i="2"/>
  <c r="BF1192" i="2"/>
  <c r="T1192" i="2"/>
  <c r="R1192" i="2"/>
  <c r="P1192" i="2"/>
  <c r="BI1190" i="2"/>
  <c r="BH1190" i="2"/>
  <c r="BG1190" i="2"/>
  <c r="BF1190" i="2"/>
  <c r="T1190" i="2"/>
  <c r="R1190" i="2"/>
  <c r="P1190" i="2"/>
  <c r="BI1186" i="2"/>
  <c r="BH1186" i="2"/>
  <c r="BG1186" i="2"/>
  <c r="BF1186" i="2"/>
  <c r="T1186" i="2"/>
  <c r="R1186" i="2"/>
  <c r="P1186" i="2"/>
  <c r="BI1184" i="2"/>
  <c r="BH1184" i="2"/>
  <c r="BG1184" i="2"/>
  <c r="BF1184" i="2"/>
  <c r="T1184" i="2"/>
  <c r="R1184" i="2"/>
  <c r="P1184" i="2"/>
  <c r="BI1180" i="2"/>
  <c r="BH1180" i="2"/>
  <c r="BG1180" i="2"/>
  <c r="BF1180" i="2"/>
  <c r="T1180" i="2"/>
  <c r="R1180" i="2"/>
  <c r="P1180" i="2"/>
  <c r="BI1175" i="2"/>
  <c r="BH1175" i="2"/>
  <c r="BG1175" i="2"/>
  <c r="BF1175" i="2"/>
  <c r="T1175" i="2"/>
  <c r="R1175" i="2"/>
  <c r="P1175" i="2"/>
  <c r="BI1170" i="2"/>
  <c r="BH1170" i="2"/>
  <c r="BG1170" i="2"/>
  <c r="BF1170" i="2"/>
  <c r="T1170" i="2"/>
  <c r="R1170" i="2"/>
  <c r="P1170" i="2"/>
  <c r="BI1168" i="2"/>
  <c r="BH1168" i="2"/>
  <c r="BG1168" i="2"/>
  <c r="BF1168" i="2"/>
  <c r="T1168" i="2"/>
  <c r="R1168" i="2"/>
  <c r="P1168" i="2"/>
  <c r="BI1167" i="2"/>
  <c r="BH1167" i="2"/>
  <c r="BG1167" i="2"/>
  <c r="BF1167" i="2"/>
  <c r="T1167" i="2"/>
  <c r="R1167" i="2"/>
  <c r="P1167" i="2"/>
  <c r="BI1161" i="2"/>
  <c r="BH1161" i="2"/>
  <c r="BG1161" i="2"/>
  <c r="BF1161" i="2"/>
  <c r="T1161" i="2"/>
  <c r="R1161" i="2"/>
  <c r="P1161" i="2"/>
  <c r="BI1152" i="2"/>
  <c r="BH1152" i="2"/>
  <c r="BG1152" i="2"/>
  <c r="BF1152" i="2"/>
  <c r="T1152" i="2"/>
  <c r="R1152" i="2"/>
  <c r="P1152" i="2"/>
  <c r="BI1147" i="2"/>
  <c r="BH1147" i="2"/>
  <c r="BG1147" i="2"/>
  <c r="BF1147" i="2"/>
  <c r="T1147" i="2"/>
  <c r="R1147" i="2"/>
  <c r="P1147" i="2"/>
  <c r="BI1141" i="2"/>
  <c r="BH1141" i="2"/>
  <c r="BG1141" i="2"/>
  <c r="BF1141" i="2"/>
  <c r="T1141" i="2"/>
  <c r="R1141" i="2"/>
  <c r="P1141" i="2"/>
  <c r="BI1129" i="2"/>
  <c r="BH1129" i="2"/>
  <c r="BG1129" i="2"/>
  <c r="BF1129" i="2"/>
  <c r="T1129" i="2"/>
  <c r="R1129" i="2"/>
  <c r="P1129" i="2"/>
  <c r="BI1120" i="2"/>
  <c r="BH1120" i="2"/>
  <c r="BG1120" i="2"/>
  <c r="BF1120" i="2"/>
  <c r="T1120" i="2"/>
  <c r="R1120" i="2"/>
  <c r="P1120" i="2"/>
  <c r="BI1116" i="2"/>
  <c r="BH1116" i="2"/>
  <c r="BG1116" i="2"/>
  <c r="BF1116" i="2"/>
  <c r="T1116" i="2"/>
  <c r="R1116" i="2"/>
  <c r="P1116" i="2"/>
  <c r="BI1112" i="2"/>
  <c r="BH1112" i="2"/>
  <c r="BG1112" i="2"/>
  <c r="BF1112" i="2"/>
  <c r="T1112" i="2"/>
  <c r="R1112" i="2"/>
  <c r="P1112" i="2"/>
  <c r="BI1108" i="2"/>
  <c r="BH1108" i="2"/>
  <c r="BG1108" i="2"/>
  <c r="BF1108" i="2"/>
  <c r="T1108" i="2"/>
  <c r="R1108" i="2"/>
  <c r="P1108" i="2"/>
  <c r="BI1104" i="2"/>
  <c r="BH1104" i="2"/>
  <c r="BG1104" i="2"/>
  <c r="BF1104" i="2"/>
  <c r="T1104" i="2"/>
  <c r="R1104" i="2"/>
  <c r="P1104" i="2"/>
  <c r="BI1100" i="2"/>
  <c r="BH1100" i="2"/>
  <c r="BG1100" i="2"/>
  <c r="BF1100" i="2"/>
  <c r="T1100" i="2"/>
  <c r="R1100" i="2"/>
  <c r="P1100" i="2"/>
  <c r="BI1096" i="2"/>
  <c r="BH1096" i="2"/>
  <c r="BG1096" i="2"/>
  <c r="BF1096" i="2"/>
  <c r="T1096" i="2"/>
  <c r="R1096" i="2"/>
  <c r="P1096" i="2"/>
  <c r="BI1094" i="2"/>
  <c r="BH1094" i="2"/>
  <c r="BG1094" i="2"/>
  <c r="BF1094" i="2"/>
  <c r="T1094" i="2"/>
  <c r="R1094" i="2"/>
  <c r="P1094" i="2"/>
  <c r="BI1093" i="2"/>
  <c r="BH1093" i="2"/>
  <c r="BG1093" i="2"/>
  <c r="BF1093" i="2"/>
  <c r="T1093" i="2"/>
  <c r="R1093" i="2"/>
  <c r="P1093" i="2"/>
  <c r="BI1092" i="2"/>
  <c r="BH1092" i="2"/>
  <c r="BG1092" i="2"/>
  <c r="BF1092" i="2"/>
  <c r="T1092" i="2"/>
  <c r="R1092" i="2"/>
  <c r="P1092" i="2"/>
  <c r="BI1086" i="2"/>
  <c r="BH1086" i="2"/>
  <c r="BG1086" i="2"/>
  <c r="BF1086" i="2"/>
  <c r="T1086" i="2"/>
  <c r="R1086" i="2"/>
  <c r="P1086" i="2"/>
  <c r="BI1081" i="2"/>
  <c r="BH1081" i="2"/>
  <c r="BG1081" i="2"/>
  <c r="BF1081" i="2"/>
  <c r="T1081" i="2"/>
  <c r="R1081" i="2"/>
  <c r="P1081" i="2"/>
  <c r="BI1080" i="2"/>
  <c r="BH1080" i="2"/>
  <c r="BG1080" i="2"/>
  <c r="BF1080" i="2"/>
  <c r="T1080" i="2"/>
  <c r="R1080" i="2"/>
  <c r="P1080" i="2"/>
  <c r="BI1066" i="2"/>
  <c r="BH1066" i="2"/>
  <c r="BG1066" i="2"/>
  <c r="BF1066" i="2"/>
  <c r="T1066" i="2"/>
  <c r="R1066" i="2"/>
  <c r="P1066" i="2"/>
  <c r="BI1053" i="2"/>
  <c r="BH1053" i="2"/>
  <c r="BG1053" i="2"/>
  <c r="BF1053" i="2"/>
  <c r="T1053" i="2"/>
  <c r="R1053" i="2"/>
  <c r="P1053" i="2"/>
  <c r="BI1049" i="2"/>
  <c r="BH1049" i="2"/>
  <c r="BG1049" i="2"/>
  <c r="BF1049" i="2"/>
  <c r="T1049" i="2"/>
  <c r="R1049" i="2"/>
  <c r="P1049" i="2"/>
  <c r="BI1048" i="2"/>
  <c r="BH1048" i="2"/>
  <c r="BG1048" i="2"/>
  <c r="BF1048" i="2"/>
  <c r="T1048" i="2"/>
  <c r="R1048" i="2"/>
  <c r="P1048" i="2"/>
  <c r="BI1038" i="2"/>
  <c r="BH1038" i="2"/>
  <c r="BG1038" i="2"/>
  <c r="BF1038" i="2"/>
  <c r="T1038" i="2"/>
  <c r="R1038" i="2"/>
  <c r="P1038" i="2"/>
  <c r="BI1037" i="2"/>
  <c r="BH1037" i="2"/>
  <c r="BG1037" i="2"/>
  <c r="BF1037" i="2"/>
  <c r="T1037" i="2"/>
  <c r="R1037" i="2"/>
  <c r="P1037" i="2"/>
  <c r="BI1027" i="2"/>
  <c r="BH1027" i="2"/>
  <c r="BG1027" i="2"/>
  <c r="BF1027" i="2"/>
  <c r="T1027" i="2"/>
  <c r="R1027" i="2"/>
  <c r="P1027" i="2"/>
  <c r="BI1017" i="2"/>
  <c r="BH1017" i="2"/>
  <c r="BG1017" i="2"/>
  <c r="BF1017" i="2"/>
  <c r="T1017" i="2"/>
  <c r="R1017" i="2"/>
  <c r="P1017" i="2"/>
  <c r="BI1003" i="2"/>
  <c r="BH1003" i="2"/>
  <c r="BG1003" i="2"/>
  <c r="BF1003" i="2"/>
  <c r="T1003" i="2"/>
  <c r="R1003" i="2"/>
  <c r="P1003" i="2"/>
  <c r="BI999" i="2"/>
  <c r="BH999" i="2"/>
  <c r="BG999" i="2"/>
  <c r="BF999" i="2"/>
  <c r="T999" i="2"/>
  <c r="R999" i="2"/>
  <c r="P999" i="2"/>
  <c r="BI965" i="2"/>
  <c r="BH965" i="2"/>
  <c r="BG965" i="2"/>
  <c r="BF965" i="2"/>
  <c r="T965" i="2"/>
  <c r="R965" i="2"/>
  <c r="P965" i="2"/>
  <c r="BI961" i="2"/>
  <c r="BH961" i="2"/>
  <c r="BG961" i="2"/>
  <c r="BF961" i="2"/>
  <c r="T961" i="2"/>
  <c r="R961" i="2"/>
  <c r="P961" i="2"/>
  <c r="BI914" i="2"/>
  <c r="BH914" i="2"/>
  <c r="BG914" i="2"/>
  <c r="BF914" i="2"/>
  <c r="T914" i="2"/>
  <c r="R914" i="2"/>
  <c r="P914" i="2"/>
  <c r="BI880" i="2"/>
  <c r="BH880" i="2"/>
  <c r="BG880" i="2"/>
  <c r="BF880" i="2"/>
  <c r="T880" i="2"/>
  <c r="R880" i="2"/>
  <c r="P880" i="2"/>
  <c r="BI873" i="2"/>
  <c r="BH873" i="2"/>
  <c r="BG873" i="2"/>
  <c r="BF873" i="2"/>
  <c r="T873" i="2"/>
  <c r="R873" i="2"/>
  <c r="P873" i="2"/>
  <c r="BI866" i="2"/>
  <c r="BH866" i="2"/>
  <c r="BG866" i="2"/>
  <c r="BF866" i="2"/>
  <c r="T866" i="2"/>
  <c r="R866" i="2"/>
  <c r="P866" i="2"/>
  <c r="BI842" i="2"/>
  <c r="BH842" i="2"/>
  <c r="BG842" i="2"/>
  <c r="BF842" i="2"/>
  <c r="T842" i="2"/>
  <c r="R842" i="2"/>
  <c r="P842" i="2"/>
  <c r="BI825" i="2"/>
  <c r="BH825" i="2"/>
  <c r="BG825" i="2"/>
  <c r="BF825" i="2"/>
  <c r="T825" i="2"/>
  <c r="R825" i="2"/>
  <c r="P825" i="2"/>
  <c r="BI819" i="2"/>
  <c r="BH819" i="2"/>
  <c r="BG819" i="2"/>
  <c r="BF819" i="2"/>
  <c r="T819" i="2"/>
  <c r="R819" i="2"/>
  <c r="P819" i="2"/>
  <c r="BI803" i="2"/>
  <c r="BH803" i="2"/>
  <c r="BG803" i="2"/>
  <c r="BF803" i="2"/>
  <c r="T803" i="2"/>
  <c r="R803" i="2"/>
  <c r="P803" i="2"/>
  <c r="BI794" i="2"/>
  <c r="BH794" i="2"/>
  <c r="BG794" i="2"/>
  <c r="BF794" i="2"/>
  <c r="T794" i="2"/>
  <c r="R794" i="2"/>
  <c r="P794" i="2"/>
  <c r="BI788" i="2"/>
  <c r="BH788" i="2"/>
  <c r="BG788" i="2"/>
  <c r="BF788" i="2"/>
  <c r="T788" i="2"/>
  <c r="R788" i="2"/>
  <c r="P788" i="2"/>
  <c r="BI745" i="2"/>
  <c r="BH745" i="2"/>
  <c r="BG745" i="2"/>
  <c r="BF745" i="2"/>
  <c r="T745" i="2"/>
  <c r="R745" i="2"/>
  <c r="P745" i="2"/>
  <c r="BI706" i="2"/>
  <c r="BH706" i="2"/>
  <c r="BG706" i="2"/>
  <c r="BF706" i="2"/>
  <c r="T706" i="2"/>
  <c r="R706" i="2"/>
  <c r="P706" i="2"/>
  <c r="BI699" i="2"/>
  <c r="BH699" i="2"/>
  <c r="BG699" i="2"/>
  <c r="BF699" i="2"/>
  <c r="T699" i="2"/>
  <c r="R699" i="2"/>
  <c r="P699" i="2"/>
  <c r="BI695" i="2"/>
  <c r="BH695" i="2"/>
  <c r="BG695" i="2"/>
  <c r="BF695" i="2"/>
  <c r="T695" i="2"/>
  <c r="R695" i="2"/>
  <c r="P695" i="2"/>
  <c r="BI694" i="2"/>
  <c r="BH694" i="2"/>
  <c r="BG694" i="2"/>
  <c r="BF694" i="2"/>
  <c r="T694" i="2"/>
  <c r="R694" i="2"/>
  <c r="P694" i="2"/>
  <c r="BI663" i="2"/>
  <c r="BH663" i="2"/>
  <c r="BG663" i="2"/>
  <c r="BF663" i="2"/>
  <c r="T663" i="2"/>
  <c r="R663" i="2"/>
  <c r="P663" i="2"/>
  <c r="BI632" i="2"/>
  <c r="BH632" i="2"/>
  <c r="BG632" i="2"/>
  <c r="BF632" i="2"/>
  <c r="T632" i="2"/>
  <c r="R632" i="2"/>
  <c r="P632" i="2"/>
  <c r="BI628" i="2"/>
  <c r="BH628" i="2"/>
  <c r="BG628" i="2"/>
  <c r="BF628" i="2"/>
  <c r="T628" i="2"/>
  <c r="R628" i="2"/>
  <c r="P628" i="2"/>
  <c r="BI622" i="2"/>
  <c r="BH622" i="2"/>
  <c r="BG622" i="2"/>
  <c r="BF622" i="2"/>
  <c r="T622" i="2"/>
  <c r="R622" i="2"/>
  <c r="P622" i="2"/>
  <c r="BI618" i="2"/>
  <c r="BH618" i="2"/>
  <c r="BG618" i="2"/>
  <c r="BF618" i="2"/>
  <c r="T618" i="2"/>
  <c r="R618" i="2"/>
  <c r="P618" i="2"/>
  <c r="BI612" i="2"/>
  <c r="BH612" i="2"/>
  <c r="BG612" i="2"/>
  <c r="BF612" i="2"/>
  <c r="T612" i="2"/>
  <c r="R612" i="2"/>
  <c r="P612" i="2"/>
  <c r="BI608" i="2"/>
  <c r="BH608" i="2"/>
  <c r="BG608" i="2"/>
  <c r="BF608" i="2"/>
  <c r="T608" i="2"/>
  <c r="R608" i="2"/>
  <c r="P608" i="2"/>
  <c r="BI601" i="2"/>
  <c r="BH601" i="2"/>
  <c r="BG601" i="2"/>
  <c r="BF601" i="2"/>
  <c r="T601" i="2"/>
  <c r="R601" i="2"/>
  <c r="P601" i="2"/>
  <c r="BI594" i="2"/>
  <c r="BH594" i="2"/>
  <c r="BG594" i="2"/>
  <c r="BF594" i="2"/>
  <c r="T594" i="2"/>
  <c r="R594" i="2"/>
  <c r="P594" i="2"/>
  <c r="BI590" i="2"/>
  <c r="BH590" i="2"/>
  <c r="BG590" i="2"/>
  <c r="BF590" i="2"/>
  <c r="T590" i="2"/>
  <c r="R590" i="2"/>
  <c r="P590" i="2"/>
  <c r="BI589" i="2"/>
  <c r="BH589" i="2"/>
  <c r="BG589" i="2"/>
  <c r="BF589" i="2"/>
  <c r="T589" i="2"/>
  <c r="R589" i="2"/>
  <c r="P589" i="2"/>
  <c r="BI585" i="2"/>
  <c r="BH585" i="2"/>
  <c r="BG585" i="2"/>
  <c r="BF585" i="2"/>
  <c r="T585" i="2"/>
  <c r="R585" i="2"/>
  <c r="P585" i="2"/>
  <c r="BI581" i="2"/>
  <c r="BH581" i="2"/>
  <c r="BG581" i="2"/>
  <c r="BF581" i="2"/>
  <c r="T581" i="2"/>
  <c r="R581" i="2"/>
  <c r="P581" i="2"/>
  <c r="BI554" i="2"/>
  <c r="BH554" i="2"/>
  <c r="BG554" i="2"/>
  <c r="BF554" i="2"/>
  <c r="T554" i="2"/>
  <c r="R554" i="2"/>
  <c r="P554" i="2"/>
  <c r="BI550" i="2"/>
  <c r="BH550" i="2"/>
  <c r="BG550" i="2"/>
  <c r="BF550" i="2"/>
  <c r="T550" i="2"/>
  <c r="R550" i="2"/>
  <c r="P550" i="2"/>
  <c r="BI509" i="2"/>
  <c r="BH509" i="2"/>
  <c r="BG509" i="2"/>
  <c r="BF509" i="2"/>
  <c r="T509" i="2"/>
  <c r="R509" i="2"/>
  <c r="P509" i="2"/>
  <c r="BI466" i="2"/>
  <c r="BH466" i="2"/>
  <c r="BG466" i="2"/>
  <c r="BF466" i="2"/>
  <c r="T466" i="2"/>
  <c r="R466" i="2"/>
  <c r="P466" i="2"/>
  <c r="BI420" i="2"/>
  <c r="BH420" i="2"/>
  <c r="BG420" i="2"/>
  <c r="BF420" i="2"/>
  <c r="T420" i="2"/>
  <c r="R420" i="2"/>
  <c r="P420" i="2"/>
  <c r="BI414" i="2"/>
  <c r="BH414" i="2"/>
  <c r="BG414" i="2"/>
  <c r="BF414" i="2"/>
  <c r="T414" i="2"/>
  <c r="R414" i="2"/>
  <c r="P414" i="2"/>
  <c r="BI410" i="2"/>
  <c r="BH410" i="2"/>
  <c r="BG410" i="2"/>
  <c r="BF410" i="2"/>
  <c r="T410" i="2"/>
  <c r="R410" i="2"/>
  <c r="P410" i="2"/>
  <c r="BI405" i="2"/>
  <c r="BH405" i="2"/>
  <c r="BG405" i="2"/>
  <c r="BF405" i="2"/>
  <c r="T405" i="2"/>
  <c r="R405" i="2"/>
  <c r="P405" i="2"/>
  <c r="BI404" i="2"/>
  <c r="BH404" i="2"/>
  <c r="BG404" i="2"/>
  <c r="BF404" i="2"/>
  <c r="T404" i="2"/>
  <c r="R404" i="2"/>
  <c r="P404" i="2"/>
  <c r="BI399" i="2"/>
  <c r="BH399" i="2"/>
  <c r="BG399" i="2"/>
  <c r="BF399" i="2"/>
  <c r="T399" i="2"/>
  <c r="R399" i="2"/>
  <c r="P399" i="2"/>
  <c r="BI398" i="2"/>
  <c r="BH398" i="2"/>
  <c r="BG398" i="2"/>
  <c r="BF398" i="2"/>
  <c r="T398" i="2"/>
  <c r="R398" i="2"/>
  <c r="P398" i="2"/>
  <c r="BI393" i="2"/>
  <c r="BH393" i="2"/>
  <c r="BG393" i="2"/>
  <c r="BF393" i="2"/>
  <c r="T393" i="2"/>
  <c r="R393" i="2"/>
  <c r="P393" i="2"/>
  <c r="BI389" i="2"/>
  <c r="BH389" i="2"/>
  <c r="BG389" i="2"/>
  <c r="BF389" i="2"/>
  <c r="T389" i="2"/>
  <c r="R389" i="2"/>
  <c r="P389" i="2"/>
  <c r="BI385" i="2"/>
  <c r="BH385" i="2"/>
  <c r="BG385" i="2"/>
  <c r="BF385" i="2"/>
  <c r="T385" i="2"/>
  <c r="R385" i="2"/>
  <c r="P385" i="2"/>
  <c r="BI371" i="2"/>
  <c r="BH371" i="2"/>
  <c r="BG371" i="2"/>
  <c r="BF371" i="2"/>
  <c r="T371" i="2"/>
  <c r="R371" i="2"/>
  <c r="P371" i="2"/>
  <c r="BI365" i="2"/>
  <c r="BH365" i="2"/>
  <c r="BG365" i="2"/>
  <c r="BF365" i="2"/>
  <c r="T365" i="2"/>
  <c r="R365" i="2"/>
  <c r="P365" i="2"/>
  <c r="BI361" i="2"/>
  <c r="BH361" i="2"/>
  <c r="BG361" i="2"/>
  <c r="BF361" i="2"/>
  <c r="T361" i="2"/>
  <c r="R361" i="2"/>
  <c r="P361" i="2"/>
  <c r="BI356" i="2"/>
  <c r="BH356" i="2"/>
  <c r="BG356" i="2"/>
  <c r="BF356" i="2"/>
  <c r="T356" i="2"/>
  <c r="R356" i="2"/>
  <c r="P356" i="2"/>
  <c r="BI352" i="2"/>
  <c r="BH352" i="2"/>
  <c r="BG352" i="2"/>
  <c r="BF352" i="2"/>
  <c r="T352" i="2"/>
  <c r="R352" i="2"/>
  <c r="P352" i="2"/>
  <c r="BI342" i="2"/>
  <c r="BH342" i="2"/>
  <c r="BG342" i="2"/>
  <c r="BF342" i="2"/>
  <c r="T342" i="2"/>
  <c r="R342" i="2"/>
  <c r="P342" i="2"/>
  <c r="BI338" i="2"/>
  <c r="BH338" i="2"/>
  <c r="BG338" i="2"/>
  <c r="BF338" i="2"/>
  <c r="T338" i="2"/>
  <c r="R338" i="2"/>
  <c r="P338" i="2"/>
  <c r="BI333" i="2"/>
  <c r="BH333" i="2"/>
  <c r="BG333" i="2"/>
  <c r="BF333" i="2"/>
  <c r="T333" i="2"/>
  <c r="R333" i="2"/>
  <c r="P333" i="2"/>
  <c r="BI332" i="2"/>
  <c r="BH332" i="2"/>
  <c r="BG332" i="2"/>
  <c r="BF332" i="2"/>
  <c r="T332" i="2"/>
  <c r="R332" i="2"/>
  <c r="P332" i="2"/>
  <c r="BI321" i="2"/>
  <c r="BH321" i="2"/>
  <c r="BG321" i="2"/>
  <c r="BF321" i="2"/>
  <c r="T321" i="2"/>
  <c r="R321" i="2"/>
  <c r="P321" i="2"/>
  <c r="BI315" i="2"/>
  <c r="BH315" i="2"/>
  <c r="BG315" i="2"/>
  <c r="BF315" i="2"/>
  <c r="T315" i="2"/>
  <c r="R315" i="2"/>
  <c r="P315" i="2"/>
  <c r="BI308" i="2"/>
  <c r="BH308" i="2"/>
  <c r="BG308" i="2"/>
  <c r="BF308" i="2"/>
  <c r="T308" i="2"/>
  <c r="R308" i="2"/>
  <c r="P308" i="2"/>
  <c r="BI301" i="2"/>
  <c r="BH301" i="2"/>
  <c r="BG301" i="2"/>
  <c r="BF301" i="2"/>
  <c r="T301" i="2"/>
  <c r="R301" i="2"/>
  <c r="P301" i="2"/>
  <c r="BI296" i="2"/>
  <c r="BH296" i="2"/>
  <c r="BG296" i="2"/>
  <c r="BF296" i="2"/>
  <c r="T296" i="2"/>
  <c r="R296" i="2"/>
  <c r="P296" i="2"/>
  <c r="BI292" i="2"/>
  <c r="BH292" i="2"/>
  <c r="BG292" i="2"/>
  <c r="BF292" i="2"/>
  <c r="T292" i="2"/>
  <c r="R292" i="2"/>
  <c r="P292" i="2"/>
  <c r="BI288" i="2"/>
  <c r="BH288" i="2"/>
  <c r="BG288" i="2"/>
  <c r="BF288" i="2"/>
  <c r="T288" i="2"/>
  <c r="R288" i="2"/>
  <c r="P288" i="2"/>
  <c r="BI284" i="2"/>
  <c r="BH284" i="2"/>
  <c r="BG284" i="2"/>
  <c r="BF284" i="2"/>
  <c r="T284" i="2"/>
  <c r="R284" i="2"/>
  <c r="P284" i="2"/>
  <c r="BI280" i="2"/>
  <c r="BH280" i="2"/>
  <c r="BG280" i="2"/>
  <c r="BF280" i="2"/>
  <c r="T280" i="2"/>
  <c r="R280" i="2"/>
  <c r="P280" i="2"/>
  <c r="BI276" i="2"/>
  <c r="BH276" i="2"/>
  <c r="BG276" i="2"/>
  <c r="BF276" i="2"/>
  <c r="T276" i="2"/>
  <c r="R276" i="2"/>
  <c r="P276" i="2"/>
  <c r="BI272" i="2"/>
  <c r="BH272" i="2"/>
  <c r="BG272" i="2"/>
  <c r="BF272" i="2"/>
  <c r="T272" i="2"/>
  <c r="R272" i="2"/>
  <c r="P272" i="2"/>
  <c r="BI267" i="2"/>
  <c r="BH267" i="2"/>
  <c r="BG267" i="2"/>
  <c r="BF267" i="2"/>
  <c r="T267" i="2"/>
  <c r="R267" i="2"/>
  <c r="P267" i="2"/>
  <c r="BI262" i="2"/>
  <c r="BH262" i="2"/>
  <c r="BG262" i="2"/>
  <c r="BF262" i="2"/>
  <c r="T262" i="2"/>
  <c r="R262" i="2"/>
  <c r="P262" i="2"/>
  <c r="BI247" i="2"/>
  <c r="BH247" i="2"/>
  <c r="BG247" i="2"/>
  <c r="BF247" i="2"/>
  <c r="T247" i="2"/>
  <c r="R247" i="2"/>
  <c r="P247" i="2"/>
  <c r="BI242" i="2"/>
  <c r="BH242" i="2"/>
  <c r="BG242" i="2"/>
  <c r="BF242" i="2"/>
  <c r="T242" i="2"/>
  <c r="R242" i="2"/>
  <c r="P242" i="2"/>
  <c r="BI238" i="2"/>
  <c r="BH238" i="2"/>
  <c r="BG238" i="2"/>
  <c r="BF238" i="2"/>
  <c r="T238" i="2"/>
  <c r="R238" i="2"/>
  <c r="P238" i="2"/>
  <c r="BI231" i="2"/>
  <c r="BH231" i="2"/>
  <c r="BG231" i="2"/>
  <c r="BF231" i="2"/>
  <c r="T231" i="2"/>
  <c r="R231" i="2"/>
  <c r="P231" i="2"/>
  <c r="BI225" i="2"/>
  <c r="BH225" i="2"/>
  <c r="BG225" i="2"/>
  <c r="BF225" i="2"/>
  <c r="T225" i="2"/>
  <c r="R225" i="2"/>
  <c r="P225" i="2"/>
  <c r="BI219" i="2"/>
  <c r="BH219" i="2"/>
  <c r="BG219" i="2"/>
  <c r="BF219" i="2"/>
  <c r="T219" i="2"/>
  <c r="R219" i="2"/>
  <c r="P219" i="2"/>
  <c r="BI215" i="2"/>
  <c r="BH215" i="2"/>
  <c r="BG215" i="2"/>
  <c r="BF215" i="2"/>
  <c r="T215" i="2"/>
  <c r="R215" i="2"/>
  <c r="P215" i="2"/>
  <c r="BI211" i="2"/>
  <c r="BH211" i="2"/>
  <c r="BG211" i="2"/>
  <c r="BF211" i="2"/>
  <c r="T211" i="2"/>
  <c r="R211" i="2"/>
  <c r="P211" i="2"/>
  <c r="BI210" i="2"/>
  <c r="F37" i="2" s="1"/>
  <c r="BH210" i="2"/>
  <c r="BG210" i="2"/>
  <c r="BF210" i="2"/>
  <c r="T210" i="2"/>
  <c r="R210" i="2"/>
  <c r="P210" i="2"/>
  <c r="BI208" i="2"/>
  <c r="BH208" i="2"/>
  <c r="BG208" i="2"/>
  <c r="BF208" i="2"/>
  <c r="T208" i="2"/>
  <c r="R208" i="2"/>
  <c r="P208" i="2"/>
  <c r="BI204" i="2"/>
  <c r="BH204" i="2"/>
  <c r="BG204" i="2"/>
  <c r="BF204" i="2"/>
  <c r="T204" i="2"/>
  <c r="R204" i="2"/>
  <c r="P204" i="2"/>
  <c r="BI200" i="2"/>
  <c r="BH200" i="2"/>
  <c r="BG200" i="2"/>
  <c r="BF200" i="2"/>
  <c r="T200" i="2"/>
  <c r="R200" i="2"/>
  <c r="P200" i="2"/>
  <c r="BI199" i="2"/>
  <c r="BH199" i="2"/>
  <c r="BG199" i="2"/>
  <c r="BF199" i="2"/>
  <c r="T199" i="2"/>
  <c r="R199" i="2"/>
  <c r="P199" i="2"/>
  <c r="BI195" i="2"/>
  <c r="BH195" i="2"/>
  <c r="BG195" i="2"/>
  <c r="BF195" i="2"/>
  <c r="T195" i="2"/>
  <c r="R195" i="2"/>
  <c r="P195" i="2"/>
  <c r="BI189" i="2"/>
  <c r="BH189" i="2"/>
  <c r="BG189" i="2"/>
  <c r="BF189" i="2"/>
  <c r="T189" i="2"/>
  <c r="R189" i="2"/>
  <c r="P189" i="2"/>
  <c r="BI188" i="2"/>
  <c r="BH188" i="2"/>
  <c r="BG188" i="2"/>
  <c r="BF188" i="2"/>
  <c r="T188" i="2"/>
  <c r="R188" i="2"/>
  <c r="P188" i="2"/>
  <c r="BI184" i="2"/>
  <c r="BH184" i="2"/>
  <c r="BG184" i="2"/>
  <c r="BF184" i="2"/>
  <c r="T184" i="2"/>
  <c r="R184" i="2"/>
  <c r="P184" i="2"/>
  <c r="BI180" i="2"/>
  <c r="BH180" i="2"/>
  <c r="F36" i="2" s="1"/>
  <c r="BG180" i="2"/>
  <c r="BF180" i="2"/>
  <c r="T180" i="2"/>
  <c r="R180" i="2"/>
  <c r="P180" i="2"/>
  <c r="BI176" i="2"/>
  <c r="BH176" i="2"/>
  <c r="BG176" i="2"/>
  <c r="BF176" i="2"/>
  <c r="T176" i="2"/>
  <c r="R176" i="2"/>
  <c r="P176" i="2"/>
  <c r="BI172" i="2"/>
  <c r="BH172" i="2"/>
  <c r="BG172" i="2"/>
  <c r="BF172" i="2"/>
  <c r="T172" i="2"/>
  <c r="R172" i="2"/>
  <c r="P172" i="2"/>
  <c r="BI166" i="2"/>
  <c r="BH166" i="2"/>
  <c r="BG166" i="2"/>
  <c r="BF166" i="2"/>
  <c r="T166" i="2"/>
  <c r="R166" i="2"/>
  <c r="P166" i="2"/>
  <c r="BI158" i="2"/>
  <c r="BH158" i="2"/>
  <c r="BG158" i="2"/>
  <c r="BF158" i="2"/>
  <c r="T158" i="2"/>
  <c r="R158" i="2"/>
  <c r="P158" i="2"/>
  <c r="BI150" i="2"/>
  <c r="BH150" i="2"/>
  <c r="BG150" i="2"/>
  <c r="BF150" i="2"/>
  <c r="T150" i="2"/>
  <c r="R150" i="2"/>
  <c r="P150" i="2"/>
  <c r="BI146" i="2"/>
  <c r="BH146" i="2"/>
  <c r="BG146" i="2"/>
  <c r="F35" i="2" s="1"/>
  <c r="BF146" i="2"/>
  <c r="T146" i="2"/>
  <c r="R146" i="2"/>
  <c r="P146" i="2"/>
  <c r="J140" i="2"/>
  <c r="J139" i="2"/>
  <c r="F139" i="2"/>
  <c r="F137" i="2"/>
  <c r="E135" i="2"/>
  <c r="J92" i="2"/>
  <c r="J91" i="2"/>
  <c r="F91" i="2"/>
  <c r="F89" i="2"/>
  <c r="E87" i="2"/>
  <c r="J18" i="2"/>
  <c r="E18" i="2"/>
  <c r="F140" i="2" s="1"/>
  <c r="J17" i="2"/>
  <c r="J12" i="2"/>
  <c r="J89" i="2" s="1"/>
  <c r="E7" i="2"/>
  <c r="E133" i="2" s="1"/>
  <c r="L90" i="1"/>
  <c r="AM90" i="1"/>
  <c r="AM89" i="1"/>
  <c r="L89" i="1"/>
  <c r="AM87" i="1"/>
  <c r="L87" i="1"/>
  <c r="L85" i="1"/>
  <c r="L84" i="1"/>
  <c r="BK2082" i="2"/>
  <c r="BK2054" i="2"/>
  <c r="J2038" i="2"/>
  <c r="BK2025" i="2"/>
  <c r="BK2005" i="2"/>
  <c r="BK1994" i="2"/>
  <c r="BK1965" i="2"/>
  <c r="J1947" i="2"/>
  <c r="BK1895" i="2"/>
  <c r="BK1872" i="2"/>
  <c r="BK1801" i="2"/>
  <c r="J1747" i="2"/>
  <c r="BK1708" i="2"/>
  <c r="BK1655" i="2"/>
  <c r="J1538" i="2"/>
  <c r="BK1480" i="2"/>
  <c r="BK1362" i="2"/>
  <c r="J1320" i="2"/>
  <c r="J1190" i="2"/>
  <c r="J1066" i="2"/>
  <c r="BK825" i="2"/>
  <c r="BK601" i="2"/>
  <c r="BK389" i="2"/>
  <c r="BK280" i="2"/>
  <c r="J211" i="2"/>
  <c r="BK172" i="2"/>
  <c r="BK2367" i="2"/>
  <c r="BK2335" i="2"/>
  <c r="J2251" i="2"/>
  <c r="BK2199" i="2"/>
  <c r="J2141" i="2"/>
  <c r="BK2102" i="2"/>
  <c r="BK2063" i="2"/>
  <c r="J2060" i="2"/>
  <c r="J2025" i="2"/>
  <c r="J2002" i="2"/>
  <c r="J1992" i="2"/>
  <c r="BK1977" i="2"/>
  <c r="J1963" i="2"/>
  <c r="J1945" i="2"/>
  <c r="BK1907" i="2"/>
  <c r="BK1868" i="2"/>
  <c r="BK1841" i="2"/>
  <c r="BK1819" i="2"/>
  <c r="J1801" i="2"/>
  <c r="J1768" i="2"/>
  <c r="J1505" i="2"/>
  <c r="BK1432" i="2"/>
  <c r="BK1402" i="2"/>
  <c r="J1381" i="2"/>
  <c r="J1330" i="2"/>
  <c r="J1308" i="2"/>
  <c r="BK1066" i="2"/>
  <c r="J699" i="2"/>
  <c r="J608" i="2"/>
  <c r="BK414" i="2"/>
  <c r="J342" i="2"/>
  <c r="J242" i="2"/>
  <c r="BK146" i="2"/>
  <c r="BK2395" i="2"/>
  <c r="BK2344" i="2"/>
  <c r="J2308" i="2"/>
  <c r="BK2282" i="2"/>
  <c r="J2243" i="2"/>
  <c r="J2145" i="2"/>
  <c r="J2086" i="2"/>
  <c r="BK2079" i="2"/>
  <c r="J2057" i="2"/>
  <c r="J2050" i="2"/>
  <c r="BK2027" i="2"/>
  <c r="BK2001" i="2"/>
  <c r="BK1979" i="2"/>
  <c r="BK1968" i="2"/>
  <c r="BK1955" i="2"/>
  <c r="J1944" i="2"/>
  <c r="BK1917" i="2"/>
  <c r="J1880" i="2"/>
  <c r="J1847" i="2"/>
  <c r="J1783" i="2"/>
  <c r="BK1747" i="2"/>
  <c r="BK1715" i="2"/>
  <c r="J1688" i="2"/>
  <c r="J1639" i="2"/>
  <c r="J1534" i="2"/>
  <c r="J1446" i="2"/>
  <c r="J1366" i="2"/>
  <c r="BK1324" i="2"/>
  <c r="J1208" i="2"/>
  <c r="J1180" i="2"/>
  <c r="BK1167" i="2"/>
  <c r="J1038" i="2"/>
  <c r="BK999" i="2"/>
  <c r="J914" i="2"/>
  <c r="BK622" i="2"/>
  <c r="J618" i="2"/>
  <c r="BK612" i="2"/>
  <c r="BK608" i="2"/>
  <c r="BK585" i="2"/>
  <c r="BK410" i="2"/>
  <c r="BK393" i="2"/>
  <c r="BK2290" i="2"/>
  <c r="J2278" i="2"/>
  <c r="BK2255" i="2"/>
  <c r="J2119" i="2"/>
  <c r="BK2096" i="2"/>
  <c r="J2080" i="2"/>
  <c r="J2040" i="2"/>
  <c r="BK2020" i="2"/>
  <c r="BK2006" i="2"/>
  <c r="J2000" i="2"/>
  <c r="J1995" i="2"/>
  <c r="J1986" i="2"/>
  <c r="J1979" i="2"/>
  <c r="BK1957" i="2"/>
  <c r="J1948" i="2"/>
  <c r="J1919" i="2"/>
  <c r="BK1900" i="2"/>
  <c r="J1893" i="2"/>
  <c r="J1872" i="2"/>
  <c r="J1772" i="2"/>
  <c r="BK1743" i="2"/>
  <c r="J1708" i="2"/>
  <c r="BK1680" i="2"/>
  <c r="J1582" i="2"/>
  <c r="BK1534" i="2"/>
  <c r="J1473" i="2"/>
  <c r="BK1236" i="2"/>
  <c r="BK1202" i="2"/>
  <c r="BK1186" i="2"/>
  <c r="J1167" i="2"/>
  <c r="BK1129" i="2"/>
  <c r="BK1094" i="2"/>
  <c r="J819" i="2"/>
  <c r="BK695" i="2"/>
  <c r="J590" i="2"/>
  <c r="J398" i="2"/>
  <c r="J338" i="2"/>
  <c r="BK284" i="2"/>
  <c r="J188" i="2"/>
  <c r="BK176" i="2"/>
  <c r="BK2392" i="2"/>
  <c r="J2376" i="2"/>
  <c r="J2265" i="2"/>
  <c r="J2255" i="2"/>
  <c r="J2204" i="2"/>
  <c r="BK2142" i="2"/>
  <c r="BK2130" i="2"/>
  <c r="J2101" i="2"/>
  <c r="BK2087" i="2"/>
  <c r="BK2062" i="2"/>
  <c r="J2054" i="2"/>
  <c r="BK2002" i="2"/>
  <c r="J1990" i="2"/>
  <c r="J1980" i="2"/>
  <c r="J1970" i="2"/>
  <c r="J1953" i="2"/>
  <c r="BK1944" i="2"/>
  <c r="BK1899" i="2"/>
  <c r="BK1891" i="2"/>
  <c r="BK1880" i="2"/>
  <c r="J1859" i="2"/>
  <c r="BK1818" i="2"/>
  <c r="J1797" i="2"/>
  <c r="BK1728" i="2"/>
  <c r="J1655" i="2"/>
  <c r="J1589" i="2"/>
  <c r="BK1538" i="2"/>
  <c r="J1532" i="2"/>
  <c r="J1522" i="2"/>
  <c r="BK1505" i="2"/>
  <c r="BK1449" i="2"/>
  <c r="J1432" i="2"/>
  <c r="BK1393" i="2"/>
  <c r="BK1351" i="2"/>
  <c r="BK1318" i="2"/>
  <c r="J1283" i="2"/>
  <c r="BK1215" i="2"/>
  <c r="BK1180" i="2"/>
  <c r="BK1141" i="2"/>
  <c r="BK1104" i="2"/>
  <c r="J1081" i="2"/>
  <c r="J842" i="2"/>
  <c r="BK788" i="2"/>
  <c r="J420" i="2"/>
  <c r="BK361" i="2"/>
  <c r="J267" i="2"/>
  <c r="BK199" i="2"/>
  <c r="BK158" i="2"/>
  <c r="BK179" i="5"/>
  <c r="BK141" i="6"/>
  <c r="J148" i="6"/>
  <c r="BK162" i="6"/>
  <c r="J161" i="6"/>
  <c r="J183" i="7"/>
  <c r="BK155" i="7"/>
  <c r="BK174" i="7"/>
  <c r="BK188" i="7"/>
  <c r="J146" i="7"/>
  <c r="J153" i="8"/>
  <c r="BK155" i="8"/>
  <c r="J188" i="8"/>
  <c r="J183" i="8"/>
  <c r="J177" i="8"/>
  <c r="J144" i="9"/>
  <c r="J165" i="9"/>
  <c r="BK137" i="9"/>
  <c r="J159" i="9"/>
  <c r="BK150" i="9"/>
  <c r="BK134" i="10"/>
  <c r="J135" i="10"/>
  <c r="J134" i="10"/>
  <c r="J186" i="11"/>
  <c r="BK227" i="11"/>
  <c r="J159" i="11"/>
  <c r="BK209" i="11"/>
  <c r="BK157" i="11"/>
  <c r="J226" i="11"/>
  <c r="J214" i="11"/>
  <c r="BK159" i="11"/>
  <c r="BK219" i="11"/>
  <c r="J161" i="11"/>
  <c r="BK229" i="12"/>
  <c r="J191" i="12"/>
  <c r="J211" i="12"/>
  <c r="J172" i="12"/>
  <c r="J241" i="12"/>
  <c r="J166" i="12"/>
  <c r="BK139" i="12"/>
  <c r="BK225" i="12"/>
  <c r="J168" i="12"/>
  <c r="BK194" i="12"/>
  <c r="BK214" i="12"/>
  <c r="BK187" i="12"/>
  <c r="J143" i="12"/>
  <c r="BK158" i="12"/>
  <c r="BK274" i="12"/>
  <c r="J232" i="12"/>
  <c r="BK188" i="12"/>
  <c r="J274" i="12"/>
  <c r="J251" i="12"/>
  <c r="J192" i="12"/>
  <c r="J139" i="12"/>
  <c r="J216" i="12"/>
  <c r="J175" i="12"/>
  <c r="BK251" i="12"/>
  <c r="BK208" i="12"/>
  <c r="J146" i="12"/>
  <c r="BK233" i="13"/>
  <c r="BK127" i="13"/>
  <c r="BK240" i="13"/>
  <c r="BK165" i="13"/>
  <c r="BK239" i="13"/>
  <c r="J267" i="13"/>
  <c r="J194" i="13"/>
  <c r="BK247" i="13"/>
  <c r="J227" i="13"/>
  <c r="BK221" i="13"/>
  <c r="BK257" i="13"/>
  <c r="J172" i="13"/>
  <c r="BK166" i="13"/>
  <c r="BK152" i="13"/>
  <c r="BK190" i="14"/>
  <c r="BK146" i="14"/>
  <c r="J199" i="14"/>
  <c r="J159" i="14"/>
  <c r="J192" i="14"/>
  <c r="BK140" i="14"/>
  <c r="BK186" i="14"/>
  <c r="BK160" i="14"/>
  <c r="BK152" i="14"/>
  <c r="BK171" i="14"/>
  <c r="J200" i="14"/>
  <c r="J141" i="14"/>
  <c r="J136" i="14"/>
  <c r="BK150" i="14"/>
  <c r="J196" i="15"/>
  <c r="J126" i="23"/>
  <c r="J174" i="23"/>
  <c r="BK222" i="23"/>
  <c r="J171" i="23"/>
  <c r="J231" i="23"/>
  <c r="J138" i="23"/>
  <c r="BK160" i="24"/>
  <c r="J152" i="24"/>
  <c r="J356" i="25"/>
  <c r="BK344" i="25"/>
  <c r="BK201" i="25"/>
  <c r="J300" i="25"/>
  <c r="BK323" i="25"/>
  <c r="J185" i="25"/>
  <c r="BK303" i="25"/>
  <c r="BK129" i="25"/>
  <c r="J319" i="25"/>
  <c r="BK287" i="25"/>
  <c r="J239" i="25"/>
  <c r="J348" i="25"/>
  <c r="J214" i="25"/>
  <c r="BK350" i="25"/>
  <c r="J339" i="25"/>
  <c r="BK139" i="26"/>
  <c r="BK131" i="26"/>
  <c r="J144" i="26"/>
  <c r="J142" i="27"/>
  <c r="BK212" i="27"/>
  <c r="BK217" i="27"/>
  <c r="BK137" i="27"/>
  <c r="BK232" i="27"/>
  <c r="BK174" i="27"/>
  <c r="J147" i="27"/>
  <c r="BK263" i="27"/>
  <c r="BK238" i="27"/>
  <c r="BK254" i="27"/>
  <c r="J125" i="27"/>
  <c r="J150" i="28"/>
  <c r="BK125" i="28"/>
  <c r="BK155" i="28"/>
  <c r="BK135" i="28"/>
  <c r="BK143" i="28"/>
  <c r="J142" i="28"/>
  <c r="BK402" i="3"/>
  <c r="BK167" i="3"/>
  <c r="BK293" i="3"/>
  <c r="J228" i="3"/>
  <c r="J172" i="3"/>
  <c r="J152" i="3"/>
  <c r="J540" i="3"/>
  <c r="J485" i="3"/>
  <c r="BK435" i="3"/>
  <c r="J272" i="3"/>
  <c r="BK148" i="3"/>
  <c r="BK545" i="3"/>
  <c r="J501" i="3"/>
  <c r="BK472" i="3"/>
  <c r="J305" i="3"/>
  <c r="BK248" i="3"/>
  <c r="J217" i="3"/>
  <c r="J572" i="3"/>
  <c r="J516" i="3"/>
  <c r="BK460" i="3"/>
  <c r="J438" i="3"/>
  <c r="J325" i="3"/>
  <c r="BK199" i="3"/>
  <c r="BK561" i="3"/>
  <c r="J520" i="3"/>
  <c r="BK354" i="3"/>
  <c r="J203" i="3"/>
  <c r="BK533" i="3"/>
  <c r="BK480" i="3"/>
  <c r="J450" i="3"/>
  <c r="BK338" i="3"/>
  <c r="J174" i="4"/>
  <c r="BK205" i="4"/>
  <c r="J153" i="4"/>
  <c r="BK187" i="4"/>
  <c r="J269" i="4"/>
  <c r="J190" i="4"/>
  <c r="J263" i="4"/>
  <c r="BK199" i="4"/>
  <c r="J220" i="5"/>
  <c r="BK200" i="5"/>
  <c r="J184" i="5"/>
  <c r="BK171" i="5"/>
  <c r="BK138" i="5"/>
  <c r="BK148" i="5"/>
  <c r="BK183" i="5"/>
  <c r="BK184" i="5"/>
  <c r="BK190" i="5"/>
  <c r="J142" i="5"/>
  <c r="BK154" i="6"/>
  <c r="J146" i="6"/>
  <c r="BK167" i="6"/>
  <c r="J132" i="6"/>
  <c r="J168" i="7"/>
  <c r="J175" i="7"/>
  <c r="J150" i="7"/>
  <c r="BK182" i="7"/>
  <c r="BK162" i="7"/>
  <c r="BK186" i="8"/>
  <c r="BK199" i="8"/>
  <c r="J193" i="8"/>
  <c r="BK179" i="8"/>
  <c r="BK146" i="8"/>
  <c r="BK147" i="8"/>
  <c r="BK147" i="9"/>
  <c r="BK161" i="9"/>
  <c r="BK164" i="9"/>
  <c r="J150" i="9"/>
  <c r="J141" i="10"/>
  <c r="BK139" i="10"/>
  <c r="BK135" i="10"/>
  <c r="BK210" i="11"/>
  <c r="J233" i="11"/>
  <c r="BK186" i="11"/>
  <c r="BK158" i="11"/>
  <c r="BK194" i="11"/>
  <c r="BK153" i="11"/>
  <c r="BK146" i="11"/>
  <c r="J215" i="11"/>
  <c r="J203" i="15"/>
  <c r="BK137" i="15"/>
  <c r="J195" i="15"/>
  <c r="BK156" i="15"/>
  <c r="BK171" i="15"/>
  <c r="J137" i="15"/>
  <c r="J152" i="15"/>
  <c r="J181" i="15"/>
  <c r="BK132" i="16"/>
  <c r="BK142" i="16"/>
  <c r="J133" i="16"/>
  <c r="J141" i="16"/>
  <c r="J165" i="17"/>
  <c r="BK160" i="17"/>
  <c r="J146" i="17"/>
  <c r="J169" i="17"/>
  <c r="BK165" i="17"/>
  <c r="BK173" i="17"/>
  <c r="BK164" i="17"/>
  <c r="J141" i="17"/>
  <c r="J141" i="18"/>
  <c r="J135" i="18"/>
  <c r="BK135" i="18"/>
  <c r="BK149" i="18"/>
  <c r="BK163" i="18"/>
  <c r="BK147" i="18"/>
  <c r="J187" i="19"/>
  <c r="BK178" i="19"/>
  <c r="J163" i="19"/>
  <c r="BK181" i="19"/>
  <c r="BK174" i="19"/>
  <c r="BK139" i="19"/>
  <c r="J157" i="19"/>
  <c r="BK130" i="19"/>
  <c r="BK145" i="19"/>
  <c r="J158" i="19"/>
  <c r="BK137" i="20"/>
  <c r="J135" i="20"/>
  <c r="BK135" i="21"/>
  <c r="J129" i="21"/>
  <c r="BK131" i="22"/>
  <c r="J147" i="22"/>
  <c r="BK134" i="22"/>
  <c r="J143" i="22"/>
  <c r="J136" i="22"/>
  <c r="BK213" i="23"/>
  <c r="BK141" i="23"/>
  <c r="J248" i="23"/>
  <c r="J246" i="23"/>
  <c r="J147" i="23"/>
  <c r="BK171" i="23"/>
  <c r="J234" i="23"/>
  <c r="BK174" i="23"/>
  <c r="J186" i="23"/>
  <c r="BK153" i="23"/>
  <c r="J156" i="24"/>
  <c r="J163" i="24"/>
  <c r="J219" i="25"/>
  <c r="J265" i="25"/>
  <c r="J197" i="25"/>
  <c r="BK337" i="25"/>
  <c r="J279" i="25"/>
  <c r="J190" i="25"/>
  <c r="BK271" i="25"/>
  <c r="BK149" i="25"/>
  <c r="J183" i="25"/>
  <c r="J259" i="25"/>
  <c r="J193" i="3"/>
  <c r="BK182" i="3"/>
  <c r="BK175" i="3"/>
  <c r="BK566" i="3"/>
  <c r="J538" i="3"/>
  <c r="J237" i="4"/>
  <c r="J184" i="4"/>
  <c r="BK263" i="4"/>
  <c r="J200" i="4"/>
  <c r="BK246" i="4"/>
  <c r="J256" i="4"/>
  <c r="BK180" i="4"/>
  <c r="BK213" i="4"/>
  <c r="J172" i="4"/>
  <c r="BK235" i="4"/>
  <c r="BK184" i="4"/>
  <c r="BK245" i="4"/>
  <c r="BK239" i="4"/>
  <c r="BK216" i="5"/>
  <c r="J197" i="5"/>
  <c r="BK137" i="5"/>
  <c r="J181" i="5"/>
  <c r="BK199" i="5"/>
  <c r="J210" i="5"/>
  <c r="J208" i="5"/>
  <c r="J144" i="5"/>
  <c r="J187" i="5"/>
  <c r="BK202" i="5"/>
  <c r="J158" i="5"/>
  <c r="J223" i="5"/>
  <c r="J199" i="5"/>
  <c r="J150" i="5"/>
  <c r="BK180" i="5"/>
  <c r="J147" i="5"/>
  <c r="J172" i="5"/>
  <c r="J138" i="6"/>
  <c r="BK146" i="6"/>
  <c r="J170" i="6"/>
  <c r="J157" i="6"/>
  <c r="BK142" i="6"/>
  <c r="J148" i="7"/>
  <c r="BK178" i="7"/>
  <c r="BK152" i="7"/>
  <c r="BK185" i="7"/>
  <c r="J185" i="7"/>
  <c r="J152" i="7"/>
  <c r="BK158" i="8"/>
  <c r="BK171" i="8"/>
  <c r="J147" i="8"/>
  <c r="J151" i="8"/>
  <c r="J186" i="8"/>
  <c r="J157" i="9"/>
  <c r="BK138" i="9"/>
  <c r="BK134" i="9"/>
  <c r="BK133" i="10"/>
  <c r="BK137" i="10"/>
  <c r="BK214" i="11"/>
  <c r="J224" i="11"/>
  <c r="BK218" i="11"/>
  <c r="BK165" i="11"/>
  <c r="J224" i="12"/>
  <c r="BK147" i="12"/>
  <c r="J163" i="12"/>
  <c r="J268" i="12"/>
  <c r="J176" i="12"/>
  <c r="BK145" i="12"/>
  <c r="BK259" i="12"/>
  <c r="J256" i="12"/>
  <c r="J212" i="12"/>
  <c r="J162" i="12"/>
  <c r="BK218" i="12"/>
  <c r="J194" i="12"/>
  <c r="J153" i="12"/>
  <c r="J262" i="12"/>
  <c r="J215" i="12"/>
  <c r="BK144" i="12"/>
  <c r="J265" i="12"/>
  <c r="BK202" i="12"/>
  <c r="BK179" i="12"/>
  <c r="BK252" i="12"/>
  <c r="J202" i="12"/>
  <c r="BK166" i="12"/>
  <c r="J263" i="12"/>
  <c r="BK219" i="12"/>
  <c r="BK184" i="12"/>
  <c r="BK232" i="13"/>
  <c r="BK136" i="13"/>
  <c r="BK241" i="13"/>
  <c r="BK132" i="13"/>
  <c r="J165" i="13"/>
  <c r="J195" i="13"/>
  <c r="J135" i="13"/>
  <c r="BK187" i="13"/>
  <c r="BK255" i="13"/>
  <c r="BK261" i="13"/>
  <c r="J204" i="13"/>
  <c r="BK154" i="13"/>
  <c r="BK196" i="14"/>
  <c r="BK143" i="14"/>
  <c r="J163" i="14"/>
  <c r="J158" i="14"/>
  <c r="J165" i="14"/>
  <c r="J185" i="14"/>
  <c r="J197" i="14"/>
  <c r="J146" i="14"/>
  <c r="BK158" i="14"/>
  <c r="BK161" i="14"/>
  <c r="BK205" i="14"/>
  <c r="J142" i="14"/>
  <c r="J152" i="14"/>
  <c r="J207" i="15"/>
  <c r="J199" i="15"/>
  <c r="J185" i="15"/>
  <c r="BK183" i="15"/>
  <c r="BK205" i="15"/>
  <c r="BK165" i="15"/>
  <c r="J193" i="15"/>
  <c r="BK160" i="15"/>
  <c r="J197" i="15"/>
  <c r="BK208" i="15"/>
  <c r="BK169" i="15"/>
  <c r="J138" i="15"/>
  <c r="BK148" i="16"/>
  <c r="J143" i="16"/>
  <c r="BK143" i="16"/>
  <c r="J143" i="18"/>
  <c r="J159" i="19"/>
  <c r="BK187" i="19"/>
  <c r="BK165" i="19"/>
  <c r="J172" i="19"/>
  <c r="J166" i="19"/>
  <c r="J136" i="19"/>
  <c r="BK154" i="19"/>
  <c r="BK148" i="19"/>
  <c r="J154" i="19"/>
  <c r="J178" i="19"/>
  <c r="J174" i="19"/>
  <c r="J136" i="20"/>
  <c r="BK136" i="20"/>
  <c r="J133" i="21"/>
  <c r="J132" i="21"/>
  <c r="J139" i="22"/>
  <c r="BK154" i="22"/>
  <c r="BK158" i="22"/>
  <c r="BK155" i="22"/>
  <c r="BK129" i="22"/>
  <c r="BK135" i="22"/>
  <c r="BK216" i="23"/>
  <c r="J243" i="23"/>
  <c r="BK219" i="23"/>
  <c r="J219" i="23"/>
  <c r="J250" i="23"/>
  <c r="J228" i="23"/>
  <c r="J165" i="23"/>
  <c r="J254" i="25"/>
  <c r="BK259" i="25"/>
  <c r="BK360" i="25"/>
  <c r="J163" i="25"/>
  <c r="J359" i="25"/>
  <c r="J271" i="25"/>
  <c r="J157" i="25"/>
  <c r="J295" i="25"/>
  <c r="J350" i="25"/>
  <c r="BK219" i="25"/>
  <c r="J311" i="25"/>
  <c r="J330" i="25"/>
  <c r="J147" i="26"/>
  <c r="BK144" i="26"/>
  <c r="BK221" i="27"/>
  <c r="BK255" i="27"/>
  <c r="BK142" i="27"/>
  <c r="BK143" i="27"/>
  <c r="J185" i="27"/>
  <c r="J143" i="27"/>
  <c r="BK236" i="27"/>
  <c r="BK128" i="28"/>
  <c r="J136" i="28"/>
  <c r="J127" i="28"/>
  <c r="J128" i="28"/>
  <c r="BK138" i="28"/>
  <c r="BK133" i="28"/>
  <c r="BK150" i="28"/>
  <c r="BK2377" i="2"/>
  <c r="J2317" i="2"/>
  <c r="J2274" i="2"/>
  <c r="J2213" i="2"/>
  <c r="J2176" i="2"/>
  <c r="J2087" i="2"/>
  <c r="J2059" i="2"/>
  <c r="BK2047" i="2"/>
  <c r="J2027" i="2"/>
  <c r="BK2010" i="2"/>
  <c r="BK1993" i="2"/>
  <c r="BK1959" i="2"/>
  <c r="BK1952" i="2"/>
  <c r="J1939" i="2"/>
  <c r="J1894" i="2"/>
  <c r="J1890" i="2"/>
  <c r="J1819" i="2"/>
  <c r="BK1764" i="2"/>
  <c r="J1728" i="2"/>
  <c r="BK1704" i="2"/>
  <c r="BK1688" i="2"/>
  <c r="BK1589" i="2"/>
  <c r="J1512" i="2"/>
  <c r="J1430" i="2"/>
  <c r="BK1366" i="2"/>
  <c r="J1325" i="2"/>
  <c r="BK1216" i="2"/>
  <c r="BK1096" i="2"/>
  <c r="BK550" i="2"/>
  <c r="J399" i="2"/>
  <c r="BK332" i="2"/>
  <c r="BK262" i="2"/>
  <c r="BK1086" i="2"/>
  <c r="BK914" i="2"/>
  <c r="J803" i="2"/>
  <c r="J509" i="2"/>
  <c r="J389" i="2"/>
  <c r="J280" i="2"/>
  <c r="J219" i="2"/>
  <c r="J172" i="2"/>
  <c r="BK425" i="3"/>
  <c r="BK421" i="3"/>
  <c r="BK295" i="3"/>
  <c r="J223" i="3"/>
  <c r="BK217" i="3"/>
  <c r="J196" i="3"/>
  <c r="J174" i="3"/>
  <c r="J526" i="3"/>
  <c r="J475" i="3"/>
  <c r="BK446" i="3"/>
  <c r="BK413" i="3"/>
  <c r="J163" i="3"/>
  <c r="BK490" i="3"/>
  <c r="J352" i="3"/>
  <c r="BK303" i="3"/>
  <c r="BK177" i="3"/>
  <c r="J562" i="3"/>
  <c r="J415" i="3"/>
  <c r="J293" i="3"/>
  <c r="BK240" i="3"/>
  <c r="BK527" i="3"/>
  <c r="BK456" i="3"/>
  <c r="J364" i="3"/>
  <c r="J232" i="3"/>
  <c r="BK152" i="3"/>
  <c r="BK529" i="3"/>
  <c r="J443" i="3"/>
  <c r="J381" i="3"/>
  <c r="J191" i="3"/>
  <c r="BK554" i="3"/>
  <c r="BK411" i="3"/>
  <c r="J270" i="3"/>
  <c r="BK230" i="3"/>
  <c r="BK178" i="3"/>
  <c r="BK573" i="3"/>
  <c r="BK516" i="3"/>
  <c r="BK465" i="3"/>
  <c r="J369" i="3"/>
  <c r="BK150" i="3"/>
  <c r="BK558" i="3"/>
  <c r="BK521" i="3"/>
  <c r="J436" i="3"/>
  <c r="J252" i="3"/>
  <c r="J239" i="3"/>
  <c r="BK187" i="3"/>
  <c r="J571" i="3"/>
  <c r="J517" i="3"/>
  <c r="BK450" i="3"/>
  <c r="J366" i="3"/>
  <c r="J261" i="3"/>
  <c r="BK542" i="3"/>
  <c r="J510" i="3"/>
  <c r="BK281" i="3"/>
  <c r="J184" i="3"/>
  <c r="J532" i="3"/>
  <c r="J472" i="3"/>
  <c r="BK327" i="3"/>
  <c r="BK252" i="3"/>
  <c r="J220" i="3"/>
  <c r="BK180" i="3"/>
  <c r="J196" i="4"/>
  <c r="J265" i="4"/>
  <c r="J178" i="4"/>
  <c r="BK191" i="4"/>
  <c r="J218" i="4"/>
  <c r="J222" i="4"/>
  <c r="J192" i="4"/>
  <c r="BK253" i="4"/>
  <c r="J215" i="4"/>
  <c r="J138" i="4"/>
  <c r="J191" i="4"/>
  <c r="BK270" i="4"/>
  <c r="J186" i="4"/>
  <c r="BK265" i="4"/>
  <c r="J206" i="4"/>
  <c r="BK217" i="5"/>
  <c r="BK204" i="5"/>
  <c r="J155" i="5"/>
  <c r="BK205" i="5"/>
  <c r="J171" i="5"/>
  <c r="BK210" i="5"/>
  <c r="J165" i="5"/>
  <c r="J215" i="5"/>
  <c r="J200" i="5"/>
  <c r="J198" i="5"/>
  <c r="BK181" i="5"/>
  <c r="BK165" i="5"/>
  <c r="BK226" i="5"/>
  <c r="J190" i="5"/>
  <c r="J140" i="5"/>
  <c r="BK182" i="5"/>
  <c r="J151" i="5"/>
  <c r="J173" i="5"/>
  <c r="J172" i="6"/>
  <c r="BK151" i="6"/>
  <c r="BK148" i="6"/>
  <c r="J144" i="6"/>
  <c r="BK138" i="6"/>
  <c r="BK177" i="7"/>
  <c r="BK183" i="7"/>
  <c r="J144" i="7"/>
  <c r="BK146" i="7"/>
  <c r="J143" i="7"/>
  <c r="J182" i="8"/>
  <c r="BK176" i="8"/>
  <c r="BK182" i="8"/>
  <c r="BK151" i="8"/>
  <c r="J203" i="8"/>
  <c r="J191" i="8"/>
  <c r="J162" i="9"/>
  <c r="BK162" i="9"/>
  <c r="BK145" i="9"/>
  <c r="J140" i="9"/>
  <c r="BK136" i="10"/>
  <c r="BK143" i="10"/>
  <c r="BK141" i="10"/>
  <c r="BK176" i="11"/>
  <c r="BK225" i="11"/>
  <c r="BK161" i="11"/>
  <c r="J212" i="11"/>
  <c r="J231" i="11"/>
  <c r="J147" i="11"/>
  <c r="J217" i="11"/>
  <c r="BK212" i="11"/>
  <c r="J143" i="11"/>
  <c r="BK213" i="11"/>
  <c r="J152" i="11"/>
  <c r="J205" i="12"/>
  <c r="BK210" i="12"/>
  <c r="J159" i="12"/>
  <c r="J238" i="12"/>
  <c r="J182" i="12"/>
  <c r="BK136" i="12"/>
  <c r="J252" i="12"/>
  <c r="J200" i="12"/>
  <c r="BK262" i="12"/>
  <c r="J226" i="12"/>
  <c r="BK180" i="12"/>
  <c r="BK146" i="12"/>
  <c r="J229" i="12"/>
  <c r="J169" i="12"/>
  <c r="BK239" i="12"/>
  <c r="J209" i="12"/>
  <c r="J141" i="12"/>
  <c r="J216" i="13"/>
  <c r="J269" i="13"/>
  <c r="BK188" i="13"/>
  <c r="J270" i="13"/>
  <c r="BK145" i="13"/>
  <c r="BK226" i="13"/>
  <c r="J152" i="13"/>
  <c r="BK211" i="13"/>
  <c r="BK267" i="13"/>
  <c r="BK178" i="13"/>
  <c r="J164" i="13"/>
  <c r="BK197" i="14"/>
  <c r="BK144" i="14"/>
  <c r="J211" i="14"/>
  <c r="BK211" i="14"/>
  <c r="J130" i="14"/>
  <c r="BK147" i="14"/>
  <c r="BK185" i="14"/>
  <c r="BK130" i="14"/>
  <c r="J168" i="14"/>
  <c r="BK212" i="14"/>
  <c r="BK184" i="14"/>
  <c r="J153" i="14"/>
  <c r="J202" i="14"/>
  <c r="BK142" i="14"/>
  <c r="BK163" i="14"/>
  <c r="J208" i="15"/>
  <c r="J145" i="15"/>
  <c r="J146" i="15"/>
  <c r="J164" i="15"/>
  <c r="BK176" i="15"/>
  <c r="BK189" i="15"/>
  <c r="BK173" i="15"/>
  <c r="BK200" i="15"/>
  <c r="J173" i="15"/>
  <c r="BK147" i="15"/>
  <c r="BK196" i="15"/>
  <c r="J166" i="15"/>
  <c r="J165" i="15"/>
  <c r="BK148" i="15"/>
  <c r="J131" i="16"/>
  <c r="J134" i="16"/>
  <c r="J151" i="16"/>
  <c r="J145" i="16"/>
  <c r="J136" i="17"/>
  <c r="BK138" i="17"/>
  <c r="J164" i="17"/>
  <c r="BK137" i="17"/>
  <c r="J134" i="17"/>
  <c r="J149" i="17"/>
  <c r="J160" i="17"/>
  <c r="J140" i="17"/>
  <c r="BK147" i="17"/>
  <c r="BK148" i="18"/>
  <c r="BK162" i="18"/>
  <c r="BK165" i="18"/>
  <c r="BK155" i="18"/>
  <c r="BK140" i="18"/>
  <c r="BK158" i="18"/>
  <c r="J134" i="19"/>
  <c r="J186" i="19"/>
  <c r="J180" i="19"/>
  <c r="BK159" i="19"/>
  <c r="J183" i="19"/>
  <c r="J138" i="19"/>
  <c r="J164" i="19"/>
  <c r="BK163" i="19"/>
  <c r="BK134" i="21"/>
  <c r="J158" i="22"/>
  <c r="J155" i="22"/>
  <c r="BK146" i="22"/>
  <c r="J140" i="22"/>
  <c r="J153" i="22"/>
  <c r="J131" i="22"/>
  <c r="J154" i="22"/>
  <c r="BK130" i="22"/>
  <c r="BK135" i="23"/>
  <c r="J244" i="23"/>
  <c r="BK147" i="23"/>
  <c r="BK244" i="23"/>
  <c r="BK201" i="23"/>
  <c r="BK123" i="23"/>
  <c r="J180" i="23"/>
  <c r="BK245" i="23"/>
  <c r="J159" i="23"/>
  <c r="BK145" i="24"/>
  <c r="BK140" i="24"/>
  <c r="BK311" i="25"/>
  <c r="J333" i="25"/>
  <c r="BK210" i="25"/>
  <c r="J307" i="25"/>
  <c r="BK315" i="25"/>
  <c r="BK179" i="25"/>
  <c r="J139" i="26"/>
  <c r="J154" i="26"/>
  <c r="BK123" i="26"/>
  <c r="BK161" i="27"/>
  <c r="J238" i="27"/>
  <c r="J223" i="27"/>
  <c r="J133" i="27"/>
  <c r="J255" i="27"/>
  <c r="BK180" i="27"/>
  <c r="BK265" i="27"/>
  <c r="BK133" i="27"/>
  <c r="J263" i="27"/>
  <c r="J193" i="27"/>
  <c r="BK144" i="28"/>
  <c r="J154" i="28"/>
  <c r="J160" i="28"/>
  <c r="J137" i="28"/>
  <c r="BK142" i="28"/>
  <c r="J141" i="28"/>
  <c r="J2365" i="2"/>
  <c r="BK2296" i="2"/>
  <c r="J2230" i="2"/>
  <c r="BK2155" i="2"/>
  <c r="J2120" i="2"/>
  <c r="BK2106" i="2"/>
  <c r="J2078" i="2"/>
  <c r="BK2060" i="2"/>
  <c r="BK2039" i="2"/>
  <c r="BK2009" i="2"/>
  <c r="J1999" i="2"/>
  <c r="BK1989" i="2"/>
  <c r="J1976" i="2"/>
  <c r="BK1972" i="2"/>
  <c r="J1960" i="2"/>
  <c r="J1943" i="2"/>
  <c r="J1897" i="2"/>
  <c r="J1885" i="2"/>
  <c r="BK1832" i="2"/>
  <c r="J1816" i="2"/>
  <c r="BK1810" i="2"/>
  <c r="J1713" i="2"/>
  <c r="J1706" i="2"/>
  <c r="BK1686" i="2"/>
  <c r="BK1532" i="2"/>
  <c r="J1471" i="2"/>
  <c r="J1448" i="2"/>
  <c r="BK1341" i="2"/>
  <c r="BK1330" i="2"/>
  <c r="J1202" i="2"/>
  <c r="J1080" i="2"/>
  <c r="J794" i="2"/>
  <c r="BK554" i="2"/>
  <c r="J276" i="2"/>
  <c r="BK200" i="2"/>
  <c r="J2356" i="2"/>
  <c r="J2326" i="2"/>
  <c r="J2297" i="2"/>
  <c r="BK2192" i="2"/>
  <c r="J2130" i="2"/>
  <c r="BK2097" i="2"/>
  <c r="J2075" i="2"/>
  <c r="J2020" i="2"/>
  <c r="BK2003" i="2"/>
  <c r="BK1990" i="2"/>
  <c r="BK1980" i="2"/>
  <c r="BK1962" i="2"/>
  <c r="J1955" i="2"/>
  <c r="BK1847" i="2"/>
  <c r="BK1820" i="2"/>
  <c r="J1805" i="2"/>
  <c r="J1760" i="2"/>
  <c r="BK1613" i="2"/>
  <c r="BK1601" i="2"/>
  <c r="J1416" i="2"/>
  <c r="J1393" i="2"/>
  <c r="J1326" i="2"/>
  <c r="BK1283" i="2"/>
  <c r="J1236" i="2"/>
  <c r="BK1170" i="2"/>
  <c r="BK663" i="2"/>
  <c r="BK589" i="2"/>
  <c r="BK398" i="2"/>
  <c r="J308" i="2"/>
  <c r="BK231" i="2"/>
  <c r="J204" i="2"/>
  <c r="J146" i="2"/>
  <c r="BK2274" i="2"/>
  <c r="BK2228" i="2"/>
  <c r="BK2176" i="2"/>
  <c r="J2127" i="2"/>
  <c r="BK2112" i="2"/>
  <c r="J2102" i="2"/>
  <c r="J2061" i="2"/>
  <c r="BK2051" i="2"/>
  <c r="BK2035" i="2"/>
  <c r="J2004" i="2"/>
  <c r="BK1992" i="2"/>
  <c r="J1983" i="2"/>
  <c r="BK1967" i="2"/>
  <c r="BK1953" i="2"/>
  <c r="BK1935" i="2"/>
  <c r="J1899" i="2"/>
  <c r="J1868" i="2"/>
  <c r="J1845" i="2"/>
  <c r="J1817" i="2"/>
  <c r="J1724" i="2"/>
  <c r="BK1713" i="2"/>
  <c r="J1661" i="2"/>
  <c r="BK1573" i="2"/>
  <c r="BK1451" i="2"/>
  <c r="J1371" i="2"/>
  <c r="BK1326" i="2"/>
  <c r="BK1319" i="2"/>
  <c r="BK1112" i="2"/>
  <c r="BK1093" i="2"/>
  <c r="BK1049" i="2"/>
  <c r="J1027" i="2"/>
  <c r="J873" i="2"/>
  <c r="J825" i="2"/>
  <c r="BK694" i="2"/>
  <c r="J365" i="2"/>
  <c r="J352" i="2"/>
  <c r="J315" i="2"/>
  <c r="J284" i="2"/>
  <c r="J262" i="2"/>
  <c r="J195" i="2"/>
  <c r="AS110" i="1"/>
  <c r="J2367" i="2"/>
  <c r="BK2356" i="2"/>
  <c r="BK2349" i="2"/>
  <c r="BK2346" i="2"/>
  <c r="BK2331" i="2"/>
  <c r="J2302" i="2"/>
  <c r="J2294" i="2"/>
  <c r="J2282" i="2"/>
  <c r="BK2270" i="2"/>
  <c r="J2234" i="2"/>
  <c r="BK2230" i="2"/>
  <c r="J2221" i="2"/>
  <c r="BK2217" i="2"/>
  <c r="BK2213" i="2"/>
  <c r="J2155" i="2"/>
  <c r="J2146" i="2"/>
  <c r="BK2143" i="2"/>
  <c r="J2142" i="2"/>
  <c r="J2112" i="2"/>
  <c r="J2082" i="2"/>
  <c r="BK2059" i="2"/>
  <c r="BK2057" i="2"/>
  <c r="J2053" i="2"/>
  <c r="J2036" i="2"/>
  <c r="J2009" i="2"/>
  <c r="J1989" i="2"/>
  <c r="J1984" i="2"/>
  <c r="J1978" i="2"/>
  <c r="J1973" i="2"/>
  <c r="BK1963" i="2"/>
  <c r="J1950" i="2"/>
  <c r="BK1943" i="2"/>
  <c r="BK1890" i="2"/>
  <c r="BK1859" i="2"/>
  <c r="J1793" i="2"/>
  <c r="BK1751" i="2"/>
  <c r="J1712" i="2"/>
  <c r="J1676" i="2"/>
  <c r="J1487" i="2"/>
  <c r="BK1379" i="2"/>
  <c r="J1319" i="2"/>
  <c r="J1198" i="2"/>
  <c r="BK1147" i="2"/>
  <c r="BK880" i="2"/>
  <c r="BK699" i="2"/>
  <c r="J601" i="2"/>
  <c r="J371" i="2"/>
  <c r="BK308" i="2"/>
  <c r="BK215" i="2"/>
  <c r="BK2383" i="2"/>
  <c r="BK2263" i="2"/>
  <c r="BK2251" i="2"/>
  <c r="BK2188" i="2"/>
  <c r="J2163" i="2"/>
  <c r="BK2141" i="2"/>
  <c r="J2114" i="2"/>
  <c r="J2076" i="2"/>
  <c r="J2058" i="2"/>
  <c r="J2044" i="2"/>
  <c r="BK2031" i="2"/>
  <c r="BK2004" i="2"/>
  <c r="J1998" i="2"/>
  <c r="BK1973" i="2"/>
  <c r="J1967" i="2"/>
  <c r="BK1950" i="2"/>
  <c r="J1935" i="2"/>
  <c r="J1933" i="2"/>
  <c r="J1913" i="2"/>
  <c r="J1892" i="2"/>
  <c r="BK1876" i="2"/>
  <c r="BK1817" i="2"/>
  <c r="J1789" i="2"/>
  <c r="BK1760" i="2"/>
  <c r="J1715" i="2"/>
  <c r="J1682" i="2"/>
  <c r="BK1622" i="2"/>
  <c r="BK1487" i="2"/>
  <c r="BK1460" i="2"/>
  <c r="BK1446" i="2"/>
  <c r="J1402" i="2"/>
  <c r="BK1371" i="2"/>
  <c r="J1324" i="2"/>
  <c r="BK1204" i="2"/>
  <c r="BK1198" i="2"/>
  <c r="J1192" i="2"/>
  <c r="BK1152" i="2"/>
  <c r="BK1120" i="2"/>
  <c r="J1108" i="2"/>
  <c r="BK1027" i="2"/>
  <c r="J663" i="2"/>
  <c r="J292" i="2"/>
  <c r="J176" i="2"/>
  <c r="BK439" i="3"/>
  <c r="J338" i="3"/>
  <c r="BK266" i="3"/>
  <c r="BK220" i="3"/>
  <c r="BK205" i="3"/>
  <c r="J192" i="3"/>
  <c r="BK176" i="3"/>
  <c r="BK173" i="3"/>
  <c r="BK532" i="3"/>
  <c r="BK522" i="3"/>
  <c r="BK484" i="3"/>
  <c r="J456" i="3"/>
  <c r="J421" i="3"/>
  <c r="J164" i="3"/>
  <c r="BK550" i="3"/>
  <c r="BK362" i="3"/>
  <c r="J224" i="3"/>
  <c r="J176" i="3"/>
  <c r="J515" i="3"/>
  <c r="J396" i="3"/>
  <c r="J259" i="3"/>
  <c r="BK556" i="3"/>
  <c r="J519" i="3"/>
  <c r="J444" i="3"/>
  <c r="J371" i="3"/>
  <c r="BK257" i="3"/>
  <c r="BK186" i="3"/>
  <c r="BK163" i="3"/>
  <c r="BK515" i="3"/>
  <c r="BK440" i="3"/>
  <c r="BK379" i="3"/>
  <c r="BK179" i="3"/>
  <c r="J553" i="3"/>
  <c r="BK526" i="3"/>
  <c r="J332" i="3"/>
  <c r="BK231" i="3"/>
  <c r="J182" i="3"/>
  <c r="BK160" i="3"/>
  <c r="BK571" i="3"/>
  <c r="BK538" i="3"/>
  <c r="BK482" i="3"/>
  <c r="J442" i="3"/>
  <c r="J308" i="3"/>
  <c r="J227" i="3"/>
  <c r="J559" i="3"/>
  <c r="BK524" i="3"/>
  <c r="BK498" i="3"/>
  <c r="BK404" i="3"/>
  <c r="BK291" i="3"/>
  <c r="J240" i="3"/>
  <c r="J186" i="3"/>
  <c r="BK519" i="3"/>
  <c r="BK479" i="3"/>
  <c r="BK396" i="3"/>
  <c r="J279" i="3"/>
  <c r="BK216" i="3"/>
  <c r="J568" i="3"/>
  <c r="BK475" i="3"/>
  <c r="J291" i="3"/>
  <c r="BK172" i="3"/>
  <c r="BK488" i="3"/>
  <c r="BK466" i="3"/>
  <c r="J340" i="3"/>
  <c r="J248" i="3"/>
  <c r="J190" i="3"/>
  <c r="J173" i="3"/>
  <c r="BK259" i="4"/>
  <c r="BK202" i="4"/>
  <c r="BK153" i="4"/>
  <c r="J249" i="4"/>
  <c r="J235" i="4"/>
  <c r="J266" i="4"/>
  <c r="BK216" i="4"/>
  <c r="J151" i="4"/>
  <c r="J188" i="4"/>
  <c r="BK138" i="4"/>
  <c r="BK190" i="4"/>
  <c r="J209" i="4"/>
  <c r="J165" i="4"/>
  <c r="J221" i="4"/>
  <c r="BK269" i="4"/>
  <c r="BK175" i="4"/>
  <c r="BK193" i="4"/>
  <c r="J194" i="5"/>
  <c r="J168" i="5"/>
  <c r="BK215" i="5"/>
  <c r="J176" i="5"/>
  <c r="J177" i="5"/>
  <c r="J201" i="5"/>
  <c r="BK192" i="5"/>
  <c r="BK213" i="5"/>
  <c r="J226" i="5"/>
  <c r="BK173" i="5"/>
  <c r="BK136" i="5"/>
  <c r="BK175" i="5"/>
  <c r="BK177" i="8"/>
  <c r="J179" i="8"/>
  <c r="J134" i="8"/>
  <c r="J173" i="8"/>
  <c r="BK166" i="9"/>
  <c r="J166" i="9"/>
  <c r="J147" i="9"/>
  <c r="BK153" i="9"/>
  <c r="BK142" i="10"/>
  <c r="J133" i="10"/>
  <c r="BK237" i="11"/>
  <c r="J165" i="11"/>
  <c r="J200" i="11"/>
  <c r="BK145" i="11"/>
  <c r="J153" i="11"/>
  <c r="BK229" i="11"/>
  <c r="J218" i="11"/>
  <c r="J213" i="11"/>
  <c r="BK228" i="11"/>
  <c r="BK223" i="11"/>
  <c r="J210" i="11"/>
  <c r="J195" i="12"/>
  <c r="BK248" i="12"/>
  <c r="BK192" i="12"/>
  <c r="BK155" i="12"/>
  <c r="BK181" i="12"/>
  <c r="J266" i="12"/>
  <c r="J258" i="12"/>
  <c r="J207" i="12"/>
  <c r="J156" i="12"/>
  <c r="BK172" i="12"/>
  <c r="J160" i="12"/>
  <c r="J142" i="12"/>
  <c r="J272" i="12"/>
  <c r="BK233" i="12"/>
  <c r="BK191" i="12"/>
  <c r="BK273" i="12"/>
  <c r="J249" i="12"/>
  <c r="J181" i="12"/>
  <c r="J147" i="12"/>
  <c r="BK265" i="12"/>
  <c r="BK164" i="12"/>
  <c r="BK241" i="12"/>
  <c r="J154" i="12"/>
  <c r="J261" i="13"/>
  <c r="J193" i="13"/>
  <c r="J268" i="13"/>
  <c r="J178" i="13"/>
  <c r="J259" i="13"/>
  <c r="BK138" i="13"/>
  <c r="J211" i="13"/>
  <c r="BK143" i="13"/>
  <c r="J182" i="13"/>
  <c r="BK256" i="13"/>
  <c r="J199" i="13"/>
  <c r="BK199" i="13"/>
  <c r="BK182" i="13"/>
  <c r="J131" i="13"/>
  <c r="BK155" i="14"/>
  <c r="J206" i="14"/>
  <c r="J160" i="14"/>
  <c r="BK181" i="14"/>
  <c r="BK178" i="14"/>
  <c r="J191" i="14"/>
  <c r="J161" i="14"/>
  <c r="BK194" i="14"/>
  <c r="BK135" i="14"/>
  <c r="BK156" i="14"/>
  <c r="J174" i="14"/>
  <c r="J208" i="14"/>
  <c r="J175" i="14"/>
  <c r="BK187" i="14"/>
  <c r="BK133" i="14"/>
  <c r="BK182" i="15"/>
  <c r="J198" i="15"/>
  <c r="BK141" i="15"/>
  <c r="J168" i="15"/>
  <c r="J184" i="15"/>
  <c r="BK202" i="15"/>
  <c r="BK172" i="15"/>
  <c r="J141" i="15"/>
  <c r="J182" i="15"/>
  <c r="J187" i="15"/>
  <c r="BK145" i="15"/>
  <c r="J148" i="16"/>
  <c r="BK141" i="16"/>
  <c r="BK150" i="16"/>
  <c r="BK169" i="17"/>
  <c r="BK162" i="17"/>
  <c r="BK161" i="17"/>
  <c r="J137" i="17"/>
  <c r="BK174" i="17"/>
  <c r="J133" i="17"/>
  <c r="J131" i="17"/>
  <c r="J150" i="17"/>
  <c r="BK156" i="17"/>
  <c r="J164" i="18"/>
  <c r="BK138" i="18"/>
  <c r="BK145" i="18"/>
  <c r="BK151" i="18"/>
  <c r="BK143" i="18"/>
  <c r="J160" i="18"/>
  <c r="J156" i="19"/>
  <c r="J131" i="19"/>
  <c r="J171" i="19"/>
  <c r="BK168" i="19"/>
  <c r="BK158" i="19"/>
  <c r="BK173" i="19"/>
  <c r="J132" i="19"/>
  <c r="BK161" i="19"/>
  <c r="BK182" i="19"/>
  <c r="J153" i="19"/>
  <c r="BK129" i="20"/>
  <c r="J128" i="21"/>
  <c r="J135" i="21"/>
  <c r="BK131" i="21"/>
  <c r="J159" i="22"/>
  <c r="BK147" i="22"/>
  <c r="J134" i="22"/>
  <c r="BK153" i="22"/>
  <c r="BK142" i="22"/>
  <c r="J129" i="22"/>
  <c r="J204" i="23"/>
  <c r="J183" i="23"/>
  <c r="BK162" i="23"/>
  <c r="BK207" i="23"/>
  <c r="J247" i="23"/>
  <c r="BK150" i="23"/>
  <c r="BK240" i="23"/>
  <c r="BK250" i="23"/>
  <c r="J189" i="23"/>
  <c r="J162" i="23"/>
  <c r="J160" i="24"/>
  <c r="BK131" i="24"/>
  <c r="J136" i="24"/>
  <c r="J224" i="25"/>
  <c r="J275" i="25"/>
  <c r="J258" i="25"/>
  <c r="J303" i="25"/>
  <c r="BK172" i="25"/>
  <c r="BK258" i="25"/>
  <c r="BK326" i="25"/>
  <c r="J360" i="25"/>
  <c r="BK275" i="25"/>
  <c r="J354" i="25"/>
  <c r="BK331" i="25"/>
  <c r="J205" i="25"/>
  <c r="BK245" i="25"/>
  <c r="BK279" i="25"/>
  <c r="BK147" i="26"/>
  <c r="BK152" i="26"/>
  <c r="J127" i="26"/>
  <c r="BK129" i="27"/>
  <c r="J155" i="27"/>
  <c r="BK138" i="27"/>
  <c r="BK189" i="27"/>
  <c r="J254" i="27"/>
  <c r="J212" i="27"/>
  <c r="BK155" i="27"/>
  <c r="BK165" i="27"/>
  <c r="J155" i="28"/>
  <c r="BK146" i="28"/>
  <c r="BK134" i="28"/>
  <c r="BK139" i="28"/>
  <c r="J130" i="28"/>
  <c r="BK130" i="28"/>
  <c r="BK2347" i="2"/>
  <c r="BK2297" i="2"/>
  <c r="BK2234" i="2"/>
  <c r="J2199" i="2"/>
  <c r="BK2157" i="2"/>
  <c r="J2121" i="2"/>
  <c r="BK2076" i="2"/>
  <c r="J2056" i="2"/>
  <c r="BK2044" i="2"/>
  <c r="BK2032" i="2"/>
  <c r="J2013" i="2"/>
  <c r="J2001" i="2"/>
  <c r="BK1970" i="2"/>
  <c r="J1958" i="2"/>
  <c r="BK1945" i="2"/>
  <c r="J1903" i="2"/>
  <c r="BK1892" i="2"/>
  <c r="J1864" i="2"/>
  <c r="BK1789" i="2"/>
  <c r="J1743" i="2"/>
  <c r="BK1712" i="2"/>
  <c r="BK1698" i="2"/>
  <c r="J1672" i="2"/>
  <c r="J1524" i="2"/>
  <c r="BK1462" i="2"/>
  <c r="BK1407" i="2"/>
  <c r="J1347" i="2"/>
  <c r="J1297" i="2"/>
  <c r="J1168" i="2"/>
  <c r="J965" i="2"/>
  <c r="BK466" i="2"/>
  <c r="BK385" i="2"/>
  <c r="BK292" i="2"/>
  <c r="BK219" i="2"/>
  <c r="BK2387" i="2"/>
  <c r="J2306" i="2"/>
  <c r="J2290" i="2"/>
  <c r="J2270" i="2"/>
  <c r="J2188" i="2"/>
  <c r="BK2129" i="2"/>
  <c r="J2062" i="2"/>
  <c r="J2049" i="2"/>
  <c r="J2047" i="2"/>
  <c r="BK2037" i="2"/>
  <c r="BK2018" i="2"/>
  <c r="BK2008" i="2"/>
  <c r="BK1981" i="2"/>
  <c r="J1962" i="2"/>
  <c r="BK1960" i="2"/>
  <c r="J1917" i="2"/>
  <c r="BK1903" i="2"/>
  <c r="J1854" i="2"/>
  <c r="BK1682" i="2"/>
  <c r="BK1607" i="2"/>
  <c r="BK1526" i="2"/>
  <c r="J1480" i="2"/>
  <c r="J1421" i="2"/>
  <c r="J1357" i="2"/>
  <c r="BK1192" i="2"/>
  <c r="J1112" i="2"/>
  <c r="BK1080" i="2"/>
  <c r="BK803" i="2"/>
  <c r="BK618" i="2"/>
  <c r="J585" i="2"/>
  <c r="BK404" i="2"/>
  <c r="J189" i="2"/>
  <c r="J484" i="3"/>
  <c r="J391" i="3"/>
  <c r="J310" i="3"/>
  <c r="J254" i="3"/>
  <c r="BK189" i="3"/>
  <c r="J160" i="3"/>
  <c r="BK201" i="4"/>
  <c r="BK151" i="4"/>
  <c r="J245" i="4"/>
  <c r="J257" i="4"/>
  <c r="BK183" i="4"/>
  <c r="BK204" i="4"/>
  <c r="BK249" i="4"/>
  <c r="J193" i="4"/>
  <c r="BK192" i="4"/>
  <c r="BK218" i="4"/>
  <c r="BK251" i="4"/>
  <c r="J181" i="4"/>
  <c r="BK237" i="4"/>
  <c r="BK165" i="4"/>
  <c r="BK248" i="4"/>
  <c r="BK197" i="4"/>
  <c r="BK150" i="5"/>
  <c r="J211" i="5"/>
  <c r="BK186" i="5"/>
  <c r="J196" i="5"/>
  <c r="J179" i="5"/>
  <c r="J153" i="5"/>
  <c r="J202" i="5"/>
  <c r="J162" i="5"/>
  <c r="J136" i="5"/>
  <c r="BK153" i="5"/>
  <c r="J137" i="5"/>
  <c r="J143" i="5"/>
  <c r="BK144" i="6"/>
  <c r="J167" i="6"/>
  <c r="J141" i="6"/>
  <c r="J178" i="7"/>
  <c r="J136" i="7"/>
  <c r="BK139" i="7"/>
  <c r="J167" i="7"/>
  <c r="J132" i="7"/>
  <c r="J179" i="7"/>
  <c r="BK191" i="8"/>
  <c r="BK138" i="8"/>
  <c r="BK149" i="8"/>
  <c r="J176" i="8"/>
  <c r="J194" i="8"/>
  <c r="J202" i="8"/>
  <c r="BK174" i="8"/>
  <c r="J168" i="9"/>
  <c r="J163" i="9"/>
  <c r="BK140" i="9"/>
  <c r="BK132" i="10"/>
  <c r="BK128" i="10"/>
  <c r="J143" i="10"/>
  <c r="BK129" i="10"/>
  <c r="BK200" i="11"/>
  <c r="J222" i="11"/>
  <c r="J146" i="11"/>
  <c r="BK207" i="11"/>
  <c r="BK154" i="11"/>
  <c r="J154" i="11"/>
  <c r="J229" i="11"/>
  <c r="J168" i="11"/>
  <c r="J176" i="11"/>
  <c r="BK162" i="11"/>
  <c r="BK220" i="11"/>
  <c r="BK211" i="11"/>
  <c r="BK134" i="11"/>
  <c r="BK206" i="12"/>
  <c r="J187" i="12"/>
  <c r="J188" i="12"/>
  <c r="BK156" i="12"/>
  <c r="J237" i="12"/>
  <c r="BK167" i="12"/>
  <c r="BK142" i="12"/>
  <c r="BK224" i="12"/>
  <c r="BK255" i="12"/>
  <c r="BK176" i="12"/>
  <c r="BK205" i="12"/>
  <c r="J150" i="12"/>
  <c r="BK143" i="12"/>
  <c r="J259" i="12"/>
  <c r="BK234" i="12"/>
  <c r="BK207" i="12"/>
  <c r="BK275" i="12"/>
  <c r="J233" i="12"/>
  <c r="BK175" i="12"/>
  <c r="BK268" i="12"/>
  <c r="BK222" i="12"/>
  <c r="J165" i="12"/>
  <c r="J151" i="12"/>
  <c r="J217" i="12"/>
  <c r="J234" i="13"/>
  <c r="J145" i="13"/>
  <c r="J253" i="13"/>
  <c r="BK194" i="13"/>
  <c r="BK131" i="13"/>
  <c r="J222" i="13"/>
  <c r="BK222" i="13"/>
  <c r="BK159" i="13"/>
  <c r="BK205" i="13"/>
  <c r="J239" i="13"/>
  <c r="J232" i="13"/>
  <c r="J205" i="13"/>
  <c r="BK135" i="13"/>
  <c r="J132" i="13"/>
  <c r="BK170" i="14"/>
  <c r="BK134" i="14"/>
  <c r="BK167" i="14"/>
  <c r="J183" i="14"/>
  <c r="J132" i="14"/>
  <c r="J173" i="14"/>
  <c r="J131" i="14"/>
  <c r="BK182" i="14"/>
  <c r="J166" i="14"/>
  <c r="BK175" i="14"/>
  <c r="J212" i="14"/>
  <c r="BK177" i="14"/>
  <c r="BK151" i="14"/>
  <c r="BK183" i="14"/>
  <c r="BK187" i="15"/>
  <c r="J139" i="15"/>
  <c r="BK199" i="15"/>
  <c r="J148" i="15"/>
  <c r="BK164" i="15"/>
  <c r="BK206" i="15"/>
  <c r="J169" i="15"/>
  <c r="J205" i="15"/>
  <c r="BK190" i="15"/>
  <c r="J175" i="15"/>
  <c r="BK136" i="16"/>
  <c r="J152" i="16"/>
  <c r="BK145" i="16"/>
  <c r="BK170" i="17"/>
  <c r="BK157" i="17"/>
  <c r="BK151" i="17"/>
  <c r="BK140" i="17"/>
  <c r="J168" i="17"/>
  <c r="BK159" i="17"/>
  <c r="J144" i="17"/>
  <c r="BK171" i="17"/>
  <c r="BK131" i="17"/>
  <c r="BK153" i="18"/>
  <c r="BK134" i="18"/>
  <c r="J144" i="18"/>
  <c r="BK160" i="18"/>
  <c r="J145" i="18"/>
  <c r="J161" i="18"/>
  <c r="J155" i="19"/>
  <c r="BK172" i="19"/>
  <c r="BK185" i="19"/>
  <c r="BK164" i="19"/>
  <c r="BK132" i="19"/>
  <c r="BK152" i="19"/>
  <c r="BK142" i="19"/>
  <c r="BK156" i="19"/>
  <c r="BK134" i="19"/>
  <c r="BK143" i="19"/>
  <c r="BK179" i="19"/>
  <c r="BK140" i="19"/>
  <c r="J130" i="21"/>
  <c r="J136" i="21"/>
  <c r="BK127" i="21"/>
  <c r="J144" i="22"/>
  <c r="J149" i="22"/>
  <c r="BK138" i="22"/>
  <c r="BK150" i="22"/>
  <c r="BK140" i="22"/>
  <c r="J132" i="23"/>
  <c r="J123" i="23"/>
  <c r="BK144" i="23"/>
  <c r="BK243" i="23"/>
  <c r="BK183" i="23"/>
  <c r="BK234" i="23"/>
  <c r="J168" i="23"/>
  <c r="J213" i="23"/>
  <c r="BK195" i="23"/>
  <c r="BK156" i="23"/>
  <c r="BK163" i="24"/>
  <c r="BK156" i="24"/>
  <c r="J161" i="24"/>
  <c r="J331" i="25"/>
  <c r="BK361" i="25"/>
  <c r="BK153" i="25"/>
  <c r="J296" i="25"/>
  <c r="BK354" i="25"/>
  <c r="BK238" i="25"/>
  <c r="J337" i="25"/>
  <c r="BK356" i="25"/>
  <c r="J361" i="25"/>
  <c r="J229" i="25"/>
  <c r="BK349" i="25"/>
  <c r="J149" i="25"/>
  <c r="BK229" i="25"/>
  <c r="BK254" i="25"/>
  <c r="J145" i="26"/>
  <c r="J146" i="26"/>
  <c r="BK253" i="27"/>
  <c r="J203" i="27"/>
  <c r="J129" i="27"/>
  <c r="J197" i="27"/>
  <c r="J169" i="27"/>
  <c r="BK193" i="27"/>
  <c r="J137" i="27"/>
  <c r="J156" i="28"/>
  <c r="BK148" i="28"/>
  <c r="J152" i="28"/>
  <c r="J133" i="28"/>
  <c r="J158" i="28"/>
  <c r="BK129" i="28"/>
  <c r="BK149" i="28"/>
  <c r="BK1500" i="2"/>
  <c r="J1449" i="2"/>
  <c r="J1318" i="2"/>
  <c r="J1186" i="2"/>
  <c r="J1053" i="2"/>
  <c r="BK706" i="2"/>
  <c r="BK594" i="2"/>
  <c r="J410" i="2"/>
  <c r="BK267" i="2"/>
  <c r="J199" i="2"/>
  <c r="AS101" i="1"/>
  <c r="BK2194" i="2"/>
  <c r="BK2147" i="2"/>
  <c r="BK2061" i="2"/>
  <c r="J2048" i="2"/>
  <c r="BK2040" i="2"/>
  <c r="J2034" i="2"/>
  <c r="BK2019" i="2"/>
  <c r="J2006" i="2"/>
  <c r="BK1969" i="2"/>
  <c r="BK1961" i="2"/>
  <c r="BK1946" i="2"/>
  <c r="BK1911" i="2"/>
  <c r="J1832" i="2"/>
  <c r="BK1473" i="2"/>
  <c r="J1407" i="2"/>
  <c r="J1332" i="2"/>
  <c r="BK1255" i="2"/>
  <c r="BK1200" i="2"/>
  <c r="J1120" i="2"/>
  <c r="J694" i="2"/>
  <c r="J594" i="2"/>
  <c r="J393" i="2"/>
  <c r="BK296" i="2"/>
  <c r="J210" i="2"/>
  <c r="BK195" i="2"/>
  <c r="BK2306" i="2"/>
  <c r="BK2265" i="2"/>
  <c r="J2194" i="2"/>
  <c r="BK2140" i="2"/>
  <c r="BK2091" i="2"/>
  <c r="BK2078" i="2"/>
  <c r="J2065" i="2"/>
  <c r="BK2052" i="2"/>
  <c r="BK2036" i="2"/>
  <c r="J2007" i="2"/>
  <c r="BK1987" i="2"/>
  <c r="BK1976" i="2"/>
  <c r="J1966" i="2"/>
  <c r="J1949" i="2"/>
  <c r="BK1933" i="2"/>
  <c r="J1896" i="2"/>
  <c r="BK1864" i="2"/>
  <c r="BK1815" i="2"/>
  <c r="BK1793" i="2"/>
  <c r="BK1772" i="2"/>
  <c r="J1694" i="2"/>
  <c r="J1649" i="2"/>
  <c r="BK1582" i="2"/>
  <c r="J1492" i="2"/>
  <c r="J1460" i="2"/>
  <c r="J1379" i="2"/>
  <c r="BK1337" i="2"/>
  <c r="BK1320" i="2"/>
  <c r="J1204" i="2"/>
  <c r="J1184" i="2"/>
  <c r="BK1053" i="2"/>
  <c r="J1037" i="2"/>
  <c r="BK961" i="2"/>
  <c r="BK842" i="2"/>
  <c r="J745" i="2"/>
  <c r="J632" i="2"/>
  <c r="BK581" i="2"/>
  <c r="J2387" i="2"/>
  <c r="J2296" i="2"/>
  <c r="J2288" i="2"/>
  <c r="J2263" i="2"/>
  <c r="J2128" i="2"/>
  <c r="BK2058" i="2"/>
  <c r="BK2056" i="2"/>
  <c r="BK2049" i="2"/>
  <c r="J2031" i="2"/>
  <c r="J2010" i="2"/>
  <c r="J2003" i="2"/>
  <c r="J1997" i="2"/>
  <c r="J1977" i="2"/>
  <c r="J1975" i="2"/>
  <c r="J1951" i="2"/>
  <c r="BK1939" i="2"/>
  <c r="J1898" i="2"/>
  <c r="J1841" i="2"/>
  <c r="BK1809" i="2"/>
  <c r="J1756" i="2"/>
  <c r="BK1732" i="2"/>
  <c r="BK1639" i="2"/>
  <c r="BK1540" i="2"/>
  <c r="BK1496" i="2"/>
  <c r="J1441" i="2"/>
  <c r="J1411" i="2"/>
  <c r="J1321" i="2"/>
  <c r="J1215" i="2"/>
  <c r="J1161" i="2"/>
  <c r="BK1108" i="2"/>
  <c r="J1049" i="2"/>
  <c r="BK965" i="2"/>
  <c r="BK873" i="2"/>
  <c r="BK745" i="2"/>
  <c r="J356" i="2"/>
  <c r="J296" i="2"/>
  <c r="BK247" i="2"/>
  <c r="BK210" i="2"/>
  <c r="J200" i="2"/>
  <c r="J184" i="2"/>
  <c r="J166" i="2"/>
  <c r="J2209" i="2"/>
  <c r="BK2182" i="2"/>
  <c r="J2147" i="2"/>
  <c r="J2143" i="2"/>
  <c r="J2140" i="2"/>
  <c r="BK1985" i="2"/>
  <c r="J1956" i="2"/>
  <c r="BK1949" i="2"/>
  <c r="BK1896" i="2"/>
  <c r="BK1889" i="2"/>
  <c r="J1849" i="2"/>
  <c r="BK1816" i="2"/>
  <c r="BK1724" i="2"/>
  <c r="BK1700" i="2"/>
  <c r="BK1692" i="2"/>
  <c r="J1667" i="2"/>
  <c r="J1613" i="2"/>
  <c r="J1540" i="2"/>
  <c r="BK1482" i="2"/>
  <c r="BK1448" i="2"/>
  <c r="BK1421" i="2"/>
  <c r="BK1374" i="2"/>
  <c r="BK1325" i="2"/>
  <c r="BK1308" i="2"/>
  <c r="J1269" i="2"/>
  <c r="BK1184" i="2"/>
  <c r="J1129" i="2"/>
  <c r="J1100" i="2"/>
  <c r="J1048" i="2"/>
  <c r="BK866" i="2"/>
  <c r="BK590" i="2"/>
  <c r="J554" i="2"/>
  <c r="J405" i="2"/>
  <c r="BK365" i="2"/>
  <c r="J272" i="2"/>
  <c r="BK204" i="2"/>
  <c r="BK166" i="2"/>
  <c r="J387" i="3"/>
  <c r="BK279" i="3"/>
  <c r="BK239" i="3"/>
  <c r="J216" i="3"/>
  <c r="J195" i="3"/>
  <c r="J178" i="3"/>
  <c r="BK560" i="3"/>
  <c r="J541" i="3"/>
  <c r="J500" i="3"/>
  <c r="J455" i="3"/>
  <c r="BK415" i="3"/>
  <c r="BK162" i="3"/>
  <c r="J528" i="3"/>
  <c r="BK487" i="3"/>
  <c r="BK350" i="3"/>
  <c r="J295" i="3"/>
  <c r="BK166" i="3"/>
  <c r="J556" i="3"/>
  <c r="BK514" i="3"/>
  <c r="J318" i="3"/>
  <c r="J546" i="3"/>
  <c r="J479" i="3"/>
  <c r="J439" i="3"/>
  <c r="BK269" i="3"/>
  <c r="J187" i="3"/>
  <c r="J168" i="3"/>
  <c r="BK541" i="3"/>
  <c r="BK470" i="3"/>
  <c r="J459" i="3"/>
  <c r="J374" i="3"/>
  <c r="BK218" i="3"/>
  <c r="BK564" i="3"/>
  <c r="BK531" i="3"/>
  <c r="BK468" i="3"/>
  <c r="BK562" i="3"/>
  <c r="BK501" i="3"/>
  <c r="BK457" i="3"/>
  <c r="BK364" i="3"/>
  <c r="J246" i="3"/>
  <c r="J573" i="3"/>
  <c r="J534" i="3"/>
  <c r="BK509" i="3"/>
  <c r="BK477" i="3"/>
  <c r="BK394" i="3"/>
  <c r="J301" i="3"/>
  <c r="BK245" i="3"/>
  <c r="BK195" i="3"/>
  <c r="BK518" i="3"/>
  <c r="J461" i="3"/>
  <c r="BK376" i="3"/>
  <c r="J273" i="3"/>
  <c r="BK201" i="3"/>
  <c r="BK149" i="3"/>
  <c r="BK369" i="3"/>
  <c r="BK271" i="3"/>
  <c r="J181" i="3"/>
  <c r="J504" i="3"/>
  <c r="J481" i="3"/>
  <c r="J452" i="3"/>
  <c r="BK263" i="3"/>
  <c r="BK215" i="3"/>
  <c r="J165" i="3"/>
  <c r="BK258" i="4"/>
  <c r="BK171" i="4"/>
  <c r="J251" i="4"/>
  <c r="J243" i="4"/>
  <c r="BK182" i="4"/>
  <c r="BK254" i="4"/>
  <c r="BK181" i="4"/>
  <c r="BK207" i="4"/>
  <c r="BK257" i="4"/>
  <c r="BK271" i="4"/>
  <c r="J201" i="4"/>
  <c r="BK177" i="4"/>
  <c r="BK200" i="4"/>
  <c r="BK267" i="4"/>
  <c r="J177" i="4"/>
  <c r="J254" i="4"/>
  <c r="J171" i="4"/>
  <c r="J195" i="4"/>
  <c r="BK203" i="5"/>
  <c r="BK196" i="5"/>
  <c r="BK170" i="5"/>
  <c r="J209" i="5"/>
  <c r="BK220" i="5"/>
  <c r="J217" i="5"/>
  <c r="BK147" i="5"/>
  <c r="BK207" i="5"/>
  <c r="J170" i="5"/>
  <c r="BK142" i="5"/>
  <c r="BK209" i="5"/>
  <c r="BK176" i="5"/>
  <c r="J174" i="5"/>
  <c r="J182" i="5"/>
  <c r="BK161" i="5"/>
  <c r="J162" i="6"/>
  <c r="BK166" i="6"/>
  <c r="J166" i="6"/>
  <c r="J149" i="6"/>
  <c r="J181" i="7"/>
  <c r="BK179" i="7"/>
  <c r="BK159" i="7"/>
  <c r="J171" i="7"/>
  <c r="BK169" i="7"/>
  <c r="BK165" i="8"/>
  <c r="J199" i="8"/>
  <c r="J171" i="8"/>
  <c r="J158" i="8"/>
  <c r="J146" i="8"/>
  <c r="J162" i="8"/>
  <c r="J164" i="9"/>
  <c r="J160" i="9"/>
  <c r="BK157" i="9"/>
  <c r="J136" i="10"/>
  <c r="BK131" i="10"/>
  <c r="BK234" i="11"/>
  <c r="BK139" i="11"/>
  <c r="BK226" i="11"/>
  <c r="J162" i="11"/>
  <c r="J234" i="11"/>
  <c r="BK222" i="11"/>
  <c r="J158" i="11"/>
  <c r="J228" i="11"/>
  <c r="J227" i="11"/>
  <c r="J223" i="12"/>
  <c r="J148" i="12"/>
  <c r="BK183" i="12"/>
  <c r="J145" i="12"/>
  <c r="J210" i="12"/>
  <c r="J270" i="12"/>
  <c r="BK226" i="12"/>
  <c r="J167" i="12"/>
  <c r="J222" i="12"/>
  <c r="J158" i="12"/>
  <c r="BK204" i="12"/>
  <c r="J140" i="12"/>
  <c r="J136" i="12"/>
  <c r="J267" i="12"/>
  <c r="J240" i="12"/>
  <c r="J184" i="12"/>
  <c r="BK272" i="12"/>
  <c r="J234" i="12"/>
  <c r="J196" i="12"/>
  <c r="BK169" i="12"/>
  <c r="BK140" i="12"/>
  <c r="BK240" i="12"/>
  <c r="BK162" i="12"/>
  <c r="J193" i="12"/>
  <c r="J256" i="13"/>
  <c r="J210" i="13"/>
  <c r="BK270" i="13"/>
  <c r="BK234" i="13"/>
  <c r="BK268" i="13"/>
  <c r="BK153" i="13"/>
  <c r="J233" i="13"/>
  <c r="BK172" i="13"/>
  <c r="J212" i="13"/>
  <c r="BK173" i="13"/>
  <c r="BK258" i="13"/>
  <c r="BK204" i="13"/>
  <c r="BK216" i="13"/>
  <c r="J159" i="13"/>
  <c r="J151" i="13"/>
  <c r="BK202" i="14"/>
  <c r="BK132" i="14"/>
  <c r="BK189" i="14"/>
  <c r="J210" i="14"/>
  <c r="J155" i="14"/>
  <c r="BK206" i="14"/>
  <c r="J195" i="14"/>
  <c r="J137" i="14"/>
  <c r="J178" i="14"/>
  <c r="J148" i="14"/>
  <c r="BK173" i="14"/>
  <c r="J209" i="14"/>
  <c r="J189" i="14"/>
  <c r="J144" i="14"/>
  <c r="BK137" i="14"/>
  <c r="J134" i="14"/>
  <c r="J176" i="15"/>
  <c r="J190" i="15"/>
  <c r="J147" i="15"/>
  <c r="BK204" i="15"/>
  <c r="J177" i="15"/>
  <c r="BK197" i="15"/>
  <c r="J155" i="15"/>
  <c r="J186" i="15"/>
  <c r="BK203" i="15"/>
  <c r="J172" i="15"/>
  <c r="BK174" i="15"/>
  <c r="J153" i="15"/>
  <c r="BK151" i="16"/>
  <c r="BK139" i="16"/>
  <c r="J136" i="16"/>
  <c r="BK168" i="17"/>
  <c r="BK148" i="17"/>
  <c r="BK143" i="17"/>
  <c r="BK166" i="17"/>
  <c r="J162" i="17"/>
  <c r="BK132" i="17"/>
  <c r="J135" i="17"/>
  <c r="J148" i="17"/>
  <c r="BK142" i="17"/>
  <c r="J155" i="18"/>
  <c r="J132" i="18"/>
  <c r="BK159" i="18"/>
  <c r="J139" i="18"/>
  <c r="J156" i="18"/>
  <c r="J159" i="18"/>
  <c r="J149" i="18"/>
  <c r="J142" i="19"/>
  <c r="J129" i="19"/>
  <c r="J144" i="19"/>
  <c r="BK150" i="19"/>
  <c r="BK160" i="19"/>
  <c r="BK170" i="19"/>
  <c r="BK188" i="19"/>
  <c r="J146" i="19"/>
  <c r="J177" i="19"/>
  <c r="BK136" i="19"/>
  <c r="BK135" i="19"/>
  <c r="J133" i="19"/>
  <c r="BK130" i="20"/>
  <c r="J133" i="20"/>
  <c r="J134" i="21"/>
  <c r="BK159" i="22"/>
  <c r="J132" i="22"/>
  <c r="J138" i="22"/>
  <c r="BK228" i="23"/>
  <c r="J192" i="23"/>
  <c r="BK180" i="23"/>
  <c r="J207" i="23"/>
  <c r="BK210" i="23"/>
  <c r="J195" i="23"/>
  <c r="BK231" i="23"/>
  <c r="J177" i="23"/>
  <c r="J201" i="23"/>
  <c r="J148" i="24"/>
  <c r="J167" i="24"/>
  <c r="J131" i="24"/>
  <c r="J241" i="25"/>
  <c r="BK241" i="25"/>
  <c r="J177" i="25"/>
  <c r="J281" i="25"/>
  <c r="BK307" i="25"/>
  <c r="BK249" i="25"/>
  <c r="J323" i="25"/>
  <c r="J201" i="25"/>
  <c r="BK190" i="25"/>
  <c r="J249" i="25"/>
  <c r="J167" i="25"/>
  <c r="BK163" i="25"/>
  <c r="BK224" i="25"/>
  <c r="J153" i="25"/>
  <c r="BK233" i="25"/>
  <c r="BK295" i="25"/>
  <c r="J145" i="25"/>
  <c r="J252" i="27"/>
  <c r="BK125" i="27"/>
  <c r="BK147" i="27"/>
  <c r="BK242" i="27"/>
  <c r="BK230" i="27"/>
  <c r="BK252" i="27"/>
  <c r="J174" i="27"/>
  <c r="BK151" i="27"/>
  <c r="J151" i="28"/>
  <c r="BK126" i="28"/>
  <c r="J145" i="28"/>
  <c r="J143" i="28"/>
  <c r="BK156" i="28"/>
  <c r="J138" i="28"/>
  <c r="J530" i="3"/>
  <c r="J506" i="3"/>
  <c r="BK428" i="3"/>
  <c r="J166" i="3"/>
  <c r="BK551" i="3"/>
  <c r="J524" i="3"/>
  <c r="BK485" i="3"/>
  <c r="J320" i="3"/>
  <c r="J189" i="3"/>
  <c r="BK563" i="3"/>
  <c r="J518" i="3"/>
  <c r="J435" i="3"/>
  <c r="J348" i="3"/>
  <c r="J257" i="3"/>
  <c r="J550" i="3"/>
  <c r="BK525" i="3"/>
  <c r="J453" i="3"/>
  <c r="J430" i="3"/>
  <c r="J263" i="3"/>
  <c r="BK197" i="3"/>
  <c r="J169" i="3"/>
  <c r="BK555" i="3"/>
  <c r="BK461" i="3"/>
  <c r="J428" i="3"/>
  <c r="BK225" i="3"/>
  <c r="J558" i="3"/>
  <c r="J543" i="3"/>
  <c r="J477" i="3"/>
  <c r="J469" i="3"/>
  <c r="J389" i="3"/>
  <c r="BK316" i="3"/>
  <c r="J271" i="3"/>
  <c r="BK232" i="3"/>
  <c r="BK200" i="3"/>
  <c r="J170" i="3"/>
  <c r="BK568" i="3"/>
  <c r="BK534" i="3"/>
  <c r="J488" i="3"/>
  <c r="J460" i="3"/>
  <c r="BK243" i="3"/>
  <c r="BK570" i="3"/>
  <c r="BK546" i="3"/>
  <c r="J483" i="3"/>
  <c r="J446" i="3"/>
  <c r="BK254" i="3"/>
  <c r="J197" i="3"/>
  <c r="J153" i="3"/>
  <c r="BK569" i="3"/>
  <c r="BK451" i="3"/>
  <c r="J405" i="3"/>
  <c r="BK305" i="3"/>
  <c r="BK219" i="3"/>
  <c r="J157" i="3"/>
  <c r="BK447" i="3"/>
  <c r="J283" i="3"/>
  <c r="BK537" i="3"/>
  <c r="BK486" i="3"/>
  <c r="J376" i="3"/>
  <c r="J303" i="3"/>
  <c r="BK241" i="3"/>
  <c r="J219" i="3"/>
  <c r="J179" i="3"/>
  <c r="BK268" i="4"/>
  <c r="J212" i="4"/>
  <c r="J194" i="4"/>
  <c r="BK143" i="4"/>
  <c r="J239" i="4"/>
  <c r="BK140" i="4"/>
  <c r="J223" i="4"/>
  <c r="BK188" i="4"/>
  <c r="BK215" i="4"/>
  <c r="J175" i="4"/>
  <c r="J259" i="4"/>
  <c r="BK198" i="4"/>
  <c r="BK221" i="4"/>
  <c r="J271" i="4"/>
  <c r="J205" i="4"/>
  <c r="BK220" i="4"/>
  <c r="J216" i="4"/>
  <c r="BK201" i="5"/>
  <c r="J167" i="5"/>
  <c r="J192" i="5"/>
  <c r="BK221" i="5"/>
  <c r="BK167" i="5"/>
  <c r="BK145" i="5"/>
  <c r="J166" i="5"/>
  <c r="BK187" i="5"/>
  <c r="J204" i="5"/>
  <c r="J186" i="5"/>
  <c r="BK168" i="5"/>
  <c r="J216" i="5"/>
  <c r="BK208" i="5"/>
  <c r="J189" i="5"/>
  <c r="BK219" i="5"/>
  <c r="J148" i="5"/>
  <c r="BK169" i="5"/>
  <c r="J138" i="5"/>
  <c r="BK157" i="5"/>
  <c r="BK172" i="6"/>
  <c r="BK169" i="6"/>
  <c r="J165" i="6"/>
  <c r="J164" i="6"/>
  <c r="J136" i="6"/>
  <c r="BK176" i="7"/>
  <c r="BK173" i="7"/>
  <c r="BK168" i="7"/>
  <c r="J188" i="7"/>
  <c r="BK144" i="7"/>
  <c r="BK148" i="7"/>
  <c r="BK183" i="8"/>
  <c r="J174" i="8"/>
  <c r="J149" i="8"/>
  <c r="J165" i="8"/>
  <c r="BK142" i="8"/>
  <c r="BK159" i="9"/>
  <c r="BK132" i="9"/>
  <c r="J132" i="9"/>
  <c r="J132" i="10"/>
  <c r="J129" i="10"/>
  <c r="J142" i="10"/>
  <c r="BK233" i="11"/>
  <c r="BK155" i="11"/>
  <c r="J225" i="11"/>
  <c r="J207" i="11"/>
  <c r="J209" i="11"/>
  <c r="J150" i="11"/>
  <c r="J236" i="11"/>
  <c r="J145" i="11"/>
  <c r="BK231" i="11"/>
  <c r="J230" i="12"/>
  <c r="BK267" i="12"/>
  <c r="J190" i="12"/>
  <c r="BK250" i="12"/>
  <c r="J161" i="12"/>
  <c r="J198" i="12"/>
  <c r="J164" i="12"/>
  <c r="BK148" i="12"/>
  <c r="BK260" i="12"/>
  <c r="BK231" i="12"/>
  <c r="J179" i="12"/>
  <c r="BK263" i="12"/>
  <c r="BK232" i="12"/>
  <c r="BK153" i="12"/>
  <c r="BK266" i="12"/>
  <c r="BK198" i="12"/>
  <c r="BK141" i="12"/>
  <c r="BK223" i="12"/>
  <c r="J241" i="13"/>
  <c r="J171" i="13"/>
  <c r="J257" i="13"/>
  <c r="J138" i="13"/>
  <c r="BK227" i="13"/>
  <c r="BK254" i="13"/>
  <c r="BK193" i="13"/>
  <c r="J153" i="13"/>
  <c r="J171" i="14"/>
  <c r="BK210" i="14"/>
  <c r="J177" i="14"/>
  <c r="J139" i="14"/>
  <c r="J151" i="14"/>
  <c r="J154" i="14"/>
  <c r="J187" i="14"/>
  <c r="J133" i="14"/>
  <c r="J172" i="14"/>
  <c r="J198" i="14"/>
  <c r="J169" i="14"/>
  <c r="J204" i="14"/>
  <c r="BK180" i="14"/>
  <c r="BK154" i="14"/>
  <c r="BK198" i="14"/>
  <c r="J143" i="14"/>
  <c r="BK148" i="14"/>
  <c r="BK192" i="15"/>
  <c r="J151" i="15"/>
  <c r="J159" i="15"/>
  <c r="J140" i="15"/>
  <c r="J202" i="15"/>
  <c r="J191" i="15"/>
  <c r="BK175" i="15"/>
  <c r="J142" i="15"/>
  <c r="BK162" i="15"/>
  <c r="BK207" i="15"/>
  <c r="BK186" i="15"/>
  <c r="J183" i="15"/>
  <c r="BK152" i="15"/>
  <c r="J144" i="16"/>
  <c r="J139" i="16"/>
  <c r="BK131" i="16"/>
  <c r="BK135" i="16"/>
  <c r="J156" i="17"/>
  <c r="J163" i="17"/>
  <c r="BK134" i="17"/>
  <c r="J142" i="17"/>
  <c r="BK130" i="17"/>
  <c r="BK163" i="17"/>
  <c r="J174" i="17"/>
  <c r="BK152" i="17"/>
  <c r="BK139" i="17"/>
  <c r="J163" i="18"/>
  <c r="BK141" i="18"/>
  <c r="J165" i="18"/>
  <c r="J153" i="18"/>
  <c r="BK132" i="18"/>
  <c r="BK136" i="18"/>
  <c r="J137" i="18"/>
  <c r="J154" i="18"/>
  <c r="J143" i="19"/>
  <c r="J182" i="19"/>
  <c r="J179" i="19"/>
  <c r="BK186" i="19"/>
  <c r="BK169" i="19"/>
  <c r="J188" i="19"/>
  <c r="J137" i="19"/>
  <c r="BK137" i="19"/>
  <c r="J185" i="19"/>
  <c r="BK153" i="19"/>
  <c r="J145" i="19"/>
  <c r="J141" i="19"/>
  <c r="J137" i="20"/>
  <c r="BK134" i="20"/>
  <c r="J131" i="20"/>
  <c r="BK130" i="21"/>
  <c r="BK145" i="22"/>
  <c r="BK149" i="22"/>
  <c r="J141" i="22"/>
  <c r="J135" i="22"/>
  <c r="J150" i="22"/>
  <c r="BK143" i="22"/>
  <c r="J237" i="23"/>
  <c r="BK126" i="23"/>
  <c r="BK177" i="23"/>
  <c r="BK192" i="23"/>
  <c r="BK132" i="23"/>
  <c r="BK159" i="23"/>
  <c r="J141" i="23"/>
  <c r="J210" i="23"/>
  <c r="BK168" i="23"/>
  <c r="BK186" i="23"/>
  <c r="BK161" i="24"/>
  <c r="BK136" i="24"/>
  <c r="BK152" i="24"/>
  <c r="J140" i="25"/>
  <c r="J228" i="25"/>
  <c r="BK339" i="25"/>
  <c r="BK177" i="25"/>
  <c r="J287" i="25"/>
  <c r="BK158" i="28"/>
  <c r="BK151" i="28"/>
  <c r="J140" i="28"/>
  <c r="BK127" i="28"/>
  <c r="J2349" i="2"/>
  <c r="BK2278" i="2"/>
  <c r="BK2209" i="2"/>
  <c r="BK2170" i="2"/>
  <c r="BK2119" i="2"/>
  <c r="J2091" i="2"/>
  <c r="J2052" i="2"/>
  <c r="J2026" i="2"/>
  <c r="J2008" i="2"/>
  <c r="BK1995" i="2"/>
  <c r="BK1988" i="2"/>
  <c r="BK1975" i="2"/>
  <c r="BK1956" i="2"/>
  <c r="J1911" i="2"/>
  <c r="J1891" i="2"/>
  <c r="BK1845" i="2"/>
  <c r="J1815" i="2"/>
  <c r="BK1805" i="2"/>
  <c r="J1692" i="2"/>
  <c r="J1573" i="2"/>
  <c r="J1507" i="2"/>
  <c r="BK1464" i="2"/>
  <c r="J1397" i="2"/>
  <c r="J1337" i="2"/>
  <c r="J1255" i="2"/>
  <c r="J622" i="2"/>
  <c r="BK420" i="2"/>
  <c r="BK301" i="2"/>
  <c r="BK238" i="2"/>
  <c r="J2373" i="2"/>
  <c r="J2284" i="2"/>
  <c r="BK2259" i="2"/>
  <c r="J2217" i="2"/>
  <c r="J2151" i="2"/>
  <c r="BK2120" i="2"/>
  <c r="J2079" i="2"/>
  <c r="BK2013" i="2"/>
  <c r="BK2000" i="2"/>
  <c r="J1987" i="2"/>
  <c r="J1972" i="2"/>
  <c r="J1952" i="2"/>
  <c r="J1818" i="2"/>
  <c r="J1787" i="2"/>
  <c r="BK1756" i="2"/>
  <c r="BK1672" i="2"/>
  <c r="BK1530" i="2"/>
  <c r="J1462" i="2"/>
  <c r="J1323" i="2"/>
  <c r="J1210" i="2"/>
  <c r="J1094" i="2"/>
  <c r="BK1003" i="2"/>
  <c r="J628" i="2"/>
  <c r="J550" i="2"/>
  <c r="J208" i="2"/>
  <c r="BK180" i="2"/>
  <c r="J2377" i="2"/>
  <c r="J2335" i="2"/>
  <c r="BK2302" i="2"/>
  <c r="BK2204" i="2"/>
  <c r="J2106" i="2"/>
  <c r="BK2092" i="2"/>
  <c r="BK1719" i="2"/>
  <c r="J1680" i="2"/>
  <c r="J1601" i="2"/>
  <c r="BK1512" i="2"/>
  <c r="J1482" i="2"/>
  <c r="BK1217" i="2"/>
  <c r="BK1190" i="2"/>
  <c r="BK1175" i="2"/>
  <c r="BK1161" i="2"/>
  <c r="BK1048" i="2"/>
  <c r="J695" i="2"/>
  <c r="BK342" i="2"/>
  <c r="J288" i="2"/>
  <c r="J231" i="2"/>
  <c r="BK184" i="2"/>
  <c r="BK150" i="2"/>
  <c r="BK2391" i="2"/>
  <c r="BK2365" i="2"/>
  <c r="J2352" i="2"/>
  <c r="BK2326" i="2"/>
  <c r="J2182" i="2"/>
  <c r="J1698" i="2"/>
  <c r="BK1416" i="2"/>
  <c r="J1351" i="2"/>
  <c r="BK1208" i="2"/>
  <c r="J1175" i="2"/>
  <c r="BK1100" i="2"/>
  <c r="J1003" i="2"/>
  <c r="J466" i="2"/>
  <c r="J333" i="2"/>
  <c r="BK272" i="2"/>
  <c r="J2391" i="2"/>
  <c r="BK2243" i="2"/>
  <c r="BK2180" i="2"/>
  <c r="BK2145" i="2"/>
  <c r="J2129" i="2"/>
  <c r="J2096" i="2"/>
  <c r="J2092" i="2"/>
  <c r="BK2045" i="2"/>
  <c r="J2037" i="2"/>
  <c r="J2033" i="2"/>
  <c r="J2012" i="2"/>
  <c r="J1988" i="2"/>
  <c r="J1901" i="2"/>
  <c r="J385" i="2"/>
  <c r="BK242" i="2"/>
  <c r="J150" i="2"/>
  <c r="J437" i="3"/>
  <c r="J322" i="3"/>
  <c r="BK264" i="3"/>
  <c r="J544" i="3"/>
  <c r="J525" i="3"/>
  <c r="J457" i="3"/>
  <c r="BK433" i="3"/>
  <c r="J183" i="3"/>
  <c r="BK151" i="3"/>
  <c r="BK489" i="3"/>
  <c r="BK332" i="3"/>
  <c r="J198" i="3"/>
  <c r="BK145" i="3"/>
  <c r="J552" i="3"/>
  <c r="J425" i="3"/>
  <c r="BK273" i="3"/>
  <c r="BK213" i="3"/>
  <c r="BK536" i="3"/>
  <c r="J462" i="3"/>
  <c r="BK443" i="3"/>
  <c r="BK348" i="3"/>
  <c r="J225" i="3"/>
  <c r="BK174" i="3"/>
  <c r="J564" i="3"/>
  <c r="J511" i="3"/>
  <c r="J451" i="3"/>
  <c r="J245" i="3"/>
  <c r="J161" i="3"/>
  <c r="BK544" i="3"/>
  <c r="BK476" i="3"/>
  <c r="J454" i="3"/>
  <c r="BK437" i="3"/>
  <c r="J281" i="3"/>
  <c r="J266" i="3"/>
  <c r="BK229" i="3"/>
  <c r="BK194" i="3"/>
  <c r="BK165" i="3"/>
  <c r="J575" i="3"/>
  <c r="BK553" i="3"/>
  <c r="J502" i="3"/>
  <c r="J463" i="3"/>
  <c r="J448" i="3"/>
  <c r="BK267" i="3"/>
  <c r="J567" i="3"/>
  <c r="BK530" i="3"/>
  <c r="BK510" i="3"/>
  <c r="J458" i="3"/>
  <c r="BK250" i="3"/>
  <c r="J200" i="3"/>
  <c r="BK575" i="3"/>
  <c r="J563" i="3"/>
  <c r="J480" i="3"/>
  <c r="J441" i="3"/>
  <c r="J330" i="3"/>
  <c r="BK246" i="3"/>
  <c r="J537" i="3"/>
  <c r="BK454" i="3"/>
  <c r="J213" i="3"/>
  <c r="J201" i="3"/>
  <c r="BK140" i="3"/>
  <c r="J207" i="4"/>
  <c r="BK176" i="4"/>
  <c r="BK194" i="4"/>
  <c r="J167" i="4"/>
  <c r="BK189" i="4"/>
  <c r="J189" i="4"/>
  <c r="J149" i="4"/>
  <c r="BK206" i="4"/>
  <c r="J198" i="4"/>
  <c r="BK222" i="4"/>
  <c r="J179" i="4"/>
  <c r="J183" i="4"/>
  <c r="J268" i="4"/>
  <c r="BK203" i="4"/>
  <c r="J250" i="4"/>
  <c r="J170" i="4"/>
  <c r="J219" i="5"/>
  <c r="BK164" i="5"/>
  <c r="J156" i="5"/>
  <c r="BK214" i="5"/>
  <c r="BK222" i="5"/>
  <c r="J207" i="5"/>
  <c r="BK185" i="5"/>
  <c r="J183" i="5"/>
  <c r="J159" i="5"/>
  <c r="BK144" i="5"/>
  <c r="BK132" i="6"/>
  <c r="J177" i="7"/>
  <c r="BK143" i="7"/>
  <c r="J182" i="7"/>
  <c r="BK171" i="7"/>
  <c r="J196" i="8"/>
  <c r="BK162" i="8"/>
  <c r="J185" i="8"/>
  <c r="BK153" i="8"/>
  <c r="BK203" i="8"/>
  <c r="BK193" i="8"/>
  <c r="J145" i="9"/>
  <c r="J158" i="9"/>
  <c r="BK160" i="9"/>
  <c r="J138" i="9"/>
  <c r="J137" i="10"/>
  <c r="BK140" i="10"/>
  <c r="J140" i="10"/>
  <c r="BK206" i="11"/>
  <c r="BK136" i="11"/>
  <c r="J206" i="11"/>
  <c r="BK149" i="11"/>
  <c r="J149" i="11"/>
  <c r="J136" i="11"/>
  <c r="J142" i="11"/>
  <c r="BK217" i="11"/>
  <c r="BK236" i="12"/>
  <c r="J220" i="12"/>
  <c r="J180" i="12"/>
  <c r="BK154" i="12"/>
  <c r="BK220" i="12"/>
  <c r="J152" i="12"/>
  <c r="BK257" i="12"/>
  <c r="J213" i="12"/>
  <c r="J157" i="12"/>
  <c r="BK163" i="12"/>
  <c r="BK216" i="12"/>
  <c r="BK193" i="12"/>
  <c r="J199" i="12"/>
  <c r="J273" i="12"/>
  <c r="BK209" i="12"/>
  <c r="J177" i="12"/>
  <c r="J257" i="12"/>
  <c r="J183" i="12"/>
  <c r="J155" i="12"/>
  <c r="J250" i="12"/>
  <c r="BK196" i="12"/>
  <c r="BK150" i="12"/>
  <c r="J225" i="12"/>
  <c r="BK199" i="12"/>
  <c r="BK259" i="13"/>
  <c r="J166" i="13"/>
  <c r="BK200" i="13"/>
  <c r="J247" i="13"/>
  <c r="J158" i="13"/>
  <c r="J177" i="13"/>
  <c r="J226" i="13"/>
  <c r="BK212" i="13"/>
  <c r="BK246" i="13"/>
  <c r="J154" i="13"/>
  <c r="BK204" i="14"/>
  <c r="BK169" i="14"/>
  <c r="BK195" i="14"/>
  <c r="J162" i="14"/>
  <c r="BK207" i="14"/>
  <c r="BK131" i="14"/>
  <c r="J156" i="14"/>
  <c r="BK179" i="14"/>
  <c r="J135" i="14"/>
  <c r="BK159" i="14"/>
  <c r="J181" i="14"/>
  <c r="BK213" i="14"/>
  <c r="BK172" i="14"/>
  <c r="J149" i="14"/>
  <c r="J213" i="14"/>
  <c r="BK138" i="14"/>
  <c r="J164" i="14"/>
  <c r="J206" i="15"/>
  <c r="J157" i="15"/>
  <c r="J171" i="15"/>
  <c r="BK179" i="15"/>
  <c r="BK166" i="15"/>
  <c r="J200" i="15"/>
  <c r="BK198" i="15"/>
  <c r="BK177" i="15"/>
  <c r="J149" i="15"/>
  <c r="BK188" i="15"/>
  <c r="J156" i="15"/>
  <c r="J204" i="15"/>
  <c r="J179" i="15"/>
  <c r="BK157" i="15"/>
  <c r="J144" i="15"/>
  <c r="BK137" i="16"/>
  <c r="BK146" i="16"/>
  <c r="BK152" i="16"/>
  <c r="BK134" i="16"/>
  <c r="BK135" i="17"/>
  <c r="BK129" i="17"/>
  <c r="BK149" i="17"/>
  <c r="J143" i="17"/>
  <c r="J157" i="17"/>
  <c r="J161" i="17"/>
  <c r="J130" i="17"/>
  <c r="BK141" i="17"/>
  <c r="BK153" i="17"/>
  <c r="BK144" i="17"/>
  <c r="BK154" i="17"/>
  <c r="BK137" i="18"/>
  <c r="J152" i="18"/>
  <c r="J140" i="18"/>
  <c r="BK164" i="18"/>
  <c r="BK139" i="18"/>
  <c r="J162" i="18"/>
  <c r="J181" i="19"/>
  <c r="BK147" i="19"/>
  <c r="BK166" i="19"/>
  <c r="J140" i="19"/>
  <c r="BK157" i="19"/>
  <c r="J160" i="19"/>
  <c r="BK171" i="19"/>
  <c r="BK177" i="19"/>
  <c r="BK184" i="19"/>
  <c r="BK144" i="19"/>
  <c r="J167" i="19"/>
  <c r="BK146" i="19"/>
  <c r="BK133" i="20"/>
  <c r="J128" i="20"/>
  <c r="BK129" i="21"/>
  <c r="J127" i="21"/>
  <c r="BK136" i="22"/>
  <c r="J142" i="22"/>
  <c r="BK156" i="22"/>
  <c r="BK139" i="22"/>
  <c r="BK152" i="22"/>
  <c r="BK132" i="22"/>
  <c r="J153" i="23"/>
  <c r="J249" i="23"/>
  <c r="J156" i="23"/>
  <c r="J144" i="23"/>
  <c r="J240" i="23"/>
  <c r="BK234" i="25"/>
  <c r="BK263" i="25"/>
  <c r="J263" i="25"/>
  <c r="BK214" i="25"/>
  <c r="J349" i="25"/>
  <c r="BK319" i="25"/>
  <c r="BK140" i="25"/>
  <c r="J148" i="26"/>
  <c r="J135" i="26"/>
  <c r="J138" i="27"/>
  <c r="J178" i="27"/>
  <c r="J208" i="27"/>
  <c r="J236" i="27"/>
  <c r="BK208" i="27"/>
  <c r="J151" i="27"/>
  <c r="BK223" i="27"/>
  <c r="J230" i="27"/>
  <c r="BK131" i="28"/>
  <c r="J146" i="28"/>
  <c r="BK136" i="28"/>
  <c r="BK160" i="28"/>
  <c r="J144" i="28"/>
  <c r="BK137" i="28"/>
  <c r="J2344" i="2"/>
  <c r="BK2288" i="2"/>
  <c r="BK2221" i="2"/>
  <c r="BK2108" i="2"/>
  <c r="BK2086" i="2"/>
  <c r="BK2065" i="2"/>
  <c r="BK2048" i="2"/>
  <c r="BK2033" i="2"/>
  <c r="BK2007" i="2"/>
  <c r="BK315" i="2"/>
  <c r="BK188" i="2"/>
  <c r="J2392" i="2"/>
  <c r="BK2352" i="2"/>
  <c r="BK2308" i="2"/>
  <c r="BK2294" i="2"/>
  <c r="J2186" i="2"/>
  <c r="BK2128" i="2"/>
  <c r="J2081" i="2"/>
  <c r="J2055" i="2"/>
  <c r="J2039" i="2"/>
  <c r="BK2026" i="2"/>
  <c r="J1994" i="2"/>
  <c r="BK1983" i="2"/>
  <c r="J1965" i="2"/>
  <c r="J1961" i="2"/>
  <c r="BK1913" i="2"/>
  <c r="BK1893" i="2"/>
  <c r="BK1783" i="2"/>
  <c r="J1751" i="2"/>
  <c r="BK1667" i="2"/>
  <c r="BK1514" i="2"/>
  <c r="BK1411" i="2"/>
  <c r="BK1347" i="2"/>
  <c r="BK1081" i="2"/>
  <c r="J999" i="2"/>
  <c r="J581" i="2"/>
  <c r="BK333" i="2"/>
  <c r="J215" i="2"/>
  <c r="J2300" i="2"/>
  <c r="J2247" i="2"/>
  <c r="J2192" i="2"/>
  <c r="J2139" i="2"/>
  <c r="J2108" i="2"/>
  <c r="BK2101" i="2"/>
  <c r="J1991" i="2"/>
  <c r="J1982" i="2"/>
  <c r="BK1954" i="2"/>
  <c r="J1895" i="2"/>
  <c r="BK1797" i="2"/>
  <c r="J1622" i="2"/>
  <c r="J1514" i="2"/>
  <c r="J1500" i="2"/>
  <c r="BK1471" i="2"/>
  <c r="BK1441" i="2"/>
  <c r="J1362" i="2"/>
  <c r="BK1323" i="2"/>
  <c r="J1170" i="2"/>
  <c r="J225" i="2"/>
  <c r="J158" i="2"/>
  <c r="BK2038" i="2"/>
  <c r="J1969" i="2"/>
  <c r="J1820" i="2"/>
  <c r="J1700" i="2"/>
  <c r="J1632" i="2"/>
  <c r="J1530" i="2"/>
  <c r="J1451" i="2"/>
  <c r="BK1397" i="2"/>
  <c r="BK1269" i="2"/>
  <c r="J1141" i="2"/>
  <c r="J1086" i="2"/>
  <c r="J961" i="2"/>
  <c r="BK794" i="2"/>
  <c r="J612" i="2"/>
  <c r="J414" i="2"/>
  <c r="J2018" i="2"/>
  <c r="BK1997" i="2"/>
  <c r="BK1986" i="2"/>
  <c r="J1981" i="2"/>
  <c r="BK1971" i="2"/>
  <c r="BK1966" i="2"/>
  <c r="BK1947" i="2"/>
  <c r="BK1919" i="2"/>
  <c r="J1907" i="2"/>
  <c r="J1900" i="2"/>
  <c r="BK1894" i="2"/>
  <c r="BK1885" i="2"/>
  <c r="BK1854" i="2"/>
  <c r="BK1787" i="2"/>
  <c r="J1719" i="2"/>
  <c r="BK1694" i="2"/>
  <c r="BK1524" i="2"/>
  <c r="BK1507" i="2"/>
  <c r="J1464" i="2"/>
  <c r="BK1458" i="2"/>
  <c r="J1391" i="2"/>
  <c r="BK1333" i="2"/>
  <c r="BK1321" i="2"/>
  <c r="BK1297" i="2"/>
  <c r="J1217" i="2"/>
  <c r="J1200" i="2"/>
  <c r="J1196" i="2"/>
  <c r="J1147" i="2"/>
  <c r="J1116" i="2"/>
  <c r="BK1092" i="2"/>
  <c r="BK1037" i="2"/>
  <c r="BK819" i="2"/>
  <c r="J706" i="2"/>
  <c r="BK399" i="2"/>
  <c r="BK321" i="2"/>
  <c r="J247" i="2"/>
  <c r="BK423" i="3"/>
  <c r="BK374" i="3"/>
  <c r="BK265" i="3"/>
  <c r="J218" i="3"/>
  <c r="J151" i="3"/>
  <c r="BK543" i="3"/>
  <c r="J529" i="3"/>
  <c r="J521" i="3"/>
  <c r="J471" i="3"/>
  <c r="BK442" i="3"/>
  <c r="J171" i="3"/>
  <c r="J531" i="3"/>
  <c r="BK500" i="3"/>
  <c r="J476" i="3"/>
  <c r="J316" i="3"/>
  <c r="BK188" i="3"/>
  <c r="J566" i="3"/>
  <c r="J522" i="3"/>
  <c r="J489" i="3"/>
  <c r="BK366" i="3"/>
  <c r="BK255" i="3"/>
  <c r="BK549" i="3"/>
  <c r="J498" i="3"/>
  <c r="BK449" i="3"/>
  <c r="BK405" i="3"/>
  <c r="BK270" i="3"/>
  <c r="J177" i="3"/>
  <c r="J167" i="3"/>
  <c r="J535" i="3"/>
  <c r="BK483" i="3"/>
  <c r="J449" i="3"/>
  <c r="J411" i="3"/>
  <c r="BK226" i="3"/>
  <c r="J180" i="3"/>
  <c r="BK552" i="3"/>
  <c r="J509" i="3"/>
  <c r="J470" i="3"/>
  <c r="BK453" i="3"/>
  <c r="J423" i="3"/>
  <c r="BK310" i="3"/>
  <c r="BK261" i="3"/>
  <c r="BK223" i="3"/>
  <c r="BK191" i="3"/>
  <c r="BK169" i="3"/>
  <c r="BK574" i="3"/>
  <c r="J561" i="3"/>
  <c r="BK504" i="3"/>
  <c r="BK462" i="3"/>
  <c r="J379" i="3"/>
  <c r="J268" i="3"/>
  <c r="J149" i="3"/>
  <c r="J554" i="3"/>
  <c r="BK506" i="3"/>
  <c r="BK322" i="3"/>
  <c r="BK224" i="3"/>
  <c r="BK168" i="3"/>
  <c r="J570" i="3"/>
  <c r="J473" i="3"/>
  <c r="BK448" i="3"/>
  <c r="J327" i="3"/>
  <c r="J269" i="3"/>
  <c r="J194" i="3"/>
  <c r="J148" i="3"/>
  <c r="BK513" i="3"/>
  <c r="BK352" i="3"/>
  <c r="J199" i="3"/>
  <c r="J539" i="3"/>
  <c r="J487" i="3"/>
  <c r="J362" i="3"/>
  <c r="J264" i="3"/>
  <c r="BK233" i="3"/>
  <c r="BK192" i="3"/>
  <c r="BK164" i="3"/>
  <c r="BK209" i="4"/>
  <c r="J258" i="4"/>
  <c r="BK174" i="4"/>
  <c r="BK195" i="4"/>
  <c r="J267" i="4"/>
  <c r="J246" i="4"/>
  <c r="J143" i="4"/>
  <c r="J202" i="4"/>
  <c r="J187" i="4"/>
  <c r="BK250" i="4"/>
  <c r="BK212" i="4"/>
  <c r="BK178" i="4"/>
  <c r="BK169" i="4"/>
  <c r="J241" i="4"/>
  <c r="BK185" i="4"/>
  <c r="J213" i="4"/>
  <c r="BK161" i="4"/>
  <c r="BK159" i="5"/>
  <c r="J169" i="5"/>
  <c r="J213" i="5"/>
  <c r="BK166" i="5"/>
  <c r="BK189" i="5"/>
  <c r="J188" i="5"/>
  <c r="BK197" i="5"/>
  <c r="BK139" i="5"/>
  <c r="BK223" i="5"/>
  <c r="J175" i="5"/>
  <c r="BK143" i="5"/>
  <c r="BK212" i="5"/>
  <c r="BK194" i="5"/>
  <c r="J157" i="5"/>
  <c r="J164" i="5"/>
  <c r="BK174" i="5"/>
  <c r="BK140" i="5"/>
  <c r="J168" i="6"/>
  <c r="BK164" i="6"/>
  <c r="J151" i="6"/>
  <c r="BK161" i="6"/>
  <c r="J174" i="7"/>
  <c r="J162" i="7"/>
  <c r="BK132" i="7"/>
  <c r="BK180" i="7"/>
  <c r="BK181" i="7"/>
  <c r="BK192" i="8"/>
  <c r="J138" i="8"/>
  <c r="BK190" i="8"/>
  <c r="BK202" i="8"/>
  <c r="BK185" i="8"/>
  <c r="J155" i="8"/>
  <c r="BK144" i="9"/>
  <c r="BK158" i="9"/>
  <c r="BK142" i="9"/>
  <c r="J130" i="10"/>
  <c r="J139" i="10"/>
  <c r="J219" i="11"/>
  <c r="J221" i="11"/>
  <c r="BK147" i="11"/>
  <c r="BK221" i="11"/>
  <c r="BK152" i="11"/>
  <c r="BK168" i="11"/>
  <c r="BK215" i="12"/>
  <c r="BK190" i="12"/>
  <c r="BK217" i="12"/>
  <c r="BK171" i="12"/>
  <c r="J203" i="12"/>
  <c r="J149" i="12"/>
  <c r="J235" i="12"/>
  <c r="BK186" i="12"/>
  <c r="BK237" i="12"/>
  <c r="BK201" i="12"/>
  <c r="BK168" i="12"/>
  <c r="BK217" i="13"/>
  <c r="BK164" i="13"/>
  <c r="BK151" i="13"/>
  <c r="BK208" i="14"/>
  <c r="BK162" i="14"/>
  <c r="J196" i="14"/>
  <c r="J145" i="14"/>
  <c r="J205" i="14"/>
  <c r="J184" i="14"/>
  <c r="J190" i="14"/>
  <c r="BK141" i="14"/>
  <c r="BK164" i="14"/>
  <c r="BK192" i="14"/>
  <c r="J167" i="14"/>
  <c r="J203" i="14"/>
  <c r="BK168" i="14"/>
  <c r="BK145" i="14"/>
  <c r="BK188" i="14"/>
  <c r="J140" i="14"/>
  <c r="BK149" i="14"/>
  <c r="J174" i="15"/>
  <c r="BK184" i="15"/>
  <c r="BK193" i="15"/>
  <c r="BK153" i="15"/>
  <c r="J194" i="15"/>
  <c r="J163" i="15"/>
  <c r="J178" i="15"/>
  <c r="BK146" i="15"/>
  <c r="BK181" i="15"/>
  <c r="BK159" i="15"/>
  <c r="BK195" i="15"/>
  <c r="BK149" i="15"/>
  <c r="BK163" i="15"/>
  <c r="J150" i="16"/>
  <c r="J140" i="16"/>
  <c r="J135" i="16"/>
  <c r="J146" i="16"/>
  <c r="J132" i="16"/>
  <c r="BK158" i="17"/>
  <c r="J171" i="17"/>
  <c r="J132" i="17"/>
  <c r="J139" i="17"/>
  <c r="BK136" i="17"/>
  <c r="J153" i="17"/>
  <c r="J154" i="17"/>
  <c r="BK172" i="17"/>
  <c r="J151" i="17"/>
  <c r="BK150" i="17"/>
  <c r="J158" i="18"/>
  <c r="BK133" i="18"/>
  <c r="BK154" i="18"/>
  <c r="J157" i="18"/>
  <c r="J134" i="18"/>
  <c r="BK156" i="18"/>
  <c r="J151" i="18"/>
  <c r="BK141" i="19"/>
  <c r="BK133" i="19"/>
  <c r="J152" i="19"/>
  <c r="J151" i="19"/>
  <c r="J130" i="19"/>
  <c r="BK176" i="19"/>
  <c r="J170" i="19"/>
  <c r="J189" i="19"/>
  <c r="J169" i="19"/>
  <c r="J161" i="19"/>
  <c r="J165" i="19"/>
  <c r="J130" i="20"/>
  <c r="BK131" i="20"/>
  <c r="BK133" i="21"/>
  <c r="BK128" i="21"/>
  <c r="BK133" i="22"/>
  <c r="J145" i="22"/>
  <c r="J151" i="22"/>
  <c r="J156" i="22"/>
  <c r="BK141" i="22"/>
  <c r="J245" i="23"/>
  <c r="BK189" i="23"/>
  <c r="J150" i="23"/>
  <c r="BK225" i="23"/>
  <c r="J225" i="23"/>
  <c r="BK247" i="23"/>
  <c r="J216" i="23"/>
  <c r="J135" i="23"/>
  <c r="J198" i="23"/>
  <c r="J145" i="24"/>
  <c r="J126" i="24"/>
  <c r="BK148" i="24"/>
  <c r="BK269" i="25"/>
  <c r="BK359" i="25"/>
  <c r="BK239" i="25"/>
  <c r="BK343" i="25"/>
  <c r="J179" i="25"/>
  <c r="J343" i="25"/>
  <c r="BK205" i="25"/>
  <c r="BK300" i="25"/>
  <c r="BK183" i="25"/>
  <c r="BK296" i="25"/>
  <c r="J344" i="25"/>
  <c r="BK330" i="25"/>
  <c r="BK291" i="25"/>
  <c r="BK185" i="25"/>
  <c r="BK228" i="25"/>
  <c r="BK167" i="25"/>
  <c r="J315" i="25"/>
  <c r="BK145" i="25"/>
  <c r="J210" i="25"/>
  <c r="BK148" i="26"/>
  <c r="BK127" i="26"/>
  <c r="BK145" i="26"/>
  <c r="J180" i="27"/>
  <c r="J253" i="27"/>
  <c r="J189" i="27"/>
  <c r="J217" i="27"/>
  <c r="BK243" i="27"/>
  <c r="BK178" i="27"/>
  <c r="BK185" i="27"/>
  <c r="BK197" i="27"/>
  <c r="BK159" i="28"/>
  <c r="BK152" i="28"/>
  <c r="J139" i="28"/>
  <c r="J148" i="28"/>
  <c r="J134" i="28"/>
  <c r="J135" i="28"/>
  <c r="J542" i="3"/>
  <c r="BK458" i="3"/>
  <c r="BK445" i="3"/>
  <c r="BK190" i="3"/>
  <c r="BK496" i="3"/>
  <c r="J468" i="3"/>
  <c r="J226" i="3"/>
  <c r="BK147" i="3"/>
  <c r="J551" i="3"/>
  <c r="J402" i="3"/>
  <c r="J250" i="3"/>
  <c r="BK539" i="3"/>
  <c r="J496" i="3"/>
  <c r="J445" i="3"/>
  <c r="J413" i="3"/>
  <c r="BK301" i="3"/>
  <c r="J215" i="3"/>
  <c r="BK171" i="3"/>
  <c r="J145" i="3"/>
  <c r="BK512" i="3"/>
  <c r="BK469" i="3"/>
  <c r="J394" i="3"/>
  <c r="BK227" i="3"/>
  <c r="BK157" i="3"/>
  <c r="J549" i="3"/>
  <c r="BK481" i="3"/>
  <c r="BK464" i="3"/>
  <c r="BK452" i="3"/>
  <c r="BK320" i="3"/>
  <c r="J267" i="3"/>
  <c r="BK222" i="3"/>
  <c r="J162" i="3"/>
  <c r="BK567" i="3"/>
  <c r="BK511" i="3"/>
  <c r="BK459" i="3"/>
  <c r="BK340" i="3"/>
  <c r="J255" i="3"/>
  <c r="J140" i="3"/>
  <c r="J555" i="3"/>
  <c r="J513" i="3"/>
  <c r="J478" i="3"/>
  <c r="BK325" i="3"/>
  <c r="BK259" i="3"/>
  <c r="J229" i="3"/>
  <c r="J574" i="3"/>
  <c r="BK478" i="3"/>
  <c r="J433" i="3"/>
  <c r="BK283" i="3"/>
  <c r="BK221" i="3"/>
  <c r="BK170" i="3"/>
  <c r="J527" i="3"/>
  <c r="BK371" i="3"/>
  <c r="J205" i="3"/>
  <c r="BK183" i="3"/>
  <c r="J490" i="3"/>
  <c r="BK471" i="3"/>
  <c r="J265" i="3"/>
  <c r="J231" i="3"/>
  <c r="BK184" i="3"/>
  <c r="J150" i="3"/>
  <c r="J204" i="4"/>
  <c r="BK179" i="4"/>
  <c r="J262" i="4"/>
  <c r="J169" i="4"/>
  <c r="J180" i="4"/>
  <c r="BK196" i="4"/>
  <c r="BK256" i="4"/>
  <c r="J197" i="4"/>
  <c r="BK243" i="4"/>
  <c r="BK170" i="4"/>
  <c r="BK167" i="4"/>
  <c r="J220" i="4"/>
  <c r="BK262" i="4"/>
  <c r="BK210" i="4"/>
  <c r="J214" i="5"/>
  <c r="J203" i="5"/>
  <c r="J161" i="5"/>
  <c r="BK206" i="5"/>
  <c r="J212" i="5"/>
  <c r="BK149" i="5"/>
  <c r="BK177" i="5"/>
  <c r="BK191" i="5"/>
  <c r="BK188" i="5"/>
  <c r="BK172" i="5"/>
  <c r="J139" i="5"/>
  <c r="BK198" i="5"/>
  <c r="BK158" i="5"/>
  <c r="BK156" i="5"/>
  <c r="BK162" i="5"/>
  <c r="J180" i="5"/>
  <c r="BK151" i="5"/>
  <c r="BK157" i="6"/>
  <c r="BK165" i="6"/>
  <c r="J169" i="6"/>
  <c r="J154" i="6"/>
  <c r="J176" i="7"/>
  <c r="BK167" i="7"/>
  <c r="BK136" i="7"/>
  <c r="J155" i="7"/>
  <c r="J173" i="7"/>
  <c r="J159" i="7"/>
  <c r="BK194" i="8"/>
  <c r="BK188" i="8"/>
  <c r="BK134" i="8"/>
  <c r="BK173" i="8"/>
  <c r="BK196" i="8"/>
  <c r="BK168" i="9"/>
  <c r="BK163" i="9"/>
  <c r="J134" i="9"/>
  <c r="J161" i="9"/>
  <c r="BK130" i="10"/>
  <c r="J144" i="10"/>
  <c r="J128" i="10"/>
  <c r="J157" i="11"/>
  <c r="J237" i="11"/>
  <c r="BK150" i="11"/>
  <c r="BK143" i="11"/>
  <c r="BK215" i="11"/>
  <c r="BK224" i="11"/>
  <c r="BK151" i="11"/>
  <c r="BK142" i="11"/>
  <c r="BK216" i="11"/>
  <c r="J248" i="12"/>
  <c r="BK200" i="12"/>
  <c r="J219" i="12"/>
  <c r="J186" i="12"/>
  <c r="BK270" i="12"/>
  <c r="BK213" i="12"/>
  <c r="BK157" i="12"/>
  <c r="BK256" i="12"/>
  <c r="BK174" i="12"/>
  <c r="J239" i="12"/>
  <c r="BK170" i="12"/>
  <c r="J206" i="12"/>
  <c r="J170" i="12"/>
  <c r="BK165" i="12"/>
  <c r="BK151" i="12"/>
  <c r="BK249" i="12"/>
  <c r="J208" i="12"/>
  <c r="J178" i="12"/>
  <c r="BK258" i="12"/>
  <c r="BK203" i="12"/>
  <c r="BK152" i="12"/>
  <c r="J236" i="12"/>
  <c r="J201" i="12"/>
  <c r="BK159" i="12"/>
  <c r="BK230" i="12"/>
  <c r="BK177" i="12"/>
  <c r="J240" i="13"/>
  <c r="J144" i="13"/>
  <c r="J246" i="13"/>
  <c r="BK144" i="13"/>
  <c r="J183" i="13"/>
  <c r="BK253" i="13"/>
  <c r="J173" i="13"/>
  <c r="J258" i="13"/>
  <c r="J143" i="13"/>
  <c r="J221" i="13"/>
  <c r="J187" i="13"/>
  <c r="BK195" i="13"/>
  <c r="BK171" i="13"/>
  <c r="J127" i="13"/>
  <c r="J180" i="14"/>
  <c r="BK200" i="14"/>
  <c r="J147" i="14"/>
  <c r="J150" i="14"/>
  <c r="BK153" i="14"/>
  <c r="BK165" i="14"/>
  <c r="BK191" i="14"/>
  <c r="BK191" i="15"/>
  <c r="BK139" i="15"/>
  <c r="J189" i="15"/>
  <c r="J188" i="15"/>
  <c r="BK151" i="15"/>
  <c r="BK142" i="15"/>
  <c r="J142" i="16"/>
  <c r="BK144" i="16"/>
  <c r="BK140" i="16"/>
  <c r="J166" i="17"/>
  <c r="J172" i="17"/>
  <c r="BK133" i="17"/>
  <c r="J147" i="17"/>
  <c r="J138" i="17"/>
  <c r="BK146" i="17"/>
  <c r="J159" i="17"/>
  <c r="J173" i="17"/>
  <c r="BK152" i="18"/>
  <c r="J148" i="18"/>
  <c r="J138" i="18"/>
  <c r="BK144" i="18"/>
  <c r="BK157" i="18"/>
  <c r="BK180" i="19"/>
  <c r="J148" i="19"/>
  <c r="BK167" i="19"/>
  <c r="J173" i="19"/>
  <c r="J135" i="19"/>
  <c r="J147" i="19"/>
  <c r="BK183" i="19"/>
  <c r="J168" i="19"/>
  <c r="BK162" i="19"/>
  <c r="J134" i="20"/>
  <c r="J129" i="20"/>
  <c r="BK136" i="21"/>
  <c r="J131" i="21"/>
  <c r="BK137" i="22"/>
  <c r="J133" i="22"/>
  <c r="J146" i="22"/>
  <c r="J234" i="25"/>
  <c r="J172" i="25"/>
  <c r="J238" i="25"/>
  <c r="BK146" i="26"/>
  <c r="BK154" i="26"/>
  <c r="BK135" i="26"/>
  <c r="J242" i="27"/>
  <c r="J243" i="27"/>
  <c r="BK169" i="27"/>
  <c r="J161" i="27"/>
  <c r="J165" i="27"/>
  <c r="J232" i="27"/>
  <c r="J149" i="28"/>
  <c r="J129" i="28"/>
  <c r="BK145" i="28"/>
  <c r="J125" i="28"/>
  <c r="J131" i="28"/>
  <c r="BK141" i="28"/>
  <c r="BK2350" i="2"/>
  <c r="BK2300" i="2"/>
  <c r="BK2238" i="2"/>
  <c r="J2180" i="2"/>
  <c r="BK2163" i="2"/>
  <c r="BK2146" i="2"/>
  <c r="BK2081" i="2"/>
  <c r="J2063" i="2"/>
  <c r="J2051" i="2"/>
  <c r="J2035" i="2"/>
  <c r="BK2011" i="2"/>
  <c r="BK1991" i="2"/>
  <c r="BK1978" i="2"/>
  <c r="BK1974" i="2"/>
  <c r="J1968" i="2"/>
  <c r="J1957" i="2"/>
  <c r="BK1951" i="2"/>
  <c r="J1921" i="2"/>
  <c r="J1876" i="2"/>
  <c r="J1825" i="2"/>
  <c r="BK1814" i="2"/>
  <c r="J1809" i="2"/>
  <c r="J1776" i="2"/>
  <c r="J1732" i="2"/>
  <c r="BK1649" i="2"/>
  <c r="BK1492" i="2"/>
  <c r="J1458" i="2"/>
  <c r="BK1391" i="2"/>
  <c r="BK1357" i="2"/>
  <c r="BK1332" i="2"/>
  <c r="J1104" i="2"/>
  <c r="J866" i="2"/>
  <c r="J589" i="2"/>
  <c r="J404" i="2"/>
  <c r="BK352" i="2"/>
  <c r="BK288" i="2"/>
  <c r="J180" i="2"/>
  <c r="BK2374" i="2"/>
  <c r="J2346" i="2"/>
  <c r="BK2317" i="2"/>
  <c r="J2299" i="2"/>
  <c r="J2228" i="2"/>
  <c r="J2170" i="2"/>
  <c r="BK2127" i="2"/>
  <c r="BK2077" i="2"/>
  <c r="BK2050" i="2"/>
  <c r="J2045" i="2"/>
  <c r="J2011" i="2"/>
  <c r="J1996" i="2"/>
  <c r="BK1982" i="2"/>
  <c r="J1964" i="2"/>
  <c r="J1959" i="2"/>
  <c r="BK1921" i="2"/>
  <c r="J1814" i="2"/>
  <c r="J1764" i="2"/>
  <c r="BK1676" i="2"/>
  <c r="J1496" i="2"/>
  <c r="BK1430" i="2"/>
  <c r="J1341" i="2"/>
  <c r="J1152" i="2"/>
  <c r="J1093" i="2"/>
  <c r="J1017" i="2"/>
  <c r="BK405" i="2"/>
  <c r="BK338" i="2"/>
  <c r="J238" i="2"/>
  <c r="BK2376" i="2"/>
  <c r="J2331" i="2"/>
  <c r="BK2299" i="2"/>
  <c r="J2238" i="2"/>
  <c r="BK2151" i="2"/>
  <c r="BK2114" i="2"/>
  <c r="BK2080" i="2"/>
  <c r="J2077" i="2"/>
  <c r="BK2053" i="2"/>
  <c r="BK2046" i="2"/>
  <c r="BK2012" i="2"/>
  <c r="BK1996" i="2"/>
  <c r="BK1984" i="2"/>
  <c r="J1974" i="2"/>
  <c r="BK1958" i="2"/>
  <c r="BK1948" i="2"/>
  <c r="BK1898" i="2"/>
  <c r="BK1849" i="2"/>
  <c r="BK1825" i="2"/>
  <c r="BK1776" i="2"/>
  <c r="J1738" i="2"/>
  <c r="BK1706" i="2"/>
  <c r="J1686" i="2"/>
  <c r="BK1632" i="2"/>
  <c r="J1526" i="2"/>
  <c r="BK1381" i="2"/>
  <c r="J1333" i="2"/>
  <c r="J1216" i="2"/>
  <c r="J1096" i="2"/>
  <c r="J1092" i="2"/>
  <c r="BK1017" i="2"/>
  <c r="J880" i="2"/>
  <c r="J788" i="2"/>
  <c r="BK628" i="2"/>
  <c r="BK371" i="2"/>
  <c r="BK356" i="2"/>
  <c r="J321" i="2"/>
  <c r="J301" i="2"/>
  <c r="BK276" i="2"/>
  <c r="BK211" i="2"/>
  <c r="BK189" i="2"/>
  <c r="J2395" i="2"/>
  <c r="J2383" i="2"/>
  <c r="BK2382" i="2"/>
  <c r="J2382" i="2"/>
  <c r="J2374" i="2"/>
  <c r="BK2373" i="2"/>
  <c r="J2350" i="2"/>
  <c r="J2347" i="2"/>
  <c r="BK2144" i="2"/>
  <c r="BK2139" i="2"/>
  <c r="BK2121" i="2"/>
  <c r="J2097" i="2"/>
  <c r="BK2055" i="2"/>
  <c r="J2046" i="2"/>
  <c r="J2019" i="2"/>
  <c r="BK1998" i="2"/>
  <c r="J1993" i="2"/>
  <c r="J1985" i="2"/>
  <c r="J1971" i="2"/>
  <c r="BK1964" i="2"/>
  <c r="J1954" i="2"/>
  <c r="J1946" i="2"/>
  <c r="BK1901" i="2"/>
  <c r="BK1897" i="2"/>
  <c r="J1889" i="2"/>
  <c r="J1810" i="2"/>
  <c r="BK1768" i="2"/>
  <c r="BK1738" i="2"/>
  <c r="J1704" i="2"/>
  <c r="BK1661" i="2"/>
  <c r="J1607" i="2"/>
  <c r="BK1522" i="2"/>
  <c r="J1374" i="2"/>
  <c r="BK1210" i="2"/>
  <c r="BK1196" i="2"/>
  <c r="BK1168" i="2"/>
  <c r="BK1116" i="2"/>
  <c r="BK1038" i="2"/>
  <c r="BK632" i="2"/>
  <c r="BK509" i="2"/>
  <c r="J361" i="2"/>
  <c r="J332" i="2"/>
  <c r="BK225" i="2"/>
  <c r="BK208" i="2"/>
  <c r="BK2284" i="2"/>
  <c r="J2259" i="2"/>
  <c r="BK2247" i="2"/>
  <c r="BK2186" i="2"/>
  <c r="J2157" i="2"/>
  <c r="J2144" i="2"/>
  <c r="BK2075" i="2"/>
  <c r="BK2034" i="2"/>
  <c r="J2032" i="2"/>
  <c r="J2005" i="2"/>
  <c r="BK1999" i="2"/>
  <c r="J221" i="3"/>
  <c r="BK203" i="3"/>
  <c r="BK557" i="3"/>
  <c r="J533" i="3"/>
  <c r="BK528" i="3"/>
  <c r="BK520" i="3"/>
  <c r="BK463" i="3"/>
  <c r="BK436" i="3"/>
  <c r="J404" i="3"/>
  <c r="BK559" i="3"/>
  <c r="J514" i="3"/>
  <c r="BK318" i="3"/>
  <c r="BK193" i="3"/>
  <c r="J175" i="3"/>
  <c r="BK517" i="3"/>
  <c r="BK430" i="3"/>
  <c r="BK387" i="3"/>
  <c r="BK268" i="3"/>
  <c r="J211" i="3"/>
  <c r="BK535" i="3"/>
  <c r="BK455" i="3"/>
  <c r="BK438" i="3"/>
  <c r="J354" i="3"/>
  <c r="J243" i="3"/>
  <c r="BK185" i="3"/>
  <c r="BK153" i="3"/>
  <c r="BK540" i="3"/>
  <c r="J464" i="3"/>
  <c r="J447" i="3"/>
  <c r="BK389" i="3"/>
  <c r="J222" i="3"/>
  <c r="J560" i="3"/>
  <c r="J545" i="3"/>
  <c r="J486" i="3"/>
  <c r="J465" i="3"/>
  <c r="BK444" i="3"/>
  <c r="BK330" i="3"/>
  <c r="J233" i="3"/>
  <c r="BK211" i="3"/>
  <c r="BK181" i="3"/>
  <c r="BK161" i="3"/>
  <c r="BK572" i="3"/>
  <c r="J557" i="3"/>
  <c r="J512" i="3"/>
  <c r="J466" i="3"/>
  <c r="BK441" i="3"/>
  <c r="J230" i="3"/>
  <c r="J569" i="3"/>
  <c r="J523" i="3"/>
  <c r="J482" i="3"/>
  <c r="BK391" i="3"/>
  <c r="J241" i="3"/>
  <c r="BK198" i="3"/>
  <c r="J147" i="3"/>
  <c r="BK523" i="3"/>
  <c r="BK467" i="3"/>
  <c r="BK381" i="3"/>
  <c r="BK272" i="3"/>
  <c r="BK196" i="3"/>
  <c r="J536" i="3"/>
  <c r="J467" i="3"/>
  <c r="J350" i="3"/>
  <c r="J188" i="3"/>
  <c r="BK502" i="3"/>
  <c r="BK473" i="3"/>
  <c r="J440" i="3"/>
  <c r="BK308" i="3"/>
  <c r="BK228" i="3"/>
  <c r="J185" i="3"/>
  <c r="J270" i="4"/>
  <c r="J248" i="4"/>
  <c r="BK149" i="4"/>
  <c r="J185" i="4"/>
  <c r="J253" i="4"/>
  <c r="J161" i="4"/>
  <c r="J210" i="4"/>
  <c r="BK172" i="4"/>
  <c r="J199" i="4"/>
  <c r="BK186" i="4"/>
  <c r="J140" i="4"/>
  <c r="J203" i="4"/>
  <c r="J176" i="4"/>
  <c r="J182" i="4"/>
  <c r="BK223" i="4"/>
  <c r="BK266" i="4"/>
  <c r="BK241" i="4"/>
  <c r="J221" i="5"/>
  <c r="J205" i="5"/>
  <c r="BK154" i="5"/>
  <c r="BK163" i="5"/>
  <c r="BK155" i="5"/>
  <c r="J149" i="5"/>
  <c r="J185" i="5"/>
  <c r="J206" i="5"/>
  <c r="J163" i="5"/>
  <c r="BK141" i="5"/>
  <c r="BK211" i="5"/>
  <c r="J191" i="5"/>
  <c r="J222" i="5"/>
  <c r="J145" i="5"/>
  <c r="J154" i="5"/>
  <c r="J141" i="5"/>
  <c r="J142" i="6"/>
  <c r="BK170" i="6"/>
  <c r="BK168" i="6"/>
  <c r="BK136" i="6"/>
  <c r="BK149" i="6"/>
  <c r="BK175" i="7"/>
  <c r="J169" i="7"/>
  <c r="J139" i="7"/>
  <c r="BK150" i="7"/>
  <c r="J180" i="7"/>
  <c r="J190" i="8"/>
  <c r="J170" i="8"/>
  <c r="BK170" i="8"/>
  <c r="J192" i="8"/>
  <c r="J142" i="8"/>
  <c r="BK165" i="9"/>
  <c r="J142" i="9"/>
  <c r="J137" i="9"/>
  <c r="J153" i="9"/>
  <c r="J131" i="10"/>
  <c r="BK144" i="10"/>
  <c r="BK236" i="11"/>
  <c r="J134" i="11"/>
  <c r="J223" i="11"/>
  <c r="J151" i="11"/>
  <c r="J139" i="11"/>
  <c r="J155" i="11"/>
  <c r="J216" i="11"/>
  <c r="J194" i="11"/>
  <c r="J211" i="11"/>
  <c r="J220" i="11"/>
  <c r="J214" i="12"/>
  <c r="J218" i="12"/>
  <c r="J174" i="12"/>
  <c r="BK253" i="12"/>
  <c r="BK195" i="12"/>
  <c r="J144" i="12"/>
  <c r="J255" i="12"/>
  <c r="BK178" i="12"/>
  <c r="J253" i="12"/>
  <c r="J171" i="12"/>
  <c r="BK211" i="12"/>
  <c r="BK182" i="12"/>
  <c r="J231" i="12"/>
  <c r="J275" i="12"/>
  <c r="BK235" i="12"/>
  <c r="BK212" i="12"/>
  <c r="J271" i="12"/>
  <c r="J204" i="12"/>
  <c r="BK161" i="12"/>
  <c r="BK271" i="12"/>
  <c r="J260" i="12"/>
  <c r="BK160" i="12"/>
  <c r="BK238" i="12"/>
  <c r="BK149" i="12"/>
  <c r="J255" i="13"/>
  <c r="J188" i="13"/>
  <c r="J254" i="13"/>
  <c r="BK177" i="13"/>
  <c r="BK248" i="13"/>
  <c r="BK269" i="13"/>
  <c r="BK210" i="13"/>
  <c r="J136" i="13"/>
  <c r="BK183" i="13"/>
  <c r="J217" i="13"/>
  <c r="J248" i="13"/>
  <c r="J200" i="13"/>
  <c r="BK158" i="13"/>
  <c r="BK203" i="14"/>
  <c r="BK209" i="14"/>
  <c r="BK166" i="14"/>
  <c r="J138" i="14"/>
  <c r="BK199" i="14"/>
  <c r="J188" i="14"/>
  <c r="BK136" i="14"/>
  <c r="J186" i="14"/>
  <c r="BK157" i="14"/>
  <c r="J179" i="14"/>
  <c r="J157" i="14"/>
  <c r="J194" i="14"/>
  <c r="J170" i="14"/>
  <c r="J207" i="14"/>
  <c r="BK174" i="14"/>
  <c r="BK139" i="14"/>
  <c r="J182" i="14"/>
  <c r="J162" i="15"/>
  <c r="BK178" i="15"/>
  <c r="BK170" i="15"/>
  <c r="BK155" i="15"/>
  <c r="J192" i="15"/>
  <c r="BK185" i="15"/>
  <c r="J160" i="15"/>
  <c r="BK168" i="15"/>
  <c r="BK140" i="15"/>
  <c r="BK194" i="15"/>
  <c r="BK138" i="15"/>
  <c r="J170" i="15"/>
  <c r="BK144" i="15"/>
  <c r="J130" i="16"/>
  <c r="BK130" i="16"/>
  <c r="BK133" i="16"/>
  <c r="J137" i="16"/>
  <c r="J170" i="17"/>
  <c r="J167" i="17"/>
  <c r="J152" i="17"/>
  <c r="BK167" i="17"/>
  <c r="J129" i="17"/>
  <c r="J158" i="17"/>
  <c r="J133" i="18"/>
  <c r="BK161" i="18"/>
  <c r="J136" i="18"/>
  <c r="J147" i="18"/>
  <c r="J150" i="19"/>
  <c r="J162" i="19"/>
  <c r="BK131" i="19"/>
  <c r="BK155" i="19"/>
  <c r="BK151" i="19"/>
  <c r="J184" i="19"/>
  <c r="BK138" i="19"/>
  <c r="BK189" i="19"/>
  <c r="BK129" i="19"/>
  <c r="J176" i="19"/>
  <c r="J139" i="19"/>
  <c r="BK135" i="20"/>
  <c r="BK128" i="20"/>
  <c r="BK132" i="21"/>
  <c r="BK151" i="22"/>
  <c r="J152" i="22"/>
  <c r="J137" i="22"/>
  <c r="J130" i="22"/>
  <c r="BK144" i="22"/>
  <c r="BK246" i="23"/>
  <c r="BK138" i="23"/>
  <c r="BK198" i="23"/>
  <c r="BK237" i="23"/>
  <c r="J222" i="23"/>
  <c r="BK129" i="23"/>
  <c r="BK204" i="23"/>
  <c r="BK165" i="23"/>
  <c r="BK248" i="23"/>
  <c r="BK249" i="23"/>
  <c r="J129" i="23"/>
  <c r="BK167" i="24"/>
  <c r="BK126" i="24"/>
  <c r="J140" i="24"/>
  <c r="J133" i="25"/>
  <c r="J233" i="25"/>
  <c r="BK348" i="25"/>
  <c r="J291" i="25"/>
  <c r="J129" i="25"/>
  <c r="J269" i="25"/>
  <c r="BK133" i="25"/>
  <c r="J245" i="25"/>
  <c r="BK281" i="25"/>
  <c r="BK265" i="25"/>
  <c r="BK333" i="25"/>
  <c r="BK157" i="25"/>
  <c r="J326" i="25"/>
  <c r="BK197" i="25"/>
  <c r="J152" i="26"/>
  <c r="J123" i="26"/>
  <c r="J131" i="26"/>
  <c r="J221" i="27"/>
  <c r="J265" i="27"/>
  <c r="BK203" i="27"/>
  <c r="BK154" i="28"/>
  <c r="J126" i="28"/>
  <c r="J159" i="28"/>
  <c r="BK140" i="28"/>
  <c r="P136" i="4" l="1"/>
  <c r="P266" i="2"/>
  <c r="BK865" i="2"/>
  <c r="J865" i="2"/>
  <c r="J101" i="2" s="1"/>
  <c r="R1373" i="2"/>
  <c r="R1714" i="2"/>
  <c r="R1848" i="2"/>
  <c r="R1902" i="2"/>
  <c r="R2156" i="2"/>
  <c r="P2229" i="2"/>
  <c r="BK2307" i="2"/>
  <c r="J2307" i="2"/>
  <c r="J119" i="2" s="1"/>
  <c r="BK2366" i="2"/>
  <c r="J2366" i="2" s="1"/>
  <c r="J120" i="2" s="1"/>
  <c r="BK139" i="3"/>
  <c r="J139" i="3"/>
  <c r="J102" i="3"/>
  <c r="T139" i="3"/>
  <c r="T474" i="3"/>
  <c r="R548" i="3"/>
  <c r="P173" i="4"/>
  <c r="T252" i="4"/>
  <c r="BK261" i="4"/>
  <c r="J261" i="4"/>
  <c r="J110" i="4"/>
  <c r="R166" i="7"/>
  <c r="T169" i="8"/>
  <c r="BK201" i="8"/>
  <c r="J201" i="8" s="1"/>
  <c r="J107" i="8" s="1"/>
  <c r="P127" i="10"/>
  <c r="P126" i="10"/>
  <c r="AU106" i="1"/>
  <c r="R138" i="11"/>
  <c r="BK235" i="11"/>
  <c r="J235" i="11"/>
  <c r="J107" i="11" s="1"/>
  <c r="R173" i="12"/>
  <c r="BK254" i="12"/>
  <c r="J254" i="12"/>
  <c r="J108" i="12"/>
  <c r="R137" i="13"/>
  <c r="BK176" i="14"/>
  <c r="J176" i="14"/>
  <c r="J102" i="14" s="1"/>
  <c r="T193" i="14"/>
  <c r="R143" i="15"/>
  <c r="BK158" i="15"/>
  <c r="J158" i="15"/>
  <c r="J106" i="15"/>
  <c r="T167" i="15"/>
  <c r="BK129" i="16"/>
  <c r="R149" i="16"/>
  <c r="BK155" i="17"/>
  <c r="J155" i="17"/>
  <c r="J103" i="17" s="1"/>
  <c r="T149" i="19"/>
  <c r="P132" i="20"/>
  <c r="BK148" i="22"/>
  <c r="J148" i="22"/>
  <c r="J102" i="22" s="1"/>
  <c r="T157" i="22"/>
  <c r="BK135" i="24"/>
  <c r="J135" i="24"/>
  <c r="J100" i="24"/>
  <c r="P302" i="25"/>
  <c r="P358" i="25"/>
  <c r="P357" i="25"/>
  <c r="BK124" i="27"/>
  <c r="T184" i="27"/>
  <c r="P409" i="2"/>
  <c r="BK1525" i="2"/>
  <c r="J1525" i="2"/>
  <c r="J108" i="2"/>
  <c r="BK1788" i="2"/>
  <c r="J1788" i="2"/>
  <c r="J111" i="2" s="1"/>
  <c r="P1848" i="2"/>
  <c r="T1902" i="2"/>
  <c r="P2156" i="2"/>
  <c r="T2229" i="2"/>
  <c r="R2307" i="2"/>
  <c r="T2366" i="2"/>
  <c r="BK146" i="3"/>
  <c r="J146" i="3" s="1"/>
  <c r="J103" i="3" s="1"/>
  <c r="R474" i="3"/>
  <c r="P548" i="3"/>
  <c r="T255" i="4"/>
  <c r="BK146" i="5"/>
  <c r="J146" i="5" s="1"/>
  <c r="J103" i="5" s="1"/>
  <c r="P178" i="5"/>
  <c r="P131" i="6"/>
  <c r="BK133" i="8"/>
  <c r="J133" i="8"/>
  <c r="J102" i="8"/>
  <c r="P160" i="11"/>
  <c r="BK138" i="12"/>
  <c r="J138" i="12"/>
  <c r="J104" i="12" s="1"/>
  <c r="R197" i="12"/>
  <c r="BK269" i="12"/>
  <c r="J269" i="12" s="1"/>
  <c r="J109" i="12" s="1"/>
  <c r="BK143" i="15"/>
  <c r="J143" i="15" s="1"/>
  <c r="J103" i="15" s="1"/>
  <c r="P154" i="15"/>
  <c r="BK161" i="15"/>
  <c r="J161" i="15"/>
  <c r="J107" i="15"/>
  <c r="T161" i="15"/>
  <c r="R201" i="15"/>
  <c r="BK138" i="16"/>
  <c r="J138" i="16"/>
  <c r="J102" i="16" s="1"/>
  <c r="T149" i="16"/>
  <c r="R145" i="17"/>
  <c r="P131" i="18"/>
  <c r="R146" i="18"/>
  <c r="R149" i="19"/>
  <c r="BK126" i="21"/>
  <c r="BK125" i="21"/>
  <c r="J125" i="21" s="1"/>
  <c r="BK128" i="22"/>
  <c r="J128" i="22"/>
  <c r="J101" i="22"/>
  <c r="R157" i="22"/>
  <c r="BK147" i="24"/>
  <c r="J147" i="24"/>
  <c r="J103" i="24"/>
  <c r="BK286" i="25"/>
  <c r="J286" i="25" s="1"/>
  <c r="J100" i="25" s="1"/>
  <c r="BK332" i="25"/>
  <c r="J332" i="25"/>
  <c r="J103" i="25"/>
  <c r="R122" i="26"/>
  <c r="T124" i="27"/>
  <c r="BK202" i="27"/>
  <c r="J202" i="27" s="1"/>
  <c r="J100" i="27" s="1"/>
  <c r="T409" i="2"/>
  <c r="P1373" i="2"/>
  <c r="T2375" i="2"/>
  <c r="R146" i="3"/>
  <c r="R508" i="3"/>
  <c r="R507" i="3" s="1"/>
  <c r="BK142" i="4"/>
  <c r="P252" i="4"/>
  <c r="P264" i="4"/>
  <c r="P152" i="5"/>
  <c r="BK160" i="6"/>
  <c r="J160" i="6"/>
  <c r="J104" i="6"/>
  <c r="R131" i="7"/>
  <c r="R130" i="7" s="1"/>
  <c r="R129" i="7" s="1"/>
  <c r="BK131" i="9"/>
  <c r="J131" i="9" s="1"/>
  <c r="J102" i="9" s="1"/>
  <c r="BK138" i="10"/>
  <c r="J138" i="10"/>
  <c r="J102" i="10" s="1"/>
  <c r="BK138" i="11"/>
  <c r="J138" i="11"/>
  <c r="J105" i="11" s="1"/>
  <c r="P235" i="11"/>
  <c r="BK173" i="12"/>
  <c r="J173" i="12"/>
  <c r="J105" i="12"/>
  <c r="R221" i="12"/>
  <c r="BK137" i="13"/>
  <c r="J137" i="13" s="1"/>
  <c r="J101" i="13" s="1"/>
  <c r="R176" i="14"/>
  <c r="T150" i="15"/>
  <c r="R180" i="15"/>
  <c r="P155" i="17"/>
  <c r="R150" i="18"/>
  <c r="P128" i="19"/>
  <c r="R132" i="20"/>
  <c r="T126" i="21"/>
  <c r="T125" i="21"/>
  <c r="P148" i="22"/>
  <c r="P157" i="22"/>
  <c r="P122" i="23"/>
  <c r="P121" i="23" s="1"/>
  <c r="AU120" i="1" s="1"/>
  <c r="P135" i="24"/>
  <c r="P124" i="24"/>
  <c r="R128" i="25"/>
  <c r="T286" i="25"/>
  <c r="T325" i="25"/>
  <c r="R358" i="25"/>
  <c r="R357" i="25" s="1"/>
  <c r="T143" i="26"/>
  <c r="P216" i="27"/>
  <c r="BK255" i="4"/>
  <c r="J255" i="4"/>
  <c r="J108" i="4" s="1"/>
  <c r="P261" i="4"/>
  <c r="P260" i="4"/>
  <c r="T146" i="5"/>
  <c r="R178" i="5"/>
  <c r="R160" i="6"/>
  <c r="T131" i="7"/>
  <c r="BK169" i="8"/>
  <c r="J169" i="8"/>
  <c r="J104" i="8"/>
  <c r="R169" i="8"/>
  <c r="R126" i="13"/>
  <c r="BK129" i="14"/>
  <c r="J129" i="14"/>
  <c r="J101" i="14" s="1"/>
  <c r="R193" i="14"/>
  <c r="R136" i="15"/>
  <c r="T154" i="15"/>
  <c r="P180" i="15"/>
  <c r="R129" i="16"/>
  <c r="BK149" i="16"/>
  <c r="J149" i="16" s="1"/>
  <c r="J104" i="16" s="1"/>
  <c r="R128" i="17"/>
  <c r="T131" i="18"/>
  <c r="BK146" i="18"/>
  <c r="J146" i="18" s="1"/>
  <c r="J104" i="18" s="1"/>
  <c r="P149" i="19"/>
  <c r="T127" i="20"/>
  <c r="BK409" i="2"/>
  <c r="J409" i="2"/>
  <c r="J100" i="2" s="1"/>
  <c r="T865" i="2"/>
  <c r="T1525" i="2"/>
  <c r="P1920" i="2"/>
  <c r="BK2229" i="2"/>
  <c r="J2229" i="2" s="1"/>
  <c r="J117" i="2" s="1"/>
  <c r="P2264" i="2"/>
  <c r="R2375" i="2"/>
  <c r="R139" i="3"/>
  <c r="R138" i="3"/>
  <c r="BK474" i="3"/>
  <c r="J474" i="3" s="1"/>
  <c r="J107" i="3" s="1"/>
  <c r="R503" i="3"/>
  <c r="T565" i="3"/>
  <c r="P142" i="4"/>
  <c r="P141" i="4"/>
  <c r="R264" i="4"/>
  <c r="P218" i="5"/>
  <c r="P160" i="6"/>
  <c r="BK166" i="7"/>
  <c r="J166" i="7"/>
  <c r="J104" i="7" s="1"/>
  <c r="P169" i="8"/>
  <c r="T197" i="12"/>
  <c r="P269" i="12"/>
  <c r="T126" i="13"/>
  <c r="R129" i="14"/>
  <c r="T201" i="14"/>
  <c r="P143" i="15"/>
  <c r="P158" i="15"/>
  <c r="R167" i="15"/>
  <c r="P138" i="16"/>
  <c r="T155" i="17"/>
  <c r="R142" i="18"/>
  <c r="R128" i="19"/>
  <c r="T132" i="20"/>
  <c r="R126" i="21"/>
  <c r="R125" i="21" s="1"/>
  <c r="T128" i="22"/>
  <c r="T122" i="23"/>
  <c r="T121" i="23"/>
  <c r="P128" i="25"/>
  <c r="P286" i="25"/>
  <c r="P325" i="25"/>
  <c r="R143" i="26"/>
  <c r="BK216" i="27"/>
  <c r="J216" i="27" s="1"/>
  <c r="J101" i="27" s="1"/>
  <c r="P145" i="2"/>
  <c r="BK1095" i="2"/>
  <c r="J1095" i="2"/>
  <c r="J102" i="2" s="1"/>
  <c r="P1525" i="2"/>
  <c r="P1788" i="2"/>
  <c r="BK1848" i="2"/>
  <c r="J1848" i="2"/>
  <c r="J112" i="2"/>
  <c r="T2064" i="2"/>
  <c r="T159" i="3"/>
  <c r="BK548" i="3"/>
  <c r="J548" i="3" s="1"/>
  <c r="J112" i="3" s="1"/>
  <c r="R142" i="4"/>
  <c r="R252" i="4"/>
  <c r="R261" i="4"/>
  <c r="R260" i="4" s="1"/>
  <c r="P135" i="5"/>
  <c r="R146" i="5"/>
  <c r="T152" i="5"/>
  <c r="T160" i="5"/>
  <c r="T218" i="5"/>
  <c r="T160" i="6"/>
  <c r="T166" i="7"/>
  <c r="P131" i="9"/>
  <c r="T127" i="10"/>
  <c r="R160" i="11"/>
  <c r="P173" i="12"/>
  <c r="T221" i="12"/>
  <c r="P137" i="13"/>
  <c r="BK193" i="14"/>
  <c r="J193" i="14"/>
  <c r="J103" i="14" s="1"/>
  <c r="T143" i="15"/>
  <c r="R154" i="15"/>
  <c r="T180" i="15"/>
  <c r="T138" i="16"/>
  <c r="P128" i="17"/>
  <c r="P145" i="17"/>
  <c r="P127" i="17" s="1"/>
  <c r="AU114" i="1" s="1"/>
  <c r="BK131" i="18"/>
  <c r="J131" i="18"/>
  <c r="J102" i="18" s="1"/>
  <c r="P142" i="18"/>
  <c r="T146" i="18"/>
  <c r="BK175" i="19"/>
  <c r="J175" i="19"/>
  <c r="J103" i="19" s="1"/>
  <c r="T135" i="24"/>
  <c r="T124" i="24" s="1"/>
  <c r="T123" i="24" s="1"/>
  <c r="R302" i="25"/>
  <c r="BK122" i="26"/>
  <c r="BK145" i="2"/>
  <c r="T266" i="2"/>
  <c r="P865" i="2"/>
  <c r="BK1322" i="2"/>
  <c r="J1322" i="2"/>
  <c r="J103" i="2" s="1"/>
  <c r="T1373" i="2"/>
  <c r="BK1920" i="2"/>
  <c r="J1920" i="2"/>
  <c r="J114" i="2"/>
  <c r="BK2156" i="2"/>
  <c r="J2156" i="2"/>
  <c r="J116" i="2" s="1"/>
  <c r="T2156" i="2"/>
  <c r="R2264" i="2"/>
  <c r="BK2375" i="2"/>
  <c r="J2375" i="2"/>
  <c r="J121" i="2"/>
  <c r="BK159" i="3"/>
  <c r="J159" i="3" s="1"/>
  <c r="J106" i="3" s="1"/>
  <c r="P508" i="3"/>
  <c r="P507" i="3" s="1"/>
  <c r="R173" i="4"/>
  <c r="R255" i="4"/>
  <c r="BK135" i="5"/>
  <c r="BK134" i="5" s="1"/>
  <c r="J134" i="5" s="1"/>
  <c r="J101" i="5" s="1"/>
  <c r="BK152" i="5"/>
  <c r="J152" i="5"/>
  <c r="J104" i="5"/>
  <c r="T178" i="5"/>
  <c r="T131" i="6"/>
  <c r="T130" i="6"/>
  <c r="T129" i="6"/>
  <c r="BK131" i="7"/>
  <c r="J131" i="7"/>
  <c r="J102" i="7" s="1"/>
  <c r="P201" i="8"/>
  <c r="P200" i="8" s="1"/>
  <c r="BK156" i="9"/>
  <c r="J156" i="9"/>
  <c r="J104" i="9" s="1"/>
  <c r="P138" i="11"/>
  <c r="P137" i="11" s="1"/>
  <c r="P131" i="11" s="1"/>
  <c r="AU107" i="1" s="1"/>
  <c r="P138" i="12"/>
  <c r="P197" i="12"/>
  <c r="P254" i="12"/>
  <c r="T137" i="13"/>
  <c r="P129" i="14"/>
  <c r="P201" i="14"/>
  <c r="P136" i="15"/>
  <c r="BK150" i="15"/>
  <c r="J150" i="15" s="1"/>
  <c r="J104" i="15" s="1"/>
  <c r="R158" i="15"/>
  <c r="BK180" i="15"/>
  <c r="J180" i="15"/>
  <c r="J109" i="15" s="1"/>
  <c r="P129" i="16"/>
  <c r="P150" i="18"/>
  <c r="T128" i="19"/>
  <c r="P128" i="22"/>
  <c r="P127" i="22"/>
  <c r="AU119" i="1"/>
  <c r="BK302" i="25"/>
  <c r="J302" i="25"/>
  <c r="J101" i="25" s="1"/>
  <c r="R325" i="25"/>
  <c r="T358" i="25"/>
  <c r="T357" i="25"/>
  <c r="T122" i="26"/>
  <c r="T121" i="26" s="1"/>
  <c r="T120" i="26" s="1"/>
  <c r="R216" i="27"/>
  <c r="T124" i="28"/>
  <c r="R266" i="2"/>
  <c r="R865" i="2"/>
  <c r="BK1373" i="2"/>
  <c r="P1463" i="2"/>
  <c r="T1714" i="2"/>
  <c r="T1848" i="2"/>
  <c r="P2064" i="2"/>
  <c r="T2307" i="2"/>
  <c r="R159" i="3"/>
  <c r="R158" i="3" s="1"/>
  <c r="P503" i="3"/>
  <c r="P565" i="3"/>
  <c r="P146" i="5"/>
  <c r="R152" i="5"/>
  <c r="R160" i="5"/>
  <c r="R218" i="5"/>
  <c r="R131" i="6"/>
  <c r="R130" i="6" s="1"/>
  <c r="R129" i="6" s="1"/>
  <c r="P131" i="7"/>
  <c r="R133" i="8"/>
  <c r="R132" i="8"/>
  <c r="R131" i="8"/>
  <c r="T156" i="9"/>
  <c r="BK127" i="10"/>
  <c r="J127" i="10" s="1"/>
  <c r="J101" i="10" s="1"/>
  <c r="BK160" i="11"/>
  <c r="BK137" i="11" s="1"/>
  <c r="J137" i="11" s="1"/>
  <c r="J104" i="11" s="1"/>
  <c r="T235" i="11"/>
  <c r="T138" i="12"/>
  <c r="P221" i="12"/>
  <c r="T269" i="12"/>
  <c r="T136" i="15"/>
  <c r="BK154" i="15"/>
  <c r="J154" i="15"/>
  <c r="J105" i="15"/>
  <c r="P161" i="15"/>
  <c r="R161" i="15"/>
  <c r="P201" i="15"/>
  <c r="T128" i="17"/>
  <c r="R131" i="18"/>
  <c r="R130" i="18"/>
  <c r="R129" i="18" s="1"/>
  <c r="BK128" i="19"/>
  <c r="J128" i="19" s="1"/>
  <c r="J101" i="19" s="1"/>
  <c r="T175" i="19"/>
  <c r="BK127" i="20"/>
  <c r="J127" i="20"/>
  <c r="J101" i="20"/>
  <c r="P126" i="21"/>
  <c r="P125" i="21"/>
  <c r="AU118" i="1"/>
  <c r="R122" i="23"/>
  <c r="R121" i="23"/>
  <c r="R147" i="24"/>
  <c r="R146" i="24"/>
  <c r="BK128" i="25"/>
  <c r="BK127" i="25" s="1"/>
  <c r="J127" i="25" s="1"/>
  <c r="J97" i="25" s="1"/>
  <c r="T332" i="25"/>
  <c r="P143" i="26"/>
  <c r="BK184" i="27"/>
  <c r="J184" i="27" s="1"/>
  <c r="J99" i="27" s="1"/>
  <c r="T202" i="27"/>
  <c r="BK124" i="28"/>
  <c r="T132" i="28"/>
  <c r="BK266" i="2"/>
  <c r="J266" i="2" s="1"/>
  <c r="J99" i="2" s="1"/>
  <c r="R1095" i="2"/>
  <c r="T1322" i="2"/>
  <c r="R1463" i="2"/>
  <c r="P1714" i="2"/>
  <c r="R1788" i="2"/>
  <c r="BK1902" i="2"/>
  <c r="J1902" i="2"/>
  <c r="J113" i="2"/>
  <c r="R2064" i="2"/>
  <c r="R2229" i="2"/>
  <c r="P2307" i="2"/>
  <c r="P2366" i="2"/>
  <c r="P139" i="3"/>
  <c r="BK508" i="3"/>
  <c r="BK507" i="3" s="1"/>
  <c r="J507" i="3" s="1"/>
  <c r="J109" i="3" s="1"/>
  <c r="R565" i="3"/>
  <c r="T142" i="4"/>
  <c r="BK252" i="4"/>
  <c r="J252" i="4"/>
  <c r="J107" i="4" s="1"/>
  <c r="T264" i="4"/>
  <c r="P160" i="5"/>
  <c r="BK218" i="5"/>
  <c r="J218" i="5"/>
  <c r="J107" i="5" s="1"/>
  <c r="BK131" i="6"/>
  <c r="T138" i="10"/>
  <c r="T173" i="12"/>
  <c r="R254" i="12"/>
  <c r="P126" i="13"/>
  <c r="P125" i="13" s="1"/>
  <c r="P124" i="13" s="1"/>
  <c r="AU109" i="1" s="1"/>
  <c r="P260" i="13"/>
  <c r="P176" i="14"/>
  <c r="P193" i="14"/>
  <c r="P150" i="15"/>
  <c r="T158" i="15"/>
  <c r="P167" i="15"/>
  <c r="T201" i="15"/>
  <c r="T129" i="16"/>
  <c r="T128" i="16"/>
  <c r="R155" i="17"/>
  <c r="BK150" i="18"/>
  <c r="J150" i="18" s="1"/>
  <c r="J105" i="18" s="1"/>
  <c r="P175" i="19"/>
  <c r="P127" i="20"/>
  <c r="P126" i="20"/>
  <c r="AU117" i="1" s="1"/>
  <c r="R128" i="22"/>
  <c r="BK157" i="22"/>
  <c r="J157" i="22"/>
  <c r="J103" i="22"/>
  <c r="R135" i="24"/>
  <c r="R124" i="24"/>
  <c r="R123" i="24" s="1"/>
  <c r="P332" i="25"/>
  <c r="BK143" i="26"/>
  <c r="J143" i="26"/>
  <c r="J99" i="26" s="1"/>
  <c r="R124" i="27"/>
  <c r="P184" i="27"/>
  <c r="P202" i="27"/>
  <c r="P132" i="28"/>
  <c r="T147" i="28"/>
  <c r="R409" i="2"/>
  <c r="R1525" i="2"/>
  <c r="P1707" i="2"/>
  <c r="R1707" i="2"/>
  <c r="T1707" i="2"/>
  <c r="R1920" i="2"/>
  <c r="BK2264" i="2"/>
  <c r="J2264" i="2"/>
  <c r="J118" i="2"/>
  <c r="P2375" i="2"/>
  <c r="P146" i="3"/>
  <c r="P474" i="3"/>
  <c r="P158" i="3" s="1"/>
  <c r="T503" i="3"/>
  <c r="BK565" i="3"/>
  <c r="J565" i="3"/>
  <c r="J113" i="3" s="1"/>
  <c r="P166" i="7"/>
  <c r="T131" i="9"/>
  <c r="T130" i="9"/>
  <c r="T129" i="9"/>
  <c r="P156" i="9"/>
  <c r="R138" i="10"/>
  <c r="T160" i="11"/>
  <c r="T260" i="13"/>
  <c r="BK201" i="14"/>
  <c r="J201" i="14"/>
  <c r="J104" i="14" s="1"/>
  <c r="BK136" i="15"/>
  <c r="BK135" i="15" s="1"/>
  <c r="R150" i="15"/>
  <c r="BK167" i="15"/>
  <c r="J167" i="15"/>
  <c r="J108" i="15"/>
  <c r="BK201" i="15"/>
  <c r="J201" i="15"/>
  <c r="J110" i="15"/>
  <c r="P149" i="16"/>
  <c r="T150" i="18"/>
  <c r="BK132" i="20"/>
  <c r="J132" i="20" s="1"/>
  <c r="J102" i="20" s="1"/>
  <c r="R148" i="22"/>
  <c r="BK122" i="23"/>
  <c r="BK121" i="23"/>
  <c r="J121" i="23" s="1"/>
  <c r="R332" i="25"/>
  <c r="T216" i="27"/>
  <c r="R132" i="28"/>
  <c r="P147" i="28"/>
  <c r="T153" i="28"/>
  <c r="R145" i="2"/>
  <c r="P1095" i="2"/>
  <c r="R1322" i="2"/>
  <c r="T1463" i="2"/>
  <c r="BK1707" i="2"/>
  <c r="J1707" i="2"/>
  <c r="J109" i="2" s="1"/>
  <c r="T1788" i="2"/>
  <c r="P1902" i="2"/>
  <c r="BK2064" i="2"/>
  <c r="J2064" i="2"/>
  <c r="J115" i="2" s="1"/>
  <c r="P159" i="3"/>
  <c r="BK503" i="3"/>
  <c r="J503" i="3"/>
  <c r="J108" i="3"/>
  <c r="T548" i="3"/>
  <c r="T547" i="3"/>
  <c r="T173" i="4"/>
  <c r="BK264" i="4"/>
  <c r="J264" i="4"/>
  <c r="J111" i="4" s="1"/>
  <c r="T135" i="5"/>
  <c r="T134" i="5"/>
  <c r="T133" i="5" s="1"/>
  <c r="BK160" i="5"/>
  <c r="J160" i="5" s="1"/>
  <c r="J105" i="5" s="1"/>
  <c r="P133" i="8"/>
  <c r="P132" i="8" s="1"/>
  <c r="R156" i="9"/>
  <c r="R127" i="10"/>
  <c r="R126" i="10"/>
  <c r="T138" i="11"/>
  <c r="T137" i="11"/>
  <c r="T131" i="11" s="1"/>
  <c r="R235" i="11"/>
  <c r="BK197" i="12"/>
  <c r="BK137" i="12" s="1"/>
  <c r="J137" i="12" s="1"/>
  <c r="J103" i="12" s="1"/>
  <c r="T254" i="12"/>
  <c r="BK126" i="13"/>
  <c r="BK260" i="13"/>
  <c r="BK125" i="13" s="1"/>
  <c r="J260" i="13"/>
  <c r="J102" i="13"/>
  <c r="T129" i="14"/>
  <c r="R201" i="14"/>
  <c r="BK145" i="17"/>
  <c r="J145" i="17"/>
  <c r="J102" i="17"/>
  <c r="T142" i="18"/>
  <c r="BK149" i="19"/>
  <c r="J149" i="19" s="1"/>
  <c r="J102" i="19" s="1"/>
  <c r="R127" i="20"/>
  <c r="R126" i="20" s="1"/>
  <c r="T147" i="24"/>
  <c r="T146" i="24"/>
  <c r="T302" i="25"/>
  <c r="T127" i="25" s="1"/>
  <c r="T126" i="25" s="1"/>
  <c r="BK132" i="28"/>
  <c r="J132" i="28"/>
  <c r="J99" i="28" s="1"/>
  <c r="P153" i="28"/>
  <c r="T145" i="2"/>
  <c r="T1095" i="2"/>
  <c r="P1322" i="2"/>
  <c r="BK1463" i="2"/>
  <c r="J1463" i="2"/>
  <c r="J107" i="2" s="1"/>
  <c r="BK1714" i="2"/>
  <c r="J1714" i="2"/>
  <c r="J110" i="2" s="1"/>
  <c r="T1920" i="2"/>
  <c r="T2264" i="2"/>
  <c r="R2366" i="2"/>
  <c r="T146" i="3"/>
  <c r="T508" i="3"/>
  <c r="T507" i="3" s="1"/>
  <c r="BK173" i="4"/>
  <c r="J173" i="4" s="1"/>
  <c r="J106" i="4" s="1"/>
  <c r="P255" i="4"/>
  <c r="T261" i="4"/>
  <c r="R135" i="5"/>
  <c r="R134" i="5" s="1"/>
  <c r="R133" i="5" s="1"/>
  <c r="BK178" i="5"/>
  <c r="J178" i="5" s="1"/>
  <c r="J106" i="5" s="1"/>
  <c r="T133" i="8"/>
  <c r="T132" i="8"/>
  <c r="T201" i="8"/>
  <c r="T200" i="8" s="1"/>
  <c r="T131" i="8" s="1"/>
  <c r="R131" i="9"/>
  <c r="R130" i="9" s="1"/>
  <c r="R129" i="9" s="1"/>
  <c r="R138" i="12"/>
  <c r="R137" i="12" s="1"/>
  <c r="R133" i="12" s="1"/>
  <c r="BK221" i="12"/>
  <c r="J221" i="12"/>
  <c r="J107" i="12"/>
  <c r="R269" i="12"/>
  <c r="R260" i="13"/>
  <c r="T176" i="14"/>
  <c r="R138" i="16"/>
  <c r="BK128" i="17"/>
  <c r="J128" i="17"/>
  <c r="J101" i="17" s="1"/>
  <c r="T145" i="17"/>
  <c r="BK142" i="18"/>
  <c r="J142" i="18"/>
  <c r="J103" i="18"/>
  <c r="P146" i="18"/>
  <c r="R175" i="19"/>
  <c r="T148" i="22"/>
  <c r="P147" i="24"/>
  <c r="P146" i="24"/>
  <c r="T128" i="25"/>
  <c r="R286" i="25"/>
  <c r="BK325" i="25"/>
  <c r="J325" i="25"/>
  <c r="J102" i="25" s="1"/>
  <c r="BK358" i="25"/>
  <c r="J358" i="25" s="1"/>
  <c r="J106" i="25" s="1"/>
  <c r="P122" i="26"/>
  <c r="P121" i="26" s="1"/>
  <c r="P120" i="26" s="1"/>
  <c r="AU123" i="1" s="1"/>
  <c r="P124" i="27"/>
  <c r="P123" i="27"/>
  <c r="P122" i="27" s="1"/>
  <c r="AU124" i="1" s="1"/>
  <c r="R184" i="27"/>
  <c r="R202" i="27"/>
  <c r="P124" i="28"/>
  <c r="R124" i="28"/>
  <c r="BK147" i="28"/>
  <c r="J147" i="28" s="1"/>
  <c r="J100" i="28" s="1"/>
  <c r="R147" i="28"/>
  <c r="BK153" i="28"/>
  <c r="J153" i="28" s="1"/>
  <c r="J101" i="28" s="1"/>
  <c r="R153" i="28"/>
  <c r="BK157" i="28"/>
  <c r="J157" i="28"/>
  <c r="J102" i="28" s="1"/>
  <c r="P157" i="28"/>
  <c r="R157" i="28"/>
  <c r="T157" i="28"/>
  <c r="BK156" i="3"/>
  <c r="J156" i="3"/>
  <c r="J104" i="3" s="1"/>
  <c r="BK152" i="9"/>
  <c r="J152" i="9" s="1"/>
  <c r="J103" i="9" s="1"/>
  <c r="BK135" i="11"/>
  <c r="J135" i="11" s="1"/>
  <c r="J103" i="11" s="1"/>
  <c r="BK156" i="6"/>
  <c r="J156" i="6"/>
  <c r="J103" i="6" s="1"/>
  <c r="BK264" i="27"/>
  <c r="J264" i="27"/>
  <c r="J102" i="27"/>
  <c r="BK137" i="4"/>
  <c r="J137" i="4"/>
  <c r="J102" i="4"/>
  <c r="BK139" i="4"/>
  <c r="J139" i="4" s="1"/>
  <c r="J103" i="4" s="1"/>
  <c r="BK2394" i="2"/>
  <c r="J2394" i="2"/>
  <c r="J123" i="2" s="1"/>
  <c r="BK164" i="8"/>
  <c r="J164" i="8" s="1"/>
  <c r="J103" i="8" s="1"/>
  <c r="BK198" i="8"/>
  <c r="J198" i="8" s="1"/>
  <c r="J105" i="8" s="1"/>
  <c r="BK225" i="5"/>
  <c r="J225" i="5"/>
  <c r="J109" i="5"/>
  <c r="BK167" i="9"/>
  <c r="J167" i="9" s="1"/>
  <c r="J105" i="9" s="1"/>
  <c r="BK125" i="24"/>
  <c r="BK144" i="24"/>
  <c r="J144" i="24"/>
  <c r="J101" i="24" s="1"/>
  <c r="BK171" i="6"/>
  <c r="J171" i="6" s="1"/>
  <c r="J105" i="6" s="1"/>
  <c r="BK187" i="7"/>
  <c r="J187" i="7" s="1"/>
  <c r="J105" i="7" s="1"/>
  <c r="BK161" i="7"/>
  <c r="J161" i="7"/>
  <c r="J103" i="7"/>
  <c r="BK147" i="16"/>
  <c r="J147" i="16" s="1"/>
  <c r="J103" i="16" s="1"/>
  <c r="BK153" i="26"/>
  <c r="J153" i="26"/>
  <c r="J100" i="26"/>
  <c r="BK130" i="24"/>
  <c r="J130" i="24"/>
  <c r="J99" i="24" s="1"/>
  <c r="BK280" i="25"/>
  <c r="J280" i="25" s="1"/>
  <c r="J99" i="25" s="1"/>
  <c r="BK1370" i="2"/>
  <c r="J1370" i="2" s="1"/>
  <c r="J104" i="2" s="1"/>
  <c r="BK133" i="11"/>
  <c r="J133" i="11"/>
  <c r="J102" i="11" s="1"/>
  <c r="BK135" i="12"/>
  <c r="J135" i="12"/>
  <c r="J102" i="12"/>
  <c r="BK355" i="25"/>
  <c r="J355" i="25" s="1"/>
  <c r="J104" i="25" s="1"/>
  <c r="F123" i="10"/>
  <c r="BE126" i="28"/>
  <c r="BE141" i="28"/>
  <c r="BE152" i="28"/>
  <c r="BE158" i="28"/>
  <c r="BE127" i="28"/>
  <c r="BE136" i="28"/>
  <c r="BE139" i="28"/>
  <c r="J124" i="27"/>
  <c r="J98" i="27" s="1"/>
  <c r="BE135" i="28"/>
  <c r="BE138" i="28"/>
  <c r="BE149" i="28"/>
  <c r="BE155" i="28"/>
  <c r="BE160" i="28"/>
  <c r="E85" i="28"/>
  <c r="BE130" i="28"/>
  <c r="BE129" i="28"/>
  <c r="BE131" i="28"/>
  <c r="BE133" i="28"/>
  <c r="BE146" i="28"/>
  <c r="BE134" i="28"/>
  <c r="BE137" i="28"/>
  <c r="BE148" i="28"/>
  <c r="J89" i="28"/>
  <c r="BE128" i="28"/>
  <c r="BE159" i="28"/>
  <c r="BE125" i="28"/>
  <c r="BE140" i="28"/>
  <c r="BE142" i="28"/>
  <c r="BE145" i="28"/>
  <c r="BE156" i="28"/>
  <c r="F119" i="28"/>
  <c r="BE144" i="28"/>
  <c r="BE143" i="28"/>
  <c r="BE150" i="28"/>
  <c r="BE151" i="28"/>
  <c r="BE154" i="28"/>
  <c r="F92" i="27"/>
  <c r="BE161" i="27"/>
  <c r="BE169" i="27"/>
  <c r="BE178" i="27"/>
  <c r="BE242" i="27"/>
  <c r="BE129" i="27"/>
  <c r="BE193" i="27"/>
  <c r="BE238" i="27"/>
  <c r="BE254" i="27"/>
  <c r="BE138" i="27"/>
  <c r="BE155" i="27"/>
  <c r="BE174" i="27"/>
  <c r="BE263" i="27"/>
  <c r="J122" i="26"/>
  <c r="J98" i="26"/>
  <c r="BE197" i="27"/>
  <c r="BE223" i="27"/>
  <c r="BE236" i="27"/>
  <c r="BE253" i="27"/>
  <c r="BE265" i="27"/>
  <c r="BE137" i="27"/>
  <c r="BE142" i="27"/>
  <c r="BE217" i="27"/>
  <c r="BE252" i="27"/>
  <c r="BE255" i="27"/>
  <c r="BE133" i="27"/>
  <c r="BE151" i="27"/>
  <c r="BE208" i="27"/>
  <c r="BE230" i="27"/>
  <c r="E85" i="27"/>
  <c r="J116" i="27"/>
  <c r="BE143" i="27"/>
  <c r="BE185" i="27"/>
  <c r="BE232" i="27"/>
  <c r="BE243" i="27"/>
  <c r="BE189" i="27"/>
  <c r="BE165" i="27"/>
  <c r="BE203" i="27"/>
  <c r="BE221" i="27"/>
  <c r="BE147" i="27"/>
  <c r="BE125" i="27"/>
  <c r="BE180" i="27"/>
  <c r="BE212" i="27"/>
  <c r="F92" i="26"/>
  <c r="BE145" i="26"/>
  <c r="BK357" i="25"/>
  <c r="J357" i="25"/>
  <c r="J105" i="25"/>
  <c r="BE139" i="26"/>
  <c r="BE154" i="26"/>
  <c r="J89" i="26"/>
  <c r="BE123" i="26"/>
  <c r="BE131" i="26"/>
  <c r="BE135" i="26"/>
  <c r="BE146" i="26"/>
  <c r="E110" i="26"/>
  <c r="BE127" i="26"/>
  <c r="BE152" i="26"/>
  <c r="BE144" i="26"/>
  <c r="BE147" i="26"/>
  <c r="BE148" i="26"/>
  <c r="J89" i="25"/>
  <c r="BE163" i="25"/>
  <c r="BE185" i="25"/>
  <c r="BE214" i="25"/>
  <c r="BE258" i="25"/>
  <c r="BE281" i="25"/>
  <c r="BE323" i="25"/>
  <c r="BE331" i="25"/>
  <c r="BE197" i="25"/>
  <c r="BE205" i="25"/>
  <c r="BE269" i="25"/>
  <c r="BE291" i="25"/>
  <c r="BE300" i="25"/>
  <c r="BE319" i="25"/>
  <c r="BE343" i="25"/>
  <c r="BK146" i="24"/>
  <c r="J146" i="24"/>
  <c r="J102" i="24"/>
  <c r="BE177" i="25"/>
  <c r="BE179" i="25"/>
  <c r="BE295" i="25"/>
  <c r="BE190" i="25"/>
  <c r="BE219" i="25"/>
  <c r="E85" i="25"/>
  <c r="BE129" i="25"/>
  <c r="BE224" i="25"/>
  <c r="BE234" i="25"/>
  <c r="BE241" i="25"/>
  <c r="BE279" i="25"/>
  <c r="BE339" i="25"/>
  <c r="BE350" i="25"/>
  <c r="J125" i="24"/>
  <c r="J98" i="24"/>
  <c r="BE149" i="25"/>
  <c r="BE201" i="25"/>
  <c r="BE254" i="25"/>
  <c r="BE307" i="25"/>
  <c r="BE337" i="25"/>
  <c r="BE360" i="25"/>
  <c r="BE361" i="25"/>
  <c r="BE133" i="25"/>
  <c r="BE172" i="25"/>
  <c r="BE238" i="25"/>
  <c r="BE249" i="25"/>
  <c r="BE140" i="25"/>
  <c r="BE229" i="25"/>
  <c r="BE259" i="25"/>
  <c r="BE265" i="25"/>
  <c r="BE275" i="25"/>
  <c r="BE287" i="25"/>
  <c r="BE296" i="25"/>
  <c r="BE311" i="25"/>
  <c r="BE326" i="25"/>
  <c r="BE349" i="25"/>
  <c r="BE145" i="25"/>
  <c r="BE233" i="25"/>
  <c r="BE239" i="25"/>
  <c r="BE263" i="25"/>
  <c r="BE183" i="25"/>
  <c r="BE303" i="25"/>
  <c r="BE330" i="25"/>
  <c r="BE333" i="25"/>
  <c r="BE354" i="25"/>
  <c r="BE359" i="25"/>
  <c r="BE157" i="25"/>
  <c r="BE245" i="25"/>
  <c r="BE315" i="25"/>
  <c r="BE348" i="25"/>
  <c r="BE356" i="25"/>
  <c r="F92" i="25"/>
  <c r="BE153" i="25"/>
  <c r="BE167" i="25"/>
  <c r="BE210" i="25"/>
  <c r="BE228" i="25"/>
  <c r="BE271" i="25"/>
  <c r="BE344" i="25"/>
  <c r="J89" i="24"/>
  <c r="F120" i="24"/>
  <c r="BE136" i="24"/>
  <c r="BE156" i="24"/>
  <c r="J122" i="23"/>
  <c r="J99" i="23"/>
  <c r="BE126" i="24"/>
  <c r="BE131" i="24"/>
  <c r="BE152" i="24"/>
  <c r="BE161" i="24"/>
  <c r="E113" i="24"/>
  <c r="BE148" i="24"/>
  <c r="BE163" i="24"/>
  <c r="BE167" i="24"/>
  <c r="BE160" i="24"/>
  <c r="BE140" i="24"/>
  <c r="BE145" i="24"/>
  <c r="BE126" i="23"/>
  <c r="BE168" i="23"/>
  <c r="BE192" i="23"/>
  <c r="BK127" i="22"/>
  <c r="J127" i="22"/>
  <c r="J100" i="22"/>
  <c r="BE225" i="23"/>
  <c r="BE234" i="23"/>
  <c r="BE237" i="23"/>
  <c r="J91" i="23"/>
  <c r="BE129" i="23"/>
  <c r="BE180" i="23"/>
  <c r="BE198" i="23"/>
  <c r="BE204" i="23"/>
  <c r="BE216" i="23"/>
  <c r="E85" i="23"/>
  <c r="BE189" i="23"/>
  <c r="BE195" i="23"/>
  <c r="BE201" i="23"/>
  <c r="BE249" i="23"/>
  <c r="BE156" i="23"/>
  <c r="BE228" i="23"/>
  <c r="BE250" i="23"/>
  <c r="F94" i="23"/>
  <c r="BE132" i="23"/>
  <c r="BE138" i="23"/>
  <c r="BE153" i="23"/>
  <c r="BE183" i="23"/>
  <c r="BE123" i="23"/>
  <c r="BE135" i="23"/>
  <c r="BE186" i="23"/>
  <c r="BE243" i="23"/>
  <c r="BE244" i="23"/>
  <c r="BE207" i="23"/>
  <c r="BE213" i="23"/>
  <c r="BE219" i="23"/>
  <c r="BE165" i="23"/>
  <c r="BE177" i="23"/>
  <c r="BE210" i="23"/>
  <c r="BE222" i="23"/>
  <c r="BE231" i="23"/>
  <c r="BE246" i="23"/>
  <c r="BE162" i="23"/>
  <c r="BE245" i="23"/>
  <c r="BE144" i="23"/>
  <c r="BE150" i="23"/>
  <c r="BE171" i="23"/>
  <c r="BE247" i="23"/>
  <c r="BE248" i="23"/>
  <c r="BE141" i="23"/>
  <c r="BE147" i="23"/>
  <c r="BE159" i="23"/>
  <c r="BE174" i="23"/>
  <c r="BE240" i="23"/>
  <c r="J126" i="21"/>
  <c r="J101" i="21" s="1"/>
  <c r="F96" i="22"/>
  <c r="BE138" i="22"/>
  <c r="BE133" i="22"/>
  <c r="BE143" i="22"/>
  <c r="BE129" i="22"/>
  <c r="BE132" i="22"/>
  <c r="BE135" i="22"/>
  <c r="E85" i="22"/>
  <c r="J121" i="22"/>
  <c r="BE136" i="22"/>
  <c r="BE137" i="22"/>
  <c r="BE142" i="22"/>
  <c r="BE145" i="22"/>
  <c r="BE140" i="22"/>
  <c r="BE147" i="22"/>
  <c r="BE153" i="22"/>
  <c r="BE155" i="22"/>
  <c r="BE131" i="22"/>
  <c r="BE151" i="22"/>
  <c r="BE146" i="22"/>
  <c r="BE149" i="22"/>
  <c r="BE150" i="22"/>
  <c r="BE154" i="22"/>
  <c r="BE139" i="22"/>
  <c r="BE144" i="22"/>
  <c r="BE156" i="22"/>
  <c r="BE130" i="22"/>
  <c r="BE159" i="22"/>
  <c r="BE152" i="22"/>
  <c r="BE158" i="22"/>
  <c r="BE134" i="22"/>
  <c r="BE141" i="22"/>
  <c r="F96" i="21"/>
  <c r="J119" i="21"/>
  <c r="BE130" i="21"/>
  <c r="BK126" i="20"/>
  <c r="J126" i="20" s="1"/>
  <c r="J100" i="20" s="1"/>
  <c r="BE128" i="21"/>
  <c r="E111" i="21"/>
  <c r="BE132" i="21"/>
  <c r="BE133" i="21"/>
  <c r="BE131" i="21"/>
  <c r="BE135" i="21"/>
  <c r="BE129" i="21"/>
  <c r="BE134" i="21"/>
  <c r="BE127" i="21"/>
  <c r="BE136" i="21"/>
  <c r="J93" i="20"/>
  <c r="E112" i="20"/>
  <c r="BE133" i="20"/>
  <c r="F96" i="20"/>
  <c r="BE129" i="20"/>
  <c r="BE131" i="20"/>
  <c r="BE128" i="20"/>
  <c r="BE130" i="20"/>
  <c r="BE135" i="20"/>
  <c r="BE137" i="20"/>
  <c r="BE136" i="20"/>
  <c r="BE134" i="20"/>
  <c r="J93" i="19"/>
  <c r="BE150" i="19"/>
  <c r="BE158" i="19"/>
  <c r="BE163" i="19"/>
  <c r="BE168" i="19"/>
  <c r="BE132" i="19"/>
  <c r="BE133" i="19"/>
  <c r="BE147" i="19"/>
  <c r="BE162" i="19"/>
  <c r="BE169" i="19"/>
  <c r="BE171" i="19"/>
  <c r="BE179" i="19"/>
  <c r="BE146" i="19"/>
  <c r="BE148" i="19"/>
  <c r="BE159" i="19"/>
  <c r="BK130" i="18"/>
  <c r="BE130" i="19"/>
  <c r="BE134" i="19"/>
  <c r="BE170" i="19"/>
  <c r="BE186" i="19"/>
  <c r="BE137" i="19"/>
  <c r="BE144" i="19"/>
  <c r="BE157" i="19"/>
  <c r="BE160" i="19"/>
  <c r="BE167" i="19"/>
  <c r="BE172" i="19"/>
  <c r="BE178" i="19"/>
  <c r="BE181" i="19"/>
  <c r="BE189" i="19"/>
  <c r="BE177" i="19"/>
  <c r="BE185" i="19"/>
  <c r="BE135" i="19"/>
  <c r="BE141" i="19"/>
  <c r="BE154" i="19"/>
  <c r="BE155" i="19"/>
  <c r="BE161" i="19"/>
  <c r="BE166" i="19"/>
  <c r="F96" i="19"/>
  <c r="BE131" i="19"/>
  <c r="BE164" i="19"/>
  <c r="BE183" i="19"/>
  <c r="BE188" i="19"/>
  <c r="BE138" i="19"/>
  <c r="BE142" i="19"/>
  <c r="BE145" i="19"/>
  <c r="BE152" i="19"/>
  <c r="BE156" i="19"/>
  <c r="BE174" i="19"/>
  <c r="BE140" i="19"/>
  <c r="BE153" i="19"/>
  <c r="BE180" i="19"/>
  <c r="BE184" i="19"/>
  <c r="E85" i="19"/>
  <c r="BE136" i="19"/>
  <c r="BE143" i="19"/>
  <c r="BE151" i="19"/>
  <c r="BE165" i="19"/>
  <c r="BE173" i="19"/>
  <c r="BE176" i="19"/>
  <c r="BE129" i="19"/>
  <c r="BE139" i="19"/>
  <c r="BE182" i="19"/>
  <c r="BE187" i="19"/>
  <c r="BK127" i="17"/>
  <c r="J127" i="17"/>
  <c r="F126" i="18"/>
  <c r="BE140" i="18"/>
  <c r="BE152" i="18"/>
  <c r="BE155" i="18"/>
  <c r="BE156" i="18"/>
  <c r="BE158" i="18"/>
  <c r="E85" i="18"/>
  <c r="BE135" i="18"/>
  <c r="BE136" i="18"/>
  <c r="BE160" i="18"/>
  <c r="BE165" i="18"/>
  <c r="BE132" i="18"/>
  <c r="BE137" i="18"/>
  <c r="BE148" i="18"/>
  <c r="BE159" i="18"/>
  <c r="BE138" i="18"/>
  <c r="BE141" i="18"/>
  <c r="J93" i="18"/>
  <c r="BE133" i="18"/>
  <c r="BE144" i="18"/>
  <c r="BE145" i="18"/>
  <c r="BE153" i="18"/>
  <c r="BE154" i="18"/>
  <c r="BE157" i="18"/>
  <c r="BE162" i="18"/>
  <c r="BE147" i="18"/>
  <c r="BE161" i="18"/>
  <c r="BE163" i="18"/>
  <c r="BE164" i="18"/>
  <c r="BE139" i="18"/>
  <c r="BE149" i="18"/>
  <c r="BE151" i="18"/>
  <c r="BE134" i="18"/>
  <c r="BE143" i="18"/>
  <c r="E85" i="17"/>
  <c r="BE129" i="17"/>
  <c r="BE131" i="17"/>
  <c r="BE140" i="17"/>
  <c r="BE148" i="17"/>
  <c r="J121" i="17"/>
  <c r="F124" i="17"/>
  <c r="BE134" i="17"/>
  <c r="BE170" i="17"/>
  <c r="J129" i="16"/>
  <c r="J101" i="16" s="1"/>
  <c r="BE136" i="17"/>
  <c r="BE147" i="17"/>
  <c r="BE150" i="17"/>
  <c r="BE158" i="17"/>
  <c r="BE161" i="17"/>
  <c r="BE164" i="17"/>
  <c r="BE174" i="17"/>
  <c r="BE135" i="17"/>
  <c r="BE142" i="17"/>
  <c r="BE173" i="17"/>
  <c r="BE141" i="17"/>
  <c r="BE132" i="17"/>
  <c r="BE156" i="17"/>
  <c r="BE144" i="17"/>
  <c r="BE146" i="17"/>
  <c r="BE149" i="17"/>
  <c r="BE162" i="17"/>
  <c r="BE165" i="17"/>
  <c r="BE169" i="17"/>
  <c r="BE137" i="17"/>
  <c r="BE151" i="17"/>
  <c r="BE154" i="17"/>
  <c r="BE157" i="17"/>
  <c r="BE172" i="17"/>
  <c r="BE139" i="17"/>
  <c r="BE152" i="17"/>
  <c r="BE159" i="17"/>
  <c r="BE168" i="17"/>
  <c r="BE130" i="17"/>
  <c r="BE133" i="17"/>
  <c r="BE138" i="17"/>
  <c r="BE166" i="17"/>
  <c r="BE143" i="17"/>
  <c r="BE153" i="17"/>
  <c r="BE160" i="17"/>
  <c r="BE163" i="17"/>
  <c r="BE167" i="17"/>
  <c r="BE171" i="17"/>
  <c r="J122" i="16"/>
  <c r="BE139" i="16"/>
  <c r="E114" i="16"/>
  <c r="BE130" i="16"/>
  <c r="BE137" i="16"/>
  <c r="BE146" i="16"/>
  <c r="BE136" i="16"/>
  <c r="BE141" i="16"/>
  <c r="BE151" i="16"/>
  <c r="J136" i="15"/>
  <c r="J102" i="15"/>
  <c r="BE145" i="16"/>
  <c r="F125" i="16"/>
  <c r="BE140" i="16"/>
  <c r="BE144" i="16"/>
  <c r="BE134" i="16"/>
  <c r="BE135" i="16"/>
  <c r="BE142" i="16"/>
  <c r="BE143" i="16"/>
  <c r="BE131" i="16"/>
  <c r="BE148" i="16"/>
  <c r="BE152" i="16"/>
  <c r="BE132" i="16"/>
  <c r="BE150" i="16"/>
  <c r="BE133" i="16"/>
  <c r="J93" i="15"/>
  <c r="BE139" i="15"/>
  <c r="BE142" i="15"/>
  <c r="BE145" i="15"/>
  <c r="BE149" i="15"/>
  <c r="BE175" i="15"/>
  <c r="BE140" i="15"/>
  <c r="BE141" i="15"/>
  <c r="BE147" i="15"/>
  <c r="BE152" i="15"/>
  <c r="BE185" i="15"/>
  <c r="BE195" i="15"/>
  <c r="BE200" i="15"/>
  <c r="BE204" i="15"/>
  <c r="E120" i="15"/>
  <c r="BE163" i="15"/>
  <c r="BE173" i="15"/>
  <c r="BE184" i="15"/>
  <c r="BE208" i="15"/>
  <c r="BE144" i="15"/>
  <c r="BE170" i="15"/>
  <c r="BE176" i="15"/>
  <c r="BE198" i="15"/>
  <c r="BE151" i="15"/>
  <c r="BE157" i="15"/>
  <c r="BE166" i="15"/>
  <c r="BE169" i="15"/>
  <c r="BE174" i="15"/>
  <c r="BE179" i="15"/>
  <c r="BE181" i="15"/>
  <c r="BE192" i="15"/>
  <c r="BE202" i="15"/>
  <c r="BE203" i="15"/>
  <c r="BE207" i="15"/>
  <c r="BE137" i="15"/>
  <c r="BE196" i="15"/>
  <c r="BE199" i="15"/>
  <c r="BK128" i="14"/>
  <c r="J128" i="14" s="1"/>
  <c r="J100" i="14" s="1"/>
  <c r="BE165" i="15"/>
  <c r="BE172" i="15"/>
  <c r="BE187" i="15"/>
  <c r="BE190" i="15"/>
  <c r="BE197" i="15"/>
  <c r="BE206" i="15"/>
  <c r="BE138" i="15"/>
  <c r="BE146" i="15"/>
  <c r="BE168" i="15"/>
  <c r="BE177" i="15"/>
  <c r="BE188" i="15"/>
  <c r="BE205" i="15"/>
  <c r="BE189" i="15"/>
  <c r="BE194" i="15"/>
  <c r="BE160" i="15"/>
  <c r="BE162" i="15"/>
  <c r="BE186" i="15"/>
  <c r="BE191" i="15"/>
  <c r="F96" i="15"/>
  <c r="BE148" i="15"/>
  <c r="BE153" i="15"/>
  <c r="BE155" i="15"/>
  <c r="BE156" i="15"/>
  <c r="BE159" i="15"/>
  <c r="BE164" i="15"/>
  <c r="BE171" i="15"/>
  <c r="BE178" i="15"/>
  <c r="BE182" i="15"/>
  <c r="BE183" i="15"/>
  <c r="BE193" i="15"/>
  <c r="J93" i="14"/>
  <c r="BE156" i="14"/>
  <c r="BE166" i="14"/>
  <c r="BE167" i="14"/>
  <c r="BE170" i="14"/>
  <c r="BE174" i="14"/>
  <c r="BE179" i="14"/>
  <c r="J126" i="13"/>
  <c r="J100" i="13"/>
  <c r="E85" i="14"/>
  <c r="BE158" i="14"/>
  <c r="BE133" i="14"/>
  <c r="BE139" i="14"/>
  <c r="BE171" i="14"/>
  <c r="BE195" i="14"/>
  <c r="BE196" i="14"/>
  <c r="BE212" i="14"/>
  <c r="BE134" i="14"/>
  <c r="BE140" i="14"/>
  <c r="BE155" i="14"/>
  <c r="BE164" i="14"/>
  <c r="BE177" i="14"/>
  <c r="BE185" i="14"/>
  <c r="BE200" i="14"/>
  <c r="BE210" i="14"/>
  <c r="BE213" i="14"/>
  <c r="F96" i="14"/>
  <c r="BE154" i="14"/>
  <c r="BE162" i="14"/>
  <c r="BE182" i="14"/>
  <c r="BE189" i="14"/>
  <c r="BE190" i="14"/>
  <c r="BE203" i="14"/>
  <c r="BE131" i="14"/>
  <c r="BE144" i="14"/>
  <c r="BE165" i="14"/>
  <c r="BE168" i="14"/>
  <c r="BE175" i="14"/>
  <c r="BE178" i="14"/>
  <c r="BE183" i="14"/>
  <c r="BE148" i="14"/>
  <c r="BE150" i="14"/>
  <c r="BE152" i="14"/>
  <c r="BE180" i="14"/>
  <c r="BE197" i="14"/>
  <c r="BE138" i="14"/>
  <c r="BE141" i="14"/>
  <c r="BE142" i="14"/>
  <c r="BE151" i="14"/>
  <c r="BE157" i="14"/>
  <c r="BE173" i="14"/>
  <c r="BE186" i="14"/>
  <c r="BE198" i="14"/>
  <c r="BE205" i="14"/>
  <c r="BE207" i="14"/>
  <c r="BE132" i="14"/>
  <c r="BE136" i="14"/>
  <c r="BE137" i="14"/>
  <c r="BE143" i="14"/>
  <c r="BE145" i="14"/>
  <c r="BE146" i="14"/>
  <c r="BE160" i="14"/>
  <c r="BE161" i="14"/>
  <c r="BE163" i="14"/>
  <c r="BE188" i="14"/>
  <c r="BE199" i="14"/>
  <c r="BE202" i="14"/>
  <c r="BE208" i="14"/>
  <c r="BE135" i="14"/>
  <c r="BE153" i="14"/>
  <c r="BE169" i="14"/>
  <c r="BE184" i="14"/>
  <c r="BE191" i="14"/>
  <c r="BE204" i="14"/>
  <c r="BE130" i="14"/>
  <c r="BE147" i="14"/>
  <c r="BE149" i="14"/>
  <c r="BE159" i="14"/>
  <c r="BE172" i="14"/>
  <c r="BE181" i="14"/>
  <c r="BE187" i="14"/>
  <c r="BE192" i="14"/>
  <c r="BE194" i="14"/>
  <c r="BE206" i="14"/>
  <c r="BE209" i="14"/>
  <c r="BE211" i="14"/>
  <c r="F121" i="13"/>
  <c r="BE138" i="13"/>
  <c r="BE154" i="13"/>
  <c r="BE135" i="13"/>
  <c r="BE171" i="13"/>
  <c r="BE216" i="13"/>
  <c r="BE143" i="13"/>
  <c r="BE136" i="13"/>
  <c r="BE153" i="13"/>
  <c r="BE165" i="13"/>
  <c r="BE172" i="13"/>
  <c r="BE182" i="13"/>
  <c r="BE178" i="13"/>
  <c r="BE188" i="13"/>
  <c r="BE240" i="13"/>
  <c r="BE241" i="13"/>
  <c r="BE253" i="13"/>
  <c r="BE256" i="13"/>
  <c r="BE258" i="13"/>
  <c r="BE195" i="13"/>
  <c r="BE210" i="13"/>
  <c r="BE211" i="13"/>
  <c r="BE268" i="13"/>
  <c r="BE233" i="13"/>
  <c r="BE234" i="13"/>
  <c r="BE246" i="13"/>
  <c r="BE151" i="13"/>
  <c r="BE152" i="13"/>
  <c r="BE158" i="13"/>
  <c r="BE193" i="13"/>
  <c r="BE194" i="13"/>
  <c r="BE204" i="13"/>
  <c r="BE248" i="13"/>
  <c r="BE255" i="13"/>
  <c r="BE267" i="13"/>
  <c r="J91" i="13"/>
  <c r="E112" i="13"/>
  <c r="BE127" i="13"/>
  <c r="BE144" i="13"/>
  <c r="BE164" i="13"/>
  <c r="BE177" i="13"/>
  <c r="BE183" i="13"/>
  <c r="BE212" i="13"/>
  <c r="BE227" i="13"/>
  <c r="BE232" i="13"/>
  <c r="BE259" i="13"/>
  <c r="BE261" i="13"/>
  <c r="BE269" i="13"/>
  <c r="BE132" i="13"/>
  <c r="BE173" i="13"/>
  <c r="BE187" i="13"/>
  <c r="BE217" i="13"/>
  <c r="BE247" i="13"/>
  <c r="BE145" i="13"/>
  <c r="BE166" i="13"/>
  <c r="BE221" i="13"/>
  <c r="BE222" i="13"/>
  <c r="BE239" i="13"/>
  <c r="BE257" i="13"/>
  <c r="BE270" i="13"/>
  <c r="BE131" i="13"/>
  <c r="BE159" i="13"/>
  <c r="BE199" i="13"/>
  <c r="BE200" i="13"/>
  <c r="BE205" i="13"/>
  <c r="BE226" i="13"/>
  <c r="BE254" i="13"/>
  <c r="E85" i="12"/>
  <c r="F130" i="12"/>
  <c r="BE161" i="12"/>
  <c r="BE165" i="12"/>
  <c r="BE167" i="12"/>
  <c r="BE169" i="12"/>
  <c r="BE182" i="12"/>
  <c r="BE186" i="12"/>
  <c r="BE194" i="12"/>
  <c r="BE203" i="12"/>
  <c r="BE235" i="12"/>
  <c r="BE250" i="12"/>
  <c r="BE257" i="12"/>
  <c r="BE258" i="12"/>
  <c r="BE259" i="12"/>
  <c r="BE262" i="12"/>
  <c r="BE266" i="12"/>
  <c r="J93" i="12"/>
  <c r="BE142" i="12"/>
  <c r="BE143" i="12"/>
  <c r="BE171" i="12"/>
  <c r="BE206" i="12"/>
  <c r="BE210" i="12"/>
  <c r="BE217" i="12"/>
  <c r="BE263" i="12"/>
  <c r="BE272" i="12"/>
  <c r="BE141" i="12"/>
  <c r="BE147" i="12"/>
  <c r="BE159" i="12"/>
  <c r="BE164" i="12"/>
  <c r="BE170" i="12"/>
  <c r="BE172" i="12"/>
  <c r="BE190" i="12"/>
  <c r="BE201" i="12"/>
  <c r="BE211" i="12"/>
  <c r="BE216" i="12"/>
  <c r="BE218" i="12"/>
  <c r="BE229" i="12"/>
  <c r="BE230" i="12"/>
  <c r="BE236" i="12"/>
  <c r="BE237" i="12"/>
  <c r="BE239" i="12"/>
  <c r="BE240" i="12"/>
  <c r="BE241" i="12"/>
  <c r="BE255" i="12"/>
  <c r="BE256" i="12"/>
  <c r="BE270" i="12"/>
  <c r="BE273" i="12"/>
  <c r="BE274" i="12"/>
  <c r="BE145" i="12"/>
  <c r="BE195" i="12"/>
  <c r="BE198" i="12"/>
  <c r="BE205" i="12"/>
  <c r="BE213" i="12"/>
  <c r="BE268" i="12"/>
  <c r="BE275" i="12"/>
  <c r="BE139" i="12"/>
  <c r="BE152" i="12"/>
  <c r="BE153" i="12"/>
  <c r="BE156" i="12"/>
  <c r="BE174" i="12"/>
  <c r="BE178" i="12"/>
  <c r="BE179" i="12"/>
  <c r="BE181" i="12"/>
  <c r="BE184" i="12"/>
  <c r="BE188" i="12"/>
  <c r="BE196" i="12"/>
  <c r="BE200" i="12"/>
  <c r="BE215" i="12"/>
  <c r="BE223" i="12"/>
  <c r="BE136" i="12"/>
  <c r="BE162" i="12"/>
  <c r="BE175" i="12"/>
  <c r="BE176" i="12"/>
  <c r="BE177" i="12"/>
  <c r="BE183" i="12"/>
  <c r="BE191" i="12"/>
  <c r="BE207" i="12"/>
  <c r="BE168" i="12"/>
  <c r="BE192" i="12"/>
  <c r="BE204" i="12"/>
  <c r="BE224" i="12"/>
  <c r="BE226" i="12"/>
  <c r="BE232" i="12"/>
  <c r="BE248" i="12"/>
  <c r="BE249" i="12"/>
  <c r="BE251" i="12"/>
  <c r="BE260" i="12"/>
  <c r="BE160" i="12"/>
  <c r="BE202" i="12"/>
  <c r="BE209" i="12"/>
  <c r="BE214" i="12"/>
  <c r="BE231" i="12"/>
  <c r="BE233" i="12"/>
  <c r="BE252" i="12"/>
  <c r="BE253" i="12"/>
  <c r="BE265" i="12"/>
  <c r="BE271" i="12"/>
  <c r="BE140" i="12"/>
  <c r="BE154" i="12"/>
  <c r="BE180" i="12"/>
  <c r="BE187" i="12"/>
  <c r="BE222" i="12"/>
  <c r="BE267" i="12"/>
  <c r="BE148" i="12"/>
  <c r="BE149" i="12"/>
  <c r="BE151" i="12"/>
  <c r="BE157" i="12"/>
  <c r="BE166" i="12"/>
  <c r="BE193" i="12"/>
  <c r="BE199" i="12"/>
  <c r="BE212" i="12"/>
  <c r="BE238" i="12"/>
  <c r="BE144" i="12"/>
  <c r="BE146" i="12"/>
  <c r="BE150" i="12"/>
  <c r="BE155" i="12"/>
  <c r="BE158" i="12"/>
  <c r="BE163" i="12"/>
  <c r="BE208" i="12"/>
  <c r="BE219" i="12"/>
  <c r="BE220" i="12"/>
  <c r="BE225" i="12"/>
  <c r="BE234" i="12"/>
  <c r="E85" i="11"/>
  <c r="BE139" i="11"/>
  <c r="BE146" i="11"/>
  <c r="BE150" i="11"/>
  <c r="BE155" i="11"/>
  <c r="BE157" i="11"/>
  <c r="BE194" i="11"/>
  <c r="BE212" i="11"/>
  <c r="BE224" i="11"/>
  <c r="BE221" i="11"/>
  <c r="BE151" i="11"/>
  <c r="BE200" i="11"/>
  <c r="BE134" i="11"/>
  <c r="BE149" i="11"/>
  <c r="BE153" i="11"/>
  <c r="BE186" i="11"/>
  <c r="BE219" i="11"/>
  <c r="BE222" i="11"/>
  <c r="BE223" i="11"/>
  <c r="BE226" i="11"/>
  <c r="BE233" i="11"/>
  <c r="BK126" i="10"/>
  <c r="J126" i="10" s="1"/>
  <c r="J34" i="10" s="1"/>
  <c r="BE158" i="11"/>
  <c r="BE214" i="11"/>
  <c r="F96" i="11"/>
  <c r="BE152" i="11"/>
  <c r="BE209" i="11"/>
  <c r="BE210" i="11"/>
  <c r="BE211" i="11"/>
  <c r="BE217" i="11"/>
  <c r="BE225" i="11"/>
  <c r="BE143" i="11"/>
  <c r="BE147" i="11"/>
  <c r="BE161" i="11"/>
  <c r="BE162" i="11"/>
  <c r="BE220" i="11"/>
  <c r="BE228" i="11"/>
  <c r="J125" i="11"/>
  <c r="BE165" i="11"/>
  <c r="BE206" i="11"/>
  <c r="BE216" i="11"/>
  <c r="BE136" i="11"/>
  <c r="BE168" i="11"/>
  <c r="BE176" i="11"/>
  <c r="BE207" i="11"/>
  <c r="BE213" i="11"/>
  <c r="BE237" i="11"/>
  <c r="BE145" i="11"/>
  <c r="BE154" i="11"/>
  <c r="BE215" i="11"/>
  <c r="BE218" i="11"/>
  <c r="BE234" i="11"/>
  <c r="BE236" i="11"/>
  <c r="BE142" i="11"/>
  <c r="BE159" i="11"/>
  <c r="BE227" i="11"/>
  <c r="BE229" i="11"/>
  <c r="BE231" i="11"/>
  <c r="BE130" i="10"/>
  <c r="BE129" i="10"/>
  <c r="E112" i="10"/>
  <c r="BE131" i="10"/>
  <c r="J120" i="10"/>
  <c r="BE128" i="10"/>
  <c r="BE133" i="10"/>
  <c r="BE139" i="10"/>
  <c r="BE137" i="10"/>
  <c r="BE134" i="10"/>
  <c r="BE136" i="10"/>
  <c r="BE140" i="10"/>
  <c r="BE132" i="10"/>
  <c r="BE143" i="10"/>
  <c r="BE135" i="10"/>
  <c r="BE144" i="10"/>
  <c r="BK130" i="9"/>
  <c r="BK129" i="9" s="1"/>
  <c r="J129" i="9" s="1"/>
  <c r="J34" i="9" s="1"/>
  <c r="BE141" i="10"/>
  <c r="BE142" i="10"/>
  <c r="J93" i="9"/>
  <c r="BE132" i="9"/>
  <c r="BE137" i="9"/>
  <c r="BE159" i="9"/>
  <c r="BE134" i="9"/>
  <c r="BE161" i="9"/>
  <c r="BE162" i="9"/>
  <c r="BE153" i="9"/>
  <c r="BE163" i="9"/>
  <c r="BE165" i="9"/>
  <c r="E115" i="9"/>
  <c r="BE145" i="9"/>
  <c r="BE158" i="9"/>
  <c r="BE160" i="9"/>
  <c r="BE168" i="9"/>
  <c r="F126" i="9"/>
  <c r="BE140" i="9"/>
  <c r="BE166" i="9"/>
  <c r="BE150" i="9"/>
  <c r="BE157" i="9"/>
  <c r="BE142" i="9"/>
  <c r="BE138" i="9"/>
  <c r="BE144" i="9"/>
  <c r="BE147" i="9"/>
  <c r="BE164" i="9"/>
  <c r="BK130" i="7"/>
  <c r="J130" i="7"/>
  <c r="J101" i="7" s="1"/>
  <c r="J93" i="8"/>
  <c r="BE149" i="8"/>
  <c r="BE158" i="8"/>
  <c r="BE176" i="8"/>
  <c r="BE183" i="8"/>
  <c r="E117" i="8"/>
  <c r="BE153" i="8"/>
  <c r="BE179" i="8"/>
  <c r="BE185" i="8"/>
  <c r="BE196" i="8"/>
  <c r="BE202" i="8"/>
  <c r="F128" i="8"/>
  <c r="BE147" i="8"/>
  <c r="BE165" i="8"/>
  <c r="BE174" i="8"/>
  <c r="BE142" i="8"/>
  <c r="BE186" i="8"/>
  <c r="BE188" i="8"/>
  <c r="BE191" i="8"/>
  <c r="BE193" i="8"/>
  <c r="BE199" i="8"/>
  <c r="BE203" i="8"/>
  <c r="BE138" i="8"/>
  <c r="BE182" i="8"/>
  <c r="BE190" i="8"/>
  <c r="BE151" i="8"/>
  <c r="BE162" i="8"/>
  <c r="BE171" i="8"/>
  <c r="BE134" i="8"/>
  <c r="BE146" i="8"/>
  <c r="BE173" i="8"/>
  <c r="BE192" i="8"/>
  <c r="BE155" i="8"/>
  <c r="BE170" i="8"/>
  <c r="BE194" i="8"/>
  <c r="BE177" i="8"/>
  <c r="BE132" i="7"/>
  <c r="BE139" i="7"/>
  <c r="BE176" i="7"/>
  <c r="J131" i="6"/>
  <c r="J102" i="6" s="1"/>
  <c r="BE144" i="7"/>
  <c r="BE150" i="7"/>
  <c r="BE159" i="7"/>
  <c r="BE179" i="7"/>
  <c r="BE183" i="7"/>
  <c r="F96" i="7"/>
  <c r="BE143" i="7"/>
  <c r="BE155" i="7"/>
  <c r="BE188" i="7"/>
  <c r="E85" i="7"/>
  <c r="J123" i="7"/>
  <c r="BE152" i="7"/>
  <c r="BE168" i="7"/>
  <c r="BE173" i="7"/>
  <c r="BE174" i="7"/>
  <c r="BE180" i="7"/>
  <c r="BE136" i="7"/>
  <c r="BE167" i="7"/>
  <c r="BE175" i="7"/>
  <c r="BE177" i="7"/>
  <c r="BE185" i="7"/>
  <c r="BE146" i="7"/>
  <c r="BE148" i="7"/>
  <c r="BE162" i="7"/>
  <c r="BE169" i="7"/>
  <c r="BE171" i="7"/>
  <c r="BE182" i="7"/>
  <c r="BE178" i="7"/>
  <c r="BE181" i="7"/>
  <c r="BE142" i="6"/>
  <c r="E115" i="6"/>
  <c r="F96" i="6"/>
  <c r="BE148" i="6"/>
  <c r="BE157" i="6"/>
  <c r="J93" i="6"/>
  <c r="BE165" i="6"/>
  <c r="BE166" i="6"/>
  <c r="BE149" i="6"/>
  <c r="BE146" i="6"/>
  <c r="BE161" i="6"/>
  <c r="BE169" i="6"/>
  <c r="BE138" i="6"/>
  <c r="BE154" i="6"/>
  <c r="BE168" i="6"/>
  <c r="BE170" i="6"/>
  <c r="BE172" i="6"/>
  <c r="BE167" i="6"/>
  <c r="BE132" i="6"/>
  <c r="BE141" i="6"/>
  <c r="BE151" i="6"/>
  <c r="BE136" i="6"/>
  <c r="BE144" i="6"/>
  <c r="BE162" i="6"/>
  <c r="BE164" i="6"/>
  <c r="BE136" i="5"/>
  <c r="BE144" i="5"/>
  <c r="BE159" i="5"/>
  <c r="E85" i="5"/>
  <c r="BE163" i="5"/>
  <c r="BE175" i="5"/>
  <c r="BE176" i="5"/>
  <c r="BE199" i="5"/>
  <c r="BE200" i="5"/>
  <c r="BE202" i="5"/>
  <c r="BE209" i="5"/>
  <c r="BE212" i="5"/>
  <c r="BE137" i="5"/>
  <c r="BE139" i="5"/>
  <c r="BE142" i="5"/>
  <c r="BE150" i="5"/>
  <c r="BE153" i="5"/>
  <c r="BE158" i="5"/>
  <c r="BE167" i="5"/>
  <c r="BE168" i="5"/>
  <c r="BE170" i="5"/>
  <c r="BK260" i="4"/>
  <c r="J260" i="4" s="1"/>
  <c r="J109" i="4" s="1"/>
  <c r="BE138" i="5"/>
  <c r="BE147" i="5"/>
  <c r="BE154" i="5"/>
  <c r="BE164" i="5"/>
  <c r="BE165" i="5"/>
  <c r="BE171" i="5"/>
  <c r="BE174" i="5"/>
  <c r="BE210" i="5"/>
  <c r="BE222" i="5"/>
  <c r="J142" i="4"/>
  <c r="J105" i="4" s="1"/>
  <c r="BE149" i="5"/>
  <c r="BE166" i="5"/>
  <c r="BE191" i="5"/>
  <c r="BE194" i="5"/>
  <c r="BE204" i="5"/>
  <c r="BE213" i="5"/>
  <c r="BE223" i="5"/>
  <c r="BE226" i="5"/>
  <c r="BE179" i="5"/>
  <c r="BE182" i="5"/>
  <c r="BE185" i="5"/>
  <c r="BE205" i="5"/>
  <c r="BE214" i="5"/>
  <c r="J93" i="5"/>
  <c r="F130" i="5"/>
  <c r="BE140" i="5"/>
  <c r="BE141" i="5"/>
  <c r="BE151" i="5"/>
  <c r="BE198" i="5"/>
  <c r="BE203" i="5"/>
  <c r="BE220" i="5"/>
  <c r="BE162" i="5"/>
  <c r="BE173" i="5"/>
  <c r="BE190" i="5"/>
  <c r="BE196" i="5"/>
  <c r="BE169" i="5"/>
  <c r="BE172" i="5"/>
  <c r="BE180" i="5"/>
  <c r="BE181" i="5"/>
  <c r="BE184" i="5"/>
  <c r="BE186" i="5"/>
  <c r="BE208" i="5"/>
  <c r="BE217" i="5"/>
  <c r="BE177" i="5"/>
  <c r="BE188" i="5"/>
  <c r="BE201" i="5"/>
  <c r="BE219" i="5"/>
  <c r="BE221" i="5"/>
  <c r="BE143" i="5"/>
  <c r="BE145" i="5"/>
  <c r="BE148" i="5"/>
  <c r="BE157" i="5"/>
  <c r="BE183" i="5"/>
  <c r="BE189" i="5"/>
  <c r="BE192" i="5"/>
  <c r="BE206" i="5"/>
  <c r="BE207" i="5"/>
  <c r="BE211" i="5"/>
  <c r="BE215" i="5"/>
  <c r="BE216" i="5"/>
  <c r="BE155" i="5"/>
  <c r="BE156" i="5"/>
  <c r="BE161" i="5"/>
  <c r="BE187" i="5"/>
  <c r="BE197" i="5"/>
  <c r="BE138" i="4"/>
  <c r="BE165" i="4"/>
  <c r="BE246" i="4"/>
  <c r="E121" i="4"/>
  <c r="BE153" i="4"/>
  <c r="BE177" i="4"/>
  <c r="BE235" i="4"/>
  <c r="BE256" i="4"/>
  <c r="BK547" i="3"/>
  <c r="J547" i="3"/>
  <c r="J111" i="3"/>
  <c r="BE140" i="4"/>
  <c r="BE174" i="4"/>
  <c r="BE178" i="4"/>
  <c r="BE182" i="4"/>
  <c r="BE188" i="4"/>
  <c r="BE191" i="4"/>
  <c r="BE195" i="4"/>
  <c r="BE201" i="4"/>
  <c r="BE216" i="4"/>
  <c r="BE222" i="4"/>
  <c r="BE248" i="4"/>
  <c r="BE251" i="4"/>
  <c r="BE259" i="4"/>
  <c r="F96" i="4"/>
  <c r="BE143" i="4"/>
  <c r="BE170" i="4"/>
  <c r="BE192" i="4"/>
  <c r="BE197" i="4"/>
  <c r="BE203" i="4"/>
  <c r="BE206" i="4"/>
  <c r="BE210" i="4"/>
  <c r="BE212" i="4"/>
  <c r="BE237" i="4"/>
  <c r="BE263" i="4"/>
  <c r="BE266" i="4"/>
  <c r="BE270" i="4"/>
  <c r="J129" i="4"/>
  <c r="BE186" i="4"/>
  <c r="BE196" i="4"/>
  <c r="BE223" i="4"/>
  <c r="BE268" i="4"/>
  <c r="BE269" i="4"/>
  <c r="BE271" i="4"/>
  <c r="BE149" i="4"/>
  <c r="BE169" i="4"/>
  <c r="BE176" i="4"/>
  <c r="BE183" i="4"/>
  <c r="BE193" i="4"/>
  <c r="BE204" i="4"/>
  <c r="BE205" i="4"/>
  <c r="BE207" i="4"/>
  <c r="BE213" i="4"/>
  <c r="BE221" i="4"/>
  <c r="BE243" i="4"/>
  <c r="BE249" i="4"/>
  <c r="BE258" i="4"/>
  <c r="BE181" i="4"/>
  <c r="BE185" i="4"/>
  <c r="BE194" i="4"/>
  <c r="BE209" i="4"/>
  <c r="BE241" i="4"/>
  <c r="BE257" i="4"/>
  <c r="BE262" i="4"/>
  <c r="BE161" i="4"/>
  <c r="BE184" i="4"/>
  <c r="BE202" i="4"/>
  <c r="BE215" i="4"/>
  <c r="BE239" i="4"/>
  <c r="BE250" i="4"/>
  <c r="BK158" i="3"/>
  <c r="J158" i="3"/>
  <c r="J105" i="3"/>
  <c r="BE171" i="4"/>
  <c r="BE175" i="4"/>
  <c r="BE187" i="4"/>
  <c r="BE198" i="4"/>
  <c r="BE199" i="4"/>
  <c r="BE254" i="4"/>
  <c r="BE265" i="4"/>
  <c r="BE179" i="4"/>
  <c r="BE190" i="4"/>
  <c r="BE200" i="4"/>
  <c r="BE218" i="4"/>
  <c r="BE253" i="4"/>
  <c r="BE167" i="4"/>
  <c r="BE172" i="4"/>
  <c r="BE180" i="4"/>
  <c r="BE151" i="4"/>
  <c r="BE189" i="4"/>
  <c r="BE220" i="4"/>
  <c r="BE245" i="4"/>
  <c r="BE267" i="4"/>
  <c r="J145" i="2"/>
  <c r="J98" i="2"/>
  <c r="BE174" i="3"/>
  <c r="BE175" i="3"/>
  <c r="BE199" i="3"/>
  <c r="BE211" i="3"/>
  <c r="BE224" i="3"/>
  <c r="BE229" i="3"/>
  <c r="BE250" i="3"/>
  <c r="BE273" i="3"/>
  <c r="BE366" i="3"/>
  <c r="BE381" i="3"/>
  <c r="BE442" i="3"/>
  <c r="BE453" i="3"/>
  <c r="BE456" i="3"/>
  <c r="BE459" i="3"/>
  <c r="BE470" i="3"/>
  <c r="BE476" i="3"/>
  <c r="BE478" i="3"/>
  <c r="BE485" i="3"/>
  <c r="BE500" i="3"/>
  <c r="BE521" i="3"/>
  <c r="BE523" i="3"/>
  <c r="BE542" i="3"/>
  <c r="BE166" i="3"/>
  <c r="BE196" i="3"/>
  <c r="BE266" i="3"/>
  <c r="BE301" i="3"/>
  <c r="BE303" i="3"/>
  <c r="BE327" i="3"/>
  <c r="BE332" i="3"/>
  <c r="BE340" i="3"/>
  <c r="BE362" i="3"/>
  <c r="BE450" i="3"/>
  <c r="BE451" i="3"/>
  <c r="BE458" i="3"/>
  <c r="BE465" i="3"/>
  <c r="BE496" i="3"/>
  <c r="BE498" i="3"/>
  <c r="BE511" i="3"/>
  <c r="BE531" i="3"/>
  <c r="BE543" i="3"/>
  <c r="BE549" i="3"/>
  <c r="BE551" i="3"/>
  <c r="BE564" i="3"/>
  <c r="BE145" i="3"/>
  <c r="BE161" i="3"/>
  <c r="BE168" i="3"/>
  <c r="BE180" i="3"/>
  <c r="BE181" i="3"/>
  <c r="BE182" i="3"/>
  <c r="BE183" i="3"/>
  <c r="BE191" i="3"/>
  <c r="BE198" i="3"/>
  <c r="BE203" i="3"/>
  <c r="BE218" i="3"/>
  <c r="BE241" i="3"/>
  <c r="BE252" i="3"/>
  <c r="BE267" i="3"/>
  <c r="BE293" i="3"/>
  <c r="BE338" i="3"/>
  <c r="BE350" i="3"/>
  <c r="BE371" i="3"/>
  <c r="BE413" i="3"/>
  <c r="BE421" i="3"/>
  <c r="BE423" i="3"/>
  <c r="BE439" i="3"/>
  <c r="BE446" i="3"/>
  <c r="BE455" i="3"/>
  <c r="BE457" i="3"/>
  <c r="BE463" i="3"/>
  <c r="BE484" i="3"/>
  <c r="BE486" i="3"/>
  <c r="BE502" i="3"/>
  <c r="BE513" i="3"/>
  <c r="BE514" i="3"/>
  <c r="BE529" i="3"/>
  <c r="BE530" i="3"/>
  <c r="BE566" i="3"/>
  <c r="BE568" i="3"/>
  <c r="J1373" i="2"/>
  <c r="J106" i="2"/>
  <c r="BE150" i="3"/>
  <c r="BE151" i="3"/>
  <c r="BE163" i="3"/>
  <c r="BE169" i="3"/>
  <c r="BE170" i="3"/>
  <c r="BE177" i="3"/>
  <c r="BE178" i="3"/>
  <c r="BE179" i="3"/>
  <c r="BE193" i="3"/>
  <c r="BE194" i="3"/>
  <c r="BE225" i="3"/>
  <c r="BE227" i="3"/>
  <c r="BE230" i="3"/>
  <c r="BE232" i="3"/>
  <c r="BE257" i="3"/>
  <c r="BE261" i="3"/>
  <c r="BE268" i="3"/>
  <c r="BE269" i="3"/>
  <c r="BE271" i="3"/>
  <c r="BE279" i="3"/>
  <c r="BE283" i="3"/>
  <c r="BE318" i="3"/>
  <c r="BE443" i="3"/>
  <c r="BE460" i="3"/>
  <c r="BE464" i="3"/>
  <c r="BE468" i="3"/>
  <c r="BE469" i="3"/>
  <c r="BE488" i="3"/>
  <c r="BE489" i="3"/>
  <c r="BE512" i="3"/>
  <c r="BE550" i="3"/>
  <c r="BE569" i="3"/>
  <c r="BE572" i="3"/>
  <c r="F96" i="3"/>
  <c r="BE265" i="3"/>
  <c r="BE295" i="3"/>
  <c r="BE316" i="3"/>
  <c r="BE325" i="3"/>
  <c r="BE394" i="3"/>
  <c r="BE402" i="3"/>
  <c r="BE411" i="3"/>
  <c r="BE425" i="3"/>
  <c r="BE445" i="3"/>
  <c r="BE449" i="3"/>
  <c r="BE452" i="3"/>
  <c r="BE471" i="3"/>
  <c r="BE522" i="3"/>
  <c r="BE525" i="3"/>
  <c r="BE570" i="3"/>
  <c r="BE571" i="3"/>
  <c r="BE573" i="3"/>
  <c r="BE574" i="3"/>
  <c r="BE575" i="3"/>
  <c r="BE213" i="3"/>
  <c r="BE215" i="3"/>
  <c r="BE216" i="3"/>
  <c r="BE217" i="3"/>
  <c r="BE226" i="3"/>
  <c r="BE239" i="3"/>
  <c r="BE243" i="3"/>
  <c r="BE246" i="3"/>
  <c r="BE308" i="3"/>
  <c r="BE322" i="3"/>
  <c r="BE348" i="3"/>
  <c r="BE396" i="3"/>
  <c r="BE428" i="3"/>
  <c r="BE436" i="3"/>
  <c r="BE448" i="3"/>
  <c r="BE466" i="3"/>
  <c r="BE472" i="3"/>
  <c r="BE483" i="3"/>
  <c r="BE510" i="3"/>
  <c r="BE517" i="3"/>
  <c r="BE528" i="3"/>
  <c r="BE532" i="3"/>
  <c r="BE535" i="3"/>
  <c r="BE541" i="3"/>
  <c r="BE555" i="3"/>
  <c r="BE562" i="3"/>
  <c r="BE567" i="3"/>
  <c r="J93" i="3"/>
  <c r="BE152" i="3"/>
  <c r="BE162" i="3"/>
  <c r="BE173" i="3"/>
  <c r="BE176" i="3"/>
  <c r="BE184" i="3"/>
  <c r="BE186" i="3"/>
  <c r="BE189" i="3"/>
  <c r="BE192" i="3"/>
  <c r="BE195" i="3"/>
  <c r="BE219" i="3"/>
  <c r="BE228" i="3"/>
  <c r="BE233" i="3"/>
  <c r="BE240" i="3"/>
  <c r="BE364" i="3"/>
  <c r="BE444" i="3"/>
  <c r="BE454" i="3"/>
  <c r="BE462" i="3"/>
  <c r="BE504" i="3"/>
  <c r="BE519" i="3"/>
  <c r="BE526" i="3"/>
  <c r="BE527" i="3"/>
  <c r="BE533" i="3"/>
  <c r="BE534" i="3"/>
  <c r="BE536" i="3"/>
  <c r="BE538" i="3"/>
  <c r="BE557" i="3"/>
  <c r="E123" i="3"/>
  <c r="BE147" i="3"/>
  <c r="BE149" i="3"/>
  <c r="BE157" i="3"/>
  <c r="BE188" i="3"/>
  <c r="BE220" i="3"/>
  <c r="BE221" i="3"/>
  <c r="BE255" i="3"/>
  <c r="BE264" i="3"/>
  <c r="BE310" i="3"/>
  <c r="BE330" i="3"/>
  <c r="BE379" i="3"/>
  <c r="BE387" i="3"/>
  <c r="BE440" i="3"/>
  <c r="BE475" i="3"/>
  <c r="BE480" i="3"/>
  <c r="BE520" i="3"/>
  <c r="BE524" i="3"/>
  <c r="BE554" i="3"/>
  <c r="BE563" i="3"/>
  <c r="BE200" i="3"/>
  <c r="BE223" i="3"/>
  <c r="BE254" i="3"/>
  <c r="BE270" i="3"/>
  <c r="BE305" i="3"/>
  <c r="BE320" i="3"/>
  <c r="BE404" i="3"/>
  <c r="BE437" i="3"/>
  <c r="BE438" i="3"/>
  <c r="BE441" i="3"/>
  <c r="BE506" i="3"/>
  <c r="BE537" i="3"/>
  <c r="BE553" i="3"/>
  <c r="BE559" i="3"/>
  <c r="BE160" i="3"/>
  <c r="BE172" i="3"/>
  <c r="BE185" i="3"/>
  <c r="BE201" i="3"/>
  <c r="BE205" i="3"/>
  <c r="BE222" i="3"/>
  <c r="BE231" i="3"/>
  <c r="BE245" i="3"/>
  <c r="BE248" i="3"/>
  <c r="BE263" i="3"/>
  <c r="BE473" i="3"/>
  <c r="BE477" i="3"/>
  <c r="BE479" i="3"/>
  <c r="BE481" i="3"/>
  <c r="BE482" i="3"/>
  <c r="BE509" i="3"/>
  <c r="BE516" i="3"/>
  <c r="BE518" i="3"/>
  <c r="BE544" i="3"/>
  <c r="BE546" i="3"/>
  <c r="BE556" i="3"/>
  <c r="BE560" i="3"/>
  <c r="BE153" i="3"/>
  <c r="BE187" i="3"/>
  <c r="BE374" i="3"/>
  <c r="BE389" i="3"/>
  <c r="BE430" i="3"/>
  <c r="BE447" i="3"/>
  <c r="BE461" i="3"/>
  <c r="BE467" i="3"/>
  <c r="BE487" i="3"/>
  <c r="BE490" i="3"/>
  <c r="BE501" i="3"/>
  <c r="BE515" i="3"/>
  <c r="BE539" i="3"/>
  <c r="BE552" i="3"/>
  <c r="BE558" i="3"/>
  <c r="BE140" i="3"/>
  <c r="BE148" i="3"/>
  <c r="BE164" i="3"/>
  <c r="BE165" i="3"/>
  <c r="BE167" i="3"/>
  <c r="BE171" i="3"/>
  <c r="BE190" i="3"/>
  <c r="BE197" i="3"/>
  <c r="BE259" i="3"/>
  <c r="BE272" i="3"/>
  <c r="BE281" i="3"/>
  <c r="BE291" i="3"/>
  <c r="BE352" i="3"/>
  <c r="BE354" i="3"/>
  <c r="BE369" i="3"/>
  <c r="BE376" i="3"/>
  <c r="BE391" i="3"/>
  <c r="BE405" i="3"/>
  <c r="BE415" i="3"/>
  <c r="BE433" i="3"/>
  <c r="BE435" i="3"/>
  <c r="BE540" i="3"/>
  <c r="BE545" i="3"/>
  <c r="BE561" i="3"/>
  <c r="BC96" i="1"/>
  <c r="BE184" i="2"/>
  <c r="BE188" i="2"/>
  <c r="BE208" i="2"/>
  <c r="BE210" i="2"/>
  <c r="BE215" i="2"/>
  <c r="BE238" i="2"/>
  <c r="BE262" i="2"/>
  <c r="BE276" i="2"/>
  <c r="BE393" i="2"/>
  <c r="BE398" i="2"/>
  <c r="BE404" i="2"/>
  <c r="BE410" i="2"/>
  <c r="BE466" i="2"/>
  <c r="BE550" i="2"/>
  <c r="BE581" i="2"/>
  <c r="BE612" i="2"/>
  <c r="BE622" i="2"/>
  <c r="BE699" i="2"/>
  <c r="BE745" i="2"/>
  <c r="BE825" i="2"/>
  <c r="BE965" i="2"/>
  <c r="BE1038" i="2"/>
  <c r="BE1053" i="2"/>
  <c r="BE1094" i="2"/>
  <c r="BE1112" i="2"/>
  <c r="BE1116" i="2"/>
  <c r="BE1161" i="2"/>
  <c r="BE1216" i="2"/>
  <c r="BE1323" i="2"/>
  <c r="BE1347" i="2"/>
  <c r="BE1357" i="2"/>
  <c r="BE1381" i="2"/>
  <c r="BE1397" i="2"/>
  <c r="BE1430" i="2"/>
  <c r="BE1451" i="2"/>
  <c r="BE1473" i="2"/>
  <c r="BE1530" i="2"/>
  <c r="BE1649" i="2"/>
  <c r="BE1661" i="2"/>
  <c r="BE1686" i="2"/>
  <c r="BE1706" i="2"/>
  <c r="BE1712" i="2"/>
  <c r="BE1732" i="2"/>
  <c r="BE1743" i="2"/>
  <c r="BE1764" i="2"/>
  <c r="BE1768" i="2"/>
  <c r="BE1783" i="2"/>
  <c r="BE1819" i="2"/>
  <c r="BE1845" i="2"/>
  <c r="BE1864" i="2"/>
  <c r="BE1872" i="2"/>
  <c r="BE1898" i="2"/>
  <c r="BE1903" i="2"/>
  <c r="BE1911" i="2"/>
  <c r="BE1945" i="2"/>
  <c r="BE1948" i="2"/>
  <c r="BE1955" i="2"/>
  <c r="BE1962" i="2"/>
  <c r="BE1969" i="2"/>
  <c r="BE1977" i="2"/>
  <c r="BE1979" i="2"/>
  <c r="BE1980" i="2"/>
  <c r="BE1984" i="2"/>
  <c r="BE1987" i="2"/>
  <c r="BE1989" i="2"/>
  <c r="BE1992" i="2"/>
  <c r="BE1998" i="2"/>
  <c r="BE2003" i="2"/>
  <c r="BE2011" i="2"/>
  <c r="BE2040" i="2"/>
  <c r="BE2046" i="2"/>
  <c r="BE2047" i="2"/>
  <c r="BE2057" i="2"/>
  <c r="BE2061" i="2"/>
  <c r="BE2079" i="2"/>
  <c r="BE2086" i="2"/>
  <c r="BE2091" i="2"/>
  <c r="BE2102" i="2"/>
  <c r="BE2112" i="2"/>
  <c r="BE2119" i="2"/>
  <c r="BE2128" i="2"/>
  <c r="BE2139" i="2"/>
  <c r="BE2146" i="2"/>
  <c r="BE2155" i="2"/>
  <c r="BE2170" i="2"/>
  <c r="BE2176" i="2"/>
  <c r="BE2213" i="2"/>
  <c r="BE2255" i="2"/>
  <c r="BE2278" i="2"/>
  <c r="BE2374" i="2"/>
  <c r="BE2376" i="2"/>
  <c r="F92" i="2"/>
  <c r="J137" i="2"/>
  <c r="BE150" i="2"/>
  <c r="BE180" i="2"/>
  <c r="BE199" i="2"/>
  <c r="BE204" i="2"/>
  <c r="BE219" i="2"/>
  <c r="BE231" i="2"/>
  <c r="BE267" i="2"/>
  <c r="BE288" i="2"/>
  <c r="BE292" i="2"/>
  <c r="BE301" i="2"/>
  <c r="BE352" i="2"/>
  <c r="BE365" i="2"/>
  <c r="BE589" i="2"/>
  <c r="BE594" i="2"/>
  <c r="BE694" i="2"/>
  <c r="BE706" i="2"/>
  <c r="BE803" i="2"/>
  <c r="BE866" i="2"/>
  <c r="BE914" i="2"/>
  <c r="BE1017" i="2"/>
  <c r="BE1080" i="2"/>
  <c r="BE1093" i="2"/>
  <c r="BE1104" i="2"/>
  <c r="BE1152" i="2"/>
  <c r="BE1200" i="2"/>
  <c r="BE1283" i="2"/>
  <c r="BE1297" i="2"/>
  <c r="BE1318" i="2"/>
  <c r="BE1320" i="2"/>
  <c r="BE1407" i="2"/>
  <c r="BE1421" i="2"/>
  <c r="BE1482" i="2"/>
  <c r="BE1492" i="2"/>
  <c r="BE1507" i="2"/>
  <c r="BE1514" i="2"/>
  <c r="BE1526" i="2"/>
  <c r="BE1532" i="2"/>
  <c r="BE1573" i="2"/>
  <c r="BE1688" i="2"/>
  <c r="BE1715" i="2"/>
  <c r="BE1747" i="2"/>
  <c r="BE1756" i="2"/>
  <c r="BE1789" i="2"/>
  <c r="BE1805" i="2"/>
  <c r="BE1818" i="2"/>
  <c r="BE1832" i="2"/>
  <c r="BE1885" i="2"/>
  <c r="BE1891" i="2"/>
  <c r="BE1892" i="2"/>
  <c r="BE1899" i="2"/>
  <c r="BE1917" i="2"/>
  <c r="BE1921" i="2"/>
  <c r="BE1953" i="2"/>
  <c r="BE1959" i="2"/>
  <c r="BE1970" i="2"/>
  <c r="BE1972" i="2"/>
  <c r="BE1974" i="2"/>
  <c r="BE1976" i="2"/>
  <c r="BE1982" i="2"/>
  <c r="BE1988" i="2"/>
  <c r="BE1994" i="2"/>
  <c r="BE1996" i="2"/>
  <c r="BE1999" i="2"/>
  <c r="BE2002" i="2"/>
  <c r="BE2004" i="2"/>
  <c r="BE2008" i="2"/>
  <c r="BE2010" i="2"/>
  <c r="BE2013" i="2"/>
  <c r="BE2018" i="2"/>
  <c r="BE2019" i="2"/>
  <c r="BE2025" i="2"/>
  <c r="BE2026" i="2"/>
  <c r="BE2027" i="2"/>
  <c r="BE2031" i="2"/>
  <c r="BE2032" i="2"/>
  <c r="BE2037" i="2"/>
  <c r="BE2048" i="2"/>
  <c r="BE2049" i="2"/>
  <c r="BE2052" i="2"/>
  <c r="BE2054" i="2"/>
  <c r="BE2075" i="2"/>
  <c r="BE2076" i="2"/>
  <c r="BE2081" i="2"/>
  <c r="BE2101" i="2"/>
  <c r="BE2108" i="2"/>
  <c r="BE2114" i="2"/>
  <c r="BE2127" i="2"/>
  <c r="BE2130" i="2"/>
  <c r="BE2141" i="2"/>
  <c r="BE2145" i="2"/>
  <c r="BE2147" i="2"/>
  <c r="BE2151" i="2"/>
  <c r="BE2157" i="2"/>
  <c r="BE2180" i="2"/>
  <c r="BE2192" i="2"/>
  <c r="BE2199" i="2"/>
  <c r="BE2204" i="2"/>
  <c r="BE2221" i="2"/>
  <c r="BE2247" i="2"/>
  <c r="BE2284" i="2"/>
  <c r="BE2296" i="2"/>
  <c r="BE2297" i="2"/>
  <c r="BE2299" i="2"/>
  <c r="BE2302" i="2"/>
  <c r="BE2306" i="2"/>
  <c r="BE2347" i="2"/>
  <c r="BE2349" i="2"/>
  <c r="BE2356" i="2"/>
  <c r="BE2365" i="2"/>
  <c r="BE2377" i="2"/>
  <c r="BE2382" i="2"/>
  <c r="BB96" i="1"/>
  <c r="BD96" i="1"/>
  <c r="BE172" i="2"/>
  <c r="BE176" i="2"/>
  <c r="BE195" i="2"/>
  <c r="BE280" i="2"/>
  <c r="BE284" i="2"/>
  <c r="BE361" i="2"/>
  <c r="BE385" i="2"/>
  <c r="BE399" i="2"/>
  <c r="BE405" i="2"/>
  <c r="BE420" i="2"/>
  <c r="BE509" i="2"/>
  <c r="BE663" i="2"/>
  <c r="BE842" i="2"/>
  <c r="BE873" i="2"/>
  <c r="BE880" i="2"/>
  <c r="BE1003" i="2"/>
  <c r="BE1096" i="2"/>
  <c r="BE1108" i="2"/>
  <c r="BE1202" i="2"/>
  <c r="BE1215" i="2"/>
  <c r="BE1255" i="2"/>
  <c r="BE1325" i="2"/>
  <c r="BE1330" i="2"/>
  <c r="BE1332" i="2"/>
  <c r="BE1351" i="2"/>
  <c r="BE1362" i="2"/>
  <c r="BE1366" i="2"/>
  <c r="BE1374" i="2"/>
  <c r="BE1402" i="2"/>
  <c r="BE1416" i="2"/>
  <c r="BE1441" i="2"/>
  <c r="BE1448" i="2"/>
  <c r="BE1449" i="2"/>
  <c r="BE1458" i="2"/>
  <c r="BE1462" i="2"/>
  <c r="BE1471" i="2"/>
  <c r="BE1480" i="2"/>
  <c r="BE1487" i="2"/>
  <c r="BE1538" i="2"/>
  <c r="BE1589" i="2"/>
  <c r="BE1613" i="2"/>
  <c r="BE1632" i="2"/>
  <c r="BE1676" i="2"/>
  <c r="BE1692" i="2"/>
  <c r="BE1698" i="2"/>
  <c r="BE1700" i="2"/>
  <c r="BE1704" i="2"/>
  <c r="BE1708" i="2"/>
  <c r="BE1713" i="2"/>
  <c r="BE1724" i="2"/>
  <c r="BE1728" i="2"/>
  <c r="BE1760" i="2"/>
  <c r="BE1809" i="2"/>
  <c r="BE1816" i="2"/>
  <c r="BE1820" i="2"/>
  <c r="BE1841" i="2"/>
  <c r="BE1854" i="2"/>
  <c r="BE1859" i="2"/>
  <c r="BE1868" i="2"/>
  <c r="BE1876" i="2"/>
  <c r="BE1890" i="2"/>
  <c r="BE1894" i="2"/>
  <c r="BE1895" i="2"/>
  <c r="BE1896" i="2"/>
  <c r="BE1897" i="2"/>
  <c r="BE1900" i="2"/>
  <c r="BE1913" i="2"/>
  <c r="BE1947" i="2"/>
  <c r="BE1957" i="2"/>
  <c r="BE1960" i="2"/>
  <c r="BE1965" i="2"/>
  <c r="BE1966" i="2"/>
  <c r="BE1973" i="2"/>
  <c r="BE1978" i="2"/>
  <c r="BE1990" i="2"/>
  <c r="BE1995" i="2"/>
  <c r="BE2006" i="2"/>
  <c r="BE2034" i="2"/>
  <c r="BE2038" i="2"/>
  <c r="BE2056" i="2"/>
  <c r="BE2063" i="2"/>
  <c r="BE2106" i="2"/>
  <c r="BE2121" i="2"/>
  <c r="BE2144" i="2"/>
  <c r="BE2217" i="2"/>
  <c r="BE2234" i="2"/>
  <c r="BE2238" i="2"/>
  <c r="BE2243" i="2"/>
  <c r="BE2263" i="2"/>
  <c r="BE2290" i="2"/>
  <c r="BE2308" i="2"/>
  <c r="BE2317" i="2"/>
  <c r="BE2395" i="2"/>
  <c r="E85" i="2"/>
  <c r="BE146" i="2"/>
  <c r="BE158" i="2"/>
  <c r="BE211" i="2"/>
  <c r="BE247" i="2"/>
  <c r="BE315" i="2"/>
  <c r="BE332" i="2"/>
  <c r="BE342" i="2"/>
  <c r="BE356" i="2"/>
  <c r="BE389" i="2"/>
  <c r="BE554" i="2"/>
  <c r="BE590" i="2"/>
  <c r="BE601" i="2"/>
  <c r="BE632" i="2"/>
  <c r="BE695" i="2"/>
  <c r="BE794" i="2"/>
  <c r="BE1048" i="2"/>
  <c r="BE1092" i="2"/>
  <c r="BE1141" i="2"/>
  <c r="BE1147" i="2"/>
  <c r="BE1167" i="2"/>
  <c r="BE1168" i="2"/>
  <c r="BE1175" i="2"/>
  <c r="BE1190" i="2"/>
  <c r="BE1196" i="2"/>
  <c r="BE1198" i="2"/>
  <c r="BE1208" i="2"/>
  <c r="BE1217" i="2"/>
  <c r="BE1269" i="2"/>
  <c r="BE1321" i="2"/>
  <c r="BE1324" i="2"/>
  <c r="BE1326" i="2"/>
  <c r="BE1337" i="2"/>
  <c r="BE1341" i="2"/>
  <c r="BE1379" i="2"/>
  <c r="BE1391" i="2"/>
  <c r="BE1446" i="2"/>
  <c r="BE1460" i="2"/>
  <c r="BE1464" i="2"/>
  <c r="BE1500" i="2"/>
  <c r="BE1512" i="2"/>
  <c r="BE1524" i="2"/>
  <c r="BE1655" i="2"/>
  <c r="BE1694" i="2"/>
  <c r="BE1797" i="2"/>
  <c r="BE1801" i="2"/>
  <c r="BE1810" i="2"/>
  <c r="BE1814" i="2"/>
  <c r="BE1815" i="2"/>
  <c r="BE1825" i="2"/>
  <c r="BE1849" i="2"/>
  <c r="BE1933" i="2"/>
  <c r="BE1944" i="2"/>
  <c r="BE1949" i="2"/>
  <c r="BE1951" i="2"/>
  <c r="BE1952" i="2"/>
  <c r="BE1954" i="2"/>
  <c r="BE1956" i="2"/>
  <c r="BE1958" i="2"/>
  <c r="BE1961" i="2"/>
  <c r="BE1963" i="2"/>
  <c r="BE1964" i="2"/>
  <c r="BE1967" i="2"/>
  <c r="BE1971" i="2"/>
  <c r="BE1975" i="2"/>
  <c r="BE1986" i="2"/>
  <c r="BE1991" i="2"/>
  <c r="BE1993" i="2"/>
  <c r="BE1997" i="2"/>
  <c r="BE2001" i="2"/>
  <c r="BE2005" i="2"/>
  <c r="BE2007" i="2"/>
  <c r="BE2009" i="2"/>
  <c r="BE2020" i="2"/>
  <c r="BE2033" i="2"/>
  <c r="BE2035" i="2"/>
  <c r="BE2036" i="2"/>
  <c r="BE2044" i="2"/>
  <c r="BE2053" i="2"/>
  <c r="BE2059" i="2"/>
  <c r="BE2060" i="2"/>
  <c r="BF2062" i="2"/>
  <c r="BE2065" i="2"/>
  <c r="BE2078" i="2"/>
  <c r="BE2080" i="2"/>
  <c r="BE2082" i="2"/>
  <c r="BE2087" i="2"/>
  <c r="BE2092" i="2"/>
  <c r="BE2129" i="2"/>
  <c r="BE2142" i="2"/>
  <c r="BE2163" i="2"/>
  <c r="BE2186" i="2"/>
  <c r="BE2209" i="2"/>
  <c r="BE2228" i="2"/>
  <c r="BE2230" i="2"/>
  <c r="BE2265" i="2"/>
  <c r="BE2294" i="2"/>
  <c r="BE2300" i="2"/>
  <c r="BE2335" i="2"/>
  <c r="BE2352" i="2"/>
  <c r="BE2367" i="2"/>
  <c r="BE2373" i="2"/>
  <c r="BE2383" i="2"/>
  <c r="BE2387" i="2"/>
  <c r="BE2391" i="2"/>
  <c r="BE2392" i="2"/>
  <c r="BE166" i="2"/>
  <c r="BE189" i="2"/>
  <c r="BE200" i="2"/>
  <c r="BE225" i="2"/>
  <c r="BE242" i="2"/>
  <c r="BE272" i="2"/>
  <c r="BE296" i="2"/>
  <c r="BE308" i="2"/>
  <c r="BE321" i="2"/>
  <c r="BE333" i="2"/>
  <c r="BE338" i="2"/>
  <c r="BE371" i="2"/>
  <c r="BE414" i="2"/>
  <c r="BE585" i="2"/>
  <c r="BE608" i="2"/>
  <c r="BE618" i="2"/>
  <c r="BE628" i="2"/>
  <c r="BE788" i="2"/>
  <c r="BE819" i="2"/>
  <c r="BE961" i="2"/>
  <c r="BE999" i="2"/>
  <c r="BE1027" i="2"/>
  <c r="BE1037" i="2"/>
  <c r="BE1049" i="2"/>
  <c r="BE1066" i="2"/>
  <c r="BE1081" i="2"/>
  <c r="BE1086" i="2"/>
  <c r="BE1100" i="2"/>
  <c r="BE1120" i="2"/>
  <c r="BE1129" i="2"/>
  <c r="BE1170" i="2"/>
  <c r="BE1180" i="2"/>
  <c r="BE1184" i="2"/>
  <c r="BE1186" i="2"/>
  <c r="BE1192" i="2"/>
  <c r="BE1204" i="2"/>
  <c r="BE1210" i="2"/>
  <c r="BE1236" i="2"/>
  <c r="BE1308" i="2"/>
  <c r="BE1319" i="2"/>
  <c r="BE1333" i="2"/>
  <c r="BE1371" i="2"/>
  <c r="BE1393" i="2"/>
  <c r="BE1411" i="2"/>
  <c r="BE1432" i="2"/>
  <c r="BE1496" i="2"/>
  <c r="BE1505" i="2"/>
  <c r="BE1522" i="2"/>
  <c r="BE1534" i="2"/>
  <c r="BE1540" i="2"/>
  <c r="BE1582" i="2"/>
  <c r="BE1601" i="2"/>
  <c r="BE1607" i="2"/>
  <c r="BE1622" i="2"/>
  <c r="BE1639" i="2"/>
  <c r="BE1667" i="2"/>
  <c r="BE1672" i="2"/>
  <c r="BE1680" i="2"/>
  <c r="BE1682" i="2"/>
  <c r="BE1719" i="2"/>
  <c r="BE1738" i="2"/>
  <c r="BE1751" i="2"/>
  <c r="BE1772" i="2"/>
  <c r="BE1776" i="2"/>
  <c r="BE1787" i="2"/>
  <c r="BE1793" i="2"/>
  <c r="BE1817" i="2"/>
  <c r="BE1847" i="2"/>
  <c r="BE1880" i="2"/>
  <c r="BE1889" i="2"/>
  <c r="BE1893" i="2"/>
  <c r="BE1901" i="2"/>
  <c r="BE1907" i="2"/>
  <c r="BE1919" i="2"/>
  <c r="BE1935" i="2"/>
  <c r="BE1939" i="2"/>
  <c r="BE1943" i="2"/>
  <c r="BE1946" i="2"/>
  <c r="BE1950" i="2"/>
  <c r="BE1968" i="2"/>
  <c r="BE1981" i="2"/>
  <c r="BE1983" i="2"/>
  <c r="BE1985" i="2"/>
  <c r="BE2000" i="2"/>
  <c r="BE2012" i="2"/>
  <c r="BE2039" i="2"/>
  <c r="BE2045" i="2"/>
  <c r="BE2050" i="2"/>
  <c r="BE2051" i="2"/>
  <c r="BE2055" i="2"/>
  <c r="BE2058" i="2"/>
  <c r="BE2077" i="2"/>
  <c r="BE2096" i="2"/>
  <c r="BE2097" i="2"/>
  <c r="BE2120" i="2"/>
  <c r="BE2140" i="2"/>
  <c r="BE2143" i="2"/>
  <c r="BE2182" i="2"/>
  <c r="BE2188" i="2"/>
  <c r="BE2194" i="2"/>
  <c r="BE2251" i="2"/>
  <c r="BE2259" i="2"/>
  <c r="BE2270" i="2"/>
  <c r="BE2274" i="2"/>
  <c r="BE2282" i="2"/>
  <c r="BE2288" i="2"/>
  <c r="BE2326" i="2"/>
  <c r="BE2331" i="2"/>
  <c r="BE2344" i="2"/>
  <c r="BE2346" i="2"/>
  <c r="BE2350" i="2"/>
  <c r="F39" i="3"/>
  <c r="BB98" i="1" s="1"/>
  <c r="F41" i="8"/>
  <c r="BD104" i="1" s="1"/>
  <c r="J38" i="9"/>
  <c r="AW105" i="1" s="1"/>
  <c r="F40" i="11"/>
  <c r="BC107" i="1"/>
  <c r="F36" i="13"/>
  <c r="BA109" i="1"/>
  <c r="F39" i="14"/>
  <c r="BB111" i="1"/>
  <c r="J38" i="16"/>
  <c r="AW113" i="1" s="1"/>
  <c r="F40" i="17"/>
  <c r="BC114" i="1"/>
  <c r="J34" i="17"/>
  <c r="F40" i="19"/>
  <c r="BC116" i="1"/>
  <c r="F38" i="22"/>
  <c r="BA119" i="1"/>
  <c r="F38" i="23"/>
  <c r="BC120" i="1" s="1"/>
  <c r="F35" i="26"/>
  <c r="BB123" i="1" s="1"/>
  <c r="F34" i="26"/>
  <c r="BA123" i="1"/>
  <c r="J34" i="27"/>
  <c r="AW124" i="1" s="1"/>
  <c r="F36" i="28"/>
  <c r="BC125" i="1" s="1"/>
  <c r="F40" i="3"/>
  <c r="BC98" i="1" s="1"/>
  <c r="F41" i="5"/>
  <c r="BD100" i="1"/>
  <c r="F39" i="6"/>
  <c r="BB102" i="1"/>
  <c r="J38" i="7"/>
  <c r="AW103" i="1" s="1"/>
  <c r="F39" i="9"/>
  <c r="BB105" i="1" s="1"/>
  <c r="J38" i="11"/>
  <c r="AW107" i="1"/>
  <c r="F38" i="13"/>
  <c r="BC109" i="1" s="1"/>
  <c r="J38" i="15"/>
  <c r="AW112" i="1"/>
  <c r="J38" i="17"/>
  <c r="AW114" i="1" s="1"/>
  <c r="F38" i="19"/>
  <c r="BA116" i="1" s="1"/>
  <c r="F36" i="23"/>
  <c r="BA120" i="1"/>
  <c r="J34" i="26"/>
  <c r="AW123" i="1"/>
  <c r="F35" i="27"/>
  <c r="BB124" i="1"/>
  <c r="J34" i="28"/>
  <c r="AW125" i="1"/>
  <c r="AS97" i="1"/>
  <c r="AS95" i="1" s="1"/>
  <c r="AS94" i="1" s="1"/>
  <c r="F39" i="4"/>
  <c r="BB99" i="1" s="1"/>
  <c r="F39" i="5"/>
  <c r="BB100" i="1"/>
  <c r="F38" i="5"/>
  <c r="BA100" i="1"/>
  <c r="J38" i="6"/>
  <c r="AW102" i="1" s="1"/>
  <c r="F38" i="7"/>
  <c r="BA103" i="1"/>
  <c r="F41" i="9"/>
  <c r="BD105" i="1"/>
  <c r="F39" i="12"/>
  <c r="BB108" i="1" s="1"/>
  <c r="F34" i="28"/>
  <c r="BA125" i="1" s="1"/>
  <c r="F38" i="3"/>
  <c r="BA98" i="1" s="1"/>
  <c r="F39" i="7"/>
  <c r="BB103" i="1"/>
  <c r="F40" i="8"/>
  <c r="BC104" i="1"/>
  <c r="F40" i="10"/>
  <c r="BC106" i="1" s="1"/>
  <c r="F41" i="11"/>
  <c r="BD107" i="1"/>
  <c r="F41" i="12"/>
  <c r="BD108" i="1"/>
  <c r="F40" i="14"/>
  <c r="BC111" i="1" s="1"/>
  <c r="F41" i="15"/>
  <c r="BD112" i="1" s="1"/>
  <c r="F38" i="18"/>
  <c r="BA115" i="1"/>
  <c r="J38" i="19"/>
  <c r="AW116" i="1"/>
  <c r="F38" i="21"/>
  <c r="BA118" i="1"/>
  <c r="F39" i="22"/>
  <c r="BB119" i="1" s="1"/>
  <c r="J34" i="24"/>
  <c r="AW121" i="1"/>
  <c r="F35" i="24"/>
  <c r="BB121" i="1"/>
  <c r="F34" i="25"/>
  <c r="BA122" i="1" s="1"/>
  <c r="F41" i="3"/>
  <c r="BD98" i="1" s="1"/>
  <c r="F40" i="7"/>
  <c r="BC103" i="1"/>
  <c r="F38" i="8"/>
  <c r="BA104" i="1"/>
  <c r="F38" i="9"/>
  <c r="BA105" i="1"/>
  <c r="F39" i="11"/>
  <c r="BB107" i="1" s="1"/>
  <c r="J36" i="13"/>
  <c r="AW109" i="1"/>
  <c r="F41" i="14"/>
  <c r="BD111" i="1"/>
  <c r="F40" i="16"/>
  <c r="BC113" i="1" s="1"/>
  <c r="F39" i="16"/>
  <c r="BB113" i="1" s="1"/>
  <c r="F39" i="18"/>
  <c r="BB115" i="1"/>
  <c r="F39" i="19"/>
  <c r="BB116" i="1" s="1"/>
  <c r="F39" i="21"/>
  <c r="BB118" i="1"/>
  <c r="J36" i="23"/>
  <c r="AW120" i="1"/>
  <c r="F37" i="25"/>
  <c r="BD122" i="1"/>
  <c r="F38" i="4"/>
  <c r="BA99" i="1" s="1"/>
  <c r="J38" i="5"/>
  <c r="AW100" i="1" s="1"/>
  <c r="F40" i="6"/>
  <c r="BC102" i="1"/>
  <c r="F41" i="6"/>
  <c r="BD102" i="1" s="1"/>
  <c r="F39" i="8"/>
  <c r="BB104" i="1" s="1"/>
  <c r="J38" i="10"/>
  <c r="AW106" i="1" s="1"/>
  <c r="F38" i="11"/>
  <c r="BA107" i="1"/>
  <c r="F39" i="13"/>
  <c r="BD109" i="1"/>
  <c r="F38" i="16"/>
  <c r="BA113" i="1" s="1"/>
  <c r="F39" i="17"/>
  <c r="BB114" i="1" s="1"/>
  <c r="J38" i="20"/>
  <c r="AW117" i="1"/>
  <c r="F38" i="20"/>
  <c r="BA117" i="1"/>
  <c r="F40" i="22"/>
  <c r="BC119" i="1"/>
  <c r="F34" i="24"/>
  <c r="BA121" i="1" s="1"/>
  <c r="J34" i="25"/>
  <c r="AW122" i="1" s="1"/>
  <c r="J38" i="4"/>
  <c r="AW99" i="1" s="1"/>
  <c r="J38" i="3"/>
  <c r="AW98" i="1" s="1"/>
  <c r="J38" i="8"/>
  <c r="AW104" i="1"/>
  <c r="F38" i="10"/>
  <c r="BA106" i="1" s="1"/>
  <c r="F41" i="10"/>
  <c r="BD106" i="1" s="1"/>
  <c r="F40" i="12"/>
  <c r="BC108" i="1"/>
  <c r="F38" i="14"/>
  <c r="BA111" i="1"/>
  <c r="F39" i="15"/>
  <c r="BB112" i="1"/>
  <c r="F41" i="17"/>
  <c r="BD114" i="1"/>
  <c r="F41" i="18"/>
  <c r="BD115" i="1" s="1"/>
  <c r="F40" i="20"/>
  <c r="BC117" i="1"/>
  <c r="J38" i="21"/>
  <c r="AW118" i="1" s="1"/>
  <c r="F41" i="22"/>
  <c r="BD119" i="1" s="1"/>
  <c r="F36" i="24"/>
  <c r="BC121" i="1" s="1"/>
  <c r="F37" i="24"/>
  <c r="BD121" i="1"/>
  <c r="F37" i="26"/>
  <c r="BD123" i="1"/>
  <c r="F36" i="26"/>
  <c r="BC123" i="1"/>
  <c r="F37" i="27"/>
  <c r="BD124" i="1" s="1"/>
  <c r="F37" i="28"/>
  <c r="BD125" i="1"/>
  <c r="F41" i="4"/>
  <c r="BD99" i="1" s="1"/>
  <c r="F40" i="5"/>
  <c r="BC100" i="1"/>
  <c r="F38" i="6"/>
  <c r="BA102" i="1" s="1"/>
  <c r="F41" i="7"/>
  <c r="BD103" i="1"/>
  <c r="F40" i="9"/>
  <c r="BC105" i="1"/>
  <c r="F39" i="10"/>
  <c r="BB106" i="1"/>
  <c r="F38" i="12"/>
  <c r="BA108" i="1" s="1"/>
  <c r="F37" i="13"/>
  <c r="BB109" i="1"/>
  <c r="F38" i="15"/>
  <c r="BA112" i="1"/>
  <c r="F38" i="17"/>
  <c r="BA114" i="1"/>
  <c r="F40" i="18"/>
  <c r="BC115" i="1" s="1"/>
  <c r="F41" i="20"/>
  <c r="BD117" i="1"/>
  <c r="F39" i="20"/>
  <c r="BB117" i="1"/>
  <c r="F40" i="21"/>
  <c r="BC118" i="1"/>
  <c r="J38" i="22"/>
  <c r="AW119" i="1" s="1"/>
  <c r="F39" i="23"/>
  <c r="BD120" i="1"/>
  <c r="F35" i="25"/>
  <c r="BB122" i="1"/>
  <c r="F40" i="4"/>
  <c r="BC99" i="1" s="1"/>
  <c r="J38" i="12"/>
  <c r="AW108" i="1"/>
  <c r="J38" i="14"/>
  <c r="AW111" i="1"/>
  <c r="F40" i="15"/>
  <c r="BC112" i="1"/>
  <c r="F41" i="16"/>
  <c r="BD113" i="1" s="1"/>
  <c r="J38" i="18"/>
  <c r="AW115" i="1"/>
  <c r="F41" i="19"/>
  <c r="BD116" i="1"/>
  <c r="F41" i="21"/>
  <c r="BD118" i="1"/>
  <c r="F37" i="23"/>
  <c r="BB120" i="1" s="1"/>
  <c r="F36" i="25"/>
  <c r="BC122" i="1"/>
  <c r="F35" i="28"/>
  <c r="BB125" i="1"/>
  <c r="F34" i="2"/>
  <c r="BA96" i="1" s="1"/>
  <c r="F34" i="27"/>
  <c r="BA124" i="1" s="1"/>
  <c r="F36" i="27"/>
  <c r="BC124" i="1"/>
  <c r="J508" i="3" l="1"/>
  <c r="J110" i="3" s="1"/>
  <c r="BK124" i="13"/>
  <c r="J124" i="13" s="1"/>
  <c r="J125" i="13"/>
  <c r="J99" i="13" s="1"/>
  <c r="J135" i="15"/>
  <c r="J101" i="15" s="1"/>
  <c r="BK134" i="15"/>
  <c r="J134" i="15" s="1"/>
  <c r="J34" i="21"/>
  <c r="J100" i="21"/>
  <c r="J98" i="23"/>
  <c r="J32" i="23"/>
  <c r="P131" i="8"/>
  <c r="AU104" i="1" s="1"/>
  <c r="BK200" i="8"/>
  <c r="J200" i="8" s="1"/>
  <c r="J106" i="8" s="1"/>
  <c r="J197" i="12"/>
  <c r="J106" i="12" s="1"/>
  <c r="J128" i="25"/>
  <c r="J98" i="25" s="1"/>
  <c r="J160" i="11"/>
  <c r="J106" i="11" s="1"/>
  <c r="J135" i="5"/>
  <c r="J102" i="5" s="1"/>
  <c r="BK127" i="19"/>
  <c r="J127" i="19" s="1"/>
  <c r="J100" i="19" s="1"/>
  <c r="BK129" i="18"/>
  <c r="J129" i="18" s="1"/>
  <c r="J34" i="18" s="1"/>
  <c r="AG115" i="1" s="1"/>
  <c r="AN115" i="1" s="1"/>
  <c r="BK132" i="8"/>
  <c r="J132" i="8" s="1"/>
  <c r="J101" i="8" s="1"/>
  <c r="T144" i="2"/>
  <c r="T123" i="28"/>
  <c r="T122" i="28"/>
  <c r="P128" i="16"/>
  <c r="AU113" i="1"/>
  <c r="T158" i="3"/>
  <c r="T126" i="10"/>
  <c r="R127" i="22"/>
  <c r="R141" i="4"/>
  <c r="R135" i="4" s="1"/>
  <c r="T130" i="18"/>
  <c r="T129" i="18" s="1"/>
  <c r="T123" i="27"/>
  <c r="T122" i="27"/>
  <c r="R123" i="28"/>
  <c r="R122" i="28" s="1"/>
  <c r="P144" i="2"/>
  <c r="R128" i="14"/>
  <c r="R125" i="13"/>
  <c r="R124" i="13"/>
  <c r="P127" i="19"/>
  <c r="AU116" i="1" s="1"/>
  <c r="T138" i="3"/>
  <c r="T141" i="4"/>
  <c r="P130" i="7"/>
  <c r="P129" i="7"/>
  <c r="AU103" i="1"/>
  <c r="P123" i="28"/>
  <c r="P122" i="28" s="1"/>
  <c r="AU125" i="1" s="1"/>
  <c r="T127" i="17"/>
  <c r="T135" i="15"/>
  <c r="T134" i="15"/>
  <c r="P137" i="12"/>
  <c r="P133" i="12"/>
  <c r="AU108" i="1"/>
  <c r="R127" i="19"/>
  <c r="R121" i="26"/>
  <c r="R120" i="26"/>
  <c r="T260" i="4"/>
  <c r="P138" i="3"/>
  <c r="P130" i="9"/>
  <c r="P129" i="9"/>
  <c r="AU105" i="1"/>
  <c r="P134" i="5"/>
  <c r="P133" i="5"/>
  <c r="AU100" i="1" s="1"/>
  <c r="T127" i="22"/>
  <c r="R135" i="15"/>
  <c r="R134" i="15" s="1"/>
  <c r="T130" i="7"/>
  <c r="T129" i="7"/>
  <c r="P123" i="24"/>
  <c r="AU121" i="1" s="1"/>
  <c r="P130" i="18"/>
  <c r="P129" i="18"/>
  <c r="AU115" i="1"/>
  <c r="BK128" i="16"/>
  <c r="J128" i="16"/>
  <c r="R123" i="27"/>
  <c r="R122" i="27" s="1"/>
  <c r="T137" i="12"/>
  <c r="T133" i="12" s="1"/>
  <c r="BK1372" i="2"/>
  <c r="J1372" i="2"/>
  <c r="J105" i="2" s="1"/>
  <c r="R127" i="17"/>
  <c r="P1372" i="2"/>
  <c r="P130" i="6"/>
  <c r="P129" i="6" s="1"/>
  <c r="AU102" i="1" s="1"/>
  <c r="BK123" i="27"/>
  <c r="J123" i="27" s="1"/>
  <c r="J97" i="27" s="1"/>
  <c r="BK124" i="24"/>
  <c r="J124" i="24"/>
  <c r="J97" i="24" s="1"/>
  <c r="BK121" i="26"/>
  <c r="J121" i="26" s="1"/>
  <c r="J97" i="26" s="1"/>
  <c r="P127" i="25"/>
  <c r="P126" i="25" s="1"/>
  <c r="AU122" i="1" s="1"/>
  <c r="R547" i="3"/>
  <c r="R137" i="3"/>
  <c r="T127" i="19"/>
  <c r="P135" i="15"/>
  <c r="P134" i="15" s="1"/>
  <c r="AU112" i="1" s="1"/>
  <c r="BK144" i="2"/>
  <c r="J144" i="2"/>
  <c r="J97" i="2"/>
  <c r="T125" i="13"/>
  <c r="T124" i="13"/>
  <c r="P135" i="4"/>
  <c r="AU99" i="1" s="1"/>
  <c r="R127" i="25"/>
  <c r="R126" i="25" s="1"/>
  <c r="BK141" i="4"/>
  <c r="J141" i="4" s="1"/>
  <c r="J104" i="4" s="1"/>
  <c r="T128" i="14"/>
  <c r="R144" i="2"/>
  <c r="BK130" i="6"/>
  <c r="BK129" i="6" s="1"/>
  <c r="J129" i="6" s="1"/>
  <c r="J34" i="6" s="1"/>
  <c r="AG102" i="1" s="1"/>
  <c r="AN102" i="1" s="1"/>
  <c r="T126" i="20"/>
  <c r="R128" i="16"/>
  <c r="R137" i="11"/>
  <c r="R131" i="11"/>
  <c r="BK123" i="28"/>
  <c r="BK122" i="28" s="1"/>
  <c r="J122" i="28" s="1"/>
  <c r="J96" i="28" s="1"/>
  <c r="P128" i="14"/>
  <c r="AU111" i="1"/>
  <c r="T1372" i="2"/>
  <c r="P547" i="3"/>
  <c r="R1372" i="2"/>
  <c r="AG118" i="1"/>
  <c r="BK134" i="12"/>
  <c r="J134" i="12"/>
  <c r="J101" i="12"/>
  <c r="BK2393" i="2"/>
  <c r="J2393" i="2" s="1"/>
  <c r="J122" i="2" s="1"/>
  <c r="BK136" i="4"/>
  <c r="J136" i="4" s="1"/>
  <c r="J101" i="4" s="1"/>
  <c r="BK224" i="5"/>
  <c r="J224" i="5"/>
  <c r="J108" i="5"/>
  <c r="J124" i="28"/>
  <c r="J98" i="28"/>
  <c r="BK138" i="3"/>
  <c r="J138" i="3" s="1"/>
  <c r="J101" i="3" s="1"/>
  <c r="BK132" i="11"/>
  <c r="J132" i="11"/>
  <c r="J101" i="11"/>
  <c r="BK126" i="25"/>
  <c r="J126" i="25"/>
  <c r="J30" i="25" s="1"/>
  <c r="AG122" i="1" s="1"/>
  <c r="AG120" i="1"/>
  <c r="J130" i="18"/>
  <c r="J101" i="18"/>
  <c r="AG114" i="1"/>
  <c r="J100" i="17"/>
  <c r="BK133" i="12"/>
  <c r="J133" i="12"/>
  <c r="J34" i="12" s="1"/>
  <c r="AG108" i="1" s="1"/>
  <c r="BK131" i="11"/>
  <c r="J131" i="11"/>
  <c r="AG106" i="1"/>
  <c r="J100" i="10"/>
  <c r="AG105" i="1"/>
  <c r="AN105" i="1" s="1"/>
  <c r="J100" i="9"/>
  <c r="J130" i="9"/>
  <c r="J101" i="9"/>
  <c r="BK129" i="7"/>
  <c r="J129" i="7"/>
  <c r="J100" i="7"/>
  <c r="BK133" i="5"/>
  <c r="J133" i="5" s="1"/>
  <c r="J100" i="5" s="1"/>
  <c r="BK135" i="4"/>
  <c r="J135" i="4" s="1"/>
  <c r="J34" i="4" s="1"/>
  <c r="AG99" i="1" s="1"/>
  <c r="F37" i="5"/>
  <c r="AZ100" i="1" s="1"/>
  <c r="J37" i="7"/>
  <c r="AV103" i="1" s="1"/>
  <c r="AT103" i="1" s="1"/>
  <c r="J37" i="9"/>
  <c r="AV105" i="1"/>
  <c r="AT105" i="1"/>
  <c r="F37" i="10"/>
  <c r="AZ106" i="1"/>
  <c r="F37" i="11"/>
  <c r="AZ107" i="1"/>
  <c r="F37" i="14"/>
  <c r="AZ111" i="1" s="1"/>
  <c r="F37" i="17"/>
  <c r="AZ114" i="1" s="1"/>
  <c r="F37" i="21"/>
  <c r="AZ118" i="1"/>
  <c r="J34" i="22"/>
  <c r="AG119" i="1"/>
  <c r="F33" i="24"/>
  <c r="AZ121" i="1"/>
  <c r="J33" i="27"/>
  <c r="AV124" i="1" s="1"/>
  <c r="AT124" i="1" s="1"/>
  <c r="J33" i="2"/>
  <c r="AV96" i="1" s="1"/>
  <c r="F37" i="3"/>
  <c r="AZ98" i="1" s="1"/>
  <c r="J37" i="16"/>
  <c r="AV113" i="1" s="1"/>
  <c r="AT113" i="1" s="1"/>
  <c r="F37" i="20"/>
  <c r="AZ117" i="1"/>
  <c r="BB110" i="1"/>
  <c r="AX110" i="1"/>
  <c r="BD110" i="1"/>
  <c r="J33" i="25"/>
  <c r="AV122" i="1" s="1"/>
  <c r="AT122" i="1" s="1"/>
  <c r="J37" i="4"/>
  <c r="AV99" i="1" s="1"/>
  <c r="AT99" i="1" s="1"/>
  <c r="F37" i="9"/>
  <c r="AZ105" i="1" s="1"/>
  <c r="J37" i="11"/>
  <c r="AV107" i="1"/>
  <c r="AT107" i="1"/>
  <c r="J34" i="14"/>
  <c r="AG111" i="1"/>
  <c r="F37" i="15"/>
  <c r="AZ112" i="1"/>
  <c r="BC110" i="1"/>
  <c r="AY110" i="1"/>
  <c r="F35" i="23"/>
  <c r="AZ120" i="1" s="1"/>
  <c r="J37" i="5"/>
  <c r="AV100" i="1"/>
  <c r="AT100" i="1" s="1"/>
  <c r="J37" i="6"/>
  <c r="AV102" i="1"/>
  <c r="AT102" i="1"/>
  <c r="J37" i="8"/>
  <c r="AV104" i="1" s="1"/>
  <c r="AT104" i="1" s="1"/>
  <c r="J37" i="10"/>
  <c r="AV106" i="1"/>
  <c r="AT106" i="1"/>
  <c r="AN106" i="1" s="1"/>
  <c r="BA101" i="1"/>
  <c r="AW101" i="1" s="1"/>
  <c r="BB101" i="1"/>
  <c r="AX101" i="1"/>
  <c r="BC101" i="1"/>
  <c r="AY101" i="1"/>
  <c r="F37" i="12"/>
  <c r="AZ108" i="1"/>
  <c r="F37" i="18"/>
  <c r="AZ115" i="1" s="1"/>
  <c r="J37" i="20"/>
  <c r="AV117" i="1"/>
  <c r="AT117" i="1" s="1"/>
  <c r="J37" i="22"/>
  <c r="AV119" i="1"/>
  <c r="AT119" i="1" s="1"/>
  <c r="J33" i="26"/>
  <c r="AV123" i="1" s="1"/>
  <c r="AT123" i="1" s="1"/>
  <c r="F33" i="28"/>
  <c r="AZ125" i="1" s="1"/>
  <c r="J34" i="16"/>
  <c r="AG113" i="1"/>
  <c r="J34" i="2"/>
  <c r="AW96" i="1" s="1"/>
  <c r="J34" i="11"/>
  <c r="AG107" i="1" s="1"/>
  <c r="J37" i="12"/>
  <c r="AV108" i="1" s="1"/>
  <c r="AT108" i="1" s="1"/>
  <c r="F37" i="16"/>
  <c r="AZ113" i="1" s="1"/>
  <c r="J37" i="19"/>
  <c r="AV116" i="1" s="1"/>
  <c r="AT116" i="1" s="1"/>
  <c r="F33" i="26"/>
  <c r="AZ123" i="1" s="1"/>
  <c r="F37" i="4"/>
  <c r="AZ99" i="1" s="1"/>
  <c r="F37" i="7"/>
  <c r="AZ103" i="1"/>
  <c r="BD101" i="1"/>
  <c r="J35" i="13"/>
  <c r="AV109" i="1"/>
  <c r="AT109" i="1" s="1"/>
  <c r="F37" i="19"/>
  <c r="AZ116" i="1" s="1"/>
  <c r="F33" i="27"/>
  <c r="AZ124" i="1" s="1"/>
  <c r="F33" i="2"/>
  <c r="AZ96" i="1" s="1"/>
  <c r="J37" i="3"/>
  <c r="AV98" i="1" s="1"/>
  <c r="AT98" i="1" s="1"/>
  <c r="J37" i="14"/>
  <c r="AV111" i="1" s="1"/>
  <c r="AT111" i="1" s="1"/>
  <c r="J37" i="17"/>
  <c r="AV114" i="1"/>
  <c r="AT114" i="1"/>
  <c r="AN114" i="1" s="1"/>
  <c r="F37" i="22"/>
  <c r="AZ119" i="1" s="1"/>
  <c r="F33" i="25"/>
  <c r="AZ122" i="1"/>
  <c r="F37" i="6"/>
  <c r="AZ102" i="1"/>
  <c r="F37" i="8"/>
  <c r="AZ104" i="1"/>
  <c r="F35" i="13"/>
  <c r="AZ109" i="1"/>
  <c r="J37" i="18"/>
  <c r="AV115" i="1" s="1"/>
  <c r="AT115" i="1" s="1"/>
  <c r="J34" i="20"/>
  <c r="AG117" i="1" s="1"/>
  <c r="J37" i="21"/>
  <c r="AV118" i="1"/>
  <c r="AT118" i="1"/>
  <c r="AN118" i="1"/>
  <c r="J35" i="23"/>
  <c r="AV120" i="1"/>
  <c r="AT120" i="1"/>
  <c r="AN120" i="1"/>
  <c r="J37" i="15"/>
  <c r="AV112" i="1"/>
  <c r="AT112" i="1" s="1"/>
  <c r="BA110" i="1"/>
  <c r="AW110" i="1" s="1"/>
  <c r="J33" i="24"/>
  <c r="AV121" i="1" s="1"/>
  <c r="AT121" i="1" s="1"/>
  <c r="J33" i="28"/>
  <c r="AV125" i="1"/>
  <c r="AT125" i="1"/>
  <c r="BK137" i="3" l="1"/>
  <c r="J137" i="3" s="1"/>
  <c r="J100" i="3" s="1"/>
  <c r="J34" i="15"/>
  <c r="AG112" i="1" s="1"/>
  <c r="AN112" i="1" s="1"/>
  <c r="J100" i="15"/>
  <c r="J34" i="19"/>
  <c r="AG116" i="1" s="1"/>
  <c r="BK131" i="8"/>
  <c r="J131" i="8" s="1"/>
  <c r="J34" i="8" s="1"/>
  <c r="AG104" i="1" s="1"/>
  <c r="J100" i="18"/>
  <c r="J98" i="13"/>
  <c r="J32" i="13"/>
  <c r="AG109" i="1" s="1"/>
  <c r="AN109" i="1" s="1"/>
  <c r="P137" i="3"/>
  <c r="AU98" i="1" s="1"/>
  <c r="P143" i="2"/>
  <c r="AU96" i="1"/>
  <c r="T137" i="3"/>
  <c r="R143" i="2"/>
  <c r="T135" i="4"/>
  <c r="T143" i="2"/>
  <c r="BK120" i="26"/>
  <c r="J120" i="26" s="1"/>
  <c r="J30" i="26" s="1"/>
  <c r="AG123" i="1" s="1"/>
  <c r="J100" i="16"/>
  <c r="J123" i="28"/>
  <c r="J97" i="28"/>
  <c r="J130" i="6"/>
  <c r="J101" i="6" s="1"/>
  <c r="BK122" i="27"/>
  <c r="J122" i="27" s="1"/>
  <c r="J30" i="27" s="1"/>
  <c r="AG124" i="1" s="1"/>
  <c r="BK143" i="2"/>
  <c r="J143" i="2"/>
  <c r="J30" i="2" s="1"/>
  <c r="AG96" i="1" s="1"/>
  <c r="J100" i="6"/>
  <c r="BK123" i="24"/>
  <c r="J123" i="24"/>
  <c r="J30" i="24" s="1"/>
  <c r="AG121" i="1" s="1"/>
  <c r="AN122" i="1"/>
  <c r="J96" i="25"/>
  <c r="J39" i="25"/>
  <c r="AN119" i="1"/>
  <c r="J41" i="23"/>
  <c r="J43" i="22"/>
  <c r="AN117" i="1"/>
  <c r="J43" i="21"/>
  <c r="AN116" i="1"/>
  <c r="J43" i="20"/>
  <c r="J43" i="19"/>
  <c r="J43" i="18"/>
  <c r="J43" i="17"/>
  <c r="J43" i="16"/>
  <c r="AN111" i="1"/>
  <c r="J43" i="15"/>
  <c r="J43" i="14"/>
  <c r="AN108" i="1"/>
  <c r="J100" i="12"/>
  <c r="AN107" i="1"/>
  <c r="J100" i="11"/>
  <c r="J43" i="12"/>
  <c r="J43" i="11"/>
  <c r="J43" i="10"/>
  <c r="AN104" i="1"/>
  <c r="J100" i="8"/>
  <c r="J43" i="9"/>
  <c r="J43" i="8"/>
  <c r="J43" i="6"/>
  <c r="AN99" i="1"/>
  <c r="J100" i="4"/>
  <c r="J43" i="4"/>
  <c r="AN113" i="1"/>
  <c r="AU110" i="1"/>
  <c r="J30" i="28"/>
  <c r="AG125" i="1"/>
  <c r="AT96" i="1"/>
  <c r="AZ101" i="1"/>
  <c r="AV101" i="1"/>
  <c r="AT101" i="1" s="1"/>
  <c r="AU101" i="1"/>
  <c r="BD97" i="1"/>
  <c r="J34" i="7"/>
  <c r="AG103" i="1"/>
  <c r="AG101" i="1" s="1"/>
  <c r="BA97" i="1"/>
  <c r="AW97" i="1" s="1"/>
  <c r="J34" i="5"/>
  <c r="AG100" i="1" s="1"/>
  <c r="AN100" i="1" s="1"/>
  <c r="BB97" i="1"/>
  <c r="AX97" i="1" s="1"/>
  <c r="AZ110" i="1"/>
  <c r="AV110" i="1"/>
  <c r="AT110" i="1"/>
  <c r="AG110" i="1"/>
  <c r="BC97" i="1"/>
  <c r="AY97" i="1" s="1"/>
  <c r="J34" i="3" l="1"/>
  <c r="AG98" i="1" s="1"/>
  <c r="AN98" i="1" s="1"/>
  <c r="J41" i="13"/>
  <c r="J39" i="24"/>
  <c r="J39" i="27"/>
  <c r="J39" i="28"/>
  <c r="J39" i="26"/>
  <c r="J39" i="2"/>
  <c r="J96" i="24"/>
  <c r="J96" i="27"/>
  <c r="J96" i="26"/>
  <c r="J96" i="2"/>
  <c r="AN110" i="1"/>
  <c r="AN101" i="1"/>
  <c r="J43" i="7"/>
  <c r="AN103" i="1"/>
  <c r="J43" i="5"/>
  <c r="AN124" i="1"/>
  <c r="AN123" i="1"/>
  <c r="AN121" i="1"/>
  <c r="AN125" i="1"/>
  <c r="AN96" i="1"/>
  <c r="AU97" i="1"/>
  <c r="BD95" i="1"/>
  <c r="BB95" i="1"/>
  <c r="AZ97" i="1"/>
  <c r="AV97" i="1" s="1"/>
  <c r="AT97" i="1" s="1"/>
  <c r="BC95" i="1"/>
  <c r="AY95" i="1" s="1"/>
  <c r="BA95" i="1"/>
  <c r="AW95" i="1" s="1"/>
  <c r="J43" i="3" l="1"/>
  <c r="AG97" i="1"/>
  <c r="AN97" i="1" s="1"/>
  <c r="AU95" i="1"/>
  <c r="AU94" i="1" s="1"/>
  <c r="BD94" i="1"/>
  <c r="W33" i="1" s="1"/>
  <c r="BB94" i="1"/>
  <c r="AX94" i="1" s="1"/>
  <c r="AX95" i="1"/>
  <c r="BC94" i="1"/>
  <c r="W32" i="1" s="1"/>
  <c r="AZ95" i="1"/>
  <c r="BA94" i="1"/>
  <c r="W30" i="1" s="1"/>
  <c r="AG95" i="1" l="1"/>
  <c r="AG94" i="1" s="1"/>
  <c r="AK26" i="1" s="1"/>
  <c r="W31" i="1"/>
  <c r="AZ94" i="1"/>
  <c r="W29" i="1" s="1"/>
  <c r="AW94" i="1"/>
  <c r="AK30" i="1" s="1"/>
  <c r="AY94" i="1"/>
  <c r="AV95" i="1"/>
  <c r="AT95" i="1" s="1"/>
  <c r="AN95" i="1" l="1"/>
  <c r="AV94" i="1"/>
  <c r="AK29" i="1" s="1"/>
  <c r="AK35" i="1" l="1"/>
  <c r="AT94" i="1"/>
  <c r="AN94" i="1" s="1"/>
</calcChain>
</file>

<file path=xl/sharedStrings.xml><?xml version="1.0" encoding="utf-8"?>
<sst xmlns="http://schemas.openxmlformats.org/spreadsheetml/2006/main" count="57579" uniqueCount="7199">
  <si>
    <t>Export Komplet</t>
  </si>
  <si>
    <t/>
  </si>
  <si>
    <t>2.0</t>
  </si>
  <si>
    <t>ZAMOK</t>
  </si>
  <si>
    <t>False</t>
  </si>
  <si>
    <t>{107b5b26-8253-4f09-9d69-eb956286c7d0}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</si>
  <si>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</si>
  <si>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</si>
  <si>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</si>
  <si>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</si>
  <si>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</si>
  <si>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</si>
  <si>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</si>
  <si>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</si>
  <si>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SK24017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</si>
  <si>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</si>
  <si>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</si>
  <si>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Pobytová odlehčovací služba Zábřeh - Sušilova</t>
  </si>
  <si>
    <t>KSO:</t>
  </si>
  <si>
    <t>CC-CZ:</t>
  </si>
  <si>
    <t>Místo:</t>
  </si>
  <si>
    <t xml:space="preserve"> Zábřeh, Sušilova 1375/41</t>
  </si>
  <si>
    <t>Datum:</t>
  </si>
  <si>
    <t>5. 7. 2024</t>
  </si>
  <si>
    <t>Zadavatel:</t>
  </si>
  <si>
    <t>IČ:</t>
  </si>
  <si>
    <t>Město Zábřeh</t>
  </si>
  <si>
    <t>DIČ:</t>
  </si>
  <si>
    <t>Uchazeč:</t>
  </si>
  <si>
    <t>Vyplň údaj</t>
  </si>
  <si>
    <t>Projektant:</t>
  </si>
  <si>
    <t>Ing. arch. Josef Hlavatý</t>
  </si>
  <si>
    <t>True</t>
  </si>
  <si>
    <t>Zpracovatel:</t>
  </si>
  <si>
    <t>Martin Škrabal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</si>
  <si>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</si>
  <si>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</si>
  <si>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</si>
  <si>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</si>
  <si>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</si>
  <si>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</si>
  <si>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</si>
  <si>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</si>
  <si>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</si>
  <si>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</si>
  <si>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</si>
  <si>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</si>
  <si>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</si>
  <si>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</si>
  <si>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</si>
  <si>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</si>
  <si>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</si>
  <si>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</si>
  <si>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</si>
  <si>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</si>
  <si>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</si>
  <si>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</si>
  <si>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</si>
  <si>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</si>
  <si>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</si>
  <si>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</si>
  <si>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</si>
  <si>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</si>
  <si>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</si>
  <si>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</si>
  <si>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</si>
  <si>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</si>
  <si>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</si>
  <si>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</si>
  <si>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</si>
  <si>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</si>
  <si>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</si>
  <si>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</si>
  <si>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</si>
  <si>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</si>
  <si>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</si>
  <si>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</si>
  <si>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</si>
  <si>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</si>
  <si>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</si>
  <si>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 01</t>
  </si>
  <si>
    <t xml:space="preserve">Pobytová odlehčovací služba </t>
  </si>
  <si>
    <t>STA</t>
  </si>
  <si>
    <t>1</t>
  </si>
  <si>
    <t>{fba7c033-1ac2-4f82-ab48-aa187dc2321d}</t>
  </si>
  <si>
    <t>2</t>
  </si>
  <si>
    <t>/</t>
  </si>
  <si>
    <t>Soupis</t>
  </si>
  <si>
    <t>###NOINSERT###</t>
  </si>
  <si>
    <t>TZB</t>
  </si>
  <si>
    <t>Technická zařízení budov</t>
  </si>
  <si>
    <t>{a05dcff0-13f8-48c1-864c-8149926a902f}</t>
  </si>
  <si>
    <t>SO01</t>
  </si>
  <si>
    <t>ESI</t>
  </si>
  <si>
    <t>3</t>
  </si>
  <si>
    <t>{8b621ca7-f1e8-4b65-9237-83f9eed5e1d5}</t>
  </si>
  <si>
    <t>SO02</t>
  </si>
  <si>
    <t>MaR</t>
  </si>
  <si>
    <t>{e22dc3a8-404f-477a-b084-9e15ba472784}</t>
  </si>
  <si>
    <t>SO03</t>
  </si>
  <si>
    <t>VZT</t>
  </si>
  <si>
    <t>{a29253cd-9d6c-46ba-96dc-cfdc7f7cfc0a}</t>
  </si>
  <si>
    <t>SO04</t>
  </si>
  <si>
    <t>ZTI</t>
  </si>
  <si>
    <t>{459f2007-af91-4934-9980-6856a5682de3}</t>
  </si>
  <si>
    <t>04a</t>
  </si>
  <si>
    <t>Přípojka vody</t>
  </si>
  <si>
    <t>4</t>
  </si>
  <si>
    <t>{39a65cdc-f0cb-4ca5-8b69-9f3dd337b605}</t>
  </si>
  <si>
    <t>04b</t>
  </si>
  <si>
    <t xml:space="preserve">Přípojka dešťové kanalizace </t>
  </si>
  <si>
    <t>{de09b76d-9f56-49b3-950f-26a6932c3ceb}</t>
  </si>
  <si>
    <t>04c</t>
  </si>
  <si>
    <t>Venkovní kanalizace</t>
  </si>
  <si>
    <t>{3dbc7f18-6b86-411e-b19b-5566c2a436f6}</t>
  </si>
  <si>
    <t>04d</t>
  </si>
  <si>
    <t>Venkovní vodovod</t>
  </si>
  <si>
    <t>{1071aa44-fb49-4931-b214-0690cf80fe67}</t>
  </si>
  <si>
    <t>04e</t>
  </si>
  <si>
    <t>ČS + Systém dešťové vody</t>
  </si>
  <si>
    <t>{6a2d612f-4204-4e6b-9d00-34215d51a13b}</t>
  </si>
  <si>
    <t>04f</t>
  </si>
  <si>
    <t>Vnitřní ZTI</t>
  </si>
  <si>
    <t>{30203fda-6b20-4cba-8dd4-ed12e306d859}</t>
  </si>
  <si>
    <t>SO05</t>
  </si>
  <si>
    <t>UTCH</t>
  </si>
  <si>
    <t>{e35e159a-fefb-4ffa-85c8-0be00bfe3f64}</t>
  </si>
  <si>
    <t>ZP</t>
  </si>
  <si>
    <t>Zařizovací předměty</t>
  </si>
  <si>
    <t>{7776fcd8-2e64-4743-a3c3-8013ef87c9b4}</t>
  </si>
  <si>
    <t>SLB</t>
  </si>
  <si>
    <t>Slaboproud</t>
  </si>
  <si>
    <t>{6817a3e1-24ce-4c6b-a7bc-c48e450ae140}</t>
  </si>
  <si>
    <t>001</t>
  </si>
  <si>
    <t>EPS - Elektrická požární signalizace</t>
  </si>
  <si>
    <t>{03531907-bc68-48e8-996a-1944a1073e94}</t>
  </si>
  <si>
    <t>002</t>
  </si>
  <si>
    <t>SK - Strukturovaná kabeláž</t>
  </si>
  <si>
    <t>{edf881f7-0195-4d5f-9106-32a3733fbc6c}</t>
  </si>
  <si>
    <t>003</t>
  </si>
  <si>
    <t>CCTV – kamerový systém</t>
  </si>
  <si>
    <t>{eb18f38a-fea6-4cea-8afa-ce40b582cc61}</t>
  </si>
  <si>
    <t>004</t>
  </si>
  <si>
    <t>STA - Společná televizní anténa</t>
  </si>
  <si>
    <t>{82163183-e1a8-4e62-8bfb-da64cb2c89ba}</t>
  </si>
  <si>
    <t>005</t>
  </si>
  <si>
    <t>ACS, INT, TÚ - interkom, systém elektronické kontroly vstupu, telefonní ústředna</t>
  </si>
  <si>
    <t>{084d725a-d0ec-4b90-9672-d3ba0c1cbb1d}</t>
  </si>
  <si>
    <t>006</t>
  </si>
  <si>
    <t>KS – Komunikační systém sestra – klient</t>
  </si>
  <si>
    <t>{22afdcff-1eaa-410b-884e-65ac2f865005}</t>
  </si>
  <si>
    <t>007</t>
  </si>
  <si>
    <t>AKT - Aktivní prvky počítačové sítě</t>
  </si>
  <si>
    <t>{3d07b4b1-692d-438c-a021-9e95f6e5e23d}</t>
  </si>
  <si>
    <t>008</t>
  </si>
  <si>
    <t>hlavní kabelové trasy</t>
  </si>
  <si>
    <t>{5bc45fc4-97d4-4694-b369-fa8a27461eb4}</t>
  </si>
  <si>
    <t>009</t>
  </si>
  <si>
    <t>ostatní</t>
  </si>
  <si>
    <t>{b8cb064a-2056-475e-a6e2-99117684a9aa}</t>
  </si>
  <si>
    <t>KS</t>
  </si>
  <si>
    <t>Kolejnicový systém pro přepravu klientů s nosností 150 kg</t>
  </si>
  <si>
    <t>{0318a56c-1be9-4588-8dfe-09fc345efe09}</t>
  </si>
  <si>
    <t>SO 02</t>
  </si>
  <si>
    <t>Terasa</t>
  </si>
  <si>
    <t>{a5300c19-fcd7-4a62-a6b2-9d3180c94bc1}</t>
  </si>
  <si>
    <t>SO 03</t>
  </si>
  <si>
    <t>Terenní a sadové úpravy</t>
  </si>
  <si>
    <t>{3ee85879-10df-4a89-8073-dda51cdd7a9d}</t>
  </si>
  <si>
    <t>SO 04</t>
  </si>
  <si>
    <t>Oplocení</t>
  </si>
  <si>
    <t>{96c28d81-858f-4aef-a2b5-476681ece8c1}</t>
  </si>
  <si>
    <t>TČ.V</t>
  </si>
  <si>
    <t>Vrty pro tepelná čerpadla</t>
  </si>
  <si>
    <t>{98fa72e2-d322-4ee0-a5a0-750433eeea8a}</t>
  </si>
  <si>
    <t>VRN</t>
  </si>
  <si>
    <t>Vedlejší rozpočtové náklady</t>
  </si>
  <si>
    <t>{dd019b6d-31b4-43d1-8b06-ada5d8bf0c46}</t>
  </si>
  <si>
    <t>jámy</t>
  </si>
  <si>
    <t>1177,765</t>
  </si>
  <si>
    <t>rýhy1</t>
  </si>
  <si>
    <t>18,628</t>
  </si>
  <si>
    <t>KRYCÍ LIST SOUPISU PRACÍ</t>
  </si>
  <si>
    <t>rýhy2</t>
  </si>
  <si>
    <t>116,668</t>
  </si>
  <si>
    <t>zásyp</t>
  </si>
  <si>
    <t>250,217</t>
  </si>
  <si>
    <t>násyp</t>
  </si>
  <si>
    <t>87,336</t>
  </si>
  <si>
    <t>přebytek</t>
  </si>
  <si>
    <t>1088,225</t>
  </si>
  <si>
    <t>Objekt:</t>
  </si>
  <si>
    <t>ZB200</t>
  </si>
  <si>
    <t>15,182</t>
  </si>
  <si>
    <t xml:space="preserve">SO 01 - Pobytová odlehčovací služba </t>
  </si>
  <si>
    <t>ZB300</t>
  </si>
  <si>
    <t>120,797</t>
  </si>
  <si>
    <t>vrt</t>
  </si>
  <si>
    <t>360</t>
  </si>
  <si>
    <t>vrt2</t>
  </si>
  <si>
    <t>80</t>
  </si>
  <si>
    <t>HIV</t>
  </si>
  <si>
    <t>419,8</t>
  </si>
  <si>
    <t>HIS</t>
  </si>
  <si>
    <t>373,335</t>
  </si>
  <si>
    <t>bedsteny2</t>
  </si>
  <si>
    <t>1234,774</t>
  </si>
  <si>
    <t>bedsteny1</t>
  </si>
  <si>
    <t>274,541</t>
  </si>
  <si>
    <t>Bstrop1</t>
  </si>
  <si>
    <t>1064,23</t>
  </si>
  <si>
    <t>pkstrop1</t>
  </si>
  <si>
    <t>965,993</t>
  </si>
  <si>
    <t>P01</t>
  </si>
  <si>
    <t>300,7</t>
  </si>
  <si>
    <t>P02</t>
  </si>
  <si>
    <t>44,8</t>
  </si>
  <si>
    <t>P03</t>
  </si>
  <si>
    <t>68,4</t>
  </si>
  <si>
    <t>P10</t>
  </si>
  <si>
    <t>99,1</t>
  </si>
  <si>
    <t>P11</t>
  </si>
  <si>
    <t>41,9</t>
  </si>
  <si>
    <t>P20</t>
  </si>
  <si>
    <t>50,1</t>
  </si>
  <si>
    <t>P21</t>
  </si>
  <si>
    <t>38,3</t>
  </si>
  <si>
    <t>P22</t>
  </si>
  <si>
    <t>79,3</t>
  </si>
  <si>
    <t>P30</t>
  </si>
  <si>
    <t>369,8</t>
  </si>
  <si>
    <t>P31</t>
  </si>
  <si>
    <t>114,8</t>
  </si>
  <si>
    <t>P40</t>
  </si>
  <si>
    <t>18,6</t>
  </si>
  <si>
    <t>teraco</t>
  </si>
  <si>
    <t>425,1</t>
  </si>
  <si>
    <t>schteraco</t>
  </si>
  <si>
    <t>38,618</t>
  </si>
  <si>
    <t>dlazbaA</t>
  </si>
  <si>
    <t>141</t>
  </si>
  <si>
    <t>dlazbaB</t>
  </si>
  <si>
    <t>88,4</t>
  </si>
  <si>
    <t>dlazbaBz</t>
  </si>
  <si>
    <t>lino</t>
  </si>
  <si>
    <t>484,6</t>
  </si>
  <si>
    <t>koberec</t>
  </si>
  <si>
    <t>jámy2</t>
  </si>
  <si>
    <t>100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</si>
  <si>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</si>
  <si>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</si>
  <si>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</si>
  <si>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</si>
  <si>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</si>
  <si>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</si>
  <si>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</si>
  <si>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</si>
  <si>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</si>
  <si>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</si>
  <si>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</si>
  <si>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</si>
  <si>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</si>
  <si>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</si>
  <si>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</si>
  <si>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</si>
  <si>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</si>
  <si>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714 - Akustická a protiotřesová opatření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</si>
  <si>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</si>
  <si>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</si>
  <si>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</si>
  <si>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</si>
  <si>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</si>
  <si>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</si>
  <si>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</si>
  <si>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773 - Podlahy z litého teraca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</si>
  <si>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</si>
  <si>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</si>
  <si>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</si>
  <si>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 xml:space="preserve">    786 - Dokončovací práce - čalounické úpravy</t>
  </si>
  <si>
    <t>M - Práce a dodávky M</t>
  </si>
  <si>
    <t xml:space="preserve">    33-M - Montáže dopr.zaříz.,sklad. zař. a váh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</si>
  <si>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</si>
  <si>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</si>
  <si>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</si>
  <si>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</si>
  <si>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</si>
  <si>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</si>
  <si>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</si>
  <si>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</si>
  <si>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</si>
  <si>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</si>
  <si>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</si>
  <si>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</si>
  <si>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</si>
  <si>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</si>
  <si>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</si>
  <si>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</si>
  <si>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</si>
  <si>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</si>
  <si>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121151113</t>
  </si>
  <si>
    <t>Sejmutí ornice plochy do 500 m2 tl vrstvy do 200 mm strojně</t>
  </si>
  <si>
    <t>m2</t>
  </si>
  <si>
    <t>CS ÚRS 2024 01</t>
  </si>
  <si>
    <t>-360040009</t>
  </si>
  <si>
    <t>VV</t>
  </si>
  <si>
    <t>275</t>
  </si>
  <si>
    <t>Mezisoučet</t>
  </si>
  <si>
    <t>ornice</t>
  </si>
  <si>
    <t>Součet</t>
  </si>
  <si>
    <t>131251205</t>
  </si>
  <si>
    <t>Hloubení jam zapažených v hornině třídy těžitelnosti I skupiny 3 objem do 1000 m3 strojně</t>
  </si>
  <si>
    <t>m3</t>
  </si>
  <si>
    <t>512240262</t>
  </si>
  <si>
    <t>"-3,820" 261,3*4,15</t>
  </si>
  <si>
    <t>"-4,800" 2,92*3,56*0,98</t>
  </si>
  <si>
    <t>"rozšířený výkop" (50,28+16,56+9,6)*4,15/2</t>
  </si>
  <si>
    <t>"-0,970" 40,95*0,6</t>
  </si>
  <si>
    <t>"základy" -100</t>
  </si>
  <si>
    <t>132151101</t>
  </si>
  <si>
    <t>Hloubení rýh nezapažených š do 800 mm v hornině třídy těžitelnosti I skupiny 1 a 2 objem do 20 m3 strojně</t>
  </si>
  <si>
    <t>-1369070444</t>
  </si>
  <si>
    <t>"-3,720" 0,8*0,4*2,9*2</t>
  </si>
  <si>
    <t>"-3,230" 1,4*0,4*2,4*2</t>
  </si>
  <si>
    <t>"-2,730" 1,4*0,4*1,85*2</t>
  </si>
  <si>
    <t>"-2,230" 1,2*0,4*1,4*2</t>
  </si>
  <si>
    <t>"-2,630" 8,965*0,7*1,7</t>
  </si>
  <si>
    <t>132151253</t>
  </si>
  <si>
    <t>Hloubení rýh nezapažených š do 2000 mm v hornině třídy těžitelnosti I skupiny 1 a 2 objem do 100 m3 strojně</t>
  </si>
  <si>
    <t>1738463356</t>
  </si>
  <si>
    <t>"-2,230" 26,7*1,4</t>
  </si>
  <si>
    <t>"-2,630" (2,83+13,25+1,45)*1,45</t>
  </si>
  <si>
    <t>"-3,030" (53,82-3,76*2,785-2,67*2,785)*1,5</t>
  </si>
  <si>
    <t>5</t>
  </si>
  <si>
    <t>139951121</t>
  </si>
  <si>
    <t>Bourání kcí v hloubených vykopávkách ze zdiva z betonu prostého strojně</t>
  </si>
  <si>
    <t>-2076493847</t>
  </si>
  <si>
    <t>6</t>
  </si>
  <si>
    <t>151711111</t>
  </si>
  <si>
    <t>Osazení zápor ocelových dl do 8 m</t>
  </si>
  <si>
    <t>m</t>
  </si>
  <si>
    <t>-552186883</t>
  </si>
  <si>
    <t>45*8</t>
  </si>
  <si>
    <t>7</t>
  </si>
  <si>
    <t>M</t>
  </si>
  <si>
    <t>13010974</t>
  </si>
  <si>
    <t>ocel profilová jakost S235JR (11 375) průřez HEB 140</t>
  </si>
  <si>
    <t>t</t>
  </si>
  <si>
    <t>8</t>
  </si>
  <si>
    <t>651213508</t>
  </si>
  <si>
    <t>360*33,7*1,1/1000</t>
  </si>
  <si>
    <t>151712111</t>
  </si>
  <si>
    <t>Převázka ocelová zdvojená pro kotvení záporového pažení</t>
  </si>
  <si>
    <t>1521327782</t>
  </si>
  <si>
    <t>1,2*20</t>
  </si>
  <si>
    <t>9</t>
  </si>
  <si>
    <t>151712121</t>
  </si>
  <si>
    <t>Odstranění ocelové převázky zdvojené pro kotvení záporového pažení</t>
  </si>
  <si>
    <t>720005104</t>
  </si>
  <si>
    <t>10</t>
  </si>
  <si>
    <t>151721112</t>
  </si>
  <si>
    <t>Zřízení pažení do ocelových zápor hl výkopu do 10 m s jeho následným odstraněním</t>
  </si>
  <si>
    <t>-1023309197</t>
  </si>
  <si>
    <t>11,7*4,6*2</t>
  </si>
  <si>
    <t>(3,75+2,55)*4,6*2</t>
  </si>
  <si>
    <t>22,35*4,4</t>
  </si>
  <si>
    <t>11</t>
  </si>
  <si>
    <t>153821114</t>
  </si>
  <si>
    <t>Osazení kotvy kabelové z pramenců nebo drátů pro nosnost přes 0,47 do 0,62 MN</t>
  </si>
  <si>
    <t>-1236744768</t>
  </si>
  <si>
    <t>"kotvy" 16*5</t>
  </si>
  <si>
    <t>PK1</t>
  </si>
  <si>
    <t>Pramencovvé kotvy dle specifikace</t>
  </si>
  <si>
    <t>1440891760</t>
  </si>
  <si>
    <t>13</t>
  </si>
  <si>
    <t>153822114</t>
  </si>
  <si>
    <t>Napnutí kabelových kotev při únosnosti kotvy přes 0,47 do 0,62 MN</t>
  </si>
  <si>
    <t>kus</t>
  </si>
  <si>
    <t>-1473685827</t>
  </si>
  <si>
    <t>16</t>
  </si>
  <si>
    <t>14</t>
  </si>
  <si>
    <t>153891112</t>
  </si>
  <si>
    <t>Osazení ocelové roznášecí konstrukce hmotnosti přes 40 do 200 kg</t>
  </si>
  <si>
    <t>kg</t>
  </si>
  <si>
    <t>343155988</t>
  </si>
  <si>
    <t>2,4*2*42,6*1,1</t>
  </si>
  <si>
    <t>15</t>
  </si>
  <si>
    <t>13010976</t>
  </si>
  <si>
    <t>ocel profilová jakost S235JR (11 375) průřez HEB 160</t>
  </si>
  <si>
    <t>1933787425</t>
  </si>
  <si>
    <t>224,928*0,001 'Přepočtené koeficientem množství</t>
  </si>
  <si>
    <t>153891121</t>
  </si>
  <si>
    <t>Rozebrání ocelové roznášecí konstrukce do 200 kg</t>
  </si>
  <si>
    <t>1015793724</t>
  </si>
  <si>
    <t>17</t>
  </si>
  <si>
    <t>153891311</t>
  </si>
  <si>
    <t>Opěrné desky do 30x30 cm tl do 30 mm</t>
  </si>
  <si>
    <t>-756099410</t>
  </si>
  <si>
    <t>18</t>
  </si>
  <si>
    <t>162251102</t>
  </si>
  <si>
    <t>Vodorovné přemístění přes 20 do 50 m výkopku/sypaniny z horniny třídy těžitelnosti I skupiny 1 až 3</t>
  </si>
  <si>
    <t>-1546136747</t>
  </si>
  <si>
    <t>(násyp+zásyp)*2</t>
  </si>
  <si>
    <t>19</t>
  </si>
  <si>
    <t>162651112</t>
  </si>
  <si>
    <t>Vodorovné přemístění přes 4 000 do 5000 m výkopku/sypaniny z horniny třídy těžitelnosti I skupiny 1 až 3</t>
  </si>
  <si>
    <t>2104513887</t>
  </si>
  <si>
    <t>jámy+rýhy1+rýhy2-zásyp-násyp+jámy2</t>
  </si>
  <si>
    <t>vrt*3,14*0,1*0,1</t>
  </si>
  <si>
    <t>vrt2*3,14*0,075*0,075</t>
  </si>
  <si>
    <t>20</t>
  </si>
  <si>
    <t>167151111</t>
  </si>
  <si>
    <t>Nakládání výkopku z hornin třídy těžitelnosti I skupiny 1 až 3 přes 100 m3</t>
  </si>
  <si>
    <t>1826261004</t>
  </si>
  <si>
    <t>jámy+rýhy1+rýhy2+vrt*3,14*0,1*0,1+jámy2</t>
  </si>
  <si>
    <t>zásyp+násyp</t>
  </si>
  <si>
    <t>171151103</t>
  </si>
  <si>
    <t>Uložení sypaniny z hornin soudržných do násypů zhutněných strojně</t>
  </si>
  <si>
    <t>-2118333842</t>
  </si>
  <si>
    <t xml:space="preserve">"dorovnání terénu mezi pasy" </t>
  </si>
  <si>
    <t>(51,27+3,65)*0,3</t>
  </si>
  <si>
    <t>(16,75+13,05)*0,7</t>
  </si>
  <si>
    <t>"ostatní" 50</t>
  </si>
  <si>
    <t>22</t>
  </si>
  <si>
    <t>171201231</t>
  </si>
  <si>
    <t>Poplatek za uložení zeminy a kamení na recyklační skládce (skládkovné) kód odpadu 17 05 04</t>
  </si>
  <si>
    <t>-188546079</t>
  </si>
  <si>
    <t>přebytek*1,85</t>
  </si>
  <si>
    <t>23</t>
  </si>
  <si>
    <t>171251201</t>
  </si>
  <si>
    <t>Uložení sypaniny na skládky nebo meziskládky</t>
  </si>
  <si>
    <t>1512461904</t>
  </si>
  <si>
    <t>násyp+zásyp</t>
  </si>
  <si>
    <t>24</t>
  </si>
  <si>
    <t>174151101</t>
  </si>
  <si>
    <t>Zásyp jam, šachet rýh nebo kolem objektů sypaninou se zhutněním</t>
  </si>
  <si>
    <t>1225951955</t>
  </si>
  <si>
    <t xml:space="preserve">"kolem pasů" </t>
  </si>
  <si>
    <t>(1,15+1,45)*0,9</t>
  </si>
  <si>
    <t>(0,31+2,85+2,7+4,79+4,7+2,54)*0,6</t>
  </si>
  <si>
    <t>(2,42+4,3+2,34+1,87+0,29+0,47)*0,65</t>
  </si>
  <si>
    <t>(7,05+4,15+14,75*0,45+12,75*0,45)*0,7</t>
  </si>
  <si>
    <t xml:space="preserve">"rozšířený výkop" </t>
  </si>
  <si>
    <t>57,38*1,85</t>
  </si>
  <si>
    <t>19,75*1,85</t>
  </si>
  <si>
    <t>11*1,85</t>
  </si>
  <si>
    <t>25</t>
  </si>
  <si>
    <t>181951112</t>
  </si>
  <si>
    <t>Úprava pláně v hornině třídy těžitelnosti I skupiny 1 až 3 se zhutněním strojně</t>
  </si>
  <si>
    <t>-540752389</t>
  </si>
  <si>
    <t>205+235</t>
  </si>
  <si>
    <t>Zakládání</t>
  </si>
  <si>
    <t>26</t>
  </si>
  <si>
    <t>218111113</t>
  </si>
  <si>
    <t>Odvětrání radonu vodorovné drenážní kladené do štěrkového podsypu z plastových perforovaných trubek DN přes 80 do 100 mm</t>
  </si>
  <si>
    <t>1891903708</t>
  </si>
  <si>
    <t>10*60</t>
  </si>
  <si>
    <t>8,5*3+2,25*2+2,7+1,7</t>
  </si>
  <si>
    <t>27</t>
  </si>
  <si>
    <t>218111121</t>
  </si>
  <si>
    <t>Odvětrání radonu vodorovné sběrné kladené do štěrkového podsypu z plastových trubek DN přes 80 do 110 mm</t>
  </si>
  <si>
    <t>-668042141</t>
  </si>
  <si>
    <t>7,3+4,5*2+20</t>
  </si>
  <si>
    <t>28</t>
  </si>
  <si>
    <t>218121112</t>
  </si>
  <si>
    <t>Odvětrání radonu svislé z plastových trubek DN přes 110 do 125 mm</t>
  </si>
  <si>
    <t>294613913</t>
  </si>
  <si>
    <t>29</t>
  </si>
  <si>
    <t>224311112</t>
  </si>
  <si>
    <t>Vrty maloprofilové D přes 93 do 156 mm úklon do 45° hl 0 až 25 m hornina I a II</t>
  </si>
  <si>
    <t>1976414402</t>
  </si>
  <si>
    <t>30</t>
  </si>
  <si>
    <t>224511112</t>
  </si>
  <si>
    <t>Vrty maloprofilové D přes 195 do 245 mm úklon do 45° hl 0 až 25 m hornina I a II</t>
  </si>
  <si>
    <t>-1872370588</t>
  </si>
  <si>
    <t>31</t>
  </si>
  <si>
    <t>231211311</t>
  </si>
  <si>
    <t>Zřízení pilot svislých zapažených D přes 245 do 450 mm hl od 0 do 30 m s vytažením pažnic z betonu prostého</t>
  </si>
  <si>
    <t>1061447403</t>
  </si>
  <si>
    <t>45*3,45</t>
  </si>
  <si>
    <t>32</t>
  </si>
  <si>
    <t>58932909</t>
  </si>
  <si>
    <t>beton C 20/25 X0 XC1-2 kamenivo frakce 0/16</t>
  </si>
  <si>
    <t>-831943092</t>
  </si>
  <si>
    <t>155,25*3,14*0,1*0,1</t>
  </si>
  <si>
    <t>33</t>
  </si>
  <si>
    <t>271922223</t>
  </si>
  <si>
    <t>Podsyp pod základové konstrukce se zhutněním ze skleněného recyklátu (pěnového skla) 32 až 63 mm</t>
  </si>
  <si>
    <t>-1911958516</t>
  </si>
  <si>
    <t>"část B"</t>
  </si>
  <si>
    <t>(32,48+73,47+19,27+16,75+13)*0,4</t>
  </si>
  <si>
    <t>34</t>
  </si>
  <si>
    <t>273313811</t>
  </si>
  <si>
    <t>Základové desky z betonu tř. C 25/30</t>
  </si>
  <si>
    <t>-1095984332</t>
  </si>
  <si>
    <t>"podkladní beton - část A"</t>
  </si>
  <si>
    <t>237,9*0,1</t>
  </si>
  <si>
    <t>"vyztužený základ - B" 7,05*0,1</t>
  </si>
  <si>
    <t>35</t>
  </si>
  <si>
    <t>273322511</t>
  </si>
  <si>
    <t>Základové desky ze ŽB se zvýšenými nároky na prostředí tř. C 25/30</t>
  </si>
  <si>
    <t>-666135928</t>
  </si>
  <si>
    <t>část B</t>
  </si>
  <si>
    <t>"-0,470" 152,28*0,15</t>
  </si>
  <si>
    <t>"-0,745" 34,3*0,15</t>
  </si>
  <si>
    <t>"odskoky" 4,57*0,3+18,95*0,15*0,125</t>
  </si>
  <si>
    <t>36</t>
  </si>
  <si>
    <t>273322611</t>
  </si>
  <si>
    <t>Základové desky ze ŽB se zvýšenými nároky na prostředí tř. C 30/37</t>
  </si>
  <si>
    <t>-1750592989</t>
  </si>
  <si>
    <t>"základová deska - A"</t>
  </si>
  <si>
    <t>"-3,720" (235,1-5,88)*0,35</t>
  </si>
  <si>
    <t>"-4,600" 10,45*0,35</t>
  </si>
  <si>
    <t>37</t>
  </si>
  <si>
    <t>273351121</t>
  </si>
  <si>
    <t>Zřízení bednění základových desek</t>
  </si>
  <si>
    <t>-1794748082</t>
  </si>
  <si>
    <t>"-3,720" 65,3*0,45</t>
  </si>
  <si>
    <t>"-4,600" 13*0,45</t>
  </si>
  <si>
    <t>"-0,470" 69,3*0,15</t>
  </si>
  <si>
    <t>"-0,745" 32,3*0,15</t>
  </si>
  <si>
    <t>"odskoky" 10,1*0,3*2+18,95*0,125*2</t>
  </si>
  <si>
    <t>38</t>
  </si>
  <si>
    <t>273351122</t>
  </si>
  <si>
    <t>Odstranění bednění základových desek</t>
  </si>
  <si>
    <t>-758034528</t>
  </si>
  <si>
    <t>39</t>
  </si>
  <si>
    <t>273361821</t>
  </si>
  <si>
    <t>Výztuž základových desek betonářskou ocelí 10 505 (R)</t>
  </si>
  <si>
    <t>-1784714401</t>
  </si>
  <si>
    <t>"deska A" 3,262+7,215</t>
  </si>
  <si>
    <t>"dojezd výtahu" 1,464</t>
  </si>
  <si>
    <t>40</t>
  </si>
  <si>
    <t>273362021</t>
  </si>
  <si>
    <t>Výztuž základových desek svařovanými sítěmi Kari</t>
  </si>
  <si>
    <t>-95088707</t>
  </si>
  <si>
    <t>3385*0,395/1000</t>
  </si>
  <si>
    <t>41</t>
  </si>
  <si>
    <t>274313811</t>
  </si>
  <si>
    <t>Základové pásy z betonu tř. C 25/30</t>
  </si>
  <si>
    <t>6852018</t>
  </si>
  <si>
    <t>"Část B"</t>
  </si>
  <si>
    <t>"-3,720- -3,230" 3,88*0,49*1,05</t>
  </si>
  <si>
    <t>"-3,230 - -2,630" 0,87*2*0,6*1,05</t>
  </si>
  <si>
    <t>"-2,730 - -2,130" 0,83*2*0,6*1,05</t>
  </si>
  <si>
    <t>"-2,230 - -1,430" (0,723+27,92+1,42)*0,8*1,05</t>
  </si>
  <si>
    <t>"-2,630- -1,830" (2,785+13,69+2,08)*0,8*1,05</t>
  </si>
  <si>
    <t>"-3,030 - -2,230" (53,55-10,45-7,455)*0,8*1,05</t>
  </si>
  <si>
    <t>42</t>
  </si>
  <si>
    <t>274321511</t>
  </si>
  <si>
    <t>Základové pasy ze ŽB bez zvýšených nároků na prostředí tř. C 25/30</t>
  </si>
  <si>
    <t>-1633972948</t>
  </si>
  <si>
    <t>"vyztužený základ - B" 7,05*0,8</t>
  </si>
  <si>
    <t>43</t>
  </si>
  <si>
    <t>274361821</t>
  </si>
  <si>
    <t>Výztuž základových pasů betonářskou ocelí 10 505 (R)</t>
  </si>
  <si>
    <t>-455762157</t>
  </si>
  <si>
    <t>(143,6+13,6)*2,984/1000</t>
  </si>
  <si>
    <t>218,4*0,617/1000</t>
  </si>
  <si>
    <t>44</t>
  </si>
  <si>
    <t>274362021</t>
  </si>
  <si>
    <t>Výztuž základových pasů svařovanými sítěmi Kari</t>
  </si>
  <si>
    <t>-226366104</t>
  </si>
  <si>
    <t>2205*0,617/1000</t>
  </si>
  <si>
    <t>45</t>
  </si>
  <si>
    <t>279113152</t>
  </si>
  <si>
    <t>Základová zeď tl přes 150 do 200 mm z tvárnic ztraceného bednění včetně výplně z betonu tř. C 25/30</t>
  </si>
  <si>
    <t>-177911896</t>
  </si>
  <si>
    <t>"-3,230 - -0,470" 3,52*2,76</t>
  </si>
  <si>
    <t>"-3,230 - -0,745" 2,2*2,485</t>
  </si>
  <si>
    <t>46</t>
  </si>
  <si>
    <t>279113154</t>
  </si>
  <si>
    <t>Základová zeď tl přes 250 do 300 mm z tvárnic ztraceného bednění včetně výplně z betonu tř. C 25/30</t>
  </si>
  <si>
    <t>1869260971</t>
  </si>
  <si>
    <t>"-3,230 - -0,745" 1*2,485</t>
  </si>
  <si>
    <t>"-3,230 - -0,470" 1*2,76</t>
  </si>
  <si>
    <t>"-2,630 - -0,745" 1,4*1,885</t>
  </si>
  <si>
    <t>"2,630 - -0,470" 1,4*2,16</t>
  </si>
  <si>
    <t>"-2,130 - -0,745" 1,4*1,385</t>
  </si>
  <si>
    <t>"2,130 - -0,470" 1,4*1,86</t>
  </si>
  <si>
    <t>"-1,430 - -0,745" (6,15+2,17)*0,685</t>
  </si>
  <si>
    <t>"-1,430 - -0,470" (2,33+11,47+4,9+1,7+1,36+1,34)*0,96</t>
  </si>
  <si>
    <t>"-1,830 - -0,470" (6,2+1,32+4,55+6,2)*1,36</t>
  </si>
  <si>
    <t>"-2,230 - -0,470" (17,82+8,45+3,63)*1,76</t>
  </si>
  <si>
    <t>47</t>
  </si>
  <si>
    <t>279311961</t>
  </si>
  <si>
    <t>Základová zeď z betonu prostého tř. C 25/30</t>
  </si>
  <si>
    <t>819673506</t>
  </si>
  <si>
    <t>"podkladní - kolem výtahové šachty" 13,5*0,88*0,1</t>
  </si>
  <si>
    <t>48</t>
  </si>
  <si>
    <t>279322512</t>
  </si>
  <si>
    <t>Základová zeď ze ŽB se zvýšenými nároky na prostředí tř. C 30/37 bez výztuže</t>
  </si>
  <si>
    <t>1746167788</t>
  </si>
  <si>
    <t>"prohlubeň výtahové šachty" (2,55*0,35+3,2*0,38*2+2,55*0,41)*0,53</t>
  </si>
  <si>
    <t>49</t>
  </si>
  <si>
    <t>279351311</t>
  </si>
  <si>
    <t>Zřízení jednostranného bednění základových zdí</t>
  </si>
  <si>
    <t>1044672984</t>
  </si>
  <si>
    <t>"podkladní - kolem výtahové šachty" 13,5*0,88</t>
  </si>
  <si>
    <t>"prohlubeň výtahové šachty" 9,8*0,53</t>
  </si>
  <si>
    <t>50</t>
  </si>
  <si>
    <t>279351312</t>
  </si>
  <si>
    <t>Odstranění jednostranného bednění základových zdí</t>
  </si>
  <si>
    <t>1725820836</t>
  </si>
  <si>
    <t>51</t>
  </si>
  <si>
    <t>279361821</t>
  </si>
  <si>
    <t>Výztuž základových zdí nosných betonářskou ocelí 10 505</t>
  </si>
  <si>
    <t>-1902498080</t>
  </si>
  <si>
    <t>ZB200*16*0,89*1,05/1000</t>
  </si>
  <si>
    <t>ZB300*16*0,89*1,05/1000</t>
  </si>
  <si>
    <t>52</t>
  </si>
  <si>
    <t>281601111</t>
  </si>
  <si>
    <t>Injektování vrtů nízkotlaké vzestupné s jednoduchým obturátorem tlakem do 0,6 MPa</t>
  </si>
  <si>
    <t>hod</t>
  </si>
  <si>
    <t>5153033</t>
  </si>
  <si>
    <t>53</t>
  </si>
  <si>
    <t>58932908</t>
  </si>
  <si>
    <t>beton C 20/25 X0,XC1-2 kamenivo frakce 0/8</t>
  </si>
  <si>
    <t>1480230034</t>
  </si>
  <si>
    <t>16*0,15*0,15*3,14*2</t>
  </si>
  <si>
    <t>Svislé a kompletní konstrukce</t>
  </si>
  <si>
    <t>54</t>
  </si>
  <si>
    <t>311113151</t>
  </si>
  <si>
    <t>Nadzákladová zeď tl přes 100 do 150 mm z hladkých tvárnic ztraceného bednění včetně výplně z betonu tř. C 25/30</t>
  </si>
  <si>
    <t>534631432</t>
  </si>
  <si>
    <t>"atiky B" 5,45*0,4*2</t>
  </si>
  <si>
    <t>55</t>
  </si>
  <si>
    <t>311235151</t>
  </si>
  <si>
    <t>Zdivo jednovrstvé z cihel broušených do P10 na tenkovrstvou maltu tl 300 mm</t>
  </si>
  <si>
    <t>-241602531</t>
  </si>
  <si>
    <t>1NP</t>
  </si>
  <si>
    <t>"A"</t>
  </si>
  <si>
    <t>"vnitřní" 0,52*2,84</t>
  </si>
  <si>
    <t>56</t>
  </si>
  <si>
    <t>311236101</t>
  </si>
  <si>
    <t>Zdivo jednovrstvé zvukově izolační na cementovou maltu M10 z cihel děrovaných do P15 tl 190 mm</t>
  </si>
  <si>
    <t>-963757834</t>
  </si>
  <si>
    <t>"obvodové" (15,65+1,2+3,1+2,66)*2,84</t>
  </si>
  <si>
    <t>"vnitřní" (9,45+15,22)*2,84</t>
  </si>
  <si>
    <t>"otvory" -1*2,7*2</t>
  </si>
  <si>
    <t>"B"</t>
  </si>
  <si>
    <t>"obvodové" 43,45*3,02</t>
  </si>
  <si>
    <t>"překlady" -7,16*0,275-3,39*0,275-5,69*0,275-1,76*0,275-7,32*0,275</t>
  </si>
  <si>
    <t>"vnitřní"  (3,8+8,65+9,65+9,95+2,3)*3,02</t>
  </si>
  <si>
    <t>"otvory" -1,3*2,7*4-0,9*2,7-1,9*2,4</t>
  </si>
  <si>
    <t>"překlady" -2,25*0,25</t>
  </si>
  <si>
    <t>2NP</t>
  </si>
  <si>
    <t>"obvodové" (15,65+24,9)*2,84</t>
  </si>
  <si>
    <t>"otvory" -2,8*2-1,15*2*2-2,8*2*2</t>
  </si>
  <si>
    <t>"překlady"-0,255*0,255-1,26*0,255-2,91*0,255-6,512*0,255</t>
  </si>
  <si>
    <t>"vnitřní" (4,1*3+9,45+11,55)*2,84</t>
  </si>
  <si>
    <t>"otvory"-1,3*2,7*3-1*2,15*2</t>
  </si>
  <si>
    <t>"překlady" -1,5*0,25*2</t>
  </si>
  <si>
    <t>"obvodové" 41,95*2,6</t>
  </si>
  <si>
    <t>"vnitřní" (8,63+3,2+16,95+2,25+5,72+3,4)*2,6</t>
  </si>
  <si>
    <t>"otvory" -1,3*2,7*4</t>
  </si>
  <si>
    <t>"štíty" 19,5*2</t>
  </si>
  <si>
    <t>3NP</t>
  </si>
  <si>
    <t>"obvodové" (15,65+26,2)*2,84</t>
  </si>
  <si>
    <t>"otvory" -1,15*2*2-2,8*2*2</t>
  </si>
  <si>
    <t>"překlady" -2,87*0,275-6,19*0,275</t>
  </si>
  <si>
    <t>"vnitřní" (4,1*3+7,15+11,55)*2,84</t>
  </si>
  <si>
    <t>"otvory" -1,3*2,7*3-1*2,15</t>
  </si>
  <si>
    <t>"překlady" -1,5*0,25</t>
  </si>
  <si>
    <t>4NP</t>
  </si>
  <si>
    <t>"štítové" 30,6*2</t>
  </si>
  <si>
    <t>"vnitřní" 25,9*3+2,67*0,76+(3,42+0,75+2,45)*1,2+8,8+3,72*3,3+3,3*3,05+2,6*3,15+2,65+6,15*1,1+4,1*0,7</t>
  </si>
  <si>
    <t>"otvory" -1*2*3-0,9*2</t>
  </si>
  <si>
    <t>"překlady" -1,5*0,25*3-1,25*0,25</t>
  </si>
  <si>
    <t>57</t>
  </si>
  <si>
    <t>311321611</t>
  </si>
  <si>
    <t>Nosná zeď ze ŽB tř. C 30/37 bez výztuže</t>
  </si>
  <si>
    <t>1799341728</t>
  </si>
  <si>
    <t>1PP</t>
  </si>
  <si>
    <t>"obvodové 190/3080mm" (64,45)*3,08*0,19</t>
  </si>
  <si>
    <t>"vnitřní 190/3080mm" (0,6+5,29+10+3,78+10,3+11,55+5,95+2,28)*3,08*0,19</t>
  </si>
  <si>
    <t>"otvory 190" -(1*2,42*3+1,3*2,42*2)*0,19</t>
  </si>
  <si>
    <t>"výtahová šachta - oboustranné" (2,31)*3,25*0,19</t>
  </si>
  <si>
    <t>"výtahová šachta - jednostranné" (8,3)*3,25*0,19</t>
  </si>
  <si>
    <t>"výtahová šachta otvory" -(1,58*2,84)*0,19</t>
  </si>
  <si>
    <t>"obvodové 190/2840mm" (10,56+5,87+7,41+12,05)*2,84*0,19</t>
  </si>
  <si>
    <t>"otvory 190" (7,18*2,35-1,15*2,35-2,8*2,35-5,1*2,35-6,85*2,35-2,8*2,35)*0,19</t>
  </si>
  <si>
    <t>"vnitřní 190/2840mm" (10,3*2)*2,84*0,19</t>
  </si>
  <si>
    <t>"otvory 190" -(1*2,7+0,95*2,7+1,7*2,7)*0,19</t>
  </si>
  <si>
    <t>"výtahová šachta" 10,6*3*0,19</t>
  </si>
  <si>
    <t>"výtahová šachta - otvory"-(1,58*2,57)*0,19</t>
  </si>
  <si>
    <t>"obvodové 190/2840mm" (9,3+12)*2,84*0,19</t>
  </si>
  <si>
    <t>"otvory 190" -(2,8*2*3+7,18*2)*0,19</t>
  </si>
  <si>
    <t>"vnitřní 190/2840mm" (2,52+8,05*3)*2,84*0,19</t>
  </si>
  <si>
    <t>"otvory 190" -(2,255*2,34)*0,19</t>
  </si>
  <si>
    <t>"obvodové 190/2840mm" (10,52+12)*2,84*0,19</t>
  </si>
  <si>
    <t>"otvory 190" -(2,8*2*3+7,18*2+1,15*2)*0,19</t>
  </si>
  <si>
    <t>"vnitřní 190/2840mm" (8,05*3)*2,84*0,19</t>
  </si>
  <si>
    <t>"vnitřní 190mm" (3,1*2+10,85*2,5)*0,19</t>
  </si>
  <si>
    <t>"výtahová šachta" 10,6*3,75*0,19</t>
  </si>
  <si>
    <t>ZBsteny</t>
  </si>
  <si>
    <t>58</t>
  </si>
  <si>
    <t>311351121</t>
  </si>
  <si>
    <t>Zřízení oboustranného bednění nosných nadzákladových zdí</t>
  </si>
  <si>
    <t>-2094741920</t>
  </si>
  <si>
    <t>"vnitřní 190/3080mm" (0,6+5,29+10+3,78+10,3+11,55+5,95+2,28)*3,08*2</t>
  </si>
  <si>
    <t>"otvory 190" -(1*2,42*3+1,3*2,42*2)*2</t>
  </si>
  <si>
    <t>"výtahová šachta - oboustranné" (2,31)*3,28*2</t>
  </si>
  <si>
    <t>"výtahová šachta otvory" -(1,58*2,84)*2</t>
  </si>
  <si>
    <t>"obvodové 190/2840mm" (10,56+5,87+7,41+12,05)*2,84*2</t>
  </si>
  <si>
    <t>"otvory 190" (7,18*2,35-1,15*2,35-2,8*2,35-5,1*2,35-6,85*2,35-2,8*2,35)*2</t>
  </si>
  <si>
    <t>"vnitřní 190/2840mm" (10,3*2)*2,84*2</t>
  </si>
  <si>
    <t>"otvory 190" -(1*2,7+0,95*2,7+1,7*2,7)*2</t>
  </si>
  <si>
    <t>"výtahová šachta" 10,6*3*2</t>
  </si>
  <si>
    <t>"výtahová šachta - otvory"-(1,58*2,57)*2</t>
  </si>
  <si>
    <t>"obvodové 190/2840mm" (9,3+12)*2,84*2</t>
  </si>
  <si>
    <t>"otvory 190" -(2,8*2*3+7,18*2)*2</t>
  </si>
  <si>
    <t>"vnitřní 190/2840mm" (2,52+8,05*3)*2,84*2</t>
  </si>
  <si>
    <t>"otvory 190" -(2,255*2,34)*2</t>
  </si>
  <si>
    <t>"obvodové 190/2840mm" (10,52+12)*2,84*2</t>
  </si>
  <si>
    <t>"otvory 190" -(2,8*2*3+7,18*2+1,15*2)*2</t>
  </si>
  <si>
    <t>"vnitřní 190/2840mm" (8,05*3)*2,84*2</t>
  </si>
  <si>
    <t>"vnitřní 190mm" (3,1*2+10,85*2,5)*2</t>
  </si>
  <si>
    <t>"výtahová šachta" 10,6*3,75*2</t>
  </si>
  <si>
    <t>59</t>
  </si>
  <si>
    <t>311351122</t>
  </si>
  <si>
    <t>Odstranění oboustranného bednění nosných nadzákladových zdí</t>
  </si>
  <si>
    <t>1609278504</t>
  </si>
  <si>
    <t>60</t>
  </si>
  <si>
    <t>311351311</t>
  </si>
  <si>
    <t>Zřízení jednostranného bednění nosných nadzákladových zdí</t>
  </si>
  <si>
    <t>1570699248</t>
  </si>
  <si>
    <t>"obvodové 190/3080mm" (64,45)*3,08</t>
  </si>
  <si>
    <t>"otvory 190" (1*3+2,42*3+1,3*2+2,42*2)*0,19*2</t>
  </si>
  <si>
    <t>"výtahová šachta - jednostranné" (8,3)*3,25</t>
  </si>
  <si>
    <t>"výtahová šachta otvory" (1,58+2,84)*2*0,19</t>
  </si>
  <si>
    <t>"otvory 190" (7,18+2,35+1,15+2,35+2,8+2,35+5,1+2,35+6,85+2,35+2,8+2,35)*2*0,19</t>
  </si>
  <si>
    <t>"otvory 190" (1+2,7+0,95+2,7+1,7+2,7)*0,19</t>
  </si>
  <si>
    <t>"výtahová šachta - otvory"(1,58+2,57)*0,19</t>
  </si>
  <si>
    <t>"otvory 190" (2,8*3+2*3+7,18+2)*2*0,19</t>
  </si>
  <si>
    <t>"otvory 190" (2,255+2,34)*2*0,19</t>
  </si>
  <si>
    <t>"výtahová šachta - otvory"(1,58+2,57)*2*0,19</t>
  </si>
  <si>
    <t>"otvory 190" (2,8*3+2*3+7,18+2+1,15+2)*2*0,19</t>
  </si>
  <si>
    <t>"výtahová šachta - otvory"-(1,58+2,57)*2*0,19</t>
  </si>
  <si>
    <t>61</t>
  </si>
  <si>
    <t>311351312</t>
  </si>
  <si>
    <t>Odstranění jednostranného bednění nosných nadzákladových zdí</t>
  </si>
  <si>
    <t>-1064854177</t>
  </si>
  <si>
    <t>62</t>
  </si>
  <si>
    <t>311361821</t>
  </si>
  <si>
    <t>Výztuž nosných zdí betonářskou ocelí 10 505</t>
  </si>
  <si>
    <t>357557615</t>
  </si>
  <si>
    <t>160,129*175/1000</t>
  </si>
  <si>
    <t>63</t>
  </si>
  <si>
    <t>317141447</t>
  </si>
  <si>
    <t>Překlad plochý z pórobetonu š 150 mm dl přes 2300 do 2500 mm</t>
  </si>
  <si>
    <t>-1333360013</t>
  </si>
  <si>
    <t>64</t>
  </si>
  <si>
    <t>317168011</t>
  </si>
  <si>
    <t>Překlad keramický plochý š 115 mm dl 1000 mm</t>
  </si>
  <si>
    <t>-2122599040</t>
  </si>
  <si>
    <t>"1NP" 1</t>
  </si>
  <si>
    <t>65</t>
  </si>
  <si>
    <t>317168012</t>
  </si>
  <si>
    <t>Překlad keramický plochý š 115 mm dl 1250 mm</t>
  </si>
  <si>
    <t>-87137645</t>
  </si>
  <si>
    <t>"1PP" 4</t>
  </si>
  <si>
    <t>"1NP" 1+1</t>
  </si>
  <si>
    <t>"2NP" 1</t>
  </si>
  <si>
    <t>"4NP" 4</t>
  </si>
  <si>
    <t>66</t>
  </si>
  <si>
    <t>317168013</t>
  </si>
  <si>
    <t>Překlad keramický plochý š 115 mm dl 1500 mm</t>
  </si>
  <si>
    <t>-473250296</t>
  </si>
  <si>
    <t>"1PP" 2</t>
  </si>
  <si>
    <t>"4NP" 2</t>
  </si>
  <si>
    <t>67</t>
  </si>
  <si>
    <t>317168014</t>
  </si>
  <si>
    <t>Překlad keramický plochý š 115 mm dl 1750 mm</t>
  </si>
  <si>
    <t>1776244800</t>
  </si>
  <si>
    <t>"1PP" 1</t>
  </si>
  <si>
    <t>68</t>
  </si>
  <si>
    <t>317168016</t>
  </si>
  <si>
    <t>Překlad keramický plochý š 115 mm dl 2250 mm</t>
  </si>
  <si>
    <t>1950221084</t>
  </si>
  <si>
    <t>"2NP" 5+1</t>
  </si>
  <si>
    <t>"3NP" 3</t>
  </si>
  <si>
    <t>69</t>
  </si>
  <si>
    <t>317168052</t>
  </si>
  <si>
    <t>Překlad keramický vysoký v 238 mm dl 1250 mm</t>
  </si>
  <si>
    <t>-638722384</t>
  </si>
  <si>
    <t>70</t>
  </si>
  <si>
    <t>317168053</t>
  </si>
  <si>
    <t>Překlad keramický vysoký v 238 mm dl 1500 mm</t>
  </si>
  <si>
    <t>394670309</t>
  </si>
  <si>
    <t>"2NP" 2</t>
  </si>
  <si>
    <t>"3NP" 2+2</t>
  </si>
  <si>
    <t>"4NP" 6</t>
  </si>
  <si>
    <t>71</t>
  </si>
  <si>
    <t>317168056</t>
  </si>
  <si>
    <t>Překlad keramický vysoký v 238 mm dl 2250 mm</t>
  </si>
  <si>
    <t>-871982821</t>
  </si>
  <si>
    <t>"1NP" 2</t>
  </si>
  <si>
    <t>72</t>
  </si>
  <si>
    <t>317321611</t>
  </si>
  <si>
    <t>Překlad ze ŽB tř. C 30/37</t>
  </si>
  <si>
    <t>1988780845</t>
  </si>
  <si>
    <t>A</t>
  </si>
  <si>
    <t>"1NP"</t>
  </si>
  <si>
    <t>(5,21+0,505+0,5)*0,19*0,255</t>
  </si>
  <si>
    <t>(5,36+0,51*2)*0,19*0,255</t>
  </si>
  <si>
    <t>"2NP"</t>
  </si>
  <si>
    <t>(5,19+0,5*2)*0,19*0,255</t>
  </si>
  <si>
    <t>(5,61+0,5*2)*0,19*0,255</t>
  </si>
  <si>
    <t>"3NP"</t>
  </si>
  <si>
    <t>(5,59+0,5*2)*0,19*0,255</t>
  </si>
  <si>
    <t>(6,18+0,49*2)*0,19*0,275</t>
  </si>
  <si>
    <t>(2,89+0,25*2)*0,19*0,275</t>
  </si>
  <si>
    <t>(5,19+0,25*2)*0,19*0,275</t>
  </si>
  <si>
    <t>(1,26+0,25*2)*0,19*0,275</t>
  </si>
  <si>
    <t>(6,82+0,25*2)*0,19*0,275</t>
  </si>
  <si>
    <t>(2,255+0,25*2)*0,19*0,55</t>
  </si>
  <si>
    <t>(6,18+0,49+0,5)*0,19*0,825</t>
  </si>
  <si>
    <t>(2,905+0,25*2)*0,19*0,805</t>
  </si>
  <si>
    <t>(5,19+0,25*2)*0,19*0,825</t>
  </si>
  <si>
    <t>(1,26+0,25*2)*0,19*0,805</t>
  </si>
  <si>
    <t>(6,82+0,25*2)*0,19*0,825</t>
  </si>
  <si>
    <t>73</t>
  </si>
  <si>
    <t>317351107</t>
  </si>
  <si>
    <t>Zřízení bednění překladů v do 4 m</t>
  </si>
  <si>
    <t>582671111</t>
  </si>
  <si>
    <t>(5,21+0,505+0,5)*2*0,255+5,21*0,19</t>
  </si>
  <si>
    <t>(5,36+0,51*2)*2*0,255+5,36*0,19</t>
  </si>
  <si>
    <t>(5,19+0,5*2)*2*0,255+5,19*0,19</t>
  </si>
  <si>
    <t>(5,61+0,5*2)*2*0,255+5,61*0,19</t>
  </si>
  <si>
    <t>(5,59+0,5*2)*2*0,255+5,59*0,19</t>
  </si>
  <si>
    <t>(6,18+0,49*2)*2*0,275+6,18*0,19</t>
  </si>
  <si>
    <t>(2,89+0,25*2)*2*0,275+2,89*0,19</t>
  </si>
  <si>
    <t>(5,19+0,25*2)*2*0,275+5,19*0,19</t>
  </si>
  <si>
    <t>(1,26+0,25*2)*2*0,275+1,26*0,19</t>
  </si>
  <si>
    <t>(6,82+0,25*2)*2*0,275+6,82*0,19</t>
  </si>
  <si>
    <t>(2,255+0,25*2)*2*0,55+2,255*0,19</t>
  </si>
  <si>
    <t>(6,18+0,49+0,5)*2*0,825+6,18*0,19</t>
  </si>
  <si>
    <t>(2,905+0,25*2)*2*0,805+2,905*0,19</t>
  </si>
  <si>
    <t>(5,19+0,25*2)*2*0,825+5,19*0,19</t>
  </si>
  <si>
    <t>(1,26+0,25*2)*2*0,805+1,26*0,19</t>
  </si>
  <si>
    <t>(6,82+0,25*2)*2*0,825+6,82*0,19</t>
  </si>
  <si>
    <t>74</t>
  </si>
  <si>
    <t>317351108</t>
  </si>
  <si>
    <t>Odstranění bednění překladů v do 4 m</t>
  </si>
  <si>
    <t>586828976</t>
  </si>
  <si>
    <t>75</t>
  </si>
  <si>
    <t>317361821</t>
  </si>
  <si>
    <t>Výztuž překladů a říms z betonářské oceli 10 505</t>
  </si>
  <si>
    <t>1585206455</t>
  </si>
  <si>
    <t>7,412*250/1000</t>
  </si>
  <si>
    <t>76</t>
  </si>
  <si>
    <t>317998111</t>
  </si>
  <si>
    <t>Tepelná izolace mezi překlady v 24 cm z EPS tl přes 30 do 50 mm</t>
  </si>
  <si>
    <t>1250212045</t>
  </si>
  <si>
    <t>"1NP" 2,25</t>
  </si>
  <si>
    <t>"2NP" 1,5</t>
  </si>
  <si>
    <t>"3NP" 1,5</t>
  </si>
  <si>
    <t>"4NP" 3*1,5+1,25</t>
  </si>
  <si>
    <t>77</t>
  </si>
  <si>
    <t>342244201</t>
  </si>
  <si>
    <t>Příčka z cihel broušených na tenkovrstvou maltu tloušťky 80 mm</t>
  </si>
  <si>
    <t>-1566513145</t>
  </si>
  <si>
    <t>"vnitřní" (2+0,6+4,1)*3,08</t>
  </si>
  <si>
    <t>"vnitřní" (2,2+0,7+2,4+2+4,17)*2,84</t>
  </si>
  <si>
    <t>"otvory" -1,9*2,4-0,9*2,15</t>
  </si>
  <si>
    <t>"překlady" -2,25*0,12-1,25*0,12</t>
  </si>
  <si>
    <t>"vnitřní" (0,3*4)*3,02</t>
  </si>
  <si>
    <t>"vnitřní" (2,51+1,51+2,52+1,5+0,7)*2,84</t>
  </si>
  <si>
    <t>"otvory" -1,95*2,4*3</t>
  </si>
  <si>
    <t>"překlady" -2,25*0,12*3</t>
  </si>
  <si>
    <t>"vnitřní" (0,3*4+2,58*2)*3,1</t>
  </si>
  <si>
    <t>"otvory" -1,95*2,4*2</t>
  </si>
  <si>
    <t>"překlady" -2,25*0,12*2</t>
  </si>
  <si>
    <t>"vnitřní" (2,52*3+1,5*2+1,05+1,23)*2,84</t>
  </si>
  <si>
    <t>"vnitřní" 2,6*2,15</t>
  </si>
  <si>
    <t>"vnitřní" 2*3,9+0,9*4,6+2,5*4,6</t>
  </si>
  <si>
    <t>78</t>
  </si>
  <si>
    <t>342244211</t>
  </si>
  <si>
    <t>Příčka z cihel broušených na tenkovrstvou maltu tloušťky 115 mm</t>
  </si>
  <si>
    <t>1325608052</t>
  </si>
  <si>
    <t>"vnitřní" (4,1+3,65+1,75+3,45+2,7+3,45+0,65+8,65+2,15+1,25+2,45+2,05)*3,08</t>
  </si>
  <si>
    <t>"otvory"-0,9*2*3-0,8*2-1,3*2-1*2*2</t>
  </si>
  <si>
    <t>"překlady"-1,25*0,07*4-1,75*0,07-1,5*0,07*2</t>
  </si>
  <si>
    <t>"vnitřní" (4,1*3+4,8+2,32)*2,84</t>
  </si>
  <si>
    <t>"otvory"  -0,9*2,15-1*2,15*2-0,7*2,15</t>
  </si>
  <si>
    <t>"překlady" -1,25*0,07-1,5*0,07-1*0,07</t>
  </si>
  <si>
    <t>"vnitřní" (2,58*3+2,12)*3,02</t>
  </si>
  <si>
    <t>"vnitřní" (1,45+2,58*3+2,25+5,95+2,43)*2,84</t>
  </si>
  <si>
    <t>"otvory"  -1*2,15-0,9*2,15-1,2*2,7</t>
  </si>
  <si>
    <t>"překlady" -1,5*0,07-1,25*0,07</t>
  </si>
  <si>
    <t>"vnitřní" (1,61+2,6+2,58*2)*3,1</t>
  </si>
  <si>
    <t>"otvory"  -1,95*2,4</t>
  </si>
  <si>
    <t>"překlady" -2,25*0,07</t>
  </si>
  <si>
    <t>"vnitřní" (1,45+2,58*3+2,5+3,2+2,45)*2,84</t>
  </si>
  <si>
    <t>"otvory"  -1*2,15*2</t>
  </si>
  <si>
    <t>"překlady" -1,5*0,07*2</t>
  </si>
  <si>
    <t>"vnitřní" 4,67*2*2,65+19,5</t>
  </si>
  <si>
    <t>"vnitřní" 0,5*4,25+2*4,15+5,15+2*4+4,1*2,5+4,1*2,05+4,1*4,1+5,7+4,1*3,7+4,1*2,35+15+0,8*2*4,15+2,43*3,75</t>
  </si>
  <si>
    <t>"otvory"  -0,8*2*4-1*2*2</t>
  </si>
  <si>
    <t>"překlady" -1,25*0,07*4-1,5*0,07*2</t>
  </si>
  <si>
    <t>79</t>
  </si>
  <si>
    <t>342272225</t>
  </si>
  <si>
    <t>Příčka z pórobetonových hladkých tvárnic na tenkovrstvou maltu tl 100 mm</t>
  </si>
  <si>
    <t>6037473</t>
  </si>
  <si>
    <t>"vnitřní" (0,57*4)*3,02</t>
  </si>
  <si>
    <t>346272216</t>
  </si>
  <si>
    <t>Přizdívka z pórobetonových tvárnic tl 50 mm</t>
  </si>
  <si>
    <t>1069269913</t>
  </si>
  <si>
    <t>"vnitřní" (2,2)*2,84</t>
  </si>
  <si>
    <t>"vnitřní" 0,85*4,2</t>
  </si>
  <si>
    <t>81</t>
  </si>
  <si>
    <t>346272226</t>
  </si>
  <si>
    <t>Přizdívka z pórobetonových tvárnic tl 75 mm</t>
  </si>
  <si>
    <t>-1269942912</t>
  </si>
  <si>
    <t>"vnitřní" (2,7+4,1+1,4)*3,08</t>
  </si>
  <si>
    <t>"vnitřní" (2,44)*3,02</t>
  </si>
  <si>
    <t>"vnitřní" (2,65+2,36*2)*3,1</t>
  </si>
  <si>
    <t>82</t>
  </si>
  <si>
    <t>346272236</t>
  </si>
  <si>
    <t>Přizdívka z pórobetonových tvárnic tl 100 mm</t>
  </si>
  <si>
    <t>-327790668</t>
  </si>
  <si>
    <t>83</t>
  </si>
  <si>
    <t>346272246</t>
  </si>
  <si>
    <t>Přizdívka z pórobetonových tvárnic tl 125 mm</t>
  </si>
  <si>
    <t>-811692671</t>
  </si>
  <si>
    <t>"vnitřní" (4,25+1,92)*3,1</t>
  </si>
  <si>
    <t>"vnitřní" (1,05)*2,84</t>
  </si>
  <si>
    <t>"vnitřní" (2,58)*3,02</t>
  </si>
  <si>
    <t>"vnitřní" (1,95+2,32)*2,84</t>
  </si>
  <si>
    <t>84</t>
  </si>
  <si>
    <t>346272256</t>
  </si>
  <si>
    <t>Přizdívka z pórobetonových tvárnic tl 150 mm</t>
  </si>
  <si>
    <t>145260534</t>
  </si>
  <si>
    <t>"vnitřní" (5,17+2,15*2)*3,08</t>
  </si>
  <si>
    <t>"vnitřní" (1,42+2,56)*3,02</t>
  </si>
  <si>
    <t>"vnitřní" (4,6+2,55*3+2,2)*2,84</t>
  </si>
  <si>
    <t>"vnitřní" (2,58*2+2,5)*3,02</t>
  </si>
  <si>
    <t>"vnitřní" (2,52*3+2,27)*2,84</t>
  </si>
  <si>
    <t>"vnitřní" 4,1*2,6+2*2,65*2</t>
  </si>
  <si>
    <t>Vodorovné konstrukce</t>
  </si>
  <si>
    <t>85</t>
  </si>
  <si>
    <t>411121121</t>
  </si>
  <si>
    <t>Montáž prefabrikovaných ŽB stropů ze stropních panelů š 1200 mm dl do 3800 mm</t>
  </si>
  <si>
    <t>1173575803</t>
  </si>
  <si>
    <t>"část B - základy"</t>
  </si>
  <si>
    <t>"2,4m" 9</t>
  </si>
  <si>
    <t>"2,6m" 2</t>
  </si>
  <si>
    <t>"2,1m" 1</t>
  </si>
  <si>
    <t>86</t>
  </si>
  <si>
    <t>PREFA 1</t>
  </si>
  <si>
    <t>Prefabrikované panely tl 100mm</t>
  </si>
  <si>
    <t>-604799362</t>
  </si>
  <si>
    <t>"2,4m" 9*2,4</t>
  </si>
  <si>
    <t>"2,6m" 2*2,6</t>
  </si>
  <si>
    <t>"2,1m" 1*2,1</t>
  </si>
  <si>
    <t>87</t>
  </si>
  <si>
    <t>411321616</t>
  </si>
  <si>
    <t>Stropy deskové ze ŽB tř. C 30/37</t>
  </si>
  <si>
    <t>1563528171</t>
  </si>
  <si>
    <t>"1PP"</t>
  </si>
  <si>
    <t>"-0,290 - tl 160mm" (234,15-8,27-9-0,559*0,435-2,971*0,4-0,71*0,555-1,925*0,555-0,835*0,71-0,212*0,124)*0,16</t>
  </si>
  <si>
    <t>"-1,790 - tl 200mm" 3,317*0,2</t>
  </si>
  <si>
    <t>"2,710 - tl 160mm" (233,8-8,27-9,2-(0,9*4,35+0,548*0,71+0,555*0,71+0,815*0,71))*0,16</t>
  </si>
  <si>
    <t>"1,210 - tl 200mm" 3,36*0,2</t>
  </si>
  <si>
    <t>"2,710 - tl 160mm" (143,7-(0,385*0,3+0,7*0,3+0,7*0,3+0,415*0,3+1,05*0,435))*0,16</t>
  </si>
  <si>
    <t>"2,710 - tl 200mm" (47,85)*0,2</t>
  </si>
  <si>
    <t>"5,710 - tl 160mm" (232,65-8,2-9,27-(0,9*0,435+0,825*0,59+0,825*0,59+0,71*0,835))*0,16</t>
  </si>
  <si>
    <t>"4,210 - tl 200mm" 3,42*0,2</t>
  </si>
  <si>
    <t>"5,710 - tl 160mm" (13,73-(0,3*0,385+0,7*0,3+0,7*0,3+0,415*0,3+1*0,9)-3,14*(0,145*0,145+0,145*0,145))*0,16</t>
  </si>
  <si>
    <t>"5,710 - tl 200mm" (47,85-3,14*0,265*0,265*2)*0,2</t>
  </si>
  <si>
    <t>"8,710 - tl 160mm" (233,8-8,2-9,27-(0,9*0,435+0,825*0,59+0,825*0,59+0,71*0,826))*0,16</t>
  </si>
  <si>
    <t>"7,210 - tl 200mm" 3,42*0,2</t>
  </si>
  <si>
    <t>4np</t>
  </si>
  <si>
    <t>"12,600 - tl 150mm" 7,95*0,15</t>
  </si>
  <si>
    <t>ZBstropy</t>
  </si>
  <si>
    <t>88</t>
  </si>
  <si>
    <t>411351011</t>
  </si>
  <si>
    <t>Zřízení bednění stropů deskových tl přes 5 do 25 cm bez podpěrné kce</t>
  </si>
  <si>
    <t>1506763815</t>
  </si>
  <si>
    <t>"-0,290 - tl 160mm" 23,41+103,5+63,4-8,27-9-0,559*0,435-2,971*0,4-0,71*0,555-1,925*0,555-0,835*0,71-0,212*0,124</t>
  </si>
  <si>
    <t>(234,15+2,65+0,559*2+2*0,435+2,971*2+2*0,4+0,71*2+2*0,555+1,925*2+2*0,555+0,835*2+2*0,71+0,212*2+2*0,124)*0,16</t>
  </si>
  <si>
    <t>"-1,790 - tl 200mm" 2,42</t>
  </si>
  <si>
    <t>(8,05)*0,2</t>
  </si>
  <si>
    <t>"2,710 - tl 160mm" 42,3+154,85-(0,9*4,35+0,548*0,71+0,555*0,71+0,815*0,71)</t>
  </si>
  <si>
    <t>(0,9+4,35+0,548+0,71+0,555+0,71+0,815+0,71)*2*0,16+12,4*0,16+(42,3-7,4)*0,16</t>
  </si>
  <si>
    <t>"1,210 - tl 200mm" 3,36</t>
  </si>
  <si>
    <t>8,05*0,2</t>
  </si>
  <si>
    <t>"2,710 - tl 160mm" 130,7-(0,385*0,3-0,7*0,3-0,7*0,3-0,415*0,3+1,05*0,435)</t>
  </si>
  <si>
    <t>(0,385+0,3+0,7*0,3+0,7+0,3+0,415+0,3+1,05+0,435)*2*0,16</t>
  </si>
  <si>
    <t>"2,710 - tl 200mm" 45,9</t>
  </si>
  <si>
    <t>(6,1+6,1)*0,2+(7,6+7,4)*0,04</t>
  </si>
  <si>
    <t>"5,710 - tl 160mm" 150,2+44,4-(0,9*0,435+0,825*0,59+0,825*0,59+0,71*0,835)</t>
  </si>
  <si>
    <t>(0,9+0,435+0,825+0,59+0,825+0,59+0,71+0,835)*0,16+(65,6-7,4+12,4)*0,16</t>
  </si>
  <si>
    <t>"4,210 - tl 200mm" 2,5</t>
  </si>
  <si>
    <t>8,1*0,2</t>
  </si>
  <si>
    <t>"5,710 - tl 160mm" (10,7+1,05-(0,3*0,385+0,7*0,3+0,7*0,3+0,415*0,3+1*0,9)-3,14*(0,145*0,145+0,145*0,145))</t>
  </si>
  <si>
    <t>(0,3+0,385+0,7+0,3+0,7+0,3+0,415+0,3+1+0,9)*2*0,16+12,3*0,16+3,14*2*(0,145*2)*0,16</t>
  </si>
  <si>
    <t>"5,710 - tl 200mm" (44,9-3,14*0,265*0,265*2)*0,2</t>
  </si>
  <si>
    <t>6,1*2*0,2+7,4*2*0,04+3,14*2*0,265*2*0,2</t>
  </si>
  <si>
    <t>"8,710 - tl 160mm" (150,2+45,4-(0,9*0,435+0,825*0,59+0,825*0,59+0,71*0,826))</t>
  </si>
  <si>
    <t>(0,9+0,435+0,825+0,59+0,825+0,59+0,71+0,826)*2*0,16+(65,15+12,4)*0,16</t>
  </si>
  <si>
    <t>"7,210 - tl 200mm" 3,42*2,5</t>
  </si>
  <si>
    <t>"12,600 - tl 150mm" 5,95</t>
  </si>
  <si>
    <t>11,36*0,15</t>
  </si>
  <si>
    <t>89</t>
  </si>
  <si>
    <t>411351012</t>
  </si>
  <si>
    <t>Odstranění bednění stropů deskových tl přes 5 do 25 cm bez podpěrné kce</t>
  </si>
  <si>
    <t>944850329</t>
  </si>
  <si>
    <t>90</t>
  </si>
  <si>
    <t>411354313</t>
  </si>
  <si>
    <t>Zřízení podpěrné konstrukce stropů výšky do 4 m tl přes 15 do 25 cm</t>
  </si>
  <si>
    <t>-948891020</t>
  </si>
  <si>
    <t>91</t>
  </si>
  <si>
    <t>411354314</t>
  </si>
  <si>
    <t>Odstranění podpěrné konstrukce stropů výšky do 4 m tl přes 15 do 25 cm</t>
  </si>
  <si>
    <t>-807827092</t>
  </si>
  <si>
    <t>92</t>
  </si>
  <si>
    <t>411361821</t>
  </si>
  <si>
    <t>Výztuž stropů betonářskou ocelí 10 505</t>
  </si>
  <si>
    <t>-1231032546</t>
  </si>
  <si>
    <t>"1PP" 4,568+3,466</t>
  </si>
  <si>
    <t>"1NP" 4,568+3,279</t>
  </si>
  <si>
    <t>"2NP" 4,241+3,015</t>
  </si>
  <si>
    <t>"3NP" 5,631+3,662</t>
  </si>
  <si>
    <t>"4NP" 1,193*150/1000</t>
  </si>
  <si>
    <t>"mezipodesty" 0,502</t>
  </si>
  <si>
    <t>B</t>
  </si>
  <si>
    <t>"1NP" 5,563+2,739</t>
  </si>
  <si>
    <t>"2NP" 4,758*0,3</t>
  </si>
  <si>
    <t>93</t>
  </si>
  <si>
    <t>413321616</t>
  </si>
  <si>
    <t>Nosníky ze ŽB tř. C 30/37</t>
  </si>
  <si>
    <t>-1950034240</t>
  </si>
  <si>
    <t>"2NP" 2,27*0,19*0,5</t>
  </si>
  <si>
    <t>2,3*0,19*0,4</t>
  </si>
  <si>
    <t>3,8*0,19*0,45</t>
  </si>
  <si>
    <t>94</t>
  </si>
  <si>
    <t>413351121</t>
  </si>
  <si>
    <t>Zřízení bednění nosníků a průvlaků bez podpěrné kce výšky přes 100 cm</t>
  </si>
  <si>
    <t>1848143894</t>
  </si>
  <si>
    <t>"2NP" 2,27*(0,19+2*0,5)</t>
  </si>
  <si>
    <t>2,3*(0,19+2*0,4)</t>
  </si>
  <si>
    <t>3,8*(0,19+2*0,45)</t>
  </si>
  <si>
    <t>95</t>
  </si>
  <si>
    <t>413351122</t>
  </si>
  <si>
    <t>Odstranění bednění nosníků a průvlaků bez podpěrné kce výšky přes 100 cm</t>
  </si>
  <si>
    <t>1066582036</t>
  </si>
  <si>
    <t>96</t>
  </si>
  <si>
    <t>413352115</t>
  </si>
  <si>
    <t>Zřízení podpěrné konstrukce nosníků výšky podepření do 4 m pro nosník výšky přes 100 cm</t>
  </si>
  <si>
    <t>1755772163</t>
  </si>
  <si>
    <t>"2NP" 2,27*0,19</t>
  </si>
  <si>
    <t>2,3*0,19</t>
  </si>
  <si>
    <t>3,8*0,19</t>
  </si>
  <si>
    <t>97</t>
  </si>
  <si>
    <t>413352116</t>
  </si>
  <si>
    <t>Odstranění podpěrné konstrukce nosníků výšky podepření do 4 m pro nosník výšky přes 100 cm</t>
  </si>
  <si>
    <t>-2038788347</t>
  </si>
  <si>
    <t>98</t>
  </si>
  <si>
    <t>413361821</t>
  </si>
  <si>
    <t>Výztuž nosníků, volných trámů nebo průvlaků volných trámů betonářskou ocelí 10 505</t>
  </si>
  <si>
    <t>-2098949700</t>
  </si>
  <si>
    <t>0,716*250/1000</t>
  </si>
  <si>
    <t>99</t>
  </si>
  <si>
    <t>417321616</t>
  </si>
  <si>
    <t>Ztužující pásy a věnce ze ŽB tř. C 30/37</t>
  </si>
  <si>
    <t>-2047647769</t>
  </si>
  <si>
    <t>"šíkmé" (10,31+3,1+0,65+3,1+0,65+1,32+3,8+3,8+1,05+10,31)/cos(41,36)*0,19*0,25</t>
  </si>
  <si>
    <t>"rovné" (4,15+4,15+2,75+3,3+2,42+0,65+2,45+4,05+6+6,17)*0,19*0,25</t>
  </si>
  <si>
    <t>"rovné 805mm" (8,65+3,72+1,8+2,55+2,31+1,04+0,37+3,18+2,6+3,4+3,2+2,62+0,5+0,5)*0,19*0,85</t>
  </si>
  <si>
    <t>"šíkmé 250mm" (9,05+9,05)/cos(41,1)*0,19*0,25</t>
  </si>
  <si>
    <t>"rovné 200mm" (4,65*2)*0,19*0,2</t>
  </si>
  <si>
    <t>"atiky B" 5,45*0,15*0,15*2</t>
  </si>
  <si>
    <t>417351115</t>
  </si>
  <si>
    <t>Zřízení bednění ztužujících věnců</t>
  </si>
  <si>
    <t>632704345</t>
  </si>
  <si>
    <t>"šíkmé" (10,31+3,1+0,65+3,1+0,65+1,32+3,8+3,8+1,05+10,31)/cos(41,36)*2*0,25</t>
  </si>
  <si>
    <t>"rovné" (4,15+4,15+2,75+3,3+2,42+0,65+2,45+4,05+6+6,17)*2*0,25</t>
  </si>
  <si>
    <t>"rovné 805mm" (8,65+3,72+1,8+2,55+2,31+1,04+0,37+3,18+2,6+3,4+3,2+2,62+0,5+0,5)*2*0,85</t>
  </si>
  <si>
    <t>"šíkmé 250mm" (9,05+9,05)/cos(41,1)*2*0,25</t>
  </si>
  <si>
    <t>"rovné 200mm" (4,65*2)*2*0,2</t>
  </si>
  <si>
    <t>"atiky B" 5,45*0,15*2*2</t>
  </si>
  <si>
    <t>101</t>
  </si>
  <si>
    <t>417351116</t>
  </si>
  <si>
    <t>Odstranění bednění ztužujících věnců</t>
  </si>
  <si>
    <t>2694272</t>
  </si>
  <si>
    <t>102</t>
  </si>
  <si>
    <t>417361821</t>
  </si>
  <si>
    <t>Výztuž ztužujících pásů a věnců betonářskou ocelí 10 505</t>
  </si>
  <si>
    <t>1327352971</t>
  </si>
  <si>
    <t>"A" 0,711</t>
  </si>
  <si>
    <t>"B" 4,758*0,7</t>
  </si>
  <si>
    <t>103</t>
  </si>
  <si>
    <t>435121011</t>
  </si>
  <si>
    <t>Montáž schodišťových ramen bez podest hmotnosti do 1,5 t</t>
  </si>
  <si>
    <t>-1482158998</t>
  </si>
  <si>
    <t>"R01" 1</t>
  </si>
  <si>
    <t>"R02" 4</t>
  </si>
  <si>
    <t>"R03" 3</t>
  </si>
  <si>
    <t>104</t>
  </si>
  <si>
    <t>R01</t>
  </si>
  <si>
    <t>Schodišťové rameno prefabrikované 8x166,7/300 šířky 1115mm dle specifikace</t>
  </si>
  <si>
    <t>ks</t>
  </si>
  <si>
    <t>1386894262</t>
  </si>
  <si>
    <t>105</t>
  </si>
  <si>
    <t>R02</t>
  </si>
  <si>
    <t>Schodišťové rameno prefabrikované 9x166,7/300 šířky 1115mm dle specifikace</t>
  </si>
  <si>
    <t>1250092694</t>
  </si>
  <si>
    <t>106</t>
  </si>
  <si>
    <t>R03</t>
  </si>
  <si>
    <t>1480808416</t>
  </si>
  <si>
    <t>Úpravy povrchů, podlahy a osazování výplní</t>
  </si>
  <si>
    <t>107</t>
  </si>
  <si>
    <t>611131111</t>
  </si>
  <si>
    <t>Polymercementový spojovací můstek vnitřních stropů nanášený ručně</t>
  </si>
  <si>
    <t>1178876460</t>
  </si>
  <si>
    <t>"beton-omítka-malba" 743,3-123</t>
  </si>
  <si>
    <t>108</t>
  </si>
  <si>
    <t>611131115</t>
  </si>
  <si>
    <t>Polymercementový spojovací můstek vnitřních schodišťových konstrukcí nanášený ručně</t>
  </si>
  <si>
    <t>1120717570</t>
  </si>
  <si>
    <t>"schody" 31,7</t>
  </si>
  <si>
    <t>109</t>
  </si>
  <si>
    <t>611131302</t>
  </si>
  <si>
    <t>Cementový postřik vnitřních stropů nanášený síťovitě strojně</t>
  </si>
  <si>
    <t>-1905832800</t>
  </si>
  <si>
    <t>110</t>
  </si>
  <si>
    <t>611131306</t>
  </si>
  <si>
    <t>Cementový postřik vnitřních schodišťových konstrukcí nanášený síťovitě strojně</t>
  </si>
  <si>
    <t>-488685628</t>
  </si>
  <si>
    <t>111</t>
  </si>
  <si>
    <t>611321341</t>
  </si>
  <si>
    <t>Vápenocementová omítka štuková dvouvrstvá vnitřních stropů rovných nanášená strojně</t>
  </si>
  <si>
    <t>-243952466</t>
  </si>
  <si>
    <t>112</t>
  </si>
  <si>
    <t>611321345</t>
  </si>
  <si>
    <t>Vápenocementová omítka štuková dvouvrstvá vnitřních schodišťových konstrukcí nanášená strojně</t>
  </si>
  <si>
    <t>42916324</t>
  </si>
  <si>
    <t>113</t>
  </si>
  <si>
    <t>612131111</t>
  </si>
  <si>
    <t>Polymercementový spojovací můstek vnitřních stěn nanášený ručně</t>
  </si>
  <si>
    <t>1369306232</t>
  </si>
  <si>
    <t>"beton-omítka-malba" 629,1</t>
  </si>
  <si>
    <t>"porobeton-potažení--omítka-malba" 16,2</t>
  </si>
  <si>
    <t>"beton-omítka-obklad A" 18,6</t>
  </si>
  <si>
    <t>"porobeton-omítka-obklad A " 199,5</t>
  </si>
  <si>
    <t>"beton-omítka-obklad B" 67,9</t>
  </si>
  <si>
    <t>"porobeton-omítka-obklad B" 11,6</t>
  </si>
  <si>
    <t>114</t>
  </si>
  <si>
    <t>612131302</t>
  </si>
  <si>
    <t>Cementový postřik vnitřních stěn nanášený síťovitě strojně</t>
  </si>
  <si>
    <t>1456027381</t>
  </si>
  <si>
    <t>"cihla-omítka-malba" 1425,8</t>
  </si>
  <si>
    <t>"cihla-omítka-obklad A" 243,3</t>
  </si>
  <si>
    <t>"cihla-omítka-obklad B" 24,7</t>
  </si>
  <si>
    <t>115</t>
  </si>
  <si>
    <t>612131321</t>
  </si>
  <si>
    <t>Penetrační disperzní nátěr vnitřních stěn nanášený strojně</t>
  </si>
  <si>
    <t>-1698199177</t>
  </si>
  <si>
    <t>116</t>
  </si>
  <si>
    <t>612142001</t>
  </si>
  <si>
    <t>Pletivo sklovláknité vnitřních stěn vtlačené do tmelu</t>
  </si>
  <si>
    <t>-1900913428</t>
  </si>
  <si>
    <t>"přechody materiálů" 100</t>
  </si>
  <si>
    <t>117</t>
  </si>
  <si>
    <t>612321311</t>
  </si>
  <si>
    <t>Vápenocementová omítka hrubá jednovrstvá zatřená vnitřních stěn nanášená strojně</t>
  </si>
  <si>
    <t>1959841535</t>
  </si>
  <si>
    <t>118</t>
  </si>
  <si>
    <t>612321341</t>
  </si>
  <si>
    <t>Vápenocementová omítka štuková dvouvrstvá vnitřních stěn nanášená strojně</t>
  </si>
  <si>
    <t>-866058605</t>
  </si>
  <si>
    <t>119</t>
  </si>
  <si>
    <t>621273081</t>
  </si>
  <si>
    <t>Montáž odvětrávané fasády podhledů nýtováním na hliníkový rošt tepelná izolace tl. 200 mm</t>
  </si>
  <si>
    <t>-897901312</t>
  </si>
  <si>
    <t>120</t>
  </si>
  <si>
    <t>19418051</t>
  </si>
  <si>
    <t>kazeta fasádní tl plechu 1,0mm, šířky přes 150 do 300mm, délky 6000mm z Al plechu</t>
  </si>
  <si>
    <t>-423008747</t>
  </si>
  <si>
    <t>9,1*1,25 'Přepočtené koeficientem množství</t>
  </si>
  <si>
    <t>121</t>
  </si>
  <si>
    <t>622131321</t>
  </si>
  <si>
    <t>Penetrační nátěr vnějších stěn nanášený strojně</t>
  </si>
  <si>
    <t>-1301253782</t>
  </si>
  <si>
    <t>"XPS 300+omítka" 37,9</t>
  </si>
  <si>
    <t>"MW 300+omítka" 699,4</t>
  </si>
  <si>
    <t>122</t>
  </si>
  <si>
    <t>622151031</t>
  </si>
  <si>
    <t>Penetrační silikonový nátěr vnějších pastovitých tenkovrstvých omítek stěn</t>
  </si>
  <si>
    <t>-63254435</t>
  </si>
  <si>
    <t>123</t>
  </si>
  <si>
    <t>622211061</t>
  </si>
  <si>
    <t>Montáž kontaktního zateplení vnějších stěn lepením a mechanickým kotvením polystyrénových desek do betonu a zdiva tl přes 240 mm</t>
  </si>
  <si>
    <t>149134868</t>
  </si>
  <si>
    <t>124</t>
  </si>
  <si>
    <t>28376667</t>
  </si>
  <si>
    <t>deska XPS hrana polodrážková a hladký povrch 700kPA λ=0,035 tl 300mm</t>
  </si>
  <si>
    <t>-676830760</t>
  </si>
  <si>
    <t>37,9*1,05 'Přepočtené koeficientem množství</t>
  </si>
  <si>
    <t>125</t>
  </si>
  <si>
    <t>622221061</t>
  </si>
  <si>
    <t>Montáž kontaktního zateplení vnějších stěn lepením a mechanickým kotvením desek z minerální vlny s podélnou orientací do zdiva a betonu tl přes 240mm</t>
  </si>
  <si>
    <t>-1461926724</t>
  </si>
  <si>
    <t>126</t>
  </si>
  <si>
    <t>63142035x</t>
  </si>
  <si>
    <t>deska tepelně izolační minerální kontaktních fasád podélné vlákno λ=0,035-0,036 tl 300mm</t>
  </si>
  <si>
    <t>1272426108</t>
  </si>
  <si>
    <t>737,3*1,05 'Přepočtené koeficientem množství</t>
  </si>
  <si>
    <t>127</t>
  </si>
  <si>
    <t>622252002</t>
  </si>
  <si>
    <t>Montáž profilů kontaktního zateplení lepených</t>
  </si>
  <si>
    <t>955113186</t>
  </si>
  <si>
    <t>112,15+147,3+86,3+86,7</t>
  </si>
  <si>
    <t>128</t>
  </si>
  <si>
    <t>63127464</t>
  </si>
  <si>
    <t>profil rohový Al 15x15mm s výztužnou tkaninou š 100mm pro ETICS</t>
  </si>
  <si>
    <t>2119534956</t>
  </si>
  <si>
    <t>86,7*1,05 'Přepočtené koeficientem množství</t>
  </si>
  <si>
    <t>129</t>
  </si>
  <si>
    <t>28342205</t>
  </si>
  <si>
    <t>profil začišťovací PVC 6mm s výztužnou tkaninou pro ostění ETICS</t>
  </si>
  <si>
    <t>-1298057867</t>
  </si>
  <si>
    <t>147,3*1,05 'Přepočtené koeficientem množství</t>
  </si>
  <si>
    <t>130</t>
  </si>
  <si>
    <t>59051510</t>
  </si>
  <si>
    <t>profil začišťovací s okapnicí PVC s výztužnou tkaninou pro nadpraží ETICS</t>
  </si>
  <si>
    <t>1068980571</t>
  </si>
  <si>
    <t>112,15*1,05 'Přepočtené koeficientem množství</t>
  </si>
  <si>
    <t>131</t>
  </si>
  <si>
    <t>59051512</t>
  </si>
  <si>
    <t>profil začišťovací s okapnicí PVC s výztužnou tkaninou pro parapet ETICS</t>
  </si>
  <si>
    <t>273037675</t>
  </si>
  <si>
    <t>86,3*1,05 'Přepočtené koeficientem množství</t>
  </si>
  <si>
    <t>132</t>
  </si>
  <si>
    <t>622273081</t>
  </si>
  <si>
    <t>Montáž odvětrávané fasády stěn nýtováním na hliníkový rošt tepelná izolace tl. 200 mm</t>
  </si>
  <si>
    <t>-1380308256</t>
  </si>
  <si>
    <t>7,2</t>
  </si>
  <si>
    <t>133</t>
  </si>
  <si>
    <t>1490352874</t>
  </si>
  <si>
    <t>7,2*1,25 'Přepočtené koeficientem množství</t>
  </si>
  <si>
    <t>134</t>
  </si>
  <si>
    <t>622531012</t>
  </si>
  <si>
    <t>Tenkovrstvá silikonová zatíraná omítka zrnitost 1,5 mm vnějších stěn</t>
  </si>
  <si>
    <t>-1480092831</t>
  </si>
  <si>
    <t>135</t>
  </si>
  <si>
    <t>631351101</t>
  </si>
  <si>
    <t>Zřízení bednění rýh a hran v podlahách</t>
  </si>
  <si>
    <t>211477309</t>
  </si>
  <si>
    <t>136</t>
  </si>
  <si>
    <t>631351102</t>
  </si>
  <si>
    <t>Odstranění bednění rýh a hran v podlahách</t>
  </si>
  <si>
    <t>-1965858292</t>
  </si>
  <si>
    <t>137</t>
  </si>
  <si>
    <t>632451254</t>
  </si>
  <si>
    <t>Potěr cementový samonivelační litý C30 tl přes 45 do 50 mm</t>
  </si>
  <si>
    <t>-1597029373</t>
  </si>
  <si>
    <t xml:space="preserve">"60+20mm" </t>
  </si>
  <si>
    <t>"65+20mm"</t>
  </si>
  <si>
    <t>"80+20mm"</t>
  </si>
  <si>
    <t>138</t>
  </si>
  <si>
    <t>632451293</t>
  </si>
  <si>
    <t>Příplatek k cementovému samonivelačnímu litému potěru C30 ZKD 5 mm tl přes 50 mm</t>
  </si>
  <si>
    <t>-1666604956</t>
  </si>
  <si>
    <t>P01*6</t>
  </si>
  <si>
    <t>P02*6</t>
  </si>
  <si>
    <t>P03*6</t>
  </si>
  <si>
    <t>P10*6</t>
  </si>
  <si>
    <t>P11*6</t>
  </si>
  <si>
    <t>P20*6</t>
  </si>
  <si>
    <t>P21*6</t>
  </si>
  <si>
    <t>P30*7</t>
  </si>
  <si>
    <t>P31*7</t>
  </si>
  <si>
    <t>P40*7</t>
  </si>
  <si>
    <t>P22*10</t>
  </si>
  <si>
    <t>139</t>
  </si>
  <si>
    <t>632481213</t>
  </si>
  <si>
    <t>Separační vrstva z PE fólie</t>
  </si>
  <si>
    <t>-786265685</t>
  </si>
  <si>
    <t>"P01" 300,7</t>
  </si>
  <si>
    <t>"P02" 44,8</t>
  </si>
  <si>
    <t>"P03" 68,4</t>
  </si>
  <si>
    <t>"P10" 99,1</t>
  </si>
  <si>
    <t>"P11" 41,9</t>
  </si>
  <si>
    <t>"P20" 50,1</t>
  </si>
  <si>
    <t>"P21" 38,3</t>
  </si>
  <si>
    <t>"P22" 79,3</t>
  </si>
  <si>
    <t>"P30" 369,8</t>
  </si>
  <si>
    <t>"P31" 114,8</t>
  </si>
  <si>
    <t>"P40" 18,6</t>
  </si>
  <si>
    <t>140</t>
  </si>
  <si>
    <t>633811111</t>
  </si>
  <si>
    <t>Broušení nerovností betonových podlah do 2 mm - stržení šlemu</t>
  </si>
  <si>
    <t>467485624</t>
  </si>
  <si>
    <t>633991111</t>
  </si>
  <si>
    <t>Nástřik betonových podlah proti odpařování vody</t>
  </si>
  <si>
    <t>-1373961536</t>
  </si>
  <si>
    <t>142</t>
  </si>
  <si>
    <t>634112113</t>
  </si>
  <si>
    <t>Obvodová dilatace podlahovým páskem z pěnového PE mezi stěnou a mazaninou nebo potěrem v 80 mm</t>
  </si>
  <si>
    <t>-564827287</t>
  </si>
  <si>
    <t>"P01" 274,7</t>
  </si>
  <si>
    <t>"P02" 39,2</t>
  </si>
  <si>
    <t>"P03" 58,3</t>
  </si>
  <si>
    <t>"P10" 182,8</t>
  </si>
  <si>
    <t>"P11" 62,9</t>
  </si>
  <si>
    <t>"P20" 60,6</t>
  </si>
  <si>
    <t>"P21" 65,4</t>
  </si>
  <si>
    <t>143</t>
  </si>
  <si>
    <t>634112112</t>
  </si>
  <si>
    <t>Obvodová dilatace podlahovým páskem z pěnového PE mezi stěnou a mazaninou nebo potěrem v 100 mm</t>
  </si>
  <si>
    <t>2064551382</t>
  </si>
  <si>
    <t>"P30" 441,5</t>
  </si>
  <si>
    <t>"P31" 95,5</t>
  </si>
  <si>
    <t>"P40" 19,2</t>
  </si>
  <si>
    <t>"P22" 70</t>
  </si>
  <si>
    <t>144</t>
  </si>
  <si>
    <t>634661111</t>
  </si>
  <si>
    <t>Výplň dilatačních spar šířky do 5 mm v mazaninách silikonovým tmelem</t>
  </si>
  <si>
    <t>321077363</t>
  </si>
  <si>
    <t>145</t>
  </si>
  <si>
    <t>634911113</t>
  </si>
  <si>
    <t>Řezání dilatačních spár š 5 mm hl přes 20 do 50 mm v čerstvé betonové mazanině</t>
  </si>
  <si>
    <t>-1151166035</t>
  </si>
  <si>
    <t>146</t>
  </si>
  <si>
    <t>642946112</t>
  </si>
  <si>
    <t>Osazování pouzdra posuvných dveří s jednou kapsou pro jedno křídlo š přes 800 do 1200 mm do zděné příčky</t>
  </si>
  <si>
    <t>871460612</t>
  </si>
  <si>
    <t>147</t>
  </si>
  <si>
    <t>55331623</t>
  </si>
  <si>
    <t>pouzdro stavební posuvných dveří jednopouzdrové 900mm atypický rozměr</t>
  </si>
  <si>
    <t>-2142343657</t>
  </si>
  <si>
    <t>Ostatní konstrukce a práce, bourání</t>
  </si>
  <si>
    <t>148</t>
  </si>
  <si>
    <t>9-01</t>
  </si>
  <si>
    <t>Stavební přípomoce</t>
  </si>
  <si>
    <t>615733928</t>
  </si>
  <si>
    <t>149</t>
  </si>
  <si>
    <t>9-02</t>
  </si>
  <si>
    <t>PBŔ - hasící přístroje, tabulky dle PBŘ</t>
  </si>
  <si>
    <t>soubor</t>
  </si>
  <si>
    <t>-404786409</t>
  </si>
  <si>
    <t>150</t>
  </si>
  <si>
    <t>9-03</t>
  </si>
  <si>
    <t>Informační systém - označníky na dveřích, infomační tabule</t>
  </si>
  <si>
    <t>-444574995</t>
  </si>
  <si>
    <t>151</t>
  </si>
  <si>
    <t>941211112</t>
  </si>
  <si>
    <t>Montáž lešení řadového rámového lehkého zatížení do 200 kg/m2 š od 0,6 do 0,9 m v přes 10 do 25 m</t>
  </si>
  <si>
    <t>643750850</t>
  </si>
  <si>
    <t>1155</t>
  </si>
  <si>
    <t>152</t>
  </si>
  <si>
    <t>941211212</t>
  </si>
  <si>
    <t>Příplatek k lešení řadovému rámovému lehkému do 200 kg/m2 š od 0,6 do 0,9 m v přes 10 do 25 m za každý den použití</t>
  </si>
  <si>
    <t>558052416</t>
  </si>
  <si>
    <t>1155*90 'Přepočtené koeficientem množství</t>
  </si>
  <si>
    <t>153</t>
  </si>
  <si>
    <t>941211812</t>
  </si>
  <si>
    <t>Demontáž lešení řadového rámového lehkého zatížení do 200 kg/m2 š od 0,6 do 0,9 m v přes 10 do 25 m</t>
  </si>
  <si>
    <t>-103098434</t>
  </si>
  <si>
    <t>154</t>
  </si>
  <si>
    <t>949101111</t>
  </si>
  <si>
    <t>Lešení pomocné pro objekty pozemních staveb s lešeňovou podlahou v do 1,9 m zatížení do 150 kg/m2</t>
  </si>
  <si>
    <t>1659131655</t>
  </si>
  <si>
    <t>1291,3</t>
  </si>
  <si>
    <t>155</t>
  </si>
  <si>
    <t>952901111</t>
  </si>
  <si>
    <t>Vyčištění budov bytové a občanské výstavby při výšce podlaží do 4 m</t>
  </si>
  <si>
    <t>891663695</t>
  </si>
  <si>
    <t>1237</t>
  </si>
  <si>
    <t>156</t>
  </si>
  <si>
    <t>953611141</t>
  </si>
  <si>
    <t>Schodišťový nosný a zvukově-izolační prvek mezi prefabrikovaným ramenem a podestou</t>
  </si>
  <si>
    <t>-847050921</t>
  </si>
  <si>
    <t>"R02" 4*2</t>
  </si>
  <si>
    <t>"R03" 3*2</t>
  </si>
  <si>
    <t>157</t>
  </si>
  <si>
    <t>953611151</t>
  </si>
  <si>
    <t>Schodišťový nosný a zvukově-izolační prvek podepření ramene na základové desce</t>
  </si>
  <si>
    <t>1178953275</t>
  </si>
  <si>
    <t>158</t>
  </si>
  <si>
    <t>953611211</t>
  </si>
  <si>
    <t>Schodišťový zvukově-izolační prvek dilatační spárová deska mezi schody a stěnou</t>
  </si>
  <si>
    <t>1548154697</t>
  </si>
  <si>
    <t>"R01" 2,6</t>
  </si>
  <si>
    <t>"R02" 3,1*4</t>
  </si>
  <si>
    <t>"R03" 3,1*3</t>
  </si>
  <si>
    <t>159</t>
  </si>
  <si>
    <t>953946131</t>
  </si>
  <si>
    <t>Montáž atypických ocelových kcí hmotnosti přes 0,5 do 1 t z profilů hmotnosti přes 30 kg/m</t>
  </si>
  <si>
    <t>546499128</t>
  </si>
  <si>
    <t>"vaznice" 1469,1/1000</t>
  </si>
  <si>
    <t>"základy B" 86,05/1000</t>
  </si>
  <si>
    <t>160</t>
  </si>
  <si>
    <t>OCEL 1</t>
  </si>
  <si>
    <t>Ocelová konstrukce krovu včetně povrchové úpravy</t>
  </si>
  <si>
    <t>665741252</t>
  </si>
  <si>
    <t>"vaznice" 1469,1/1000*1,1</t>
  </si>
  <si>
    <t>161</t>
  </si>
  <si>
    <t>OCEL 2</t>
  </si>
  <si>
    <t>Ocelová konstrukce základů včetně povrchové úpravy</t>
  </si>
  <si>
    <t>-738372128</t>
  </si>
  <si>
    <t>"základy B" 86,05/1000*1,1</t>
  </si>
  <si>
    <t>998</t>
  </si>
  <si>
    <t>Přesun hmot</t>
  </si>
  <si>
    <t>162</t>
  </si>
  <si>
    <t>998011003</t>
  </si>
  <si>
    <t>Přesun hmot pro budovy zděné v přes 12 do 24 m</t>
  </si>
  <si>
    <t>-1452759467</t>
  </si>
  <si>
    <t>PSV</t>
  </si>
  <si>
    <t>Práce a dodávky PSV</t>
  </si>
  <si>
    <t>711</t>
  </si>
  <si>
    <t>Izolace proti vodě, vlhkosti a plynům</t>
  </si>
  <si>
    <t>163</t>
  </si>
  <si>
    <t>711111001</t>
  </si>
  <si>
    <t>Provedení izolace proti zemní vlhkosti vodorovné za studena nátěrem penetračním</t>
  </si>
  <si>
    <t>-1587209344</t>
  </si>
  <si>
    <t>"část A" 235,1</t>
  </si>
  <si>
    <t>"část B" 184,7</t>
  </si>
  <si>
    <t>164</t>
  </si>
  <si>
    <t>11163150</t>
  </si>
  <si>
    <t>lak penetrační asfaltový</t>
  </si>
  <si>
    <t>1703582260</t>
  </si>
  <si>
    <t>419,8*0,0003 'Přepočtené koeficientem množství</t>
  </si>
  <si>
    <t>165</t>
  </si>
  <si>
    <t>711112001</t>
  </si>
  <si>
    <t>Provedení izolace proti zemní vlhkosti svislé za studena nátěrem penetračním</t>
  </si>
  <si>
    <t>1339886447</t>
  </si>
  <si>
    <t>"část A"</t>
  </si>
  <si>
    <t>"obvod" 12,8*3,7+10,75*4,7+21,9*4,45+6,4*3,45+2,7*3,7+10,75*4,1</t>
  </si>
  <si>
    <t>"šachta" 13*0,9</t>
  </si>
  <si>
    <t>část B"</t>
  </si>
  <si>
    <t>"obvod"  56,3*1,5</t>
  </si>
  <si>
    <t>"odskok desek" 19*0,3</t>
  </si>
  <si>
    <t>166</t>
  </si>
  <si>
    <t>-226422285</t>
  </si>
  <si>
    <t>373,335*0,00034 'Přepočtené koeficientem množství</t>
  </si>
  <si>
    <t>167</t>
  </si>
  <si>
    <t>711141559</t>
  </si>
  <si>
    <t>Provedení izolace proti zemní vlhkosti pásy přitavením vodorovné NAIP</t>
  </si>
  <si>
    <t>-904555333</t>
  </si>
  <si>
    <t>HIV*2</t>
  </si>
  <si>
    <t>168</t>
  </si>
  <si>
    <t>62853004</t>
  </si>
  <si>
    <t>pás asfaltový natavitelný modifikovaný SBS s vložkou ze skleněné tkaniny a spalitelnou PE fólií nebo jemnozrnným minerálním posypem na horním povrchu tl 4,0mm</t>
  </si>
  <si>
    <t>-1805268647</t>
  </si>
  <si>
    <t>419,8*1,1655 'Přepočtené koeficientem množství</t>
  </si>
  <si>
    <t>169</t>
  </si>
  <si>
    <t>62855001</t>
  </si>
  <si>
    <t>pás asfaltový natavitelný modifikovaný SBS s vložkou z polyesterové rohože a spalitelnou PE fólií nebo jemnozrnným minerálním posypem na horním povrchu tl 4,0mm</t>
  </si>
  <si>
    <t>1419363438</t>
  </si>
  <si>
    <t>170</t>
  </si>
  <si>
    <t>711142559</t>
  </si>
  <si>
    <t>Provedení izolace proti zemní vlhkosti pásy přitavením svislé NAIP</t>
  </si>
  <si>
    <t>-1920539603</t>
  </si>
  <si>
    <t>HIS*2</t>
  </si>
  <si>
    <t>171</t>
  </si>
  <si>
    <t>-359353807</t>
  </si>
  <si>
    <t>373,335*1,221 'Přepočtené koeficientem množství</t>
  </si>
  <si>
    <t>172</t>
  </si>
  <si>
    <t>1148218856</t>
  </si>
  <si>
    <t>173</t>
  </si>
  <si>
    <t>711161273</t>
  </si>
  <si>
    <t>Provedení izolace proti zemní vlhkosti svislé z nopové fólie</t>
  </si>
  <si>
    <t>363374003</t>
  </si>
  <si>
    <t>pod ÚT</t>
  </si>
  <si>
    <t>"XPS 300mm" 13,1*3,8+2,95*3,8+10,85*0,3</t>
  </si>
  <si>
    <t xml:space="preserve">"část B" </t>
  </si>
  <si>
    <t>"XPS 300mm" 9,35*1,9+(21,9+25,2)*1,2</t>
  </si>
  <si>
    <t>174</t>
  </si>
  <si>
    <t>28323005</t>
  </si>
  <si>
    <t>fólie profilovaná (nopová) drenážní HDPE s výškou nopů 8mm</t>
  </si>
  <si>
    <t>1689788252</t>
  </si>
  <si>
    <t>138,53*1,221 'Přepočtené koeficientem množství</t>
  </si>
  <si>
    <t>175</t>
  </si>
  <si>
    <t>711161383</t>
  </si>
  <si>
    <t>Izolace proti zemní vlhkosti nopovou fólií ukončení horní lištou</t>
  </si>
  <si>
    <t>1590383881</t>
  </si>
  <si>
    <t>"XPS 300mm" 13,1+2,95+10,85</t>
  </si>
  <si>
    <t>"XPS 300mm" 9,35+21,9+25,2</t>
  </si>
  <si>
    <t>176</t>
  </si>
  <si>
    <t>711462103</t>
  </si>
  <si>
    <t>Provedení izolace proti tlakové vodě svislé fólií přilepenou v plné ploše</t>
  </si>
  <si>
    <t>-526300382</t>
  </si>
  <si>
    <t>"parapety 1NP"</t>
  </si>
  <si>
    <t>(7,18+1,15*3+2,8*5+5,1+6,11)*0,7</t>
  </si>
  <si>
    <t>177</t>
  </si>
  <si>
    <t>28322004</t>
  </si>
  <si>
    <t>fólie hydroizolační pro spodní stavbu mPVC tl 1,5mm</t>
  </si>
  <si>
    <t>371124750</t>
  </si>
  <si>
    <t>25,088*1,221 'Přepočtené koeficientem množství</t>
  </si>
  <si>
    <t>178</t>
  </si>
  <si>
    <t>711491271</t>
  </si>
  <si>
    <t>Provedení doplňků izolace proti vodě na ploše svislé z textilií vrstva podkladní</t>
  </si>
  <si>
    <t>-73251976</t>
  </si>
  <si>
    <t>179</t>
  </si>
  <si>
    <t>69311068</t>
  </si>
  <si>
    <t>geotextilie netkaná separační, ochranná, filtrační, drenážní PP 300g/m2</t>
  </si>
  <si>
    <t>109157992</t>
  </si>
  <si>
    <t>25,088*1,05 'Přepočtené koeficientem množství</t>
  </si>
  <si>
    <t>180</t>
  </si>
  <si>
    <t>711747067</t>
  </si>
  <si>
    <t>Izolace proti vodě opracování trubních prostupu pod objímkou do 300 mm přitavením NAIP</t>
  </si>
  <si>
    <t>627043171</t>
  </si>
  <si>
    <t>"DN 150" 4</t>
  </si>
  <si>
    <t>"DN 120" 5</t>
  </si>
  <si>
    <t>"DN 40" 1</t>
  </si>
  <si>
    <t>"200x250" 1</t>
  </si>
  <si>
    <t>181</t>
  </si>
  <si>
    <t>-496110388</t>
  </si>
  <si>
    <t>11*0,735 'Přepočtené koeficientem množství</t>
  </si>
  <si>
    <t>182</t>
  </si>
  <si>
    <t>375399468</t>
  </si>
  <si>
    <t>183</t>
  </si>
  <si>
    <t>998711203</t>
  </si>
  <si>
    <t>Přesun hmot procentní pro izolace proti vodě, vlhkosti a plynům v objektech v přes 12 do 60 m</t>
  </si>
  <si>
    <t>%</t>
  </si>
  <si>
    <t>-592043562</t>
  </si>
  <si>
    <t>712</t>
  </si>
  <si>
    <t>Povlakové krytiny</t>
  </si>
  <si>
    <t>184</t>
  </si>
  <si>
    <t>712311101</t>
  </si>
  <si>
    <t>Provedení povlakové krytiny střech do 10° za studena lakem penetračním nebo asfaltovým</t>
  </si>
  <si>
    <t>1900216240</t>
  </si>
  <si>
    <t>"S6"</t>
  </si>
  <si>
    <t>"v" 41,8</t>
  </si>
  <si>
    <t>"a" 5,8*2*0,6</t>
  </si>
  <si>
    <t>"s" 7,2*2*0,6</t>
  </si>
  <si>
    <t>185</t>
  </si>
  <si>
    <t>-308719184</t>
  </si>
  <si>
    <t>57,4*0,00032 'Přepočtené koeficientem množství</t>
  </si>
  <si>
    <t>186</t>
  </si>
  <si>
    <t>712341559</t>
  </si>
  <si>
    <t>Provedení povlakové krytiny střech do 10° pásy NAIP přitavením v plné ploše</t>
  </si>
  <si>
    <t>-1105881832</t>
  </si>
  <si>
    <t>187</t>
  </si>
  <si>
    <t>754900119</t>
  </si>
  <si>
    <t>57,4*1,1655 'Přepočtené koeficientem množství</t>
  </si>
  <si>
    <t>188</t>
  </si>
  <si>
    <t>712363352</t>
  </si>
  <si>
    <t>Povlakové krytiny střech do 10° z tvarovaných poplastovaných lišt délky 2 m koutová lišta vnitřní rš 100 mm</t>
  </si>
  <si>
    <t>-903599099</t>
  </si>
  <si>
    <t>"s6" 7,5*2+5,5*6</t>
  </si>
  <si>
    <t>"žlaby" (22,5*2+16,69*2)*2</t>
  </si>
  <si>
    <t>189</t>
  </si>
  <si>
    <t>712363353</t>
  </si>
  <si>
    <t>Povlakové krytiny střech do 10° z tvarovaných poplastovaných lišt délky 2 m koutová lišta vnější rš 100 mm</t>
  </si>
  <si>
    <t>-1574166091</t>
  </si>
  <si>
    <t>"s6" 5,5*6</t>
  </si>
  <si>
    <t>190</t>
  </si>
  <si>
    <t>712363354</t>
  </si>
  <si>
    <t>Povlakové krytiny střech do 10° z tvarovaných poplastovaných lišt délky 2 m stěnová lišta vyhnutá rš 70 mm</t>
  </si>
  <si>
    <t>1188490492</t>
  </si>
  <si>
    <t>"s6" 8,8*2</t>
  </si>
  <si>
    <t>191</t>
  </si>
  <si>
    <t>712363357</t>
  </si>
  <si>
    <t>Povlakové krytiny střech do 10° z tvarovaných poplastovaných lišt délky 2 m okapnice široká rš 250 mm</t>
  </si>
  <si>
    <t>-1229536630</t>
  </si>
  <si>
    <t>"S6" 5,5</t>
  </si>
  <si>
    <t>192</t>
  </si>
  <si>
    <t>712363413</t>
  </si>
  <si>
    <t>Provedení povlak krytiny mechanicky kotvenou do trapézu TI tl do 100 mm rohové pole, budova v do 18 m</t>
  </si>
  <si>
    <t>-517391979</t>
  </si>
  <si>
    <t>"žlaby"</t>
  </si>
  <si>
    <t>(22,5*2+16,69*2)*1,1</t>
  </si>
  <si>
    <t>193</t>
  </si>
  <si>
    <t>28322000</t>
  </si>
  <si>
    <t>fólie hydroizolační střešní mPVC mechanicky kotvená šedá tl 2,0mm</t>
  </si>
  <si>
    <t>-292296230</t>
  </si>
  <si>
    <t>86,218*1,1655 'Přepočtené koeficientem množství</t>
  </si>
  <si>
    <t>194</t>
  </si>
  <si>
    <t>712363604</t>
  </si>
  <si>
    <t>Provedení povlak krytiny mechanicky kotvenou do betonu TI tl přes 240 mm vnitřní pole, budova v do 18 m</t>
  </si>
  <si>
    <t>212494488</t>
  </si>
  <si>
    <t xml:space="preserve">"S6" </t>
  </si>
  <si>
    <t>8,75*(5,5+0,2*2)</t>
  </si>
  <si>
    <t>195</t>
  </si>
  <si>
    <t>844348470</t>
  </si>
  <si>
    <t>51,625*1,1655 'Přepočtené koeficientem množství</t>
  </si>
  <si>
    <t>196</t>
  </si>
  <si>
    <t>712391171</t>
  </si>
  <si>
    <t>Provedení povlakové krytiny střech do 10° podkladní textilní vrstvy</t>
  </si>
  <si>
    <t>-391302527</t>
  </si>
  <si>
    <t>197</t>
  </si>
  <si>
    <t>-131946119</t>
  </si>
  <si>
    <t>137,843*1,155 'Přepočtené koeficientem množství</t>
  </si>
  <si>
    <t>198</t>
  </si>
  <si>
    <t>998712203</t>
  </si>
  <si>
    <t>Přesun hmot procentní pro krytiny povlakové v objektech v přes 12 do 24 m</t>
  </si>
  <si>
    <t>-569042795</t>
  </si>
  <si>
    <t>713</t>
  </si>
  <si>
    <t>Izolace tepelné</t>
  </si>
  <si>
    <t>199</t>
  </si>
  <si>
    <t>713111111</t>
  </si>
  <si>
    <t>Montáž izolace tepelné vrchem stropů volně kladenými rohožemi, pásy, dílci, deskami</t>
  </si>
  <si>
    <t>1829734613</t>
  </si>
  <si>
    <t>17,65*9*2</t>
  </si>
  <si>
    <t>200</t>
  </si>
  <si>
    <t>63152104</t>
  </si>
  <si>
    <t>pás tepelně izolační univerzální λ=0,032-0,033 tl 160mm</t>
  </si>
  <si>
    <t>-1133968773</t>
  </si>
  <si>
    <t>158,85*1,05 'Přepočtené koeficientem množství</t>
  </si>
  <si>
    <t>201</t>
  </si>
  <si>
    <t>63152102</t>
  </si>
  <si>
    <t>pás tepelně izolační univerzální λ=0,032-0,033 tl 140mm</t>
  </si>
  <si>
    <t>1361223022</t>
  </si>
  <si>
    <t>202</t>
  </si>
  <si>
    <t>713111121</t>
  </si>
  <si>
    <t>Montáž izolace tepelné spodem stropů s uchycením drátem rohoží, pásů, dílců, desek</t>
  </si>
  <si>
    <t>-1224309330</t>
  </si>
  <si>
    <t>15,75*8,65</t>
  </si>
  <si>
    <t>203</t>
  </si>
  <si>
    <t>63152108</t>
  </si>
  <si>
    <t>pás tepelně izolační univerzální λ=0,032-0,033 tl 200mm</t>
  </si>
  <si>
    <t>-1469528529</t>
  </si>
  <si>
    <t>136,238*1,05 'Přepočtené koeficientem množství</t>
  </si>
  <si>
    <t>204</t>
  </si>
  <si>
    <t>713121111</t>
  </si>
  <si>
    <t>Montáž izolace tepelné podlah volně kladenými rohožemi, pásy, dílci, deskami 1 vrstva</t>
  </si>
  <si>
    <t>-1750051268</t>
  </si>
  <si>
    <t>"kročejová MW 20mm"</t>
  </si>
  <si>
    <t>"kročejová MW 30mm"</t>
  </si>
  <si>
    <t>"EPS 100 30mm"</t>
  </si>
  <si>
    <t>"EPS 100 140mm"</t>
  </si>
  <si>
    <t>"P03" 28,5*2</t>
  </si>
  <si>
    <t>"P22" 62,1*2</t>
  </si>
  <si>
    <t>"EPS 100 150mm"</t>
  </si>
  <si>
    <t>"P03" 39,9*2</t>
  </si>
  <si>
    <t>"P11" 41,9*2</t>
  </si>
  <si>
    <t>"P21" 38,3*2</t>
  </si>
  <si>
    <t>"P22" 17,2*2</t>
  </si>
  <si>
    <t>"P31" 114,8*2</t>
  </si>
  <si>
    <t>"P40" 18,6*2</t>
  </si>
  <si>
    <t>"1NP - N" -164,2*2</t>
  </si>
  <si>
    <t>"EPS 200"</t>
  </si>
  <si>
    <t>"1NP-B" 164,2*2</t>
  </si>
  <si>
    <t>205</t>
  </si>
  <si>
    <t>28372302</t>
  </si>
  <si>
    <t>deska EPS 100 pro konstrukce s běžným zatížením λ=0,037 tl 30mm</t>
  </si>
  <si>
    <t>-476047765</t>
  </si>
  <si>
    <t>819,7*1,05 'Přepočtené koeficientem množství</t>
  </si>
  <si>
    <t>206</t>
  </si>
  <si>
    <t>28372316</t>
  </si>
  <si>
    <t>deska EPS 100 pro konstrukce s běžným zatížením λ=0,037 tl 140mm</t>
  </si>
  <si>
    <t>662728759</t>
  </si>
  <si>
    <t>181,2*1,05 'Přepočtené koeficientem množství</t>
  </si>
  <si>
    <t>207</t>
  </si>
  <si>
    <t>28372317</t>
  </si>
  <si>
    <t>deska EPS 100 pro konstrukce s běžným zatížením λ=0,037 tl 150mm</t>
  </si>
  <si>
    <t>-320724725</t>
  </si>
  <si>
    <t>213*1,05 'Přepočtené koeficientem množství</t>
  </si>
  <si>
    <t>208</t>
  </si>
  <si>
    <t>28372321</t>
  </si>
  <si>
    <t>deska EPS 100 pro konstrukce s běžným zatížením λ=0,037 tl 200mm</t>
  </si>
  <si>
    <t>-1494445698</t>
  </si>
  <si>
    <t>328,4*1,05 'Přepočtené koeficientem množství</t>
  </si>
  <si>
    <t>209</t>
  </si>
  <si>
    <t>63231200</t>
  </si>
  <si>
    <t>deska čedičová minerální pro snížení kročejového hluku (max. zatížení 5 kN/m2) tl 20mm</t>
  </si>
  <si>
    <t>-351181730</t>
  </si>
  <si>
    <t>44,8*1,05 'Přepočtené koeficientem množství</t>
  </si>
  <si>
    <t>210</t>
  </si>
  <si>
    <t>63231202</t>
  </si>
  <si>
    <t>deska čedičová minerální pro snížení kročejového hluku (max. zatížení 5 kN/m2) tl 30mm</t>
  </si>
  <si>
    <t>1260413160</t>
  </si>
  <si>
    <t>211</t>
  </si>
  <si>
    <t>713131141</t>
  </si>
  <si>
    <t>Montáž izolace tepelné stěn lepením celoplošně rohoží, pásů, dílců, desek</t>
  </si>
  <si>
    <t>-1109098544</t>
  </si>
  <si>
    <t>"XPS 200mm" 5,7*2,8+22,15*4+10,85*4,3+10,85*3,75</t>
  </si>
  <si>
    <t>212</t>
  </si>
  <si>
    <t>28376451</t>
  </si>
  <si>
    <t>deska XPS hrana polodrážková a hladký povrch 300kPA λ=0,035 tl 200mm</t>
  </si>
  <si>
    <t>2029110623</t>
  </si>
  <si>
    <t>191,903*1,05 'Přepočtené koeficientem množství</t>
  </si>
  <si>
    <t>213</t>
  </si>
  <si>
    <t>28376408</t>
  </si>
  <si>
    <t>deska XPS hrana polodrážková a hladký povrch 500kPA λ=0,035</t>
  </si>
  <si>
    <t>861340715</t>
  </si>
  <si>
    <t>"XPS 300mm" (13,1*3,8+2,95*3,8+10,85*0,3)*0,3</t>
  </si>
  <si>
    <t>"XPS 300mm" (9,35*1,9+(21,9+25,2)*1,2)*0,3</t>
  </si>
  <si>
    <t>41,56*1,05 'Přepočtené koeficientem množství</t>
  </si>
  <si>
    <t>214</t>
  </si>
  <si>
    <t>713141136</t>
  </si>
  <si>
    <t>Montáž izolace tepelné střech plochých lepené za studena nízkoexpanzní (PUR) pěnou 1 vrstva rohoží, pásů, dílců, desek</t>
  </si>
  <si>
    <t>220428745</t>
  </si>
  <si>
    <t>"200mm" 7,1*5,5*2</t>
  </si>
  <si>
    <t>"100mm" 6,5*5,5</t>
  </si>
  <si>
    <t>215</t>
  </si>
  <si>
    <t>63151476</t>
  </si>
  <si>
    <t>deska tepelně izolační minerální plochých střech spodní vrstva 50kPa λ=0,036-0,039 tl 200mm</t>
  </si>
  <si>
    <t>-87463024</t>
  </si>
  <si>
    <t>78,1*1,05 'Přepočtené koeficientem množství</t>
  </si>
  <si>
    <t>216</t>
  </si>
  <si>
    <t>63151502</t>
  </si>
  <si>
    <t>deska tepelně izolační minerální plochých střech vrchní vrstva 70kPa λ=0,038-0,039 tl 100mm</t>
  </si>
  <si>
    <t>-450169620</t>
  </si>
  <si>
    <t>35,75*1,05 'Přepočtené koeficientem množství</t>
  </si>
  <si>
    <t>217</t>
  </si>
  <si>
    <t>713141336</t>
  </si>
  <si>
    <t>Montáž izolace tepelné střech plochých lepené za studena nízkoexpanzní (PUR) pěnou, spádová vrstva</t>
  </si>
  <si>
    <t>186642945</t>
  </si>
  <si>
    <t>7,1*5,5</t>
  </si>
  <si>
    <t>218</t>
  </si>
  <si>
    <t>28376103</t>
  </si>
  <si>
    <t>klín izolační spádový z čedičové minerální vaty 50kPa</t>
  </si>
  <si>
    <t>-1498995681</t>
  </si>
  <si>
    <t>39,05*0,05</t>
  </si>
  <si>
    <t>219</t>
  </si>
  <si>
    <t>713151111</t>
  </si>
  <si>
    <t>Montáž izolace tepelné střech šikmých kladené volně mezi krokve rohoží, pásů, desek</t>
  </si>
  <si>
    <t>-116396198</t>
  </si>
  <si>
    <t>"S4" 14,15*21,75</t>
  </si>
  <si>
    <t>220</t>
  </si>
  <si>
    <t>63152137</t>
  </si>
  <si>
    <t>pás tepelně izolační univerzální λ=0,034-0,035 tl 180mm</t>
  </si>
  <si>
    <t>-1663017315</t>
  </si>
  <si>
    <t>307,763*1,02 'Přepočtené koeficientem množství</t>
  </si>
  <si>
    <t>221</t>
  </si>
  <si>
    <t>713151121</t>
  </si>
  <si>
    <t>Montáž izolace tepelné střech šikmých kladené volně pod krokve rohoží, pásů, desek</t>
  </si>
  <si>
    <t>-278672324</t>
  </si>
  <si>
    <t>"S4" 13,8*21,75</t>
  </si>
  <si>
    <t>222</t>
  </si>
  <si>
    <t>63148154</t>
  </si>
  <si>
    <t>deska tepelně izolační minerální univerzální λ=0,035 tl 100mm</t>
  </si>
  <si>
    <t>12631949</t>
  </si>
  <si>
    <t>300,15*1,05 'Přepočtené koeficientem množství</t>
  </si>
  <si>
    <t>223</t>
  </si>
  <si>
    <t>713151168</t>
  </si>
  <si>
    <t>Montáž izolace tepelné střech šikmých přišroubované nad krokve z desek sklonu přes 30° do 45° tl přes 200 mm</t>
  </si>
  <si>
    <t>496286523</t>
  </si>
  <si>
    <t>"S4" 14,35*21,95</t>
  </si>
  <si>
    <t>224</t>
  </si>
  <si>
    <t>28376545</t>
  </si>
  <si>
    <t>deska izolační PIR s oboustrannou hliníkovou fólií a doplňkovou hydroizolační vrstvou pro šikmé střechy λ=0,022 tl 220mm</t>
  </si>
  <si>
    <t>-41864606</t>
  </si>
  <si>
    <t>314,983*1,05 'Přepočtené koeficientem množství</t>
  </si>
  <si>
    <t>225</t>
  </si>
  <si>
    <t>713191115</t>
  </si>
  <si>
    <t>Montáž izolace tepelné podlah, stropů nebo střech překrytí pásem asfaltovým samolepícím na sucho</t>
  </si>
  <si>
    <t>2056841865</t>
  </si>
  <si>
    <t>"S4" 14,65*21,8</t>
  </si>
  <si>
    <t>226</t>
  </si>
  <si>
    <t>62856004</t>
  </si>
  <si>
    <t>pás asfaltový samolepicí modifikovaný SBS s vložkou z hliníkové fólie s textilií se spalitelnou fólií nebo jemnozrnným minerálním posypem nebo textilií na horním povrchu tl 1,0mm</t>
  </si>
  <si>
    <t>499419053</t>
  </si>
  <si>
    <t>319,37*1,1655 'Přepočtené koeficientem množství</t>
  </si>
  <si>
    <t>227</t>
  </si>
  <si>
    <t>713291132</t>
  </si>
  <si>
    <t>Montáž izolace tepelné parotěsné zábrany stropů vrchem fólií</t>
  </si>
  <si>
    <t>912795276</t>
  </si>
  <si>
    <t>17,65*9</t>
  </si>
  <si>
    <t>228</t>
  </si>
  <si>
    <t>28329012</t>
  </si>
  <si>
    <t>fólie PE vyztužená pro parotěsnou vrstvu (reakce na oheň - třída F) 140g/m2</t>
  </si>
  <si>
    <t>-413852355</t>
  </si>
  <si>
    <t>158,85*1,1655 'Přepočtené koeficientem množství</t>
  </si>
  <si>
    <t>229</t>
  </si>
  <si>
    <t>998713203</t>
  </si>
  <si>
    <t>Přesun hmot procentní pro izolace tepelné v objektech v přes 12 do 24 m</t>
  </si>
  <si>
    <t>-240623876</t>
  </si>
  <si>
    <t>714</t>
  </si>
  <si>
    <t>Akustická a protiotřesová opatření</t>
  </si>
  <si>
    <t>230</t>
  </si>
  <si>
    <t>714183002</t>
  </si>
  <si>
    <t>Montáž pohltivých desek na sraz volně stropů a stěn</t>
  </si>
  <si>
    <t>788177905</t>
  </si>
  <si>
    <t>"výtahová šachta"  8,9*15,75</t>
  </si>
  <si>
    <t>231</t>
  </si>
  <si>
    <t>27342006</t>
  </si>
  <si>
    <t>desky mikroporézní EPDM tl 15mm</t>
  </si>
  <si>
    <t>1138460681</t>
  </si>
  <si>
    <t>232</t>
  </si>
  <si>
    <t>998714203</t>
  </si>
  <si>
    <t>Přesun hmot procentní pro akustická a protiotřesová opatření v objektech v do 24 m</t>
  </si>
  <si>
    <t>2137842958</t>
  </si>
  <si>
    <t>762</t>
  </si>
  <si>
    <t>Konstrukce tesařské</t>
  </si>
  <si>
    <t>233</t>
  </si>
  <si>
    <t>762083122</t>
  </si>
  <si>
    <t>Impregnace řeziva proti dřevokaznému hmyzu, houbám a plísním máčením třída ohrožení 3 a 4</t>
  </si>
  <si>
    <t>1143246435</t>
  </si>
  <si>
    <t>8,0445+2,828+0,344</t>
  </si>
  <si>
    <t>234</t>
  </si>
  <si>
    <t>762112110</t>
  </si>
  <si>
    <t>Montáž tesařských stěn na hladko z hraněného řeziva průřezové pl do 120 cm2</t>
  </si>
  <si>
    <t>-63155581</t>
  </si>
  <si>
    <t>(7,18+1,15*3+2,8*5+5,1+6,11)*0,4*2</t>
  </si>
  <si>
    <t>235</t>
  </si>
  <si>
    <t>60512125</t>
  </si>
  <si>
    <t>hranol stavební řezivo průřezu do 120cm2 do dl 6m</t>
  </si>
  <si>
    <t>-1485636481</t>
  </si>
  <si>
    <t>28,672*0,2*0,06</t>
  </si>
  <si>
    <t>236</t>
  </si>
  <si>
    <t>762195000</t>
  </si>
  <si>
    <t>Spojovací prostředky pro montáž stěn, příček, bednění stěn</t>
  </si>
  <si>
    <t>968291331</t>
  </si>
  <si>
    <t>0,344</t>
  </si>
  <si>
    <t>237</t>
  </si>
  <si>
    <t>762332632</t>
  </si>
  <si>
    <t>Montáž vázaných kcí krovů pravidelných z lepených hranolů průřezové pl přes 120 do 224 cm2</t>
  </si>
  <si>
    <t>-734704748</t>
  </si>
  <si>
    <t>"krokev 100x180" 387,6*1,1</t>
  </si>
  <si>
    <t>"kleština 80x180" 159,6*1,1</t>
  </si>
  <si>
    <t>"pozednice 100x160" 43,8*1,1</t>
  </si>
  <si>
    <t>238</t>
  </si>
  <si>
    <t>61223264</t>
  </si>
  <si>
    <t>hranol konstrukční KVH lepený průřezu 100x100-280mm nepohledový</t>
  </si>
  <si>
    <t>1128122566</t>
  </si>
  <si>
    <t>"krokev 100x180" 387,6*1,1*0,1*0,18</t>
  </si>
  <si>
    <t>"pozednice 100x160" 43,8*1,1*0,1*0,16</t>
  </si>
  <si>
    <t>239</t>
  </si>
  <si>
    <t>61223263</t>
  </si>
  <si>
    <t>hranol konstrukční KVH lepený průřezu 80x80-280mm nepohledový</t>
  </si>
  <si>
    <t>-808934730</t>
  </si>
  <si>
    <t>"kleština 80x180" 159,6*1,1*0,08*0,18</t>
  </si>
  <si>
    <t>240</t>
  </si>
  <si>
    <t>762341027</t>
  </si>
  <si>
    <t>Bednění střech rovných sklon do 60° z desek OSB tl 25 mm na pero a drážku šroubovaných na krokve</t>
  </si>
  <si>
    <t>-465985634</t>
  </si>
  <si>
    <t>241</t>
  </si>
  <si>
    <t>762341210</t>
  </si>
  <si>
    <t>Montáž bednění střech rovných a šikmých sklonu do 60° z hrubých prken na sraz tl do 32 mm</t>
  </si>
  <si>
    <t>1389767665</t>
  </si>
  <si>
    <t>"S3" 16,7*12,15</t>
  </si>
  <si>
    <t>"S4" 22,5*14,5</t>
  </si>
  <si>
    <t>242</t>
  </si>
  <si>
    <t>60515111</t>
  </si>
  <si>
    <t>řezivo jehličnaté boční prkno 20-30mm</t>
  </si>
  <si>
    <t>-216434975</t>
  </si>
  <si>
    <t>529,155*0,024</t>
  </si>
  <si>
    <t>243</t>
  </si>
  <si>
    <t>762342511</t>
  </si>
  <si>
    <t>Montáž kontralatí na podklad bez tepelné izolace</t>
  </si>
  <si>
    <t>1714715792</t>
  </si>
  <si>
    <t>"S3" 16,7*12,15*1,5</t>
  </si>
  <si>
    <t>244</t>
  </si>
  <si>
    <t>60514114</t>
  </si>
  <si>
    <t>řezivo jehličnaté lať impregnovaná dl 4 m</t>
  </si>
  <si>
    <t>-2092123965</t>
  </si>
  <si>
    <t>304,36*0,04*0,06</t>
  </si>
  <si>
    <t>245</t>
  </si>
  <si>
    <t>762342603</t>
  </si>
  <si>
    <t>Montáž kontralatí přes systémovou tepelnou izolaci nad krokvemi s trámky do 1 dvouzávitového vrutu na m latě pro izolaci tl přes 200 mm do 240 mm</t>
  </si>
  <si>
    <t>-668225855</t>
  </si>
  <si>
    <t>"S4" 22,5*14,5*1,5</t>
  </si>
  <si>
    <t>246</t>
  </si>
  <si>
    <t>-1364806714</t>
  </si>
  <si>
    <t>489,375*0,04*0,06</t>
  </si>
  <si>
    <t>247</t>
  </si>
  <si>
    <t>762361311</t>
  </si>
  <si>
    <t>Konstrukční a vyrovnávací vrstva pod klempířské prvky (atiky) z desek dřevoštěpkových tl 18 mm</t>
  </si>
  <si>
    <t>791993248</t>
  </si>
  <si>
    <t>5,5*0,15*2</t>
  </si>
  <si>
    <t>(7,18+1,15*3+2,8*5+5,1+6,11)*0,4</t>
  </si>
  <si>
    <t>248</t>
  </si>
  <si>
    <t>762395000</t>
  </si>
  <si>
    <t>Spojovací prostředky krovů, bednění, laťování, nadstřešních konstrukcí</t>
  </si>
  <si>
    <t>-2115817500</t>
  </si>
  <si>
    <t>8,445+2,528+319,37*0,025+12,7+0,73+1,175+15,986*0,018</t>
  </si>
  <si>
    <t>249</t>
  </si>
  <si>
    <t>998762213</t>
  </si>
  <si>
    <t>Přesun hmot procentní pro kce tesařské s omezením mechanizace v objektech v přes 12 do 24 m</t>
  </si>
  <si>
    <t>-1440013897</t>
  </si>
  <si>
    <t>763</t>
  </si>
  <si>
    <t>Konstrukce suché výstavby</t>
  </si>
  <si>
    <t>250</t>
  </si>
  <si>
    <t>763131411</t>
  </si>
  <si>
    <t>SDK podhled desky 1xA 12,5 bez izolace dvouvrstvá spodní kce profil CD+UD</t>
  </si>
  <si>
    <t>-1690975466</t>
  </si>
  <si>
    <t>152,6+7,5</t>
  </si>
  <si>
    <t>SDKA</t>
  </si>
  <si>
    <t>251</t>
  </si>
  <si>
    <t>763131431</t>
  </si>
  <si>
    <t>SDK podhled deska 1xDF 12,5 bez izolace dvouvrstvá spodní kce profil CD+UD REI do 90</t>
  </si>
  <si>
    <t>993662550</t>
  </si>
  <si>
    <t>SDKF</t>
  </si>
  <si>
    <t>252</t>
  </si>
  <si>
    <t>763131451</t>
  </si>
  <si>
    <t>SDK podhled deska 1xH2 12,5 bez izolace dvouvrstvá spodní kce profil CD+UD</t>
  </si>
  <si>
    <t>-1025107662</t>
  </si>
  <si>
    <t>65,8</t>
  </si>
  <si>
    <t>SDKH</t>
  </si>
  <si>
    <t>253</t>
  </si>
  <si>
    <t>763131471</t>
  </si>
  <si>
    <t>SDK podhled deska 1xDFH2 12,5 bez izolace dvouvrstvá spodní kce profil CD+UD REI do 90</t>
  </si>
  <si>
    <t>-164564952</t>
  </si>
  <si>
    <t>17,2</t>
  </si>
  <si>
    <t>SDKHF</t>
  </si>
  <si>
    <t>254</t>
  </si>
  <si>
    <t>763131491</t>
  </si>
  <si>
    <t>SDK podhled deska 1x akustická s izolací dvouvrstvá spodní kce profil CD+UD REI 90 Rw 60 dB</t>
  </si>
  <si>
    <t>-495005718</t>
  </si>
  <si>
    <t>115,5</t>
  </si>
  <si>
    <t>255</t>
  </si>
  <si>
    <t>763131721</t>
  </si>
  <si>
    <t>SDK podhled skoková změna v do 0,5 m</t>
  </si>
  <si>
    <t>-1976005041</t>
  </si>
  <si>
    <t>256</t>
  </si>
  <si>
    <t>763161721</t>
  </si>
  <si>
    <t>SDK podkroví deska 1xDF 12,5 bez TI dvouvrstvá spodní kce profil CD+UD na krokvových závěsech</t>
  </si>
  <si>
    <t>75622287</t>
  </si>
  <si>
    <t>27,5/cos(41)</t>
  </si>
  <si>
    <t>257</t>
  </si>
  <si>
    <t>763172322</t>
  </si>
  <si>
    <t>Montáž dvířek revizních jednoplášťových SDK kcí vel. 300x300 mm pro příčky a předsazené stěny</t>
  </si>
  <si>
    <t>-2014128273</t>
  </si>
  <si>
    <t>258</t>
  </si>
  <si>
    <t>59030711</t>
  </si>
  <si>
    <t>dvířka revizní jednokřídlá s automatickým zámkem 300x300mm</t>
  </si>
  <si>
    <t>-559319147</t>
  </si>
  <si>
    <t>259</t>
  </si>
  <si>
    <t>763172324x</t>
  </si>
  <si>
    <t>Montáž dvířek revizních jednoplášťových SDK kcí vel. 500x300 mm pro příčky a předsazené stěny</t>
  </si>
  <si>
    <t>1074330725</t>
  </si>
  <si>
    <t>260</t>
  </si>
  <si>
    <t>59030713x</t>
  </si>
  <si>
    <t>dvířka revizní jednokřídlá s automatickým zámkem 500x300mm</t>
  </si>
  <si>
    <t>66032526</t>
  </si>
  <si>
    <t>261</t>
  </si>
  <si>
    <t>763172331x</t>
  </si>
  <si>
    <t>Montáž dvířek revizních jednoplášťových SDK kcí vel. 1000 x 1000 mm pro příčky a předsazené stěny</t>
  </si>
  <si>
    <t>1634213198</t>
  </si>
  <si>
    <t>262</t>
  </si>
  <si>
    <t>59030743x</t>
  </si>
  <si>
    <t>dvířka revizní dvoukřídlá s automatickým zámkem 1000x1000mm</t>
  </si>
  <si>
    <t>817790362</t>
  </si>
  <si>
    <t>263</t>
  </si>
  <si>
    <t>763182411</t>
  </si>
  <si>
    <t>SDK opláštění obvodu střešního okna hl do 0,5 m</t>
  </si>
  <si>
    <t>-407885776</t>
  </si>
  <si>
    <t>(0,66+0,78)*2*2</t>
  </si>
  <si>
    <t>(0,94+1,4)*2*4</t>
  </si>
  <si>
    <t>264</t>
  </si>
  <si>
    <t>763411111</t>
  </si>
  <si>
    <t>Sanitární příčky do mokrého prostředí, desky s HPL - laminátem tl 19,6 mm</t>
  </si>
  <si>
    <t>246745376</t>
  </si>
  <si>
    <t>"1PP" 1,58*2,1</t>
  </si>
  <si>
    <t>"1NP" 1,365*2,1</t>
  </si>
  <si>
    <t>"2NP" 1,665*2,1</t>
  </si>
  <si>
    <t>"4NP" 1,58*2,1*3</t>
  </si>
  <si>
    <t>265</t>
  </si>
  <si>
    <t>763411121</t>
  </si>
  <si>
    <t>Dveře sanitárních příček, desky s HPL - laminátem tl 19,6 mm, š do 800 mm, v do 2000 mm</t>
  </si>
  <si>
    <t>596191922</t>
  </si>
  <si>
    <t>"D0-07" 1</t>
  </si>
  <si>
    <t>"D1-13" 1</t>
  </si>
  <si>
    <t>"D2-11"1</t>
  </si>
  <si>
    <t>"D4-06" 1</t>
  </si>
  <si>
    <t>"D4-07" 1</t>
  </si>
  <si>
    <t>"D4-11" 1</t>
  </si>
  <si>
    <t>266</t>
  </si>
  <si>
    <t>763732114</t>
  </si>
  <si>
    <t>Montáž střešní konstrukce z příhradových vazníků konstrukční dl přes 9 do 12,5 m</t>
  </si>
  <si>
    <t>32838566</t>
  </si>
  <si>
    <t>9,4*15</t>
  </si>
  <si>
    <t>267</t>
  </si>
  <si>
    <t>60512201</t>
  </si>
  <si>
    <t>příhradový vazník sedlový sušený neimpregnovaný dl do 12,5m</t>
  </si>
  <si>
    <t>-723077250</t>
  </si>
  <si>
    <t>141*1,02 'Přepočtené koeficientem množství</t>
  </si>
  <si>
    <t>268</t>
  </si>
  <si>
    <t>998763403</t>
  </si>
  <si>
    <t>Přesun hmot procentní pro konstrukce montované z desek v objektech v přes 12 do 24 m</t>
  </si>
  <si>
    <t>-258968823</t>
  </si>
  <si>
    <t>764</t>
  </si>
  <si>
    <t>Konstrukce klempířské</t>
  </si>
  <si>
    <t>269</t>
  </si>
  <si>
    <t>764042419</t>
  </si>
  <si>
    <t>Strukturovaná oddělovací rohož s integrovanou pojistnou hydroizolací jakékoliv rš</t>
  </si>
  <si>
    <t>1487003492</t>
  </si>
  <si>
    <t>"S3" 16,7*11,6</t>
  </si>
  <si>
    <t>"S4" 14,05*22,5</t>
  </si>
  <si>
    <t>270</t>
  </si>
  <si>
    <t>764141413</t>
  </si>
  <si>
    <t>Krytina střechy rovné drážkováním ze svitků z TiZn předzvětralého plechu rš 670 mm sklonu přes 30 do 60°</t>
  </si>
  <si>
    <t>-1386110563</t>
  </si>
  <si>
    <t>271</t>
  </si>
  <si>
    <t>764226406</t>
  </si>
  <si>
    <t>Oplechování parapetů rovných mechanicky kotvené z Al plechu rš 500 mm</t>
  </si>
  <si>
    <t>-760653369</t>
  </si>
  <si>
    <t>7,18+1,15*3+2,8*5+5,1+6,11</t>
  </si>
  <si>
    <t>272</t>
  </si>
  <si>
    <t>764241406</t>
  </si>
  <si>
    <t>Oplechování větraného hřebene s větrací mřížkou z TiZn předzvětralého plechu rš 500 mm</t>
  </si>
  <si>
    <t>1955062418</t>
  </si>
  <si>
    <t>"K02" 22,5+16,69</t>
  </si>
  <si>
    <t>273</t>
  </si>
  <si>
    <t>764242404x</t>
  </si>
  <si>
    <t>Oplechování štítu závětrnou lištou z TiZn předzvětralého plechu rš 350 mm</t>
  </si>
  <si>
    <t>-415536942</t>
  </si>
  <si>
    <t>"K03" (9,6*2+11,3*2)/cos(41,4)</t>
  </si>
  <si>
    <t>274</t>
  </si>
  <si>
    <t>764242432</t>
  </si>
  <si>
    <t>Oplechování rovné okapové hrany z TiZn předzvětralého plechu rš 200 mm</t>
  </si>
  <si>
    <t>194777972</t>
  </si>
  <si>
    <t>"pojistná hydroizolace"  22,5*2+16,69*2</t>
  </si>
  <si>
    <t>764242434x</t>
  </si>
  <si>
    <t>Oplechování rovné okapové hrany z TiZn předzvětralého plechu rš 280 mm</t>
  </si>
  <si>
    <t>-1822992757</t>
  </si>
  <si>
    <t>"K02" 22,5*2+16,69*2</t>
  </si>
  <si>
    <t>276</t>
  </si>
  <si>
    <t>764243455x</t>
  </si>
  <si>
    <t xml:space="preserve">Sněhový zachytávač krytiny z TiZn předzvětralého </t>
  </si>
  <si>
    <t>1649697675</t>
  </si>
  <si>
    <t xml:space="preserve">"K06" </t>
  </si>
  <si>
    <t xml:space="preserve"> 22,5*2+16,69*2</t>
  </si>
  <si>
    <t>277</t>
  </si>
  <si>
    <t>764244405</t>
  </si>
  <si>
    <t>Oplechování horních ploch a nadezdívek bez rohů z TiZn předzvětralého plechu kotvené rš 400 mm</t>
  </si>
  <si>
    <t>-224669685</t>
  </si>
  <si>
    <t>"K01" 5,49*2</t>
  </si>
  <si>
    <t>278</t>
  </si>
  <si>
    <t>764245445</t>
  </si>
  <si>
    <t>Příplatek za zvýšenou pracnost při oplechování rohů nadezdívek z TiZn předzvětralého plechu rš do 400 mm</t>
  </si>
  <si>
    <t>1628799164</t>
  </si>
  <si>
    <t>279</t>
  </si>
  <si>
    <t>LE01</t>
  </si>
  <si>
    <t>Exteriérové lemování špalet okna V01 a V02 včetně parapet a podkladových konstrukcí"</t>
  </si>
  <si>
    <t>821024508</t>
  </si>
  <si>
    <t>280</t>
  </si>
  <si>
    <t>LE02</t>
  </si>
  <si>
    <t>Exteriérové lemování špalet okna V03  včetně parapetů a podkladových konstrukcí"</t>
  </si>
  <si>
    <t>-1626911954</t>
  </si>
  <si>
    <t>281</t>
  </si>
  <si>
    <t>LE03</t>
  </si>
  <si>
    <t>1777782896</t>
  </si>
  <si>
    <t>282</t>
  </si>
  <si>
    <t>LE04</t>
  </si>
  <si>
    <t>Exteriérové lemování špalet okna V04  včetně parapetů a podkladových konstrukcí"</t>
  </si>
  <si>
    <t>-166032657</t>
  </si>
  <si>
    <t>283</t>
  </si>
  <si>
    <t>LE05</t>
  </si>
  <si>
    <t>Exteriérové lemování špalet okna V05  včetně parapetů a podkladových konstrukcí"</t>
  </si>
  <si>
    <t>-1027789956</t>
  </si>
  <si>
    <t>284</t>
  </si>
  <si>
    <t>LE06</t>
  </si>
  <si>
    <t>Exteriérové lemování špalet okna V06  včetně parapetů a podkladových konstrukcí"</t>
  </si>
  <si>
    <t>285520364</t>
  </si>
  <si>
    <t>285</t>
  </si>
  <si>
    <t>LE07</t>
  </si>
  <si>
    <t>Exteriérové lemování špalet okna V07 včetně parapetů a podkladových konstrukcí"</t>
  </si>
  <si>
    <t>-417884583</t>
  </si>
  <si>
    <t>286</t>
  </si>
  <si>
    <t>LE08</t>
  </si>
  <si>
    <t>Exteriérové lemování špalet okna V08 včetně parapetů a podkladových konstrukcí"</t>
  </si>
  <si>
    <t>-515226433</t>
  </si>
  <si>
    <t>287</t>
  </si>
  <si>
    <t>LE09</t>
  </si>
  <si>
    <t>Exteriérové lemování špalet okna V09 včetně parapetů a podkladových konstrukcí"</t>
  </si>
  <si>
    <t>634025570</t>
  </si>
  <si>
    <t>288</t>
  </si>
  <si>
    <t>LE10</t>
  </si>
  <si>
    <t>Exteriérové lemování špalet okna V10včetně parapetů a podkladových konstrukcí"</t>
  </si>
  <si>
    <t>-903212830</t>
  </si>
  <si>
    <t>289</t>
  </si>
  <si>
    <t>LE11</t>
  </si>
  <si>
    <t>Exteriérové lemování špalet okna V11 včetně parapetů a podkladových konstrukcí"</t>
  </si>
  <si>
    <t>-1614674702</t>
  </si>
  <si>
    <t>290</t>
  </si>
  <si>
    <t>998764203</t>
  </si>
  <si>
    <t>Přesun hmot procentní pro konstrukce klempířské v objektech v přes 12 do 24 m</t>
  </si>
  <si>
    <t>535334707</t>
  </si>
  <si>
    <t>765</t>
  </si>
  <si>
    <t>Krytina skládaná</t>
  </si>
  <si>
    <t>291</t>
  </si>
  <si>
    <t>765113121x</t>
  </si>
  <si>
    <t>Krytina  okapová hrana s větrací mřížkou jednoduchou</t>
  </si>
  <si>
    <t>779825034</t>
  </si>
  <si>
    <t>22,5*2+16,69*2</t>
  </si>
  <si>
    <t>292</t>
  </si>
  <si>
    <t>765191011</t>
  </si>
  <si>
    <t>Montáž pojistné hydroizolační nebo parotěsné fólie kladené ve sklonu do 30° volně na krokve</t>
  </si>
  <si>
    <t>-646698752</t>
  </si>
  <si>
    <t>293</t>
  </si>
  <si>
    <t>28329266</t>
  </si>
  <si>
    <t>fólie nekontaktní nízkodifuzně propustná PE mikroperforovaná pro doplňkovou hydroizolační vrstvu třípláštových střech (reakce na oheň - třída E) 110-120g/m2</t>
  </si>
  <si>
    <t>482446760</t>
  </si>
  <si>
    <t>202,905*1,1 'Přepočtené koeficientem množství</t>
  </si>
  <si>
    <t>294</t>
  </si>
  <si>
    <t>765191013</t>
  </si>
  <si>
    <t>Montáž pojistné hydroizolační nebo parotěsné fólie kladené přes 20° volně na bednění nebo tepelnou izolaci</t>
  </si>
  <si>
    <t>-830720598</t>
  </si>
  <si>
    <t>295</t>
  </si>
  <si>
    <t>28329324</t>
  </si>
  <si>
    <t>fólie kontaktní difuzně propustná pro doplňkovou hydroizolační vrstvu, třívrstvá mikroporézní PP 130-140g/m2</t>
  </si>
  <si>
    <t>1986258180</t>
  </si>
  <si>
    <t>326,25*1,1 'Přepočtené koeficientem množství</t>
  </si>
  <si>
    <t>296</t>
  </si>
  <si>
    <t>998765203</t>
  </si>
  <si>
    <t>Přesun hmot procentní pro krytiny skládané v objektech v přes 12 do 24 m</t>
  </si>
  <si>
    <t>-1208328058</t>
  </si>
  <si>
    <t>766</t>
  </si>
  <si>
    <t>Konstrukce truhlářské</t>
  </si>
  <si>
    <t>297</t>
  </si>
  <si>
    <t>766492100</t>
  </si>
  <si>
    <t>Montáž obložení ostění</t>
  </si>
  <si>
    <t>1309279981</t>
  </si>
  <si>
    <t>"V01, V02" (2,92+2,11)*2*0,305*18</t>
  </si>
  <si>
    <t>"V03" (1,27+2,095)*2*0,305*8</t>
  </si>
  <si>
    <t>"V04" (6,23+2,11)*2*0,305*2</t>
  </si>
  <si>
    <t>"V05" (7,3+2,11)*2*0,305*2</t>
  </si>
  <si>
    <t>"V06" (2,92+2,46*2)*0,145</t>
  </si>
  <si>
    <t>"V08" (1,27+1,795)*2*0,145</t>
  </si>
  <si>
    <t>"V09" (2,92+1,795)*2*0,145</t>
  </si>
  <si>
    <t>"V10" (7,3+1,795)*2*0,145</t>
  </si>
  <si>
    <t>"V11" (5,2+2,125)*2*0,145</t>
  </si>
  <si>
    <t>298</t>
  </si>
  <si>
    <t>LŠ1</t>
  </si>
  <si>
    <t>Lemování špalet dle specfikace</t>
  </si>
  <si>
    <t>-1999203391</t>
  </si>
  <si>
    <t>101,46*1,1 'Přepočtené koeficientem množství</t>
  </si>
  <si>
    <t>299</t>
  </si>
  <si>
    <t>766629619</t>
  </si>
  <si>
    <t>Předsazená montáž oken kotvením do TI nosného profilu vyložení do 160 mm</t>
  </si>
  <si>
    <t>1329890891</t>
  </si>
  <si>
    <t>128,92</t>
  </si>
  <si>
    <t>300</t>
  </si>
  <si>
    <t>28374025</t>
  </si>
  <si>
    <t>profil nosný L z recyklované pěny pro předsazenou montáž oken 160x120mm</t>
  </si>
  <si>
    <t>342874165</t>
  </si>
  <si>
    <t>311,81</t>
  </si>
  <si>
    <t>301</t>
  </si>
  <si>
    <t>766660171</t>
  </si>
  <si>
    <t>Montáž dveřních křídel otvíravých jednokřídlových š do 0,8 m do obložkové zárubně</t>
  </si>
  <si>
    <t>2127986934</t>
  </si>
  <si>
    <t>302</t>
  </si>
  <si>
    <t>D0-05</t>
  </si>
  <si>
    <t xml:space="preserve">Dveře interiérové 800/1970 CPL laminát, bílá barva klika/klika, obyč. zámek, kulatá rozeta </t>
  </si>
  <si>
    <t>1459272394</t>
  </si>
  <si>
    <t>303</t>
  </si>
  <si>
    <t>D0-08</t>
  </si>
  <si>
    <t>1238187850</t>
  </si>
  <si>
    <t>304</t>
  </si>
  <si>
    <t>D1-09</t>
  </si>
  <si>
    <t>Dveře interiérové 600/2100 CPL laminát, bílá barva klika/klika, obyč. zámek, kulatá rozeta -</t>
  </si>
  <si>
    <t>47249028</t>
  </si>
  <si>
    <t>305</t>
  </si>
  <si>
    <t>D1-12</t>
  </si>
  <si>
    <t>Dveře interiérové 800/2100 CPL laminát, bílá barva klika/klika, WC sada, kulatá rozeta -</t>
  </si>
  <si>
    <t>64036029</t>
  </si>
  <si>
    <t>306</t>
  </si>
  <si>
    <t>D1-18</t>
  </si>
  <si>
    <t>Dveře interiérové 800/2100 CPL laminát, bílá barva klika/klika, obyč. zámek, kulatá rozeta -</t>
  </si>
  <si>
    <t>-96559899</t>
  </si>
  <si>
    <t>307</t>
  </si>
  <si>
    <t>D2-10</t>
  </si>
  <si>
    <t>Dveře interiérové 700/2100 CPL laminát, bílá barva klika/klika, obyč. zámek, kulatá rozeta -</t>
  </si>
  <si>
    <t>929375291</t>
  </si>
  <si>
    <t>308</t>
  </si>
  <si>
    <t>D3-10</t>
  </si>
  <si>
    <t>-2021865875</t>
  </si>
  <si>
    <t>309</t>
  </si>
  <si>
    <t>D4-04</t>
  </si>
  <si>
    <t>Dveře interiérové 700/1970 CPL laminát, bílá barva klika/klika, obyč. zámek, kulatá rozeta -</t>
  </si>
  <si>
    <t>-1393941983</t>
  </si>
  <si>
    <t>310</t>
  </si>
  <si>
    <t>D4-05</t>
  </si>
  <si>
    <t>Dveře interiérové 700/1970 CPL laminát, bílá barva klika/klika, WC sada, kulatá rozeta -</t>
  </si>
  <si>
    <t>-781268096</t>
  </si>
  <si>
    <t>311</t>
  </si>
  <si>
    <t>D4-09</t>
  </si>
  <si>
    <t>1148444526</t>
  </si>
  <si>
    <t>312</t>
  </si>
  <si>
    <t>D4-10</t>
  </si>
  <si>
    <t>1291823817</t>
  </si>
  <si>
    <t>313</t>
  </si>
  <si>
    <t>766660172</t>
  </si>
  <si>
    <t>Montáž dveřních křídel otvíravých jednokřídlových š přes 0,8 m do obložkové zárubně</t>
  </si>
  <si>
    <t>1213946120</t>
  </si>
  <si>
    <t>314</t>
  </si>
  <si>
    <t>D0-03</t>
  </si>
  <si>
    <t xml:space="preserve">Dveře interiérové 1200/1970 CPL laminát, bílá barva klika/klika, obyč. zámek, kulatá rozeta </t>
  </si>
  <si>
    <t>-1407984194</t>
  </si>
  <si>
    <t>315</t>
  </si>
  <si>
    <t>D0-04</t>
  </si>
  <si>
    <t xml:space="preserve">Dveře interiérové 900/1970 CPL laminát, bílá barva klika/klika, obyč. zámek, kulatá rozeta </t>
  </si>
  <si>
    <t>961793797</t>
  </si>
  <si>
    <t>316</t>
  </si>
  <si>
    <t>D0-06</t>
  </si>
  <si>
    <t>-1877938035</t>
  </si>
  <si>
    <t>317</t>
  </si>
  <si>
    <t>D0-11</t>
  </si>
  <si>
    <t>1571115445</t>
  </si>
  <si>
    <t>318</t>
  </si>
  <si>
    <t>D1-03</t>
  </si>
  <si>
    <t>Dveře interiérové 900/2630 smrková dýha, čirý polomatný lak klika/klika, obyč. zámek, kulatá rozeta -</t>
  </si>
  <si>
    <t>1113312196</t>
  </si>
  <si>
    <t>319</t>
  </si>
  <si>
    <t>D1-05</t>
  </si>
  <si>
    <t>Dveře interiérové 900/2100 smrková dýha, čirý polomatný lak klika/klika, WC sada, kulatá rozeta, madlo -</t>
  </si>
  <si>
    <t>1859535539</t>
  </si>
  <si>
    <t>320</t>
  </si>
  <si>
    <t>D1-06</t>
  </si>
  <si>
    <t>-1072420554</t>
  </si>
  <si>
    <t>321</t>
  </si>
  <si>
    <t>D1-07</t>
  </si>
  <si>
    <t>Dveře interiérové 900/2630 smrková dýha, čirý polomatný lak klika/klika, WC sada, kulatá rozeta, madlo -</t>
  </si>
  <si>
    <t>-2143756630</t>
  </si>
  <si>
    <t>322</t>
  </si>
  <si>
    <t>D1-15</t>
  </si>
  <si>
    <t>Dveře interiérové 1200/2630 smrková dýha, čirý polomatný lak klika/klika, obyč. zámek, kulatá rozeta -</t>
  </si>
  <si>
    <t>132372889</t>
  </si>
  <si>
    <t>323</t>
  </si>
  <si>
    <t>D1-16</t>
  </si>
  <si>
    <t>1915750221</t>
  </si>
  <si>
    <t>324</t>
  </si>
  <si>
    <t>D1-17</t>
  </si>
  <si>
    <t>-761020276</t>
  </si>
  <si>
    <t>325</t>
  </si>
  <si>
    <t>D2-02</t>
  </si>
  <si>
    <t>-865658258</t>
  </si>
  <si>
    <t>326</t>
  </si>
  <si>
    <t>D2-04</t>
  </si>
  <si>
    <t>-1801822466</t>
  </si>
  <si>
    <t>327</t>
  </si>
  <si>
    <t>D2-06</t>
  </si>
  <si>
    <t>-890050393</t>
  </si>
  <si>
    <t>328</t>
  </si>
  <si>
    <t>D2-08</t>
  </si>
  <si>
    <t>Dveře interiérové 900/2100 CPL laminát, bílá barva klika/klika, WC sada, kulatá rozeta, madlo -</t>
  </si>
  <si>
    <t>-1662289626</t>
  </si>
  <si>
    <t>329</t>
  </si>
  <si>
    <t>D2-12</t>
  </si>
  <si>
    <t>Dveře interiérové 900/2100 CPL laminát, bílá barva klika/klika, obyč. zámek, kulatá rozeta -</t>
  </si>
  <si>
    <t>-1191945610</t>
  </si>
  <si>
    <t>330</t>
  </si>
  <si>
    <t>D2-16</t>
  </si>
  <si>
    <t>-1339760426</t>
  </si>
  <si>
    <t>331</t>
  </si>
  <si>
    <t>D2-18</t>
  </si>
  <si>
    <t>-1089769655</t>
  </si>
  <si>
    <t>332</t>
  </si>
  <si>
    <t>D2-20</t>
  </si>
  <si>
    <t>-104244864</t>
  </si>
  <si>
    <t>333</t>
  </si>
  <si>
    <t>D2-22</t>
  </si>
  <si>
    <t>425484236</t>
  </si>
  <si>
    <t>334</t>
  </si>
  <si>
    <t>D3-02</t>
  </si>
  <si>
    <t>-1768649261</t>
  </si>
  <si>
    <t>335</t>
  </si>
  <si>
    <t>D3-04</t>
  </si>
  <si>
    <t>-1686661506</t>
  </si>
  <si>
    <t>336</t>
  </si>
  <si>
    <t>D3-06</t>
  </si>
  <si>
    <t>1971357534</t>
  </si>
  <si>
    <t>337</t>
  </si>
  <si>
    <t>D3-08</t>
  </si>
  <si>
    <t>Dveře interiérové 1200/2100 CPL laminát, bílá barva klika/klika, WC sada, kulatá rozeta, madlo -</t>
  </si>
  <si>
    <t>1798229746</t>
  </si>
  <si>
    <t>338</t>
  </si>
  <si>
    <t>D3-11</t>
  </si>
  <si>
    <t>-279053370</t>
  </si>
  <si>
    <t>339</t>
  </si>
  <si>
    <t>D4-02</t>
  </si>
  <si>
    <t>Dveře interiérové 900/1970 CPL laminát, bílá barva klika/klika, obyč. zámek, kulatá rozeta -</t>
  </si>
  <si>
    <t>-153669847</t>
  </si>
  <si>
    <t>340</t>
  </si>
  <si>
    <t>D4-03</t>
  </si>
  <si>
    <t>2068481167</t>
  </si>
  <si>
    <t>341</t>
  </si>
  <si>
    <t>D4-08</t>
  </si>
  <si>
    <t>407964489</t>
  </si>
  <si>
    <t>342</t>
  </si>
  <si>
    <t>766660174</t>
  </si>
  <si>
    <t>Montáž dveřních křídel otvíravých dvoukřídlových š přes 1,45 m do obložkové zárubně</t>
  </si>
  <si>
    <t>-527023042</t>
  </si>
  <si>
    <t>343</t>
  </si>
  <si>
    <t>D1-02</t>
  </si>
  <si>
    <t>Dveře interiérové 1600/2630 smrková dýha, čirý polomatný lak klika/klika, obyč. zámek, kulatá rozeta, madl -</t>
  </si>
  <si>
    <t>-1367847036</t>
  </si>
  <si>
    <t>344</t>
  </si>
  <si>
    <t>766660181</t>
  </si>
  <si>
    <t>Montáž dveřních křídel otvíravých jednokřídlových š do 0,8 m požárních do obložkové zárubně</t>
  </si>
  <si>
    <t>-652562824</t>
  </si>
  <si>
    <t>345</t>
  </si>
  <si>
    <t>D0-12</t>
  </si>
  <si>
    <t>Dveře interiérové 800/1970 CPL laminát, bílá barva klika/klika, obyč. zámek, kulatá rozeta EI-45 DP1-S-C</t>
  </si>
  <si>
    <t>-1754235121</t>
  </si>
  <si>
    <t>346</t>
  </si>
  <si>
    <t>766660182</t>
  </si>
  <si>
    <t>Montáž dveřních křídel otvíravých jednokřídlových š přes 0,8 m požárních do obložkové zárubně</t>
  </si>
  <si>
    <t>98555037</t>
  </si>
  <si>
    <t>347</t>
  </si>
  <si>
    <t>D0-01</t>
  </si>
  <si>
    <t>Dveře interiérové 1200/1970 CPL laminát, bílá barva klika/klika, obyč. zámek, kulatá rozeta,
madlo EI-45 DP1-S-C</t>
  </si>
  <si>
    <t>-766022741</t>
  </si>
  <si>
    <t>348</t>
  </si>
  <si>
    <t>D0-02</t>
  </si>
  <si>
    <t>Dveře interiérové 900/1970 CPL laminát, bílá barva klika/klika, obyč. zámek, kulatá rozeta EI-45 DP1-S-C</t>
  </si>
  <si>
    <t>-2100775277</t>
  </si>
  <si>
    <t>349</t>
  </si>
  <si>
    <t>D0-09</t>
  </si>
  <si>
    <t>-1657107001</t>
  </si>
  <si>
    <t>350</t>
  </si>
  <si>
    <t>D0-10</t>
  </si>
  <si>
    <t>Dveře interiérové 900/1970 CPL laminát, bílá barva klika/klika, WC sada, kulatá rozeta, madlo EI-45 DP1-S-C</t>
  </si>
  <si>
    <t>-754510973</t>
  </si>
  <si>
    <t>351</t>
  </si>
  <si>
    <t>D1-10</t>
  </si>
  <si>
    <t>Dveře interiérové 900/2630 CPL laminát, bílá barva klika/klika, obyč. zámek, kulatá rozeta EI-30 DP3-S-C</t>
  </si>
  <si>
    <t>1473800421</t>
  </si>
  <si>
    <t>352</t>
  </si>
  <si>
    <t>D1-11</t>
  </si>
  <si>
    <t>Dveře interiérové 1200/2630 smrková dýha, čirý polomatný lak klika/klika, obyč. zámek, kulatá rozeta EI-30 DP3-S-C</t>
  </si>
  <si>
    <t>1355158241</t>
  </si>
  <si>
    <t>353</t>
  </si>
  <si>
    <t>D2-09</t>
  </si>
  <si>
    <t>Dveře interiérové 900/2100 smrková dýha, čirý polomatný lak klika/klika, obyč. zámek, kulatá rozeta EI-30 DP3-S-C</t>
  </si>
  <si>
    <t>-280341208</t>
  </si>
  <si>
    <t>354</t>
  </si>
  <si>
    <t>D2-13</t>
  </si>
  <si>
    <t>Dveře interiérové 900/2100 CPL laminát, bílá barva klika/klika, obyč. zámek, kulatá rozeta EI-30 DP3-S-C</t>
  </si>
  <si>
    <t>-1873589180</t>
  </si>
  <si>
    <t>355</t>
  </si>
  <si>
    <t>D3-12</t>
  </si>
  <si>
    <t>-1820341273</t>
  </si>
  <si>
    <t>356</t>
  </si>
  <si>
    <t>D4-01</t>
  </si>
  <si>
    <t>Dveře interiérové 900/1970 CPL laminát, bílá barva klika/klika, obyč. zámek, kulatá rozeta EI-30 DP3-S-C</t>
  </si>
  <si>
    <t>-906461100</t>
  </si>
  <si>
    <t>357</t>
  </si>
  <si>
    <t>766660312</t>
  </si>
  <si>
    <t>Montáž posuvných dveří jednokřídlových průchozí š přes 800 do 1200 mm do pouzdra s jednou kapsou</t>
  </si>
  <si>
    <t>-1540578086</t>
  </si>
  <si>
    <t>358</t>
  </si>
  <si>
    <t>D1-08</t>
  </si>
  <si>
    <t>Dveře interiérové 900/2335 smrková dýha, čirý polomatný lak madlo/madlo, WC sada, kulatá rozeta -</t>
  </si>
  <si>
    <t>1895202458</t>
  </si>
  <si>
    <t>359</t>
  </si>
  <si>
    <t>D1-14</t>
  </si>
  <si>
    <t>-1503513181</t>
  </si>
  <si>
    <t>D2-03</t>
  </si>
  <si>
    <t>56702468</t>
  </si>
  <si>
    <t>361</t>
  </si>
  <si>
    <t>D2-05</t>
  </si>
  <si>
    <t>2090844578</t>
  </si>
  <si>
    <t>362</t>
  </si>
  <si>
    <t>D2-07</t>
  </si>
  <si>
    <t>-412174996</t>
  </si>
  <si>
    <t>363</t>
  </si>
  <si>
    <t>D2-17</t>
  </si>
  <si>
    <t>Dveře interiérové 900/2100 smrková dýha, čirý polomatný lak madlo/madlo, WC sada, kulatá rozeta -</t>
  </si>
  <si>
    <t>-178577652</t>
  </si>
  <si>
    <t>364</t>
  </si>
  <si>
    <t>D2-19</t>
  </si>
  <si>
    <t>610049397</t>
  </si>
  <si>
    <t>365</t>
  </si>
  <si>
    <t>D2-21</t>
  </si>
  <si>
    <t>1374072645</t>
  </si>
  <si>
    <t>366</t>
  </si>
  <si>
    <t>D3-03</t>
  </si>
  <si>
    <t>-219280887</t>
  </si>
  <si>
    <t>367</t>
  </si>
  <si>
    <t>D3-05</t>
  </si>
  <si>
    <t>594826710</t>
  </si>
  <si>
    <t>368</t>
  </si>
  <si>
    <t>D3-07</t>
  </si>
  <si>
    <t>18045427</t>
  </si>
  <si>
    <t>369</t>
  </si>
  <si>
    <t>766660352</t>
  </si>
  <si>
    <t>Montáž posuvných dveří jednokřídlových průchozí v do 2,5 m a š přes 800 do 1200 mm do pojezdu na stěnu</t>
  </si>
  <si>
    <t>-1888267494</t>
  </si>
  <si>
    <t>370</t>
  </si>
  <si>
    <t>D1-04</t>
  </si>
  <si>
    <t>Dveře interiérové 950/2700 smrková dýha, čirý polomatný lak madlo/madlo -</t>
  </si>
  <si>
    <t>463664223</t>
  </si>
  <si>
    <t>371</t>
  </si>
  <si>
    <t>766671009</t>
  </si>
  <si>
    <t>Montáž střešního okna do krytiny ploché 94 x 140 cm</t>
  </si>
  <si>
    <t>-1350653464</t>
  </si>
  <si>
    <t>"V12" 2</t>
  </si>
  <si>
    <t>"V13" 2</t>
  </si>
  <si>
    <t>372</t>
  </si>
  <si>
    <t>V12</t>
  </si>
  <si>
    <t>Okno střešní 940x1400mm dle specifikace včetně lemování</t>
  </si>
  <si>
    <t>910335642</t>
  </si>
  <si>
    <t>373</t>
  </si>
  <si>
    <t>V13</t>
  </si>
  <si>
    <t>1610430331</t>
  </si>
  <si>
    <t>374</t>
  </si>
  <si>
    <t>766671021x</t>
  </si>
  <si>
    <t>Montáž střešního okna do krytiny tvarované 66 x 78 cm</t>
  </si>
  <si>
    <t>-1278759324</t>
  </si>
  <si>
    <t>"V14" 1</t>
  </si>
  <si>
    <t>"V15" 1</t>
  </si>
  <si>
    <t>375</t>
  </si>
  <si>
    <t>V14</t>
  </si>
  <si>
    <t>Okno střešní 660x780mm dle specifikace včetně lemování</t>
  </si>
  <si>
    <t>-1200636248</t>
  </si>
  <si>
    <t>376</t>
  </si>
  <si>
    <t>V15</t>
  </si>
  <si>
    <t>400029921</t>
  </si>
  <si>
    <t>377</t>
  </si>
  <si>
    <t>766682111</t>
  </si>
  <si>
    <t>Montáž zárubní obložkových pro dveře jednokřídlové tl stěny do 170 mm</t>
  </si>
  <si>
    <t>-1622910310</t>
  </si>
  <si>
    <t>"dle tabulky dveří" 29</t>
  </si>
  <si>
    <t>378</t>
  </si>
  <si>
    <t>61182307</t>
  </si>
  <si>
    <t>zárubeň jednokřídlá obložková s laminátovým povrchem tl stěny 60-150mm rozměru 600-1100/1970, 2100, 2335,2630mm</t>
  </si>
  <si>
    <t>-1429045362</t>
  </si>
  <si>
    <t>379</t>
  </si>
  <si>
    <t>61181101</t>
  </si>
  <si>
    <t>zárubeň jednokřídlá obložková s dýhovaným povrchem tl stěny 60-150mm rozměru 600-900/1970,2 100, 2335,2630mm</t>
  </si>
  <si>
    <t>-509164326</t>
  </si>
  <si>
    <t>380</t>
  </si>
  <si>
    <t>766682112</t>
  </si>
  <si>
    <t>Montáž zárubní obložkových pro dveře jednokřídlové tl stěny přes 170 do 350 mm</t>
  </si>
  <si>
    <t>-2121857473</t>
  </si>
  <si>
    <t>381</t>
  </si>
  <si>
    <t>61181102</t>
  </si>
  <si>
    <t>zárubeň jednokřídlá obložková s dýhovaným povrchem tl stěny 160-250mm rozměru 600-900/1970,2 100, 2335,2630mm</t>
  </si>
  <si>
    <t>-1203948878</t>
  </si>
  <si>
    <t>382</t>
  </si>
  <si>
    <t>61182308</t>
  </si>
  <si>
    <t>zárubeň jednokřídlá obložková s laminátovým povrchem tl stěny 160-250mm rozměru 600-1100/1970, 2 100, 2335,2630mm</t>
  </si>
  <si>
    <t>1296656939</t>
  </si>
  <si>
    <t>383</t>
  </si>
  <si>
    <t>766682122</t>
  </si>
  <si>
    <t>Montáž zárubní obložkových pro dveře dvoukřídlové tl stěny přes 170 do 350 mm</t>
  </si>
  <si>
    <t>1567514937</t>
  </si>
  <si>
    <t>384</t>
  </si>
  <si>
    <t>61181108</t>
  </si>
  <si>
    <t>zárubeň dvoukřídlá obložková s dýhovaným povrchem tl stěny 160-250mm rozměru 1250-1850/1970,2 100, 2335,2630mm</t>
  </si>
  <si>
    <t>1477960601</t>
  </si>
  <si>
    <t>385</t>
  </si>
  <si>
    <t>766682211</t>
  </si>
  <si>
    <t>Montáž zárubní obložkových protipožárních pro dveře jednokřídlové tl stěny do 170 mm</t>
  </si>
  <si>
    <t>-1102961686</t>
  </si>
  <si>
    <t>386</t>
  </si>
  <si>
    <t>61182318</t>
  </si>
  <si>
    <t>zárubeň jednokřídlá obložková s laminátovým povrchem a protipožární úpravou tl stěny 60-150mm rozměru 600-1100/1970, 2 100, 2335, 2630mm</t>
  </si>
  <si>
    <t>827614181</t>
  </si>
  <si>
    <t>387</t>
  </si>
  <si>
    <t>766682212</t>
  </si>
  <si>
    <t>Montáž zárubní obložkových protipožárních pro dveře jednokřídlové tl stěny přes 170 do 350 mm</t>
  </si>
  <si>
    <t>2010513460</t>
  </si>
  <si>
    <t>388</t>
  </si>
  <si>
    <t>61182319</t>
  </si>
  <si>
    <t>zárubeň jednokřídlá obložková s laminátovým povrchem a protipožární úpravou tl stěny 160-250mm rozměru 600-1100/1970, 2 100, 2335,2630mm</t>
  </si>
  <si>
    <t>231407153</t>
  </si>
  <si>
    <t>389</t>
  </si>
  <si>
    <t>T01</t>
  </si>
  <si>
    <t>Truhlářský výrobek T01 dle specifikace</t>
  </si>
  <si>
    <t>2071863098</t>
  </si>
  <si>
    <t>390</t>
  </si>
  <si>
    <t>T02</t>
  </si>
  <si>
    <t>Truhlářský výrobek T02 dle specifikace</t>
  </si>
  <si>
    <t>809506643</t>
  </si>
  <si>
    <t>391</t>
  </si>
  <si>
    <t>T03</t>
  </si>
  <si>
    <t>Truhlářský výrobek T03 dle specifikace</t>
  </si>
  <si>
    <t>-1100415766</t>
  </si>
  <si>
    <t>392</t>
  </si>
  <si>
    <t>T04</t>
  </si>
  <si>
    <t>Truhlářský výrobek T04 dle specifikace</t>
  </si>
  <si>
    <t>-1935874830</t>
  </si>
  <si>
    <t>393</t>
  </si>
  <si>
    <t>T05</t>
  </si>
  <si>
    <t>Truhlářský výrobek T05 dle specifikace</t>
  </si>
  <si>
    <t>-1071243234</t>
  </si>
  <si>
    <t>394</t>
  </si>
  <si>
    <t>T06</t>
  </si>
  <si>
    <t>Truhlářský výrobek T06 dle specifikace</t>
  </si>
  <si>
    <t>-624232991</t>
  </si>
  <si>
    <t>395</t>
  </si>
  <si>
    <t>T07</t>
  </si>
  <si>
    <t>Truhlářský výrobek T07 dle specifikace</t>
  </si>
  <si>
    <t>-1730721377</t>
  </si>
  <si>
    <t>396</t>
  </si>
  <si>
    <t>T08</t>
  </si>
  <si>
    <t>Truhlářský výrobek T08 dle specifikace</t>
  </si>
  <si>
    <t>-1197490315</t>
  </si>
  <si>
    <t>397</t>
  </si>
  <si>
    <t>T09</t>
  </si>
  <si>
    <t>Truhlářský výrobek T09 dle specifikace</t>
  </si>
  <si>
    <t>106362428</t>
  </si>
  <si>
    <t>398</t>
  </si>
  <si>
    <t>T10</t>
  </si>
  <si>
    <t>Truhlářský výrobek T10 dle specifikace</t>
  </si>
  <si>
    <t>1210010872</t>
  </si>
  <si>
    <t>399</t>
  </si>
  <si>
    <t>T11</t>
  </si>
  <si>
    <t>Truhlářský výrobek T11 dle specifikace</t>
  </si>
  <si>
    <t>2048369413</t>
  </si>
  <si>
    <t>400</t>
  </si>
  <si>
    <t>T30</t>
  </si>
  <si>
    <t>Truhlářský výrobek T30 dle specifikace</t>
  </si>
  <si>
    <t>-1286674512</t>
  </si>
  <si>
    <t>401</t>
  </si>
  <si>
    <t>T31</t>
  </si>
  <si>
    <t>Truhlářský výrobek T31 dle specifikace</t>
  </si>
  <si>
    <t>1048801605</t>
  </si>
  <si>
    <t>402</t>
  </si>
  <si>
    <t>T32</t>
  </si>
  <si>
    <t>Truhlářský výrobek T32 dle specifikace</t>
  </si>
  <si>
    <t>1678356834</t>
  </si>
  <si>
    <t>403</t>
  </si>
  <si>
    <t>T33</t>
  </si>
  <si>
    <t>Truhlářský výrobek T33 dle specifikace</t>
  </si>
  <si>
    <t>797644648</t>
  </si>
  <si>
    <t>404</t>
  </si>
  <si>
    <t>T34</t>
  </si>
  <si>
    <t>Truhlářský výrobek T34 dle specifikace</t>
  </si>
  <si>
    <t>-398104125</t>
  </si>
  <si>
    <t>405</t>
  </si>
  <si>
    <t>T60</t>
  </si>
  <si>
    <t>Truhlářská výrobek T60 dle specifikace</t>
  </si>
  <si>
    <t>1326737580</t>
  </si>
  <si>
    <t>406</t>
  </si>
  <si>
    <t>TX1</t>
  </si>
  <si>
    <t>Skládací stěna 6x2,7m dle specifikace</t>
  </si>
  <si>
    <t>1445572480</t>
  </si>
  <si>
    <t>407</t>
  </si>
  <si>
    <t>998766203</t>
  </si>
  <si>
    <t>Přesun hmot procentní pro kce truhlářské v objektech v přes 12 do 24 m</t>
  </si>
  <si>
    <t>786335374</t>
  </si>
  <si>
    <t>767</t>
  </si>
  <si>
    <t>Konstrukce zámečnické</t>
  </si>
  <si>
    <t>408</t>
  </si>
  <si>
    <t>767113120</t>
  </si>
  <si>
    <t>Montáž stěn pro zasklení z Al profilů pl přes 6 do 9 m2</t>
  </si>
  <si>
    <t>-2145567608</t>
  </si>
  <si>
    <t>"D1-01" 2,25*2,7</t>
  </si>
  <si>
    <t>"D2-01" 2,25*2,7</t>
  </si>
  <si>
    <t>"D2-14" 2,25*2,7</t>
  </si>
  <si>
    <t>"D2-15" 2,25*2,7</t>
  </si>
  <si>
    <t>"D3-01" 2,25*2,7</t>
  </si>
  <si>
    <t>"D3-09" 2,25*2,7</t>
  </si>
  <si>
    <t>"D4-12" 3,12*2,7</t>
  </si>
  <si>
    <t>409</t>
  </si>
  <si>
    <t>D1-01</t>
  </si>
  <si>
    <t>Skleněná příčka 2250x2700 včetně dveří 1200x2600 dle specifikace - EI-30 DP3-S-C</t>
  </si>
  <si>
    <t>-1006484860</t>
  </si>
  <si>
    <t>410</t>
  </si>
  <si>
    <t>D2-01</t>
  </si>
  <si>
    <t>1690869645</t>
  </si>
  <si>
    <t>411</t>
  </si>
  <si>
    <t>D2-14</t>
  </si>
  <si>
    <t>1621685794</t>
  </si>
  <si>
    <t>412</t>
  </si>
  <si>
    <t>D2-15</t>
  </si>
  <si>
    <t>1429371053</t>
  </si>
  <si>
    <t>413</t>
  </si>
  <si>
    <t>D3-01</t>
  </si>
  <si>
    <t>-1175623354</t>
  </si>
  <si>
    <t>414</t>
  </si>
  <si>
    <t>D3-09</t>
  </si>
  <si>
    <t>214113736</t>
  </si>
  <si>
    <t>415</t>
  </si>
  <si>
    <t>D4-12</t>
  </si>
  <si>
    <t>Skleněná příčka 3120x2700 včetně dveří 900x2600 dle specifikace - EI-30 DP3-S-C</t>
  </si>
  <si>
    <t>-1548302759</t>
  </si>
  <si>
    <t>416</t>
  </si>
  <si>
    <t>767165111</t>
  </si>
  <si>
    <t>Montáž zábradlí rovného madla z trubek nebo tenkostěnných profilů šroubovaného</t>
  </si>
  <si>
    <t>-1847632216</t>
  </si>
  <si>
    <t>417</t>
  </si>
  <si>
    <t>Z3</t>
  </si>
  <si>
    <t>Madlo dubové na ocelové konstrukci dle specifikace</t>
  </si>
  <si>
    <t>386549702</t>
  </si>
  <si>
    <t>418</t>
  </si>
  <si>
    <t>767220410</t>
  </si>
  <si>
    <t>Montáž zábradlí schodišťového z profilové oceli do zdi hmotnosti do 20 kg</t>
  </si>
  <si>
    <t>1642051085</t>
  </si>
  <si>
    <t>1,05*8</t>
  </si>
  <si>
    <t>419</t>
  </si>
  <si>
    <t>Z2</t>
  </si>
  <si>
    <t>Zábradlí okna V03 dle specifikace</t>
  </si>
  <si>
    <t>553453046</t>
  </si>
  <si>
    <t>420</t>
  </si>
  <si>
    <t>767220420</t>
  </si>
  <si>
    <t>Montáž zábradlí schodišťového z profilové oceli do zdi hmotnosti přes 20 do 40 kg</t>
  </si>
  <si>
    <t>-567145947</t>
  </si>
  <si>
    <t>22,35+1,2</t>
  </si>
  <si>
    <t>421</t>
  </si>
  <si>
    <t>Z1</t>
  </si>
  <si>
    <t>Schodišťové zábradlí dle specifikace včetně SDK obkladu,madla a povrchové úpravy</t>
  </si>
  <si>
    <t>1140289618</t>
  </si>
  <si>
    <t>422</t>
  </si>
  <si>
    <t>767416111</t>
  </si>
  <si>
    <t>Montáž rastrové fasády s průhlednými výplňovými panely LOP pro budovu v do 6 m</t>
  </si>
  <si>
    <t>682210054</t>
  </si>
  <si>
    <t>5,48*5,9*2</t>
  </si>
  <si>
    <t>423</t>
  </si>
  <si>
    <t>LOP1</t>
  </si>
  <si>
    <t>Lehký obvodový plášť dle specifikace včetně vstupních dveří</t>
  </si>
  <si>
    <t>-2038183336</t>
  </si>
  <si>
    <t>424</t>
  </si>
  <si>
    <t>767531121</t>
  </si>
  <si>
    <t>Osazení zapuštěného rámu z L profilů k čisticím rohožím</t>
  </si>
  <si>
    <t>-256991168</t>
  </si>
  <si>
    <t>1,2*2+2,4*2</t>
  </si>
  <si>
    <t>425</t>
  </si>
  <si>
    <t>69752160</t>
  </si>
  <si>
    <t>rám pro zapuštění profil L-30/30 25/25 20/30 15/30-Al</t>
  </si>
  <si>
    <t>2071766010</t>
  </si>
  <si>
    <t>7,2*1,1 'Přepočtené koeficientem množství</t>
  </si>
  <si>
    <t>426</t>
  </si>
  <si>
    <t>767531215</t>
  </si>
  <si>
    <t>Montáž vstupních kovových nebo plastových rohoží čisticích zón plochy přes 2 m2</t>
  </si>
  <si>
    <t>-788346618</t>
  </si>
  <si>
    <t>1,2*2,4</t>
  </si>
  <si>
    <t>427</t>
  </si>
  <si>
    <t>69752001</t>
  </si>
  <si>
    <t>rohož vstupní provedení hliník standard 27 mm</t>
  </si>
  <si>
    <t>-1917040371</t>
  </si>
  <si>
    <t>2,88*1,1 'Přepočtené koeficientem množství</t>
  </si>
  <si>
    <t>428</t>
  </si>
  <si>
    <t>767620353</t>
  </si>
  <si>
    <t>Montáž oken kovových s izolačními trojskly otevíravých do zdiva plochy přes 1,5 do 2,5 m2</t>
  </si>
  <si>
    <t>695166119</t>
  </si>
  <si>
    <t>"V03" 1,23*2,055*8</t>
  </si>
  <si>
    <t>"V08" 1,23*1,74*1</t>
  </si>
  <si>
    <t>429</t>
  </si>
  <si>
    <t>V03</t>
  </si>
  <si>
    <t>Okno dřevohliníkové 1230x2055 dle specifikace</t>
  </si>
  <si>
    <t>1603581407</t>
  </si>
  <si>
    <t>430</t>
  </si>
  <si>
    <t>V08</t>
  </si>
  <si>
    <t>Okno dřevohliníkové 1230x1740 dle specifikace</t>
  </si>
  <si>
    <t>1675343766</t>
  </si>
  <si>
    <t>431</t>
  </si>
  <si>
    <t>767620354</t>
  </si>
  <si>
    <t>Montáž oken kovových s izolačními trojskly otevíravých do zdiva plochy přes 2,5 do 6 m2</t>
  </si>
  <si>
    <t>-737084735</t>
  </si>
  <si>
    <t>"V01" 2,88*2,07*8</t>
  </si>
  <si>
    <t>"V02" 2,88*2,07*10</t>
  </si>
  <si>
    <t>"V09" 2,875*1,74</t>
  </si>
  <si>
    <t>432</t>
  </si>
  <si>
    <t>V01</t>
  </si>
  <si>
    <t>Okno dřevohliníkové 2880x2070 dle specifikace</t>
  </si>
  <si>
    <t>-209369916</t>
  </si>
  <si>
    <t>433</t>
  </si>
  <si>
    <t>V02</t>
  </si>
  <si>
    <t>-1781148437</t>
  </si>
  <si>
    <t>434</t>
  </si>
  <si>
    <t>V09</t>
  </si>
  <si>
    <t>Okno dřevohliníkové 2875x1740 dle specifikace</t>
  </si>
  <si>
    <t>-1123857871</t>
  </si>
  <si>
    <t>435</t>
  </si>
  <si>
    <t>767620355</t>
  </si>
  <si>
    <t>Montáž oken kovových s izolačními trojskly otevíravých do zdiva plochy přes 6 m2</t>
  </si>
  <si>
    <t>781808575</t>
  </si>
  <si>
    <t>"V04" 6,19*2,07*2</t>
  </si>
  <si>
    <t>"V05" 7,255*2,07*2</t>
  </si>
  <si>
    <t>"V06" 2,875*2,48</t>
  </si>
  <si>
    <t>"V07" 6,91*2,42</t>
  </si>
  <si>
    <t xml:space="preserve">"V10" 7,26*1,74 </t>
  </si>
  <si>
    <t>"V11" 5,18*2,07</t>
  </si>
  <si>
    <t>436</t>
  </si>
  <si>
    <t>V04</t>
  </si>
  <si>
    <t>Okno dřevohliníkové 6190x2070 dle specifikace</t>
  </si>
  <si>
    <t>1856619451</t>
  </si>
  <si>
    <t>437</t>
  </si>
  <si>
    <t>V05</t>
  </si>
  <si>
    <t>Okno dřevohliníkové 7255x2070 dle specifikace</t>
  </si>
  <si>
    <t>518474723</t>
  </si>
  <si>
    <t>438</t>
  </si>
  <si>
    <t>V06</t>
  </si>
  <si>
    <t>Okno dřevohliníkové 2875x2480 dle specifikace</t>
  </si>
  <si>
    <t>-1957879837</t>
  </si>
  <si>
    <t>439</t>
  </si>
  <si>
    <t>V07</t>
  </si>
  <si>
    <t>Okno dřevohliníkové 6910x2420 dle specifikace</t>
  </si>
  <si>
    <t>-1227077087</t>
  </si>
  <si>
    <t>440</t>
  </si>
  <si>
    <t>V10</t>
  </si>
  <si>
    <t>Okno dřevohliníkové 7260x1740 dle specifikace</t>
  </si>
  <si>
    <t>1240875297</t>
  </si>
  <si>
    <t>441</t>
  </si>
  <si>
    <t>V11</t>
  </si>
  <si>
    <t>Okno dřevohliníkové 5180x2070 dle specifikace</t>
  </si>
  <si>
    <t>922741345</t>
  </si>
  <si>
    <t>442</t>
  </si>
  <si>
    <t>767627306</t>
  </si>
  <si>
    <t>Připojovací spára oken a stěn parotěsnou páskou interiérovou</t>
  </si>
  <si>
    <t>-1577834333</t>
  </si>
  <si>
    <t>443</t>
  </si>
  <si>
    <t>767627307</t>
  </si>
  <si>
    <t>Připojovací spára oken a stěn paropropustnou páskou exteriérovou</t>
  </si>
  <si>
    <t>-937876172</t>
  </si>
  <si>
    <t>444</t>
  </si>
  <si>
    <t>767812114</t>
  </si>
  <si>
    <t>Montáž markýz výsuvných nebo kazetových š přes 5000 do 7500 mm na zeď</t>
  </si>
  <si>
    <t>1290665491</t>
  </si>
  <si>
    <t>445</t>
  </si>
  <si>
    <t>55346565</t>
  </si>
  <si>
    <t>markýza výsuvná kazetová vyložení 1,5-4m š. 7m</t>
  </si>
  <si>
    <t>1321889599</t>
  </si>
  <si>
    <t>6,85*2,5</t>
  </si>
  <si>
    <t>446</t>
  </si>
  <si>
    <t>998767203</t>
  </si>
  <si>
    <t>Přesun hmot procentní pro zámečnické konstrukce v objektech v přes 12 do 24 m</t>
  </si>
  <si>
    <t>612437239</t>
  </si>
  <si>
    <t>771</t>
  </si>
  <si>
    <t>Podlahy z dlaždic</t>
  </si>
  <si>
    <t>447</t>
  </si>
  <si>
    <t>771111011</t>
  </si>
  <si>
    <t>Vysátí podkladu před pokládkou dlažby</t>
  </si>
  <si>
    <t>2059531832</t>
  </si>
  <si>
    <t>"dlažba A" 141</t>
  </si>
  <si>
    <t>"dlažba B" 88,4</t>
  </si>
  <si>
    <t>"dlazba B zátěžová" 79,3</t>
  </si>
  <si>
    <t>448</t>
  </si>
  <si>
    <t>771121011</t>
  </si>
  <si>
    <t>Nátěr penetrační na podlahu</t>
  </si>
  <si>
    <t>2097993797</t>
  </si>
  <si>
    <t>"sokly" 150,6*0,09</t>
  </si>
  <si>
    <t>449</t>
  </si>
  <si>
    <t>771151021</t>
  </si>
  <si>
    <t>Samonivelační stěrka podlah pevnosti 30 MPa tl 3 mm</t>
  </si>
  <si>
    <t>-1960593244</t>
  </si>
  <si>
    <t>450</t>
  </si>
  <si>
    <t>771161021</t>
  </si>
  <si>
    <t>Montáž profilu ukončujícího pro plynulý přechod (dlažby s kobercem apod.)</t>
  </si>
  <si>
    <t>159863777</t>
  </si>
  <si>
    <t>451</t>
  </si>
  <si>
    <t>55343119</t>
  </si>
  <si>
    <t>profil přechodový Al narážecí 40mm dub, buk, javor, třešeň</t>
  </si>
  <si>
    <t>1620234767</t>
  </si>
  <si>
    <t>25*1,1 'Přepočtené koeficientem množství</t>
  </si>
  <si>
    <t>452</t>
  </si>
  <si>
    <t>771474112</t>
  </si>
  <si>
    <t>Montáž soklů z dlaždic keramických rovných lepených cementovým flexibilním lepidlem v přes 65 do 90 mm</t>
  </si>
  <si>
    <t>236804229</t>
  </si>
  <si>
    <t>"sokly" 150,6</t>
  </si>
  <si>
    <t>453</t>
  </si>
  <si>
    <t>59761184</t>
  </si>
  <si>
    <t>sokl keramický mrazuvzdorný povrch hladký/matný tl do 10mm výšky přes 65 do 90mm</t>
  </si>
  <si>
    <t>-2056916310</t>
  </si>
  <si>
    <t>150,6*1,1 'Přepočtené koeficientem množství</t>
  </si>
  <si>
    <t>454</t>
  </si>
  <si>
    <t>771574413</t>
  </si>
  <si>
    <t>Montáž podlah keramických hladkých lepených cementovým flexibilním lepidlem přes 2 do 4 ks/m2</t>
  </si>
  <si>
    <t>1922784693</t>
  </si>
  <si>
    <t>455</t>
  </si>
  <si>
    <t>59761110</t>
  </si>
  <si>
    <t>dlažba keramická slinutá mrazuvzdorná R10/B povrch hladký/matný tl do 10mm přes 2 do 4ks/m2</t>
  </si>
  <si>
    <t>1638745792</t>
  </si>
  <si>
    <t>141*1,15 'Přepočtené koeficientem množství</t>
  </si>
  <si>
    <t>456</t>
  </si>
  <si>
    <t>771574416</t>
  </si>
  <si>
    <t>Montáž podlah keramických hladkých lepených cementovým flexibilním lepidlem přes 9 do 12 ks/m2</t>
  </si>
  <si>
    <t>1416250701</t>
  </si>
  <si>
    <t>457</t>
  </si>
  <si>
    <t>59761127</t>
  </si>
  <si>
    <t>dlažba keramická slinutá mrazuvzdorná R10/B povrch hladký/matný tl do 10mm přes 9 do 12ks/m2</t>
  </si>
  <si>
    <t>-146358620</t>
  </si>
  <si>
    <t>88,4*1,1 'Přepočtené koeficientem množství</t>
  </si>
  <si>
    <t>458</t>
  </si>
  <si>
    <t>59761265</t>
  </si>
  <si>
    <t>dlažba keramická slinutá mrazuvzdorná R10/B povrch hladký/matný tl přes 10 do 15mm přes 9 do 12ks/m2</t>
  </si>
  <si>
    <t>736077725</t>
  </si>
  <si>
    <t>79,3*1,1 'Přepočtené koeficientem množství</t>
  </si>
  <si>
    <t>459</t>
  </si>
  <si>
    <t>771591112</t>
  </si>
  <si>
    <t>Izolace pod dlažbu nátěrem nebo stěrkou ve dvou vrstvách</t>
  </si>
  <si>
    <t>1407113502</t>
  </si>
  <si>
    <t>162,8</t>
  </si>
  <si>
    <t>460</t>
  </si>
  <si>
    <t>771591115</t>
  </si>
  <si>
    <t>Podlahy spárování silikonem</t>
  </si>
  <si>
    <t>-1780707883</t>
  </si>
  <si>
    <t>395,7</t>
  </si>
  <si>
    <t>461</t>
  </si>
  <si>
    <t>771591264</t>
  </si>
  <si>
    <t>Izolace těsnícími pásy mezi podlahou a stěnou</t>
  </si>
  <si>
    <t>-436399664</t>
  </si>
  <si>
    <t>217,6</t>
  </si>
  <si>
    <t>462</t>
  </si>
  <si>
    <t>771592011</t>
  </si>
  <si>
    <t>Čištění vnitřních ploch podlah nebo schodišť po položení dlažby chemickými prostředky</t>
  </si>
  <si>
    <t>-1906099936</t>
  </si>
  <si>
    <t>463</t>
  </si>
  <si>
    <t>998771203</t>
  </si>
  <si>
    <t>Přesun hmot procentní pro podlahy z dlaždic v objektech v přes 12 do 24 m</t>
  </si>
  <si>
    <t>-1562747259</t>
  </si>
  <si>
    <t>773</t>
  </si>
  <si>
    <t>Podlahy z litého teraca</t>
  </si>
  <si>
    <t>464</t>
  </si>
  <si>
    <t>773211211</t>
  </si>
  <si>
    <t>Obklady přírodním litým teracem tloušťky do 20 mm stupňů rovných bez zábradlí</t>
  </si>
  <si>
    <t>-1258842235</t>
  </si>
  <si>
    <t>1,155*0,3*(9+9*4+9*3)</t>
  </si>
  <si>
    <t>465</t>
  </si>
  <si>
    <t>773213100</t>
  </si>
  <si>
    <t>Obklady přírodním litým teracem čel stupňů tloušťky do 20 mm</t>
  </si>
  <si>
    <t>1316018687</t>
  </si>
  <si>
    <t>1,155*0,1667*(8+9*4+9*3)</t>
  </si>
  <si>
    <t>466</t>
  </si>
  <si>
    <t>773291113</t>
  </si>
  <si>
    <t>Vysátí schodiště před provedením litého teraca</t>
  </si>
  <si>
    <t>-1759561932</t>
  </si>
  <si>
    <t>467</t>
  </si>
  <si>
    <t>773291173</t>
  </si>
  <si>
    <t>Penetrační nátěr schodiště před provedením litého teraca</t>
  </si>
  <si>
    <t>365797173</t>
  </si>
  <si>
    <t>468</t>
  </si>
  <si>
    <t>773521260</t>
  </si>
  <si>
    <t>Podlaha z barevného litého teraca tloušťky do 20 mm</t>
  </si>
  <si>
    <t>-640936028</t>
  </si>
  <si>
    <t>469</t>
  </si>
  <si>
    <t>773522010</t>
  </si>
  <si>
    <t>Obruba podlahy z barevného litého teraca šířky do 100 mm</t>
  </si>
  <si>
    <t>1282698622</t>
  </si>
  <si>
    <t>264,8</t>
  </si>
  <si>
    <t>470</t>
  </si>
  <si>
    <t>773591111</t>
  </si>
  <si>
    <t>Vysátí podlahy před provedením litého teraca</t>
  </si>
  <si>
    <t>40526392</t>
  </si>
  <si>
    <t>471</t>
  </si>
  <si>
    <t>773591171</t>
  </si>
  <si>
    <t>Penetrační nátěr podlahy před provedením litého teraca</t>
  </si>
  <si>
    <t>254702916</t>
  </si>
  <si>
    <t>472</t>
  </si>
  <si>
    <t>998773203</t>
  </si>
  <si>
    <t>Přesun hmot procentní pro podlahy teracové lité v objektech v přes 12 do 24 m</t>
  </si>
  <si>
    <t>151835008</t>
  </si>
  <si>
    <t>776</t>
  </si>
  <si>
    <t>Podlahy povlakové</t>
  </si>
  <si>
    <t>473</t>
  </si>
  <si>
    <t>776111311</t>
  </si>
  <si>
    <t>Vysátí podkladu povlakových podlah</t>
  </si>
  <si>
    <t>312617755</t>
  </si>
  <si>
    <t>"koberec" 18,6</t>
  </si>
  <si>
    <t>xxx</t>
  </si>
  <si>
    <t>474</t>
  </si>
  <si>
    <t>776121112</t>
  </si>
  <si>
    <t>Vodou ředitelná penetrace savého podkladu povlakových podlah</t>
  </si>
  <si>
    <t>1840967097</t>
  </si>
  <si>
    <t>koberec+lino</t>
  </si>
  <si>
    <t>475</t>
  </si>
  <si>
    <t>776141121</t>
  </si>
  <si>
    <t>Stěrka podlahová nivelační pro vyrovnání podkladu povlakových podlah pevnosti 30 MPa tl do 3 mm</t>
  </si>
  <si>
    <t>819393114</t>
  </si>
  <si>
    <t>476</t>
  </si>
  <si>
    <t>776211111</t>
  </si>
  <si>
    <t>Lepení textilních pásů</t>
  </si>
  <si>
    <t>1500034016</t>
  </si>
  <si>
    <t>477</t>
  </si>
  <si>
    <t>69751063</t>
  </si>
  <si>
    <t>koberec zátěžový vpichovaný role š 2m, vlákno 100% PA, hm 800g/m2, R &lt;= 100MΩ, zátěž 33, útlum 25dB, hořlavost Bfl S1</t>
  </si>
  <si>
    <t>434422333</t>
  </si>
  <si>
    <t>18,6*1,1 'Přepočtené koeficientem množství</t>
  </si>
  <si>
    <t>478</t>
  </si>
  <si>
    <t>776251111</t>
  </si>
  <si>
    <t>Lepení pásů z přírodního linolea (marmolea) standardním lepidlem</t>
  </si>
  <si>
    <t>-1382950629</t>
  </si>
  <si>
    <t>479</t>
  </si>
  <si>
    <t>60756112</t>
  </si>
  <si>
    <t>linoleum přírodní tl 3,2mm, hořlavost Cfl-s1, smykové tření µ &gt;=0,3, třída zátěže 34/43</t>
  </si>
  <si>
    <t>209397248</t>
  </si>
  <si>
    <t>484,6*1,1 'Přepočtené koeficientem množství</t>
  </si>
  <si>
    <t>480</t>
  </si>
  <si>
    <t>776411221</t>
  </si>
  <si>
    <t>Montáž tahaných obvodových soklíků z linolea (marmolea) výšky do 80 mm</t>
  </si>
  <si>
    <t>-1921125753</t>
  </si>
  <si>
    <t>438,7</t>
  </si>
  <si>
    <t>481</t>
  </si>
  <si>
    <t>1363294819</t>
  </si>
  <si>
    <t>438,7*0,092 'Přepočtené koeficientem množství</t>
  </si>
  <si>
    <t>482</t>
  </si>
  <si>
    <t>776421111</t>
  </si>
  <si>
    <t>Montáž obvodových lišt lepením</t>
  </si>
  <si>
    <t>-333088911</t>
  </si>
  <si>
    <t>483</t>
  </si>
  <si>
    <t>28342003</t>
  </si>
  <si>
    <t>lišta ukončovací z PVC 10mm</t>
  </si>
  <si>
    <t>1672599693</t>
  </si>
  <si>
    <t>17,9*1,02 'Přepočtené koeficientem množství</t>
  </si>
  <si>
    <t>484</t>
  </si>
  <si>
    <t>776421711</t>
  </si>
  <si>
    <t>Vložení nařezaných pásků z podlahoviny do lišt</t>
  </si>
  <si>
    <t>-1093443778</t>
  </si>
  <si>
    <t>485</t>
  </si>
  <si>
    <t>-2090172290</t>
  </si>
  <si>
    <t>17,9*0,11 'Přepočtené koeficientem množství</t>
  </si>
  <si>
    <t>486</t>
  </si>
  <si>
    <t>776991111</t>
  </si>
  <si>
    <t>Spárování silikonem</t>
  </si>
  <si>
    <t>-38500316</t>
  </si>
  <si>
    <t>17,9+438,7</t>
  </si>
  <si>
    <t>487</t>
  </si>
  <si>
    <t>998776203</t>
  </si>
  <si>
    <t>Přesun hmot procentní pro podlahy povlakové v objektech v přes 12 do 24 m</t>
  </si>
  <si>
    <t>702645401</t>
  </si>
  <si>
    <t>781</t>
  </si>
  <si>
    <t>Dokončovací práce - obklady</t>
  </si>
  <si>
    <t>488</t>
  </si>
  <si>
    <t>781111011</t>
  </si>
  <si>
    <t>Ometení (oprášení) stěny při přípravě podkladu</t>
  </si>
  <si>
    <t>-1103585709</t>
  </si>
  <si>
    <t>489</t>
  </si>
  <si>
    <t>781121011</t>
  </si>
  <si>
    <t>Nátěr penetrační na stěnu</t>
  </si>
  <si>
    <t>-1885416924</t>
  </si>
  <si>
    <t>490</t>
  </si>
  <si>
    <t>781131112</t>
  </si>
  <si>
    <t>Izolace pod obklad nátěrem nebo stěrkou ve dvou vrstvách</t>
  </si>
  <si>
    <t>1950579431</t>
  </si>
  <si>
    <t>245,1*0,1</t>
  </si>
  <si>
    <t>26*4</t>
  </si>
  <si>
    <t>491</t>
  </si>
  <si>
    <t>781131232</t>
  </si>
  <si>
    <t>Izolace pod obklad těsnícími pásy pro styčné nebo dilatační spáry</t>
  </si>
  <si>
    <t>-355166790</t>
  </si>
  <si>
    <t>492</t>
  </si>
  <si>
    <t>781472221</t>
  </si>
  <si>
    <t>Montáž obkladů keramických hladkých lepených cementovým flexibilním lepidlem přes 35 do 45 ks/m2</t>
  </si>
  <si>
    <t>1397972299</t>
  </si>
  <si>
    <t>493</t>
  </si>
  <si>
    <t>59761716</t>
  </si>
  <si>
    <t>obklad keramický nemrazuvzdorný povrch hladký/matný tl do 10mm přes 35 do 45ks/m2</t>
  </si>
  <si>
    <t>872502758</t>
  </si>
  <si>
    <t>565,6*1,1 'Přepočtené koeficientem množství</t>
  </si>
  <si>
    <t>494</t>
  </si>
  <si>
    <t>781492211</t>
  </si>
  <si>
    <t>Montáž profilů rohových lepených flexibilním cementovým lepidlem</t>
  </si>
  <si>
    <t>-1584972509</t>
  </si>
  <si>
    <t>495</t>
  </si>
  <si>
    <t>19416012</t>
  </si>
  <si>
    <t>lišta ukončovací nerezová 10mm</t>
  </si>
  <si>
    <t>1847814131</t>
  </si>
  <si>
    <t>55*1,05 'Přepočtené koeficientem množství</t>
  </si>
  <si>
    <t>496</t>
  </si>
  <si>
    <t>781492251</t>
  </si>
  <si>
    <t>Montáž profilů ukončovacích lepených flexibilním cementovým lepidlem</t>
  </si>
  <si>
    <t>1274118807</t>
  </si>
  <si>
    <t>497</t>
  </si>
  <si>
    <t>1705952645</t>
  </si>
  <si>
    <t>3*1,05 'Přepočtené koeficientem množství</t>
  </si>
  <si>
    <t>498</t>
  </si>
  <si>
    <t>781495115</t>
  </si>
  <si>
    <t>Spárování vnitřních obkladů silikonem</t>
  </si>
  <si>
    <t>-58314485</t>
  </si>
  <si>
    <t>499</t>
  </si>
  <si>
    <t>781495211</t>
  </si>
  <si>
    <t>Čištění vnitřních ploch stěn po provedení obkladu chemickými prostředky</t>
  </si>
  <si>
    <t>-1032468098</t>
  </si>
  <si>
    <t>500</t>
  </si>
  <si>
    <t>998781203</t>
  </si>
  <si>
    <t>Přesun hmot procentní pro obklady keramické v objektech v přes 12 do 24 m</t>
  </si>
  <si>
    <t>153017016</t>
  </si>
  <si>
    <t>784</t>
  </si>
  <si>
    <t>Dokončovací práce - malby a tapety</t>
  </si>
  <si>
    <t>501</t>
  </si>
  <si>
    <t>784111001</t>
  </si>
  <si>
    <t>Oprášení (ometení ) podkladu v místnostech v do 3,80 m</t>
  </si>
  <si>
    <t>-623314676</t>
  </si>
  <si>
    <t>629,1+1425,8+16,2</t>
  </si>
  <si>
    <t>743,3+152,6+65,8+207+17,2+24*0,5+31,7</t>
  </si>
  <si>
    <t>49,7/cos(41)</t>
  </si>
  <si>
    <t>502</t>
  </si>
  <si>
    <t>784181101</t>
  </si>
  <si>
    <t>Základní akrylátová jednonásobná bezbarvá penetrace podkladu v místnostech v do 3,80 m</t>
  </si>
  <si>
    <t>513008435</t>
  </si>
  <si>
    <t>503</t>
  </si>
  <si>
    <t>784221101</t>
  </si>
  <si>
    <t>Dvojnásobné bílé malby ze směsí za sucha dobře otěruvzdorných v místnostech do 3,80 m</t>
  </si>
  <si>
    <t>-1264349649</t>
  </si>
  <si>
    <t>786</t>
  </si>
  <si>
    <t>Dokončovací práce - čalounické úpravy</t>
  </si>
  <si>
    <t>504</t>
  </si>
  <si>
    <t>786614001</t>
  </si>
  <si>
    <t>Montáž venkovní rolety ovládané motorem plochy do 4 m2</t>
  </si>
  <si>
    <t>1857134724</t>
  </si>
  <si>
    <t>505</t>
  </si>
  <si>
    <t>63128002</t>
  </si>
  <si>
    <t>roleta látková zipscreen systém box š 100mm ovládaná základním motorem včetně příslušenství plochy do 2,0m2</t>
  </si>
  <si>
    <t>-1755504199</t>
  </si>
  <si>
    <t>6*1,05*1,9</t>
  </si>
  <si>
    <t>11,97*2 'Přepočtené koeficientem množství</t>
  </si>
  <si>
    <t>506</t>
  </si>
  <si>
    <t>786614003</t>
  </si>
  <si>
    <t>Montáž venkovní rolety ovládané motorem plochy přes 4 do 6 m2</t>
  </si>
  <si>
    <t>490510040</t>
  </si>
  <si>
    <t>507</t>
  </si>
  <si>
    <t>63128006</t>
  </si>
  <si>
    <t>roleta látková zipscreen systém box š 100mm ovládaná základním motorem včetně příslušenství plochy do 6,0m2</t>
  </si>
  <si>
    <t>-641532370</t>
  </si>
  <si>
    <t>16*1,9*2,7</t>
  </si>
  <si>
    <t>508</t>
  </si>
  <si>
    <t>786626121</t>
  </si>
  <si>
    <t>Montáž lamelové žaluzie vnitřní nebo do oken dvojitých kovových</t>
  </si>
  <si>
    <t>1661723750</t>
  </si>
  <si>
    <t>"2NP - krček" 6,07*2,7*2</t>
  </si>
  <si>
    <t>509</t>
  </si>
  <si>
    <t>55346200</t>
  </si>
  <si>
    <t>žaluzie horizontální interiérové</t>
  </si>
  <si>
    <t>-906553388</t>
  </si>
  <si>
    <t>510</t>
  </si>
  <si>
    <t>998786203</t>
  </si>
  <si>
    <t>Přesun hmot procentní pro stínění a čalounické úpravy v objektech v přes 12 do 24 m</t>
  </si>
  <si>
    <t>-2028013818</t>
  </si>
  <si>
    <t>Práce a dodávky M</t>
  </si>
  <si>
    <t>33-M</t>
  </si>
  <si>
    <t>Montáže dopr.zaříz.,sklad. zař. a váh</t>
  </si>
  <si>
    <t>511</t>
  </si>
  <si>
    <t>EV</t>
  </si>
  <si>
    <t>Dodávka a montáž evakuačního výtahu dle specifikace</t>
  </si>
  <si>
    <t>-268763924</t>
  </si>
  <si>
    <t>Soupis:</t>
  </si>
  <si>
    <t>TZB - Technická zařízení budov</t>
  </si>
  <si>
    <t>Úroveň 3:</t>
  </si>
  <si>
    <t>SO01 - ESI</t>
  </si>
  <si>
    <t>Jaroslav Kudláček</t>
  </si>
  <si>
    <t xml:space="preserve">    741 - Elektroinstalace - silnoproud</t>
  </si>
  <si>
    <t xml:space="preserve">    742 - Elektroinstalace - slaboproud</t>
  </si>
  <si>
    <t xml:space="preserve">    21-M - Elektromontáže</t>
  </si>
  <si>
    <t>VRN - Vedlejší rozpočtové náklady</t>
  </si>
  <si>
    <t xml:space="preserve">    VRN3 - Zařízení staveniště</t>
  </si>
  <si>
    <t xml:space="preserve">    VRN4 - Inženýrská činnost</t>
  </si>
  <si>
    <t>612135101</t>
  </si>
  <si>
    <t>Hrubá výplň rýh maltou jakékoli šířky rýhy ve stěnách</t>
  </si>
  <si>
    <t>303041803</t>
  </si>
  <si>
    <t>130*0,07</t>
  </si>
  <si>
    <t>70*0,07</t>
  </si>
  <si>
    <t>60*0,1</t>
  </si>
  <si>
    <t>612315121</t>
  </si>
  <si>
    <t>Vápenná omítka rýh štuková ve stěnách, šířky rýhy do 150 mm</t>
  </si>
  <si>
    <t>-1141090949</t>
  </si>
  <si>
    <t>Lešení pomocné pracovní pro objekty pozemních staveb pro zatížení do 150 kg/m2, o výšce lešeňové podlahy do 1,9 m</t>
  </si>
  <si>
    <t>1927437642</t>
  </si>
  <si>
    <t>974031122</t>
  </si>
  <si>
    <t>Vysekání rýh ve zdivu cihelném na maltu vápennou nebo vápenocementovou do hl. 30 mm a šířky do 70 mm</t>
  </si>
  <si>
    <t>1357641008</t>
  </si>
  <si>
    <t>974031132</t>
  </si>
  <si>
    <t>Vysekání rýh ve zdivu cihelném na maltu vápennou nebo vápenocementovou do hl. 50 mm a šířky do 70 mm</t>
  </si>
  <si>
    <t>1076305175</t>
  </si>
  <si>
    <t>974031133</t>
  </si>
  <si>
    <t>Vysekání rýh ve zdivu cihelném na maltu vápennou nebo vápenocementovou do hl. 50 mm a šířky do 100 mm</t>
  </si>
  <si>
    <t>-398341259</t>
  </si>
  <si>
    <t>977131116</t>
  </si>
  <si>
    <t>Vrty příklepovými vrtáky do cihelného zdiva nebo prostého betonu průměru přes 16 do 20 mm</t>
  </si>
  <si>
    <t>-2074958754</t>
  </si>
  <si>
    <t>977151112</t>
  </si>
  <si>
    <t>Jádrové vrty diamantovými korunkami do stavebních materiálů (železobetonu, betonu, cihel, obkladů, dlažeb, kamene) průměru přes 35 do 40 mm</t>
  </si>
  <si>
    <t>-330253356</t>
  </si>
  <si>
    <t>977151119</t>
  </si>
  <si>
    <t>Jádrové vrty diamantovými korunkami do stavebních materiálů (železobetonu, betonu, cihel, obkladů, dlažeb, kamene) průměru přes 100 do 110 mm</t>
  </si>
  <si>
    <t>1626093310</t>
  </si>
  <si>
    <t>Prostupy stropem</t>
  </si>
  <si>
    <t>Přesun hmot pro budovy občanské výstavby, bydlení, výrobu a služby s nosnou svislou konstrukcí zděnou z cihel, tvárnic nebo kamene vodorovná dopravní vzdálenost do 100 m základní pro budovy výšky přes 12 do 24 m</t>
  </si>
  <si>
    <t>-198372893</t>
  </si>
  <si>
    <t>741</t>
  </si>
  <si>
    <t>Elektroinstalace - silnoproud</t>
  </si>
  <si>
    <t>741370034</t>
  </si>
  <si>
    <t>Montáž svítidel žárovkových se zapojením vodičů bytových nebo společenských místností nástěnných přisazených 2 zdroje nouzové</t>
  </si>
  <si>
    <t>-1399605858</t>
  </si>
  <si>
    <t>E25</t>
  </si>
  <si>
    <t>Nouzové svítidlo s piktogramem 366x249x80 mm, pro zápustnou montáž, materiál: kov+plast, LED 230V, 24V AC/DC, dle PD - tabulka svítidel</t>
  </si>
  <si>
    <t>76218459</t>
  </si>
  <si>
    <t>34835013</t>
  </si>
  <si>
    <t>svítidlo LED nouzové vestavné baterie 3h</t>
  </si>
  <si>
    <t>-1038879506</t>
  </si>
  <si>
    <t>741371002</t>
  </si>
  <si>
    <t>Montáž svítidel zářivkových se zapojením vodičů bytových nebo společenských místností stropních přisazených 1 zdroj s krytem</t>
  </si>
  <si>
    <t>569241678</t>
  </si>
  <si>
    <t>E08</t>
  </si>
  <si>
    <t>svítidlo stropní lineární, 600x90x50 mm, materiál kov+plast, LED 230V, 24V AC/DC, 3000K, 2000ml, dle PD - tabulka svítidel</t>
  </si>
  <si>
    <t>409198252</t>
  </si>
  <si>
    <t>E09</t>
  </si>
  <si>
    <t>svítidlo stropní lineární, 1200x90x50 mm, materiál kov+plast, LED 230V, 24V AC/DC, 3000K, 4300ml, dle PD - tabulka svítidel</t>
  </si>
  <si>
    <t>903827348</t>
  </si>
  <si>
    <t>741372021</t>
  </si>
  <si>
    <t>Montáž svítidel s integrovaným zdrojem LED se zapojením vodičů interiérových přisazených nástěnných hranatých nebo kruhových, plochy do 0,09 m2</t>
  </si>
  <si>
    <t>513237932</t>
  </si>
  <si>
    <t>E11</t>
  </si>
  <si>
    <t>nástěnné svítidlo 600x50x70 mm, materiál kov+plast, 230 V LED, 15W, 1200lm, 3000K, IP44, dle PD - tabulka svítidel</t>
  </si>
  <si>
    <t>1265950721</t>
  </si>
  <si>
    <t>E12</t>
  </si>
  <si>
    <t>nástěnné svítidlo 1205x40 mm, materiál kov+plast, 230 V LED, 14W, 3000K, IP44, dle PD - tabulka svítidel</t>
  </si>
  <si>
    <t>1484723336</t>
  </si>
  <si>
    <t>E13</t>
  </si>
  <si>
    <t>Válcové svítidlo samostatné nástěnné D70 x 140 mm, materiál kov, 230V Gu10 LED, 3000K, dle PD - tabulka svítidel</t>
  </si>
  <si>
    <t>995573007</t>
  </si>
  <si>
    <t>741372061</t>
  </si>
  <si>
    <t>Montáž svítidel s integrovaným zdrojem LED se zapojením vodičů interiérových přisazených stropních hranatých nebo kruhových, plochy do 0,09 m2</t>
  </si>
  <si>
    <t>807011907</t>
  </si>
  <si>
    <t>E05</t>
  </si>
  <si>
    <t>Stropní svítidlo přisazené, rozměr D300 x 50 mm, materiál:kov+sklo, dle PD - tabulka svítidel</t>
  </si>
  <si>
    <t>-1904243490</t>
  </si>
  <si>
    <t>E20</t>
  </si>
  <si>
    <t>Stropní svítidlo přisazené, rozměr D200 x 50 mm, materiál:kov+plast, LED230V, 24V SC/DC, 3000K, 2000 lm, dle PD - tabulka svítidel</t>
  </si>
  <si>
    <t>-1215102557</t>
  </si>
  <si>
    <t>741372062</t>
  </si>
  <si>
    <t>Montáž svítidel s integrovaným zdrojem LED se zapojením vodičů interiérových přisazených stropních hranatých nebo kruhových, plochy přes 0,09 do 0,36 m2</t>
  </si>
  <si>
    <t>2043214504</t>
  </si>
  <si>
    <t>E02</t>
  </si>
  <si>
    <t>Stropní svítidlo přisazené s textilním difuzorem, rozměr D500 x 105 mm, materiál:kov+plast+textil, LED230V, 30W, 2150 lm, 3000K, dle PD - tabulka svítidel</t>
  </si>
  <si>
    <t>-2124298443</t>
  </si>
  <si>
    <t>E03</t>
  </si>
  <si>
    <t>Stropní svítidlo přisazené, materiál: opálové sklo+kov, LED součástí svítidla, 3000 lm, 3000K, dle PD - tabulka svítidel</t>
  </si>
  <si>
    <t>219711914</t>
  </si>
  <si>
    <t>E04</t>
  </si>
  <si>
    <t>Stropní svítidlo přisazené, rozměr D500 x 92 mm, materiál:kov+sklo, LED, 45W, 3000K, 4450 lm, dle PD - tabulka svítidel</t>
  </si>
  <si>
    <t>-439461299</t>
  </si>
  <si>
    <t>E06</t>
  </si>
  <si>
    <t>Stropní svítidlo přisazené, rozměr D900 x 65 mm, materiál:kov+polykarbonát, LED, 3000K, dle PD - tabulka svítidel</t>
  </si>
  <si>
    <t>-1971472145</t>
  </si>
  <si>
    <t>E02N</t>
  </si>
  <si>
    <t>Stropní svítidlo přisazené s textilním difuzorem, nouzová vložka, rozměr D500 x 105 mm, materiál:kov+plast+textil, LED230V, 30W, 2150 lm, 3000K, dle PD - tabulka svítidel</t>
  </si>
  <si>
    <t>-1779266277</t>
  </si>
  <si>
    <t>E03SN</t>
  </si>
  <si>
    <t>Stropní svítidlo přisazené, s pohybovým senzorem a nouzovou vložkou, materiál: opálové sklo+kov, LED součástí svítidla, 3000 lm, 3000K, dle PD - tabulka svítidel</t>
  </si>
  <si>
    <t>-681599048</t>
  </si>
  <si>
    <t>741372063</t>
  </si>
  <si>
    <t>Montáž svítidel s integrovaným zdrojem LED se zapojením vodičů exteriérových přisazených nástěnných hranatých nebo kruhových</t>
  </si>
  <si>
    <t>1430404401</t>
  </si>
  <si>
    <t>E18</t>
  </si>
  <si>
    <t>svítidlo exteriérové nástěnné přisazené, materiál hliník+sklo, dle PD - tabulka svítidel</t>
  </si>
  <si>
    <t>1080038970</t>
  </si>
  <si>
    <t>741372073</t>
  </si>
  <si>
    <t>Montáž svítidel s integrovaným zdrojem LED se zapojením vodičů interiérových závěsných hranatých nebo kruhových, plochy přes 0,09 do 0,36 m2</t>
  </si>
  <si>
    <t>640317166</t>
  </si>
  <si>
    <t>E01</t>
  </si>
  <si>
    <t>Stropní svítidlo zavěšené, s textilním stínidlem, rozměr D530 x 290 mm, materiál: textil+kov, LED 230V E27, IP20, 3000K, dle PD - tabulka svítidel</t>
  </si>
  <si>
    <t>124637754</t>
  </si>
  <si>
    <t>E07</t>
  </si>
  <si>
    <t>Zavěšené svítidlo zavěšené, rozměr D600 x 90 mm, materiál: kov+ručně foukané třívrstvé sklo opál mat, LED 3000K, zroj 50W, 6600lm, dle PD - tabulka svítidel</t>
  </si>
  <si>
    <t>-38184499</t>
  </si>
  <si>
    <t>E07N</t>
  </si>
  <si>
    <t>Zavěšené svítidlo zavěšené, s nouzovou vložkou, rozměr D600 x 90 mm, materiál: kov+ručně foukané třívrstvé sklo opál mat, LED 3000K, zroj 50W, 6600lm, dle PD - tabulka svítidel</t>
  </si>
  <si>
    <t>984033668</t>
  </si>
  <si>
    <t>741372101</t>
  </si>
  <si>
    <t>Montáž svítidel s integrovaným zdrojem LED se zapojením vodičů interiérových vestavných stropních bodových</t>
  </si>
  <si>
    <t>2118402107</t>
  </si>
  <si>
    <t>E15</t>
  </si>
  <si>
    <t>svítidlo vestavné stropní zapuštěné, D85 mm, materiál: kov+plast, 230V, GU10 LED, 3000K, IP65, dle PD - tabulka svítidel</t>
  </si>
  <si>
    <t>1881932921</t>
  </si>
  <si>
    <t>E16</t>
  </si>
  <si>
    <t>svítidlo zapuštěné exteriér, D140 x 163 mm, materiál kov, 3000K, dle PD - tabulka svítidel</t>
  </si>
  <si>
    <t>-526948648</t>
  </si>
  <si>
    <t>741372127</t>
  </si>
  <si>
    <t>Montáž svítidel s integrovaným zdrojem LED se zapojením vodičů exteriérových samostatných sloupkových</t>
  </si>
  <si>
    <t>-2086918263</t>
  </si>
  <si>
    <t>E17</t>
  </si>
  <si>
    <t>svítidlo exteriérové sloupek LED/11W/230C, 135x450 mm, materiál kov+plast, dle PD - tabulka svítidel</t>
  </si>
  <si>
    <t>1026559060</t>
  </si>
  <si>
    <t>R741995</t>
  </si>
  <si>
    <t>Zapojení vývodu do 3x4</t>
  </si>
  <si>
    <t>-1026207448</t>
  </si>
  <si>
    <t>R741996</t>
  </si>
  <si>
    <t>Zapojení vývodu do 5x10</t>
  </si>
  <si>
    <t>-613461659</t>
  </si>
  <si>
    <t>R741997</t>
  </si>
  <si>
    <t>Zapojení vývodu nad 5x10</t>
  </si>
  <si>
    <t>-2110436888</t>
  </si>
  <si>
    <t>R741998</t>
  </si>
  <si>
    <t>Zapojení technického zařízení</t>
  </si>
  <si>
    <t>-246010904</t>
  </si>
  <si>
    <t>R741999</t>
  </si>
  <si>
    <t>Zapojení regulátoru teploty</t>
  </si>
  <si>
    <t>898408453</t>
  </si>
  <si>
    <t>R742000</t>
  </si>
  <si>
    <t>Odlehčení tahu všech kabelů vedoucích ze stropu a v šachtách</t>
  </si>
  <si>
    <t>-1162487704</t>
  </si>
  <si>
    <t>R742001</t>
  </si>
  <si>
    <t>Prokabelování čidel teploty</t>
  </si>
  <si>
    <t>1103928187</t>
  </si>
  <si>
    <t>R742002</t>
  </si>
  <si>
    <t>Svorka na potrubí</t>
  </si>
  <si>
    <t>-963784993</t>
  </si>
  <si>
    <t>R742003</t>
  </si>
  <si>
    <t>Svorka na umyvadlové baterie</t>
  </si>
  <si>
    <t>-1925353752</t>
  </si>
  <si>
    <t>741120124</t>
  </si>
  <si>
    <t>Montáž fotovoltaických kabelů bez ukončení, uložených v trubkách nebo lištách, průměru přes 4 do 6 mm</t>
  </si>
  <si>
    <t>1923671911</t>
  </si>
  <si>
    <t>34111851</t>
  </si>
  <si>
    <t>kabel fotovoltaický černý nebo červený průměr 6mm</t>
  </si>
  <si>
    <t>-1041747652</t>
  </si>
  <si>
    <t>420*1,2 "Přepočtené koeficientem množství</t>
  </si>
  <si>
    <t>M111851</t>
  </si>
  <si>
    <t>Nastavení propojovacího kabelu 1m (Solar Cable 6 + konektory)</t>
  </si>
  <si>
    <t>-1807306879</t>
  </si>
  <si>
    <t>67*1,2 "Přepočtené koeficientem množství</t>
  </si>
  <si>
    <t>741122034</t>
  </si>
  <si>
    <t>Montáž kabelů měděných bez ukončení uložených pod omítku plných kulatých (např. CYKY), počtu a průřezu žil 5x25 až 35 mm2</t>
  </si>
  <si>
    <t>-627953773</t>
  </si>
  <si>
    <t>Kabel CYKY-J 5x25</t>
  </si>
  <si>
    <t>Kabel CYKY-J 5x35</t>
  </si>
  <si>
    <t>34113134</t>
  </si>
  <si>
    <t>kabel silový jádro Cu izolace PVC plášť PVC 0,6/1kV (1-CYKY) 5x25mm2</t>
  </si>
  <si>
    <t>306535181</t>
  </si>
  <si>
    <t>5*1,15 "Přepočtené koeficientem množství</t>
  </si>
  <si>
    <t>34113135</t>
  </si>
  <si>
    <t>kabel silový jádro Cu izolace PVC plášť PVC 0,6/1kV (1-CYKY) 5x35mm2</t>
  </si>
  <si>
    <t>2110327703</t>
  </si>
  <si>
    <t>35*1,15 "Přepočtené koeficientem množství</t>
  </si>
  <si>
    <t>741711002</t>
  </si>
  <si>
    <t>Montáž nosné konstrukce fotovoltaických panelů umístěné na šikmé střeše uchycené na střešní krytině</t>
  </si>
  <si>
    <t>-724325889</t>
  </si>
  <si>
    <t>42412400</t>
  </si>
  <si>
    <t>konstrukce nosná trnová pro fotovoltaický panel na všechny typy šikmých střech pro vertikálně orientovaný panel, set pro 1 panel</t>
  </si>
  <si>
    <t>-133345509</t>
  </si>
  <si>
    <t>741721201</t>
  </si>
  <si>
    <t>Montáž fotovoltaických panelů výkonu přes 300 Wp, umístěných na šikmé střeše krystalických</t>
  </si>
  <si>
    <t>-243370746</t>
  </si>
  <si>
    <t>35002025</t>
  </si>
  <si>
    <t>panel fotovoltaický monokrystalický 400Wp</t>
  </si>
  <si>
    <t>-2143289347</t>
  </si>
  <si>
    <t>M02025</t>
  </si>
  <si>
    <t>Pomocný montážní materiál pro FVE (svorky, šrouby, pásky, konektory, apod.)</t>
  </si>
  <si>
    <t>kpl</t>
  </si>
  <si>
    <t>1159208562</t>
  </si>
  <si>
    <t>741730018</t>
  </si>
  <si>
    <t>Montáž střídače napětí DC/AC fotovoltaických systémů včetně osazení a připojení síťového DC/AC (On - grid) třífázového, maximální výstupní výkon přes 25 000 do 50 000 W</t>
  </si>
  <si>
    <t>283422109</t>
  </si>
  <si>
    <t>M5673004</t>
  </si>
  <si>
    <t>Střídač 40000VA, 400V, asymetrický</t>
  </si>
  <si>
    <t>522941356</t>
  </si>
  <si>
    <t>R741001</t>
  </si>
  <si>
    <t>M+D Pojistková skříň dle PDS</t>
  </si>
  <si>
    <t>-398311620</t>
  </si>
  <si>
    <t>R741002</t>
  </si>
  <si>
    <t>M+D Elektroměrový rozvaděč do výklenku pro nepřímé měření a osazení HDO</t>
  </si>
  <si>
    <t>-616432716</t>
  </si>
  <si>
    <t>R741003</t>
  </si>
  <si>
    <t>M+D Rozvaděč RH - skříň včetně výzbroje dle výkresové části, kompletní dodávka</t>
  </si>
  <si>
    <t>1668224329</t>
  </si>
  <si>
    <t>R741004</t>
  </si>
  <si>
    <t>M+D Rozvaděč R1.1 - skříň včetně výzbroje dle výkresové části, kompletní dodávka</t>
  </si>
  <si>
    <t>1859958478</t>
  </si>
  <si>
    <t>R741005</t>
  </si>
  <si>
    <t>M+D Rozvaděč R2.1 - skříň včetně výzbroje dle výkresové části, kompletní dodávka</t>
  </si>
  <si>
    <t>-441429691</t>
  </si>
  <si>
    <t>R741006</t>
  </si>
  <si>
    <t>M+D Rozvaděč R2.2 - skříň včetně výzbroje dle výkresové části, kompletní dodávka</t>
  </si>
  <si>
    <t>-53283816</t>
  </si>
  <si>
    <t>R741007</t>
  </si>
  <si>
    <t>M+D Rozvaděč R3.1 - skříň včetně výzbroje dle výkresové části, kompletní dodávka</t>
  </si>
  <si>
    <t>393743670</t>
  </si>
  <si>
    <t>R741008</t>
  </si>
  <si>
    <t>M+D Rozvaděč R4.1 - skříň včetně výzbroje dle výkresové části, kompletní dodávka</t>
  </si>
  <si>
    <t>2036078441</t>
  </si>
  <si>
    <t>R741009</t>
  </si>
  <si>
    <t>M+D Rozvaděč R.TČ - pouze zapojení silového kabelu a pospojení, skříň včetně výzbroje dodávkou TČ</t>
  </si>
  <si>
    <t>-1750691642</t>
  </si>
  <si>
    <t>R741010</t>
  </si>
  <si>
    <t>M+D Rozvaděč UPFD - certifikovaný systém pro požárně-bezpečnostní zařízení. Skříň s požární odolností včetně výzbroje dle výkresové části, kompletní dodávka včetně detailního návrhu od dodavatele</t>
  </si>
  <si>
    <t>-781016348</t>
  </si>
  <si>
    <t>R741011</t>
  </si>
  <si>
    <t>M+D Rozvaděč FVE</t>
  </si>
  <si>
    <t>1908659749</t>
  </si>
  <si>
    <t>741110002</t>
  </si>
  <si>
    <t>Montáž trubek elektroinstalačních s nasunutím nebo našroubováním do krabic plastových tuhých, uložených pevně, vnější Ø přes 23 do 35 mm</t>
  </si>
  <si>
    <t>275394023</t>
  </si>
  <si>
    <t>M741915</t>
  </si>
  <si>
    <t>-509807496</t>
  </si>
  <si>
    <t>M741916</t>
  </si>
  <si>
    <t>-1471124279</t>
  </si>
  <si>
    <t>34571093</t>
  </si>
  <si>
    <t>trubka elektroinstalační tuhá z PVC D 22,1/25 mm, délka 3m</t>
  </si>
  <si>
    <t>1613220304</t>
  </si>
  <si>
    <t>200*1,05 "Přepočtené koeficientem množství</t>
  </si>
  <si>
    <t>34571094</t>
  </si>
  <si>
    <t>trubka elektroinstalační tuhá z PVC D 28,6/32 mm, délka 3m</t>
  </si>
  <si>
    <t>2057684841</t>
  </si>
  <si>
    <t>120*1,05 "Přepočtené koeficientem množství</t>
  </si>
  <si>
    <t>741110043</t>
  </si>
  <si>
    <t>Montáž trubek elektroinstalačních s nasunutím nebo našroubováním do krabic plastových ohebných, uložených pevně, vnější Ø přes 35 mm</t>
  </si>
  <si>
    <t>272476097</t>
  </si>
  <si>
    <t>34571352</t>
  </si>
  <si>
    <t>trubka elektroinstalační ohebná dvouplášťová korugovaná (chránička) D 52/63mm, HDPE+LDPE</t>
  </si>
  <si>
    <t>1017287487</t>
  </si>
  <si>
    <t>210*1,05 "Přepočtené koeficientem množství</t>
  </si>
  <si>
    <t>34571350</t>
  </si>
  <si>
    <t>trubka elektroinstalační ohebná dvouplášťová korugovaná (chránička) D 32/40mm, HDPE+LDPE</t>
  </si>
  <si>
    <t>-1269732017</t>
  </si>
  <si>
    <t>1330*1,05 "Přepočtené koeficientem množství</t>
  </si>
  <si>
    <t>M4571350</t>
  </si>
  <si>
    <t>trubka elektroinstalační ohebná dvouplášťová korugovaná (chránička) D 22/25mm, HDPE+LDPE</t>
  </si>
  <si>
    <t>-1841668653</t>
  </si>
  <si>
    <t>1450*1,05 "Přepočtené koeficientem množství</t>
  </si>
  <si>
    <t>34571351</t>
  </si>
  <si>
    <t>trubka elektroinstalační ohebná dvouplášťová korugovaná (chránička) D 41/50mm, HDPE+LDPE</t>
  </si>
  <si>
    <t>1305600377</t>
  </si>
  <si>
    <t>735,238095238095*1,05 "Přepočtené koeficientem množství</t>
  </si>
  <si>
    <t>741110511</t>
  </si>
  <si>
    <t>Montáž lišt a kanálků elektroinstalačních se spojkami, ohyby a rohy a s nasunutím do krabic vkládacích s víčkem, šířky do 60 mm</t>
  </si>
  <si>
    <t>-80613844</t>
  </si>
  <si>
    <t>34571009</t>
  </si>
  <si>
    <t>lišta elektroinstalační vkládací 11x10mm</t>
  </si>
  <si>
    <t>1383743967</t>
  </si>
  <si>
    <t>300*1,05 "Přepočtené koeficientem množství</t>
  </si>
  <si>
    <t>34571010</t>
  </si>
  <si>
    <t>lišta elektroinstalační vkládací 18x13mm</t>
  </si>
  <si>
    <t>955466375</t>
  </si>
  <si>
    <t>34571011</t>
  </si>
  <si>
    <t>lišta elektroinstalační vkládací 24x22mm</t>
  </si>
  <si>
    <t>2065013326</t>
  </si>
  <si>
    <t>100*1,05 "Přepočtené koeficientem množství</t>
  </si>
  <si>
    <t>34571012</t>
  </si>
  <si>
    <t>lišta elektroinstalační vkládací 40x15mm</t>
  </si>
  <si>
    <t>385225638</t>
  </si>
  <si>
    <t>50*1,05 "Přepočtené koeficientem množství</t>
  </si>
  <si>
    <t>741112001</t>
  </si>
  <si>
    <t>Montáž krabic elektroinstalačních bez napojení na trubky a lišty, demontáže a montáže víčka a přístroje protahovacích nebo odbočných zapuštěných plastových kruhových</t>
  </si>
  <si>
    <t>-1273041697</t>
  </si>
  <si>
    <t>M741865</t>
  </si>
  <si>
    <t>Krabice přístrojová KP 68</t>
  </si>
  <si>
    <t>-703402909</t>
  </si>
  <si>
    <t>M741866</t>
  </si>
  <si>
    <t>Krabice přístrojová KP 68 akustická</t>
  </si>
  <si>
    <t>-536984776</t>
  </si>
  <si>
    <t>M741867</t>
  </si>
  <si>
    <t>Krabice přístrojová hluboká KPR 68</t>
  </si>
  <si>
    <t>-1908357267</t>
  </si>
  <si>
    <t>M741869</t>
  </si>
  <si>
    <t>Krabice odbočná svorková KO 68 vč.svorek a víčka</t>
  </si>
  <si>
    <t>792525826</t>
  </si>
  <si>
    <t>741112003</t>
  </si>
  <si>
    <t>Montáž krabic elektroinstalačních bez napojení na trubky a lišty, demontáže a montáže víčka a přístroje protahovacích nebo odbočných zapuštěných plastových čtyřhranných</t>
  </si>
  <si>
    <t>-1033183687</t>
  </si>
  <si>
    <t>M741868</t>
  </si>
  <si>
    <t>Krabice instalační KO125</t>
  </si>
  <si>
    <t>580316548</t>
  </si>
  <si>
    <t>M741870</t>
  </si>
  <si>
    <t>Krabice instalační nad podhled se svorkovnicí</t>
  </si>
  <si>
    <t>-706351329</t>
  </si>
  <si>
    <t>M741871</t>
  </si>
  <si>
    <t>Krabice instalační se svorkovnicí, s požární odolností pro spojení kabelů s požární odolností</t>
  </si>
  <si>
    <t>-1116036577</t>
  </si>
  <si>
    <t>M741900</t>
  </si>
  <si>
    <t>Hnízdo instalačních krabic pro ukončení vývodů pro kuchyňskou linku</t>
  </si>
  <si>
    <t>-1941702776</t>
  </si>
  <si>
    <t>741120001</t>
  </si>
  <si>
    <t>Montáž vodičů izolovaných měděných bez ukončení uložených pod omítku plných a laněných (např. CY), průřezu žíly 0,35 až 6 mm2</t>
  </si>
  <si>
    <t>667877401</t>
  </si>
  <si>
    <t>CY4zžl</t>
  </si>
  <si>
    <t>750</t>
  </si>
  <si>
    <t>CYA6zžl</t>
  </si>
  <si>
    <t>1050</t>
  </si>
  <si>
    <t>34140825</t>
  </si>
  <si>
    <t>vodič propojovací jádro Cu plné izolace PVC 450/750V (H07V-U) 1x4mm2</t>
  </si>
  <si>
    <t>-1331403524</t>
  </si>
  <si>
    <t>750*1,15 "Přepočtené koeficientem množství</t>
  </si>
  <si>
    <t>34140826</t>
  </si>
  <si>
    <t>vodič propojovací jádro Cu plné izolace PVC 450/750V (H07V-U) 1x6mm2</t>
  </si>
  <si>
    <t>651839317</t>
  </si>
  <si>
    <t>1050*1,15 "Přepočtené koeficientem množství</t>
  </si>
  <si>
    <t>741120003</t>
  </si>
  <si>
    <t>Montáž vodičů izolovaných měděných bez ukončení uložených pod omítku plných a laněných (např. CY), průřezu žíly 10 až 16 mm2</t>
  </si>
  <si>
    <t>673265687</t>
  </si>
  <si>
    <t>CYA10zžl</t>
  </si>
  <si>
    <t>210+30</t>
  </si>
  <si>
    <t>CYA16zžl</t>
  </si>
  <si>
    <t>260+30</t>
  </si>
  <si>
    <t>Pospojovací vedení CYA10</t>
  </si>
  <si>
    <t>34141028</t>
  </si>
  <si>
    <t>vodič propojovací flexibilní jádro Cu lanované izolace PVC 450/750V (H07V-K) 1x10mm2</t>
  </si>
  <si>
    <t>715255315</t>
  </si>
  <si>
    <t>290*1,15 "Přepočtené koeficientem množství</t>
  </si>
  <si>
    <t>34141029</t>
  </si>
  <si>
    <t>vodič propojovací flexibilní jádro Cu lanované izolace PVC 450/750V (H07V-K) 1x16mm2</t>
  </si>
  <si>
    <t>1658683058</t>
  </si>
  <si>
    <t>741120005</t>
  </si>
  <si>
    <t>Montáž vodičů izolovaných měděných bez ukončení uložených pod omítku plných a laněných (např. CY), průřezu žíly 25 až 35 mm2</t>
  </si>
  <si>
    <t>1515940512</t>
  </si>
  <si>
    <t>CYA25zžl</t>
  </si>
  <si>
    <t>CYA35zžl</t>
  </si>
  <si>
    <t>34141030</t>
  </si>
  <si>
    <t>vodič propojovací flexibilní jádro Cu lanované izolace PVC 450/750V (H07V-K) 1x25mm2</t>
  </si>
  <si>
    <t>1104951866</t>
  </si>
  <si>
    <t>50*1,15 "Přepočtené koeficientem množství</t>
  </si>
  <si>
    <t>34141031</t>
  </si>
  <si>
    <t>vodič propojovací flexibilní jádro Cu lanované izolace PVC 450/750V (H07V-K) 1x35mm2</t>
  </si>
  <si>
    <t>-745137324</t>
  </si>
  <si>
    <t>30*1,15 "Přepočtené koeficientem množství</t>
  </si>
  <si>
    <t>741120007</t>
  </si>
  <si>
    <t>Montáž vodičů izolovaných měděných bez ukončení uložených pod omítku plných a laněných (např. CY), průřezu žíly 50 mm2</t>
  </si>
  <si>
    <t>-449947560</t>
  </si>
  <si>
    <t>CYA50zžl</t>
  </si>
  <si>
    <t>34141032</t>
  </si>
  <si>
    <t>vodič propojovací flexibilní jádro Cu lanované izolace PVC 450/750V (H07V-K) 1x50mm2</t>
  </si>
  <si>
    <t>273770511</t>
  </si>
  <si>
    <t>15*1,15 "Přepočtené koeficientem množství</t>
  </si>
  <si>
    <t>741120541</t>
  </si>
  <si>
    <t>1122678984</t>
  </si>
  <si>
    <t>H07RN-F 3x2,5</t>
  </si>
  <si>
    <t>H07RN-F 5x2,5</t>
  </si>
  <si>
    <t>34113258</t>
  </si>
  <si>
    <t>kabel Instalační flexibilní jádro Cu lanované izolace pryž plášť pryž chloroprenová 450/750V (H07RN-F) 3x2,5mm2</t>
  </si>
  <si>
    <t>1285726622</t>
  </si>
  <si>
    <t>120*1,15 "Přepočtené koeficientem množství</t>
  </si>
  <si>
    <t>34113278</t>
  </si>
  <si>
    <t>kabel Instalační flexibilní jádro Cu lanované izolace pryž plášť pryž chloroprenová 450/750V (H07RN-F) 5x2,5mm2</t>
  </si>
  <si>
    <t>1941731242</t>
  </si>
  <si>
    <t>140*1,15 "Přepočtené koeficientem množství</t>
  </si>
  <si>
    <t>M13278</t>
  </si>
  <si>
    <t>Svorka pro připojení vodiče CYA k ocelové konstrukci</t>
  </si>
  <si>
    <t>-1373167023</t>
  </si>
  <si>
    <t>10,4347826086957*1,15 "Přepočtené koeficientem množství</t>
  </si>
  <si>
    <t>741120551</t>
  </si>
  <si>
    <t>-1569786582</t>
  </si>
  <si>
    <t>H07RN-F 5x6</t>
  </si>
  <si>
    <t>34113280</t>
  </si>
  <si>
    <t>kabel Instalační flexibilní jádro Cu lanované izolace pryž plášť pryž chloroprenová 450/750V (H07RN-F) 5x6mm2</t>
  </si>
  <si>
    <t>-535494059</t>
  </si>
  <si>
    <t>80*1,15 "Přepočtené koeficientem množství</t>
  </si>
  <si>
    <t>741122011</t>
  </si>
  <si>
    <t>Montáž kabelů měděných bez ukončení uložených pod omítku plných kulatých (např. CYKY), počtu a průřezu žil 2x1,5 až 2,5 mm2</t>
  </si>
  <si>
    <t>-3325607</t>
  </si>
  <si>
    <t>CYKY-O 2x1,5</t>
  </si>
  <si>
    <t>34111005</t>
  </si>
  <si>
    <t>kabel instalační jádro Cu plné izolace PVC plášť PVC 450/750V (CYKY) 2x1,5mm2</t>
  </si>
  <si>
    <t>-1096187259</t>
  </si>
  <si>
    <t>741122015</t>
  </si>
  <si>
    <t>Montáž kabelů měděných bez ukončení uložených pod omítku plných kulatých (např. CYKY), počtu a průřezu žil 3x1,5 mm2</t>
  </si>
  <si>
    <t>-697152751</t>
  </si>
  <si>
    <t>CYKY-J 3x1,5</t>
  </si>
  <si>
    <t>2900</t>
  </si>
  <si>
    <t>CYKY-O 3x1,5</t>
  </si>
  <si>
    <t>800</t>
  </si>
  <si>
    <t>34111030</t>
  </si>
  <si>
    <t>kabel instalační jádro Cu plné izolace PVC plášť PVC 450/750V (CYKY) 3x1,5mm2</t>
  </si>
  <si>
    <t>1799269550</t>
  </si>
  <si>
    <t>3700*1,15 "Přepočtené koeficientem množství</t>
  </si>
  <si>
    <t>741122016</t>
  </si>
  <si>
    <t>Montáž kabelů měděných bez ukončení uložených pod omítku plných kulatých (např. CYKY), počtu a průřezu žil 3x2,5 až 6 mm2</t>
  </si>
  <si>
    <t>1820813217</t>
  </si>
  <si>
    <t>CYKY-J 3x2,5</t>
  </si>
  <si>
    <t>4350</t>
  </si>
  <si>
    <t>CYKY-J 3x4</t>
  </si>
  <si>
    <t>CYKY-J 3x6</t>
  </si>
  <si>
    <t>34111036</t>
  </si>
  <si>
    <t>kabel instalační jádro Cu plné izolace PVC plášť PVC 450/750V (CYKY) 3x2,5mm2</t>
  </si>
  <si>
    <t>1872302691</t>
  </si>
  <si>
    <t>4350*1,15 "Přepočtené koeficientem množství</t>
  </si>
  <si>
    <t>34111042</t>
  </si>
  <si>
    <t>kabel instalační jádro Cu plné izolace PVC plášť PVC 450/750V (CYKY) 3x4mm2</t>
  </si>
  <si>
    <t>-1413703221</t>
  </si>
  <si>
    <t>350*1,15 "Přepočtené koeficientem množství</t>
  </si>
  <si>
    <t>34111048</t>
  </si>
  <si>
    <t>kabel instalační jádro Cu plné izolace PVC plášť PVC 450/750V (CYKY) 3x6mm2</t>
  </si>
  <si>
    <t>1320027132</t>
  </si>
  <si>
    <t>10*1,15 "Přepočtené koeficientem množství</t>
  </si>
  <si>
    <t>741122031</t>
  </si>
  <si>
    <t>Montáž kabelů měděných bez ukončení uložených pod omítku plných kulatých (např. CYKY), počtu a průřezu žil 5x1,5 až 2,5 mm2</t>
  </si>
  <si>
    <t>1787196498</t>
  </si>
  <si>
    <t>CYKY-J 5x1,5</t>
  </si>
  <si>
    <t>900</t>
  </si>
  <si>
    <t>CYKY-O 5x1,5</t>
  </si>
  <si>
    <t>630</t>
  </si>
  <si>
    <t>CYKY-J 5x2,5</t>
  </si>
  <si>
    <t>1000</t>
  </si>
  <si>
    <t>34111090</t>
  </si>
  <si>
    <t>kabel instalační jádro Cu plné izolace PVC plášť PVC 450/750V (CYKY) 5x1,5mm2</t>
  </si>
  <si>
    <t>-1601789300</t>
  </si>
  <si>
    <t>1530*1,15 "Přepočtené koeficientem množství</t>
  </si>
  <si>
    <t>34111094</t>
  </si>
  <si>
    <t>kabel instalační jádro Cu plné izolace PVC plášť PVC 450/750V (CYKY) 5x2,5mm2</t>
  </si>
  <si>
    <t>1871231064</t>
  </si>
  <si>
    <t>1000*1,15 "Přepočtené koeficientem množství</t>
  </si>
  <si>
    <t>741122032</t>
  </si>
  <si>
    <t>Montáž kabelů měděných bez ukončení uložených pod omítku plných kulatých (např. CYKY), počtu a průřezu žil 5x4 až 6 mm2</t>
  </si>
  <si>
    <t>85909392</t>
  </si>
  <si>
    <t>CYKY-J 5x4</t>
  </si>
  <si>
    <t>34111098</t>
  </si>
  <si>
    <t>kabel instalační jádro Cu plné izolace PVC plášť PVC 450/750V (CYKY) 5x4mm2</t>
  </si>
  <si>
    <t>-108467547</t>
  </si>
  <si>
    <t>90*1,15 "Přepočtené koeficientem množství</t>
  </si>
  <si>
    <t>741122033</t>
  </si>
  <si>
    <t>Montáž kabelů měděných bez ukončení uložených pod omítku plných kulatých (např. CYKY), počtu a průřezu žil 5x10 mm2</t>
  </si>
  <si>
    <t>-408436655</t>
  </si>
  <si>
    <t>CYKY-J 5x10</t>
  </si>
  <si>
    <t>34113034</t>
  </si>
  <si>
    <t>kabel instalační jádro Cu plné izolace PVC plášť PVC 450/750V (CYKY) 5x10mm2</t>
  </si>
  <si>
    <t>564539115</t>
  </si>
  <si>
    <t>300*1,15 "Přepočtené koeficientem množství</t>
  </si>
  <si>
    <t>741122041</t>
  </si>
  <si>
    <t>Montáž kabelů měděných bez ukončení uložených pod omítku plných kulatých (např. CYKY), počtu a průřezu žil 7x1,5 až 2,5 mm2</t>
  </si>
  <si>
    <t>1173394665</t>
  </si>
  <si>
    <t>CYKY-O 7x1,5</t>
  </si>
  <si>
    <t>34111110</t>
  </si>
  <si>
    <t>kabel instalační jádro Cu plné izolace PVC plášť PVC 450/750V (CYKY) 7x1,5mm2</t>
  </si>
  <si>
    <t>-64583986</t>
  </si>
  <si>
    <t>741122042X</t>
  </si>
  <si>
    <t>Montáž kabelů měděných bez ukončení uložených pod omítku plných kulatých (např. CYKY), počtu a průřezu žil 4x50 mm2</t>
  </si>
  <si>
    <t>-1227279646</t>
  </si>
  <si>
    <t>CYKY-J 4x50</t>
  </si>
  <si>
    <t>CYKY-J 4x70</t>
  </si>
  <si>
    <t>M111110</t>
  </si>
  <si>
    <t>kabel instalační jádro Cu plné izolace PVC plášť PVC 450/750V (CYKY) 4x50mm2</t>
  </si>
  <si>
    <t>1956570581</t>
  </si>
  <si>
    <t>M111111</t>
  </si>
  <si>
    <t>kabel instalační jádro Cu plné izolace PVC plášť PVC 450/750V (CYKY) 4x70mm2</t>
  </si>
  <si>
    <t>1235727706</t>
  </si>
  <si>
    <t>25*1,15 "Přepočtené koeficientem množství</t>
  </si>
  <si>
    <t>741122121</t>
  </si>
  <si>
    <t>Montáž kabelů měděných bez ukončení uložených v trubkách zatažených plných kulatých nebo bezhalogenových (např. CYKY) počtu a průřezu žil 2x1,5 až 6 mm2</t>
  </si>
  <si>
    <t>-1016874990</t>
  </si>
  <si>
    <t>CSKH-V180 P60-R B2ca s1 d0 2Ox1,5</t>
  </si>
  <si>
    <t>M4111116</t>
  </si>
  <si>
    <t>kabel silový oheň retardující bezhalogenový s funkčností při požáru CSKH-V180 P60-R B2ca s1 d0 2Ox1,5</t>
  </si>
  <si>
    <t>13198851</t>
  </si>
  <si>
    <t>180*1,15 "Přepočtené koeficientem množství</t>
  </si>
  <si>
    <t>741122122</t>
  </si>
  <si>
    <t>Montáž kabelů měděných bez ukončení uložených v trubkách zatažených plných kulatých nebo bezhalogenových (např. CYKY) počtu a průřezu žil 3x1,5 až 6 mm2</t>
  </si>
  <si>
    <t>698459950</t>
  </si>
  <si>
    <t>CSKH-V180 P60-R B2ca s1 d0 3Jx1,5</t>
  </si>
  <si>
    <t>CSKH-V180 P60-R B2ca s1 d0 3Jx4</t>
  </si>
  <si>
    <t>M4111123</t>
  </si>
  <si>
    <t>kabel silový oheň retardující bezhalogenový s funkčností při požáru CSKH-V180 P60-R B2ca s1 d0 3Jx1,5</t>
  </si>
  <si>
    <t>-678542152</t>
  </si>
  <si>
    <t>M4111634</t>
  </si>
  <si>
    <t>kabel silový oheň retardující bezhalogenový s funkčností při požáru CSKH-V180 P60-R B2ca s1 d0 3Jx4</t>
  </si>
  <si>
    <t>579081424</t>
  </si>
  <si>
    <t>741122142</t>
  </si>
  <si>
    <t>Montáž kabelů měděných bez ukončení uložených v trubkách zatažených plných kulatých nebo bezhalogenových (např. CYKY) počtu a průřezu žil 5x1,5 až 2,5 mm2</t>
  </si>
  <si>
    <t>2015927293</t>
  </si>
  <si>
    <t>CSKH-V180 P60-R B2ca s1 d0 5Jx1,5</t>
  </si>
  <si>
    <t>CSKH-V180 P60-R B2ca s1 d0 5Ox1,5</t>
  </si>
  <si>
    <t>M4111584</t>
  </si>
  <si>
    <t>kabel silový oheň retardující bezhalogenový s funkčností při požáru CSKH-V180 P60-R B2ca s1 d0 5Jx1,5</t>
  </si>
  <si>
    <t>398836896</t>
  </si>
  <si>
    <t>280*1,15 "Přepočtené koeficientem množství</t>
  </si>
  <si>
    <t>M4111588</t>
  </si>
  <si>
    <t>kabel silový oheň retardující bezhalogenový s funkčností při požáru CSKH-V180 P60-R B2ca s1 d0 5Ox1,5</t>
  </si>
  <si>
    <t>873367968</t>
  </si>
  <si>
    <t>20*1,15 "Přepočtené koeficientem množství</t>
  </si>
  <si>
    <t>741122143</t>
  </si>
  <si>
    <t>Montáž kabelů měděných bez ukončení uložených v trubkách zatažených plných kulatých nebo bezhalogenových (např. CYKY) počtu a průřezu žil 5x4 až 6 mm2</t>
  </si>
  <si>
    <t>-669874913</t>
  </si>
  <si>
    <t>CSKH-V180 P60-R B2ca s1 d0 5Jx4</t>
  </si>
  <si>
    <t>CSKH-V180 P60-R B2ca s1 d0 5Jx6</t>
  </si>
  <si>
    <t>M4111586</t>
  </si>
  <si>
    <t>kabel silový oheň retardující bezhalogenový s funkčností při požáru CSKH-V180 P60-R B2ca s1 d0 5Jx4</t>
  </si>
  <si>
    <t>687012972</t>
  </si>
  <si>
    <t>M4111587</t>
  </si>
  <si>
    <t>kabel silový oheň retardující bezhalogenový s funkčností při požáru CSKH-V180 P60-R B2ca s1 d0 5Jx6</t>
  </si>
  <si>
    <t>1363861837</t>
  </si>
  <si>
    <t>741122159</t>
  </si>
  <si>
    <t>Montáž kabelů měděných bez ukončení uložených v trubkách zatažených plných kulatých nebo bezhalogenových (např. CYKY) počtu a průřezu žil 5x25 až 35mm2</t>
  </si>
  <si>
    <t>816329277</t>
  </si>
  <si>
    <t>CSKH-V180 P60-R B2ca s1 d0 5Jx25</t>
  </si>
  <si>
    <t>M4111590</t>
  </si>
  <si>
    <t>kabel silový oheň retardující bezhalogenový s funkčností při požáru CSKH-V180 P60-R B2ca s1 d0 5Jx25</t>
  </si>
  <si>
    <t>245054547</t>
  </si>
  <si>
    <t>60*1,15 "Přepočtené koeficientem množství</t>
  </si>
  <si>
    <t>741124733</t>
  </si>
  <si>
    <t>Montáž kabelů měděných ovládacích bez ukončení uložených pevně stíněných ovládacích s plným jádrem (např. JYTY) počtu a průměru žil 2 až 19x1 mm2</t>
  </si>
  <si>
    <t>1576640452</t>
  </si>
  <si>
    <t>JYTY 2x1</t>
  </si>
  <si>
    <t>34113148</t>
  </si>
  <si>
    <t>kabel ovládací průmyslový stíněný laminovanou Al fólií s příložným Cu drátem jádro Cu plné izolace PVC plášť PVC 250V (JYTY) 2x1,00mm2</t>
  </si>
  <si>
    <t>-1047371208</t>
  </si>
  <si>
    <t>800*1,15 "Přepočtené koeficientem množství</t>
  </si>
  <si>
    <t>741210122X</t>
  </si>
  <si>
    <t>Montáž rozváděčů litinových, hliníkových nebo plastových se zapojení vodičů skříněk hmotnosti do 20 kg</t>
  </si>
  <si>
    <t>-1381329008</t>
  </si>
  <si>
    <t>M741919</t>
  </si>
  <si>
    <t>Rozvodnice IP65, se svodičem bleskových proudů 1+1, pro napojení kabelových rozvodů prostupujících do venkovního prostředí</t>
  </si>
  <si>
    <t>729553172</t>
  </si>
  <si>
    <t>M741920</t>
  </si>
  <si>
    <t>Rozvodnice IP65, se svodičem bleskových proudů 3+1, pro napojení kabelových rozvodů prostupujících do venkovního prostředí</t>
  </si>
  <si>
    <t>2086401464</t>
  </si>
  <si>
    <t>741310003X</t>
  </si>
  <si>
    <t>Montáž vypínačů</t>
  </si>
  <si>
    <t>379818185</t>
  </si>
  <si>
    <t>M741157</t>
  </si>
  <si>
    <t>Vypínač 230V/10A</t>
  </si>
  <si>
    <t>101393468</t>
  </si>
  <si>
    <t>M741158</t>
  </si>
  <si>
    <t>Vypínač 230V/10A, IP44, na povrch</t>
  </si>
  <si>
    <t>1901902114</t>
  </si>
  <si>
    <t>M741159</t>
  </si>
  <si>
    <t>Vypínač dvojitý 230V/10A</t>
  </si>
  <si>
    <t>-1612125227</t>
  </si>
  <si>
    <t>M741160</t>
  </si>
  <si>
    <t>Vypínač dvojitý 230V/10A, IP44, na povrch</t>
  </si>
  <si>
    <t>-1600067825</t>
  </si>
  <si>
    <t>M741161</t>
  </si>
  <si>
    <t>Vypínač střídavý 230V/10A</t>
  </si>
  <si>
    <t>2016909963</t>
  </si>
  <si>
    <t>M741162</t>
  </si>
  <si>
    <t>Vypínač střídavý 230V/10A, IP44, na povrch</t>
  </si>
  <si>
    <t>-685110333</t>
  </si>
  <si>
    <t>M741163</t>
  </si>
  <si>
    <t>Vypínač střídavý dvojitý 230V/10A</t>
  </si>
  <si>
    <t>-246602400</t>
  </si>
  <si>
    <t>M741164</t>
  </si>
  <si>
    <t>Vypínač křížový 230V/10A</t>
  </si>
  <si>
    <t>968222403</t>
  </si>
  <si>
    <t>M741165</t>
  </si>
  <si>
    <t>Vypínač 25A/400V do kuchyně</t>
  </si>
  <si>
    <t>278113361</t>
  </si>
  <si>
    <t>M741319</t>
  </si>
  <si>
    <t>Tlačítko 230V/10A</t>
  </si>
  <si>
    <t>-908019774</t>
  </si>
  <si>
    <t>M741328</t>
  </si>
  <si>
    <t>Žaluziový ovladač 230V/10A</t>
  </si>
  <si>
    <t>953130449</t>
  </si>
  <si>
    <t>741311002</t>
  </si>
  <si>
    <t>Montáž spínačů speciálních se zapojením vodičů soumrakových</t>
  </si>
  <si>
    <t>-2116267083</t>
  </si>
  <si>
    <t>39491040</t>
  </si>
  <si>
    <t>spínač soumrakový na DIN2M citlivost 5-300Lx zpoždění 6-60s napájení 230V přepínací relé 230V/6A IP54</t>
  </si>
  <si>
    <t>263098993</t>
  </si>
  <si>
    <t>741311003</t>
  </si>
  <si>
    <t>Montáž spínačů speciálních se zapojením vodičů čidla pohybu vestavného</t>
  </si>
  <si>
    <t>1920918514</t>
  </si>
  <si>
    <t>M0461057</t>
  </si>
  <si>
    <t>čidlo pohybové a prezenční stropní 180°</t>
  </si>
  <si>
    <t>-1179013939</t>
  </si>
  <si>
    <t>M0461062</t>
  </si>
  <si>
    <t>čidlo pohybové a prezenční stropní 360°, IP44</t>
  </si>
  <si>
    <t>160106964</t>
  </si>
  <si>
    <t>40461058</t>
  </si>
  <si>
    <t>čidlo pohybové a prezenční stropní 360°</t>
  </si>
  <si>
    <t>-101819593</t>
  </si>
  <si>
    <t>741313001X</t>
  </si>
  <si>
    <t>Montáž zásuvek domovních se zapojením vodičů</t>
  </si>
  <si>
    <t>-827981588</t>
  </si>
  <si>
    <t>M741213</t>
  </si>
  <si>
    <t>Zásuvka 230V/16A</t>
  </si>
  <si>
    <t>-1622135776</t>
  </si>
  <si>
    <t>M741214</t>
  </si>
  <si>
    <t>Zásuvka 230V/16A, s přepěťovou ochranou</t>
  </si>
  <si>
    <t>-1650598774</t>
  </si>
  <si>
    <t>M741215</t>
  </si>
  <si>
    <t>Zásuvka 230V/16A, IP44, do fasády</t>
  </si>
  <si>
    <t>-290852972</t>
  </si>
  <si>
    <t>M741216</t>
  </si>
  <si>
    <t>Zásuvka 230V/16A, IP44, na povrch</t>
  </si>
  <si>
    <t>-1043476378</t>
  </si>
  <si>
    <t>M741217</t>
  </si>
  <si>
    <t>Zásuvka 400V/16A, IP44, na povrch</t>
  </si>
  <si>
    <t>289297676</t>
  </si>
  <si>
    <t>R1311002</t>
  </si>
  <si>
    <t>Montáž spínačů speciálních se zapojením vodičů</t>
  </si>
  <si>
    <t>-1695493079</t>
  </si>
  <si>
    <t>M741320</t>
  </si>
  <si>
    <t>Doběhové relé DT3 do instalační krabice KP68</t>
  </si>
  <si>
    <t>1690640104</t>
  </si>
  <si>
    <t>M741321</t>
  </si>
  <si>
    <t>Prostorový snímač teploty a ovladač pro podlahové vytápění</t>
  </si>
  <si>
    <t>262138186</t>
  </si>
  <si>
    <t>M741326</t>
  </si>
  <si>
    <t>Havarijní tlačítko Central/Total stop s aretací za sklem</t>
  </si>
  <si>
    <t>122889438</t>
  </si>
  <si>
    <t>M741327</t>
  </si>
  <si>
    <t>Havarijní tlačítko pro vypnutí kuchyně</t>
  </si>
  <si>
    <t>-586635689</t>
  </si>
  <si>
    <t>R41920101</t>
  </si>
  <si>
    <t>Protipožární utěsnění prostupu kabelu přes PÚ</t>
  </si>
  <si>
    <t>1646527788</t>
  </si>
  <si>
    <t>R41920102</t>
  </si>
  <si>
    <t>Protipožární utěsnění prostupu kabelového svazku přes PÚ</t>
  </si>
  <si>
    <t>1054528889</t>
  </si>
  <si>
    <t>R41920103</t>
  </si>
  <si>
    <t>Protipožární utěsnění prostupu vertikální kabelové trasy podlahou</t>
  </si>
  <si>
    <t>-1013452624</t>
  </si>
  <si>
    <t>R41920104</t>
  </si>
  <si>
    <t>Protipožární utěsnění prostupu kabelu přes stropní desku</t>
  </si>
  <si>
    <t>-759868192</t>
  </si>
  <si>
    <t>R41920105</t>
  </si>
  <si>
    <t>Prostup stožáru střechou včetně utěsnění</t>
  </si>
  <si>
    <t>-1363015015</t>
  </si>
  <si>
    <t>R7415411</t>
  </si>
  <si>
    <t>Trubkování v monolitických konstrukcích pro instalační prvky na chodbách, v komercích a v bytech</t>
  </si>
  <si>
    <t>-280371597</t>
  </si>
  <si>
    <t>998741103</t>
  </si>
  <si>
    <t>Přesun hmot pro silnoproud stanovený z hmotnosti přesunovaného materiálu vodorovná dopravní vzdálenost do 50 m základní v objektech výšky přes 12 do 24 m</t>
  </si>
  <si>
    <t>-1607985368</t>
  </si>
  <si>
    <t>742</t>
  </si>
  <si>
    <t>Elektroinstalace - slaboproud</t>
  </si>
  <si>
    <t>742110102</t>
  </si>
  <si>
    <t>Montáž kabelového žlabu šířky do 150 mm</t>
  </si>
  <si>
    <t>-1182597185</t>
  </si>
  <si>
    <t>M4575699</t>
  </si>
  <si>
    <t>žlab kabelový drátěný galvanicky zinkovaný 50/50mm</t>
  </si>
  <si>
    <t>-1730726815</t>
  </si>
  <si>
    <t>M4575688</t>
  </si>
  <si>
    <t>Plný kabelový žlab 50x50 pro venkovní vedení, včetně uchycení ke konstrukci FVE</t>
  </si>
  <si>
    <t>-1956434018</t>
  </si>
  <si>
    <t>M4575201</t>
  </si>
  <si>
    <t>Normovaný kabelový žlab 60/60 s požární odolností P-60R</t>
  </si>
  <si>
    <t>-1206768540</t>
  </si>
  <si>
    <t>M4575600</t>
  </si>
  <si>
    <t>žlab kabelový drátěný galvanicky zinkovaný 100/50mm</t>
  </si>
  <si>
    <t>-1518420197</t>
  </si>
  <si>
    <t>M4575236</t>
  </si>
  <si>
    <t>žlab kabelový pozinkovaný 2m/ks 50x50</t>
  </si>
  <si>
    <t>-530344418</t>
  </si>
  <si>
    <t>742110104</t>
  </si>
  <si>
    <t>Montáž kabelového žlabu šířky přes 150 do 250 mm</t>
  </si>
  <si>
    <t>1150907706</t>
  </si>
  <si>
    <t>M4575601</t>
  </si>
  <si>
    <t>žlab kabelový drátěný galvanicky zinkovaný 200/50mm</t>
  </si>
  <si>
    <t>-185059680</t>
  </si>
  <si>
    <t>m4575495</t>
  </si>
  <si>
    <t>žlab kabelový pozinkovaný 2m/ks 200x100</t>
  </si>
  <si>
    <t>2016600878</t>
  </si>
  <si>
    <t>M4571984</t>
  </si>
  <si>
    <t>Kabelový rošt šířky 200mm pozinkovaný</t>
  </si>
  <si>
    <t>1735749073</t>
  </si>
  <si>
    <t>742110107</t>
  </si>
  <si>
    <t>Montáž kabelového žlabu šířky přes 250 mm</t>
  </si>
  <si>
    <t>-144087433</t>
  </si>
  <si>
    <t>M4575602</t>
  </si>
  <si>
    <t>žlab kabelový drátěný galvanicky zinkovaný 400/100mm</t>
  </si>
  <si>
    <t>948044475</t>
  </si>
  <si>
    <t>M4575488</t>
  </si>
  <si>
    <t>žlab kabelový pozinkovaný 2m/ks 400x100</t>
  </si>
  <si>
    <t>-689696388</t>
  </si>
  <si>
    <t>742110122</t>
  </si>
  <si>
    <t>Montáž kabelového žlabu nosníku včetně konzol nebo závitových tyčí, šířky do 150 mm</t>
  </si>
  <si>
    <t>-717530296</t>
  </si>
  <si>
    <t>M75342</t>
  </si>
  <si>
    <t>Normovaný kabelový rošt šířky 100mm</t>
  </si>
  <si>
    <t>1572404594</t>
  </si>
  <si>
    <t>742121001</t>
  </si>
  <si>
    <t>Montáž kabelů sdělovacích pro vnitřní rozvody počtu žil do 15</t>
  </si>
  <si>
    <t>1090411564</t>
  </si>
  <si>
    <t>J-Y(st)Y 2x2x0,8</t>
  </si>
  <si>
    <t>J-Y(st)Y 4x2x0,8</t>
  </si>
  <si>
    <t>34121233</t>
  </si>
  <si>
    <t>kabel sdělovací stíněný laminovanou Al fólií s příložným Cu drátem jádro Cu plné izolace PVC plášť PVC 300V (J-Y(St)Y…Lg) 2x2x0,8mm2</t>
  </si>
  <si>
    <t>-894007225</t>
  </si>
  <si>
    <t>220*1,2 "Přepočtené koeficientem množství</t>
  </si>
  <si>
    <t>34121237</t>
  </si>
  <si>
    <t>kabel sdělovací stíněný laminovanou Al fólií s příložným Cu drátem jádro Cu plné izolace PVC plášť PVC 300V (J-Y(St)Y…Lg) 4x2x0,8mm2</t>
  </si>
  <si>
    <t>1671899876</t>
  </si>
  <si>
    <t>140*1,2 "Přepočtené koeficientem množství</t>
  </si>
  <si>
    <t>742210121</t>
  </si>
  <si>
    <t>Montáž hlásiče automatického bodového</t>
  </si>
  <si>
    <t>1928717861</t>
  </si>
  <si>
    <t>59081430</t>
  </si>
  <si>
    <t>hlásič kouře optický konvenční</t>
  </si>
  <si>
    <t>1983087669</t>
  </si>
  <si>
    <t>998742103</t>
  </si>
  <si>
    <t>Přesun hmot pro slaboproud stanovený z hmotnosti přesunovaného materiálu vodorovná dopravní vzdálenost do 50 m základní v objektech výšky přes 12 do 24 m</t>
  </si>
  <si>
    <t>-492878358</t>
  </si>
  <si>
    <t>763164617</t>
  </si>
  <si>
    <t>Obklad konstrukcí sádrokartonovými deskami včetně ochranných úhelníků ve tvaru U rozvinuté šíře do 0,6 m, opláštěný deskou protipožární DF, tl. 2 x 12,5 mm</t>
  </si>
  <si>
    <t>2086762822</t>
  </si>
  <si>
    <t>5+5</t>
  </si>
  <si>
    <t>998763303</t>
  </si>
  <si>
    <t>Přesun hmot pro konstrukce montované z desek sádrokartonových, sádrovláknitých, cementovláknitých nebo cementových stanovený z hmotnosti přesunovaného materiálu vodorovná dopravní vzdálenost do 50 m základní v objektech výšky přes 12 do 24 m</t>
  </si>
  <si>
    <t>2129324561</t>
  </si>
  <si>
    <t>21-M</t>
  </si>
  <si>
    <t>Elektromontáže</t>
  </si>
  <si>
    <t>210021055</t>
  </si>
  <si>
    <t>Montáž příchytek pro kabely dřevěných nebo plastových kovových, průměru do 40 mm</t>
  </si>
  <si>
    <t>-1508520921</t>
  </si>
  <si>
    <t>M432545</t>
  </si>
  <si>
    <t>Kabelová příchytka do zdi pro 1 kabel</t>
  </si>
  <si>
    <t>-314022386</t>
  </si>
  <si>
    <t>M432579</t>
  </si>
  <si>
    <t>Uchycení svazku kabelů ve svidlé drážce</t>
  </si>
  <si>
    <t>1736032563</t>
  </si>
  <si>
    <t>M492545</t>
  </si>
  <si>
    <t>Kabelová příchytka do zdi pro 1 kabel s požární odolností</t>
  </si>
  <si>
    <t>-2114090315</t>
  </si>
  <si>
    <t>M432540</t>
  </si>
  <si>
    <t>Kabelová příchytka do zdi pro 5 kabelů</t>
  </si>
  <si>
    <t>-1845271479</t>
  </si>
  <si>
    <t>M32541</t>
  </si>
  <si>
    <t>Kabelová příchytka do zdi pro 10 kabelů</t>
  </si>
  <si>
    <t>1484359670</t>
  </si>
  <si>
    <t>210220001</t>
  </si>
  <si>
    <t>Montáž uzemňovacího vedení s upevněním, propojením a připojením pomocí svorek na povrchu vodičů FeZn páskou průřezu do 120 mm2</t>
  </si>
  <si>
    <t>354638722</t>
  </si>
  <si>
    <t>35442062</t>
  </si>
  <si>
    <t>pás zemnící 30x4mm FeZn</t>
  </si>
  <si>
    <t>1261150987</t>
  </si>
  <si>
    <t>35442196</t>
  </si>
  <si>
    <t>páska nerezová</t>
  </si>
  <si>
    <t>-1118653683</t>
  </si>
  <si>
    <t>210220002</t>
  </si>
  <si>
    <t>Montáž uzemňovacího vedení s upevněním, propojením a připojením pomocí svorek na povrchu vodičů FeZn drátem nebo lanem průměru do 10 mm</t>
  </si>
  <si>
    <t>634278814</t>
  </si>
  <si>
    <t>35441073</t>
  </si>
  <si>
    <t>drát D 10mm FeZn</t>
  </si>
  <si>
    <t>-1319489435</t>
  </si>
  <si>
    <t>210220102</t>
  </si>
  <si>
    <t>Montáž hromosvodného vedení svodových vodičů s podpěrami, průměru přes 10 mm</t>
  </si>
  <si>
    <t>178724713</t>
  </si>
  <si>
    <t>M721513</t>
  </si>
  <si>
    <t>Ekvipotenciální svorkovnice v UV stabilní krabici na půdě</t>
  </si>
  <si>
    <t>-299726684</t>
  </si>
  <si>
    <t>M721514</t>
  </si>
  <si>
    <t>Podpěra vodiče systému s ekvivalentem dostatečné vzdálenosti pro kolmé stěny</t>
  </si>
  <si>
    <t>159521673</t>
  </si>
  <si>
    <t>M721515</t>
  </si>
  <si>
    <t>Podpěra vodiče systému s ekvivalentem dostatečné vzdálenostiI pro uchycení ke krovu</t>
  </si>
  <si>
    <t>-676037034</t>
  </si>
  <si>
    <t>M721516</t>
  </si>
  <si>
    <t>Cedulka s nápisem "Pozor, neslouží jako jímací vedení!"</t>
  </si>
  <si>
    <t>404131029</t>
  </si>
  <si>
    <t>M721517</t>
  </si>
  <si>
    <t>Přichycení vodiče systému s ekvivalentem dostatečné vzdálenosti k okapovému svodu</t>
  </si>
  <si>
    <t>899094023</t>
  </si>
  <si>
    <t>M721518</t>
  </si>
  <si>
    <t>Manžeta na vodič systému s ekvivalentem dostatečné vzdálenosti šedý proti zatékání vody</t>
  </si>
  <si>
    <t>213926951</t>
  </si>
  <si>
    <t>1223750</t>
  </si>
  <si>
    <t>1764130542</t>
  </si>
  <si>
    <t>M721511</t>
  </si>
  <si>
    <t>Ukončovací sada pro vodič systému s ekvivalentem dostatečné vzdálenosti šedý pro vedení unitř podpůrné trubky a ukončení pro zkušební svorku</t>
  </si>
  <si>
    <t>103196544</t>
  </si>
  <si>
    <t>M721512</t>
  </si>
  <si>
    <t>Ukončovací sada pro vodič systému s ekvivalentem dostatečné vzdálenosti šedý pro vedení vně podpůrné trubky a ukončení pro zkušební svorku</t>
  </si>
  <si>
    <t>1687803146</t>
  </si>
  <si>
    <t>210220211</t>
  </si>
  <si>
    <t>Montáž hromosvodného vedení jímacích tyčí délky do 3 m na konstrukci dřevěnou</t>
  </si>
  <si>
    <t>1249426005</t>
  </si>
  <si>
    <t>M21151</t>
  </si>
  <si>
    <t>Jímací stožár systému s ekvivalentem dostatečné vzdálenosti minimální výšky 3m včetně podpůrné trubky 3,2m, jímacího hrotu 1m, připojovací destičky a pospojovacího kroužku, uchycení ke krovu a ostatního příslušenství</t>
  </si>
  <si>
    <t>-2137811426</t>
  </si>
  <si>
    <t>210220301</t>
  </si>
  <si>
    <t>Montáž hromosvodného vedení svorek se 2 šrouby</t>
  </si>
  <si>
    <t>-1708186699</t>
  </si>
  <si>
    <t>M741585</t>
  </si>
  <si>
    <t>Svorka pásek-pásek</t>
  </si>
  <si>
    <t>63133160</t>
  </si>
  <si>
    <t>M741586</t>
  </si>
  <si>
    <t>Svorka pásek-drát</t>
  </si>
  <si>
    <t>-1401409996</t>
  </si>
  <si>
    <t>M741587</t>
  </si>
  <si>
    <t>Svorka pásek-drát nerez</t>
  </si>
  <si>
    <t>-1164779885</t>
  </si>
  <si>
    <t>R721M121</t>
  </si>
  <si>
    <t>Uchycení drátu 10mm ke zdi</t>
  </si>
  <si>
    <t>-499227737</t>
  </si>
  <si>
    <t>R721M122</t>
  </si>
  <si>
    <t>Chránička pro vodič systému s ekvivalentem dostatečné vzdálenosti v zemi, včetně zapěnování</t>
  </si>
  <si>
    <t>1664437753</t>
  </si>
  <si>
    <t>R721M123</t>
  </si>
  <si>
    <t>Připojení ocelových konstrukcí k uzemnění</t>
  </si>
  <si>
    <t>1328518320</t>
  </si>
  <si>
    <t>R721M124</t>
  </si>
  <si>
    <t>Antikorozní nátěr svorek</t>
  </si>
  <si>
    <t>-1858948171</t>
  </si>
  <si>
    <t>R721M125</t>
  </si>
  <si>
    <t>Antikorozní nátěr pásku a drátu</t>
  </si>
  <si>
    <t>2021654294</t>
  </si>
  <si>
    <t>R721M126</t>
  </si>
  <si>
    <t>Litinová krabice do chodníku se zkušební svorkou a číslem svodu, včetně obetonování a usazení</t>
  </si>
  <si>
    <t>-535610377</t>
  </si>
  <si>
    <t>R721M127</t>
  </si>
  <si>
    <t>Hlavní ochranná přípojnice</t>
  </si>
  <si>
    <t>2071093079</t>
  </si>
  <si>
    <t>R721M128</t>
  </si>
  <si>
    <t>Doprava osob a materiálu na místo stavby</t>
  </si>
  <si>
    <t>1753659793</t>
  </si>
  <si>
    <t>R721M129</t>
  </si>
  <si>
    <t>Drobný pomocný materiál</t>
  </si>
  <si>
    <t>-235307147</t>
  </si>
  <si>
    <t>R721M130</t>
  </si>
  <si>
    <t>Stavební pomocné práce a konstrukce</t>
  </si>
  <si>
    <t>-567271569</t>
  </si>
  <si>
    <t>R721M131</t>
  </si>
  <si>
    <t>Příplatek za práci ve výškách</t>
  </si>
  <si>
    <t>1811500408</t>
  </si>
  <si>
    <t>VRN3</t>
  </si>
  <si>
    <t>Zařízení staveniště</t>
  </si>
  <si>
    <t>055003001</t>
  </si>
  <si>
    <t>Odvoz odpadu</t>
  </si>
  <si>
    <t>-554915255</t>
  </si>
  <si>
    <t>055003002</t>
  </si>
  <si>
    <t>Ekologická likvidace odpadu</t>
  </si>
  <si>
    <t>-354822088</t>
  </si>
  <si>
    <t>055003003</t>
  </si>
  <si>
    <t>Samoregulační topný kabel pro vyhřívání potrubí proti zamrznutí, typ kabelu a jeho délka musí být upřesněna na základě skutečných paramatrů potrubí a jeho izolace, včetně veškerého příslušenství</t>
  </si>
  <si>
    <t>914910061</t>
  </si>
  <si>
    <t>055003004</t>
  </si>
  <si>
    <t>Výchozí revize po ukončení montáže, včetně vypracovaného plánu a četnosti dlaších revizí</t>
  </si>
  <si>
    <t>-1312793688</t>
  </si>
  <si>
    <t>055003005</t>
  </si>
  <si>
    <t>Dílenská dokumentace potřebných detailů</t>
  </si>
  <si>
    <t>-479025310</t>
  </si>
  <si>
    <t>055003006</t>
  </si>
  <si>
    <t>Dokumentace skutečného provedení s detailním dokumentem popisujícím všechny vývody z rozvaděčů. Včetně přehledových schémat, které budou umístěny přímo v jednotlivých rozvaděčích.</t>
  </si>
  <si>
    <t>-253175357</t>
  </si>
  <si>
    <t>055003007</t>
  </si>
  <si>
    <t>Výkopové práce pro založení přívodních kabelů</t>
  </si>
  <si>
    <t>-1698241887</t>
  </si>
  <si>
    <t>055003008</t>
  </si>
  <si>
    <t>Koordinace s ostatními profesemi</t>
  </si>
  <si>
    <t>-208242522</t>
  </si>
  <si>
    <t>055003009</t>
  </si>
  <si>
    <t>Typový prostup přípojky NN do objektu</t>
  </si>
  <si>
    <t>-1513779990</t>
  </si>
  <si>
    <t>055003010</t>
  </si>
  <si>
    <t>Pilířek pro ukončení kabelu CYKY-J 5x10 pro nabíjení</t>
  </si>
  <si>
    <t>1745504393</t>
  </si>
  <si>
    <t>055003011</t>
  </si>
  <si>
    <t>Termovize všech rozvaděčů</t>
  </si>
  <si>
    <t>-26202281</t>
  </si>
  <si>
    <t>055003012</t>
  </si>
  <si>
    <t>Doprava osob a materiálu</t>
  </si>
  <si>
    <t>-961822516</t>
  </si>
  <si>
    <t>055003013</t>
  </si>
  <si>
    <t>-1206991073</t>
  </si>
  <si>
    <t>055003014</t>
  </si>
  <si>
    <t>Funkční zkoušky</t>
  </si>
  <si>
    <t>1491837767</t>
  </si>
  <si>
    <t>055003015</t>
  </si>
  <si>
    <t>Oživení systémů</t>
  </si>
  <si>
    <t>157479695</t>
  </si>
  <si>
    <t>055003016</t>
  </si>
  <si>
    <t>Zaškolení obsluhy</t>
  </si>
  <si>
    <t>2053557483</t>
  </si>
  <si>
    <t>VRN4</t>
  </si>
  <si>
    <t>Inženýrská činnost</t>
  </si>
  <si>
    <t>044002000</t>
  </si>
  <si>
    <t>Revize hromosvodu</t>
  </si>
  <si>
    <t>1024</t>
  </si>
  <si>
    <t>1626983707</t>
  </si>
  <si>
    <t>0044002001</t>
  </si>
  <si>
    <t>Oživení systému FVE</t>
  </si>
  <si>
    <t>-485531751</t>
  </si>
  <si>
    <t>0044002002</t>
  </si>
  <si>
    <t>Funkční zkoušky FVE</t>
  </si>
  <si>
    <t>214499137</t>
  </si>
  <si>
    <t>0044002003</t>
  </si>
  <si>
    <t>Zaškolení obsluhy FVE</t>
  </si>
  <si>
    <t>14763262</t>
  </si>
  <si>
    <t>0044002004</t>
  </si>
  <si>
    <t>Výchozí revize FVE</t>
  </si>
  <si>
    <t>-853825442</t>
  </si>
  <si>
    <t>0044002005</t>
  </si>
  <si>
    <t>Výstražné cedulky a nápisy FVE</t>
  </si>
  <si>
    <t>651945742</t>
  </si>
  <si>
    <t>0044002006</t>
  </si>
  <si>
    <t>Doprava materiálu FVE</t>
  </si>
  <si>
    <t>1986571708</t>
  </si>
  <si>
    <t>0044002007</t>
  </si>
  <si>
    <t>Doprava osob FVE</t>
  </si>
  <si>
    <t>1359184450</t>
  </si>
  <si>
    <t>0044002008</t>
  </si>
  <si>
    <t>Pomocné stavební práce a prostupy FVE</t>
  </si>
  <si>
    <t>-95157798</t>
  </si>
  <si>
    <t>0044002009</t>
  </si>
  <si>
    <t>Montáž a ostatní související činnosti (žádosti, připojení, apod.) FVE</t>
  </si>
  <si>
    <t>863235483</t>
  </si>
  <si>
    <t>SO02 - MaR</t>
  </si>
  <si>
    <t>OST - Ostatní</t>
  </si>
  <si>
    <t xml:space="preserve">    VRN1 - Průzkumné, geodetické a projektové práce</t>
  </si>
  <si>
    <t>-606779082</t>
  </si>
  <si>
    <t>1582484043</t>
  </si>
  <si>
    <t>-105996358</t>
  </si>
  <si>
    <t>B2ca-s1,d1-O 2x1,5</t>
  </si>
  <si>
    <t>806</t>
  </si>
  <si>
    <t>B2ca-s1,d1-O 2x2,5</t>
  </si>
  <si>
    <t>512</t>
  </si>
  <si>
    <t>34111116</t>
  </si>
  <si>
    <t>kabel silový oheň retardující bezhalogenový bez funkční schopnosti při požáru třída reakce na oheň B2cas1d1a1 jádro Cu 0,6/1kV (1-CXKH-R B2) 2x1,5mm2</t>
  </si>
  <si>
    <t>-2140259718</t>
  </si>
  <si>
    <t>806*1,15 "Přepočtené koeficientem množství</t>
  </si>
  <si>
    <t>34111117</t>
  </si>
  <si>
    <t>kabel silový oheň retardující bezhalogenový bez funkční schopnosti při požáru třída reakce na oheň B2cas1d1a1 jádro Cu 0,6/1kV (1-CXKH-R B2) 2x2,5mm2</t>
  </si>
  <si>
    <t>-507707882</t>
  </si>
  <si>
    <t>512*1,15 "Přepočtené koeficientem množství</t>
  </si>
  <si>
    <t>-972424481</t>
  </si>
  <si>
    <t>B2ca-s1,d1-J 3x1,5</t>
  </si>
  <si>
    <t>B2ca-s1,d1-J 3x2,5</t>
  </si>
  <si>
    <t>-2097197117</t>
  </si>
  <si>
    <t>198*1,15 "Přepočtené koeficientem množství</t>
  </si>
  <si>
    <t>34111123</t>
  </si>
  <si>
    <t>kabel silový oheň retardující bezhalogenový bez funkční schopnosti při požáru třída reakce na oheň B2cas1d1a1 jádro Cu 0,6/1kV (1-CXKH-R B2) 3x1,5mm2</t>
  </si>
  <si>
    <t>1728166344</t>
  </si>
  <si>
    <t>88*1,15 "Přepočtené koeficientem množství</t>
  </si>
  <si>
    <t>34111124</t>
  </si>
  <si>
    <t>kabel silový oheň retardující bezhalogenový bez funkční schopnosti při požáru třída reakce na oheň B2cas1d1a1 jádro Cu 0,6/1kV (1-CXKH-R B2) 3x2,5mm2</t>
  </si>
  <si>
    <t>49341387</t>
  </si>
  <si>
    <t>110*1,15 "Přepočtené koeficientem množství</t>
  </si>
  <si>
    <t>741920101</t>
  </si>
  <si>
    <t>Protipožární ucpávky kabelových chrániček prostup stěnou tloušťky 100 mm diskem požární odolnost EI 60, průměru chráničky do 16 mm</t>
  </si>
  <si>
    <t>748465570</t>
  </si>
  <si>
    <t>741920241</t>
  </si>
  <si>
    <t>Protipožární ucpávky samostatných kabelů prostup stěnou, tloušťky do 100 mm diskem požární odolnost EI 60, průměr kabelu do 21 mm</t>
  </si>
  <si>
    <t>-1706879578</t>
  </si>
  <si>
    <t>741920251</t>
  </si>
  <si>
    <t>Protipožární ucpávky samostatných kabelů prostup stropem, tloušťky do 150 mm tmelem požární odolnost EI 90, průměr kabelu do 21 mm</t>
  </si>
  <si>
    <t>894852267</t>
  </si>
  <si>
    <t>-328180745</t>
  </si>
  <si>
    <t>RM01</t>
  </si>
  <si>
    <t xml:space="preserve">M+D Rozváděč RM01, nástěnný, oceloplechový, IP 54, Rozměry (šxvxh): (800 × 2000 × 400) s podstavcem 100mm_x000D_
</t>
  </si>
  <si>
    <t>-81982587</t>
  </si>
  <si>
    <t>RM04</t>
  </si>
  <si>
    <t xml:space="preserve">M+D Rozváděč RM4, Nástěnný, oceloplechový, IP 54, Rozměry (šxvxh): (800 × 2000 × 400) s podstavcem 100mm_x000D_
</t>
  </si>
  <si>
    <t>-589331883</t>
  </si>
  <si>
    <t>R11</t>
  </si>
  <si>
    <t xml:space="preserve">M+D Rozvaděč R11, Polyesterová nástěnná skříň, IP 54, sestava, Rozměry (šxvxh): (400 × 500 × 250)_x000D_
</t>
  </si>
  <si>
    <t>-266608835</t>
  </si>
  <si>
    <t>R21</t>
  </si>
  <si>
    <t>M+D Rozvaděč R21, Polyesterová nástěnná skříň, IP 54, sestava, Rozměry (šxvxh): (400 × 500 × 250)</t>
  </si>
  <si>
    <t>1875562890</t>
  </si>
  <si>
    <t>R742197</t>
  </si>
  <si>
    <t>M+D Prostorové teplotní čidlo Pt 1000, IP42, -20/+60°C,</t>
  </si>
  <si>
    <t>665905193</t>
  </si>
  <si>
    <t>R742198</t>
  </si>
  <si>
    <t>M+D Venkovní teplotní čidlo Pt 1000, IP54, -40/+60°C,</t>
  </si>
  <si>
    <t>-245811937</t>
  </si>
  <si>
    <t>R742199</t>
  </si>
  <si>
    <t>M+D Teplotní snímač příložný, Pt 1000, komplet, -30/130°C, IP54</t>
  </si>
  <si>
    <t>-1908966796</t>
  </si>
  <si>
    <t>R742200</t>
  </si>
  <si>
    <t>M+D Teplotní snímač tyčový, PT 1000, tyč 100 mm, -46/+121 °C, IP54</t>
  </si>
  <si>
    <t>781638902</t>
  </si>
  <si>
    <t>R742201</t>
  </si>
  <si>
    <t>M+D Ponorná jímka, mosaz, 100mm</t>
  </si>
  <si>
    <t>-1253499944</t>
  </si>
  <si>
    <t>R742202</t>
  </si>
  <si>
    <t>M+D Havarijní termostat 20-60°C, nastavitelný, přepínací kontakt, IP54</t>
  </si>
  <si>
    <t>-980306094</t>
  </si>
  <si>
    <t>R742203</t>
  </si>
  <si>
    <t>M+D Provozní termostat 0-40°C, nastavitelný, přepínací kontakt, IP54</t>
  </si>
  <si>
    <t>1221030031</t>
  </si>
  <si>
    <t>R742204</t>
  </si>
  <si>
    <t>M+D Elektronický tlakový převodník 0..6 BAR 0-10V, 24V, IP54, vnější závit, příslušenství vč. 3-W odlehčovacího ventilu</t>
  </si>
  <si>
    <t>-1080699317</t>
  </si>
  <si>
    <t>R742205</t>
  </si>
  <si>
    <t>M+D Citlivý diferenční manostat vzduchu 100/1000Pa, IP54</t>
  </si>
  <si>
    <t>1668214589</t>
  </si>
  <si>
    <t>R742206</t>
  </si>
  <si>
    <t>Zapojení pohonu ventilu 24V, 0-10V. Dodávka ventilu s pohonem v profesi UT.</t>
  </si>
  <si>
    <t>607454541</t>
  </si>
  <si>
    <t>R742207</t>
  </si>
  <si>
    <t>Zapojení pohonu ventilu 24V, přepínací pohon. Dodávka ventilu s pohonem v profesi UT.</t>
  </si>
  <si>
    <t>-252567087</t>
  </si>
  <si>
    <t>R742208</t>
  </si>
  <si>
    <t>M+D Přepínač 1-0-A se signálkou na rozvaděči</t>
  </si>
  <si>
    <t>117315919</t>
  </si>
  <si>
    <t>R742209</t>
  </si>
  <si>
    <t>M+D Ovládací tlačítko se signálnou na rozvaděči</t>
  </si>
  <si>
    <t>1075245580</t>
  </si>
  <si>
    <t>R742210</t>
  </si>
  <si>
    <t>M+D Ovládací tlačítko se signálkou v plastové skříňce IP54</t>
  </si>
  <si>
    <t>1993257189</t>
  </si>
  <si>
    <t>R742211</t>
  </si>
  <si>
    <t>M+D Servisní vypínač jednofázový na omítku , 16A s možnotí uzamčení ve vypnuté poloze, IP54, pomocný kontakt</t>
  </si>
  <si>
    <t>448659490</t>
  </si>
  <si>
    <t>R742212</t>
  </si>
  <si>
    <t>M+D Houkačka, 230VAC</t>
  </si>
  <si>
    <t>6754454</t>
  </si>
  <si>
    <t>R742213</t>
  </si>
  <si>
    <t>M+D Snímač zaplavení 24VDC, vyhodnocovací jednotka s relé výstupem na DIN lištu</t>
  </si>
  <si>
    <t>-108108327</t>
  </si>
  <si>
    <t>R742214</t>
  </si>
  <si>
    <t>Zapojení koncových kontaktů požárních klapek (signalizace zavřeno)</t>
  </si>
  <si>
    <t>-1861771264</t>
  </si>
  <si>
    <t>R742215</t>
  </si>
  <si>
    <t>Zapojení čerpadla UT/CH 230V</t>
  </si>
  <si>
    <t>-310095345</t>
  </si>
  <si>
    <t>R742216</t>
  </si>
  <si>
    <t>Zapojení ventilátoru VZT 230V</t>
  </si>
  <si>
    <t>789986203</t>
  </si>
  <si>
    <t>R742217</t>
  </si>
  <si>
    <t>Zapojení regulátorů průtoku vzduchu (připojení na straně VZT zajišťuje dodavatel VZT)</t>
  </si>
  <si>
    <t>1387169836</t>
  </si>
  <si>
    <t>R742218</t>
  </si>
  <si>
    <t>1838589458</t>
  </si>
  <si>
    <t>R742219</t>
  </si>
  <si>
    <t>M+D Regulátor topení a chlazení, komunikativní, pro podlahové vytápění/chlazení, měření teploty a rH; 1x výstup DO PWM, 2x DI vstup, 1x AI Pt1000, bez displeje a otočného ovladače, RS486, napájení 24V, rozměry 90x115x30 (š x v x h)</t>
  </si>
  <si>
    <t>-1894335490</t>
  </si>
  <si>
    <t>R742220</t>
  </si>
  <si>
    <t>M+D Teplotní snímač kabelový do podlahy, Pt 1000, pr. čidla 6mm, délka kabelu 10m, komplet, -30/130°C, IP54</t>
  </si>
  <si>
    <t>1106397</t>
  </si>
  <si>
    <t>R742221</t>
  </si>
  <si>
    <t>M+D Triakový výkonový modul s jedním triakem, řízený signálem 24Vst, připojení až 4 termických pohonů, rozměry 49x49x15 (š x v x h), v plastovém pouzdře pro montáž do krabice pod omítku</t>
  </si>
  <si>
    <t>-1423489970</t>
  </si>
  <si>
    <t>R742222</t>
  </si>
  <si>
    <t>M+D Triakový výkonový modul se dvěma triaky, řízený signálem 24Vst, připojení až 8 termických pohonů, rozměry 49x49x15 (š x v x h), v plastovém pouzdře pro montáž do krabice pod omítku</t>
  </si>
  <si>
    <t>-703888734</t>
  </si>
  <si>
    <t>R742223</t>
  </si>
  <si>
    <t>Okenní kontakt (pouze dodávka, montáž zajišťuje stavba)</t>
  </si>
  <si>
    <t>540413860</t>
  </si>
  <si>
    <t>R742224</t>
  </si>
  <si>
    <t>M+D Termoelektrický pohon 24V, NC, M30x1,5</t>
  </si>
  <si>
    <t>-1282183863</t>
  </si>
  <si>
    <t>742110002</t>
  </si>
  <si>
    <t>Montáž trubek elektroinstalačních plastových ohebných uložených pod omítku</t>
  </si>
  <si>
    <t>-767055032</t>
  </si>
  <si>
    <t>34571154</t>
  </si>
  <si>
    <t>trubka elektroinstalační ohebná z PH, D 22,9/28,5mm</t>
  </si>
  <si>
    <t>-797404600</t>
  </si>
  <si>
    <t>1850*1,05 "Přepočtené koeficientem množství</t>
  </si>
  <si>
    <t>742110011</t>
  </si>
  <si>
    <t>Montáž trubek elektroinstalačních plastových tuhých pro vnitřní rozvody uložených volně na příchytky</t>
  </si>
  <si>
    <t>1289057161</t>
  </si>
  <si>
    <t>967546591</t>
  </si>
  <si>
    <t>2400*1,05 "Přepočtené koeficientem množství</t>
  </si>
  <si>
    <t>742110013</t>
  </si>
  <si>
    <t>Montáž trubek elektroinstalačních plastových tuhých pro vnitřní rozvody pro optická vlákna</t>
  </si>
  <si>
    <t>-1661611182</t>
  </si>
  <si>
    <t>34571109</t>
  </si>
  <si>
    <t>trubka elektroinstalační pancéřová pevná z PH D 27/32mm, délka 3m</t>
  </si>
  <si>
    <t>1141529012</t>
  </si>
  <si>
    <t>20*1,05 "Přepočtené koeficientem množství</t>
  </si>
  <si>
    <t>742110041</t>
  </si>
  <si>
    <t>Montáž lišt elektroinstalačních vkládacích</t>
  </si>
  <si>
    <t>1380891133</t>
  </si>
  <si>
    <t>34571003</t>
  </si>
  <si>
    <t>lišta elektroinstalační hranatá PVC 17x17mm</t>
  </si>
  <si>
    <t>-2098066426</t>
  </si>
  <si>
    <t>180*1,05 "Přepočtené koeficientem množství</t>
  </si>
  <si>
    <t>34571007</t>
  </si>
  <si>
    <t>lišta elektroinstalační hranatá PVC 40x20mm</t>
  </si>
  <si>
    <t>1909131211</t>
  </si>
  <si>
    <t>140*1,05 "Přepočtené koeficientem množství</t>
  </si>
  <si>
    <t>-807189887</t>
  </si>
  <si>
    <t>M742203</t>
  </si>
  <si>
    <t>Oceloplechový žlab 60/50mm, galvanizovaný</t>
  </si>
  <si>
    <t>-1746579415</t>
  </si>
  <si>
    <t>M742204</t>
  </si>
  <si>
    <t>Oceloplechový žlab 150/50mm, galvanizovaný</t>
  </si>
  <si>
    <t>-1342303241</t>
  </si>
  <si>
    <t>-2004502566</t>
  </si>
  <si>
    <t>B2ca-s1,d1  1x2x0,8</t>
  </si>
  <si>
    <t>3120</t>
  </si>
  <si>
    <t>B2ca-s1,d1  2x2x0,8</t>
  </si>
  <si>
    <t>1892</t>
  </si>
  <si>
    <t>J-Y(St)Y  1x2x0,8</t>
  </si>
  <si>
    <t>979</t>
  </si>
  <si>
    <t>J-Y(St)Y  2x2x0,8</t>
  </si>
  <si>
    <t>J-Y(St)Y  4x2x0,8</t>
  </si>
  <si>
    <t>34121132</t>
  </si>
  <si>
    <t>kabel sdělovací oheň retardující bezhalogenový stíněný laminovanou Al fólií s příložným CuSn drátem s funkčností při požáru 180min a P90-R/PH120-R reakce na oheň B2cas1d1a1 jádro Cu plné 100V (SSKFH-V) 1x2x0,8mm2</t>
  </si>
  <si>
    <t>1183584276</t>
  </si>
  <si>
    <t>3120*1,2 "Přepočtené koeficientem množství</t>
  </si>
  <si>
    <t>34121134</t>
  </si>
  <si>
    <t>kabel sdělovací oheň retardující bezhalogenový stíněný laminovanou Al fólií s příložným CuSn drátem s funkčností při požáru 180min a P90-R/PH120-R reakce na oheň B2cas1d1a1 jádro Cu plné 100V (SSKFH-V) 2x2x0,8mm2</t>
  </si>
  <si>
    <t>-1776095882</t>
  </si>
  <si>
    <t>1892*1,2 "Přepočtené koeficientem množství</t>
  </si>
  <si>
    <t>-45502448</t>
  </si>
  <si>
    <t>66*1,15 "Přepočtené koeficientem množství</t>
  </si>
  <si>
    <t>-353458628</t>
  </si>
  <si>
    <t>495*1,15 "Přepočtené koeficientem množství</t>
  </si>
  <si>
    <t>34121231</t>
  </si>
  <si>
    <t>kabel sdělovací stíněný laminovanou Al fólií s příložným Cu drátem jádro Cu plné izolace PVC plášť PVC 300V (J-Y(St)Y…Lg) 1x2x0,8mm2</t>
  </si>
  <si>
    <t>804547766</t>
  </si>
  <si>
    <t>979*1,15 "Přepočtené koeficientem množství</t>
  </si>
  <si>
    <t>742124003</t>
  </si>
  <si>
    <t>Montáž kabelů datových FTP, UTP, STP pro vnitřní rozvody pevně</t>
  </si>
  <si>
    <t>-949171254</t>
  </si>
  <si>
    <t>34121273</t>
  </si>
  <si>
    <t>kabel datový venkovní se stíněnými páry Al fólií jádro Cu plné (U/FTP) kategorie 6a</t>
  </si>
  <si>
    <t>-176751578</t>
  </si>
  <si>
    <t>90*1,2 "Přepočtené koeficientem množství</t>
  </si>
  <si>
    <t>R7426178</t>
  </si>
  <si>
    <t>Prokabelování TČ dle požadavku dodavatele, komplet vč. kabelů</t>
  </si>
  <si>
    <t>-1401079270</t>
  </si>
  <si>
    <t>R7426179</t>
  </si>
  <si>
    <t>Ukončení veškeré výše uvedené kabeláže, vč. popisků na obou koncích</t>
  </si>
  <si>
    <t>1862659847</t>
  </si>
  <si>
    <t>R7426180</t>
  </si>
  <si>
    <t>Popisek na koncové prvky</t>
  </si>
  <si>
    <t>555217976</t>
  </si>
  <si>
    <t>-954975773</t>
  </si>
  <si>
    <t>R767164</t>
  </si>
  <si>
    <t>M+D Ocelové nosné konstrukce, dle PD</t>
  </si>
  <si>
    <t>-1123238244</t>
  </si>
  <si>
    <t>998767103</t>
  </si>
  <si>
    <t>Přesun hmot pro zámečnické konstrukce stanovený z hmotnosti přesunovaného materiálu vodorovná dopravní vzdálenost do 50 m základní v objektech výšky přes 12 do 24 m</t>
  </si>
  <si>
    <t>2139211304</t>
  </si>
  <si>
    <t>OST</t>
  </si>
  <si>
    <t>Ostatní</t>
  </si>
  <si>
    <t>OSt.001</t>
  </si>
  <si>
    <t>Instalační a přístrojové krabice, drobný montážní materiál</t>
  </si>
  <si>
    <t>1308013391</t>
  </si>
  <si>
    <t>OSt.002</t>
  </si>
  <si>
    <t>Montáž, kompletace, oživení</t>
  </si>
  <si>
    <t>-1929854520</t>
  </si>
  <si>
    <t>OSt.003</t>
  </si>
  <si>
    <t>Stavební přípomocné práce, stavební připravenost</t>
  </si>
  <si>
    <t>-709991337</t>
  </si>
  <si>
    <t>OSt.004</t>
  </si>
  <si>
    <t>Drobný nespecifikovaný a montážní materiál</t>
  </si>
  <si>
    <t>590426477</t>
  </si>
  <si>
    <t>VRN1</t>
  </si>
  <si>
    <t>Průzkumné, geodetické a projektové práce</t>
  </si>
  <si>
    <t>013203000</t>
  </si>
  <si>
    <t>Dokumentace stavby Dodavatelská a dílenská dokumentace</t>
  </si>
  <si>
    <t>1279388191</t>
  </si>
  <si>
    <t>013254000</t>
  </si>
  <si>
    <t>Dokumentace skutečného provedení stavby</t>
  </si>
  <si>
    <t>-2125175791</t>
  </si>
  <si>
    <t>041103000</t>
  </si>
  <si>
    <t>Autorský dozor projektanta</t>
  </si>
  <si>
    <t>1527488436</t>
  </si>
  <si>
    <t>043002000</t>
  </si>
  <si>
    <t>Zkoušky a ostatní měření - provozní zkoušky</t>
  </si>
  <si>
    <t>-252941671</t>
  </si>
  <si>
    <t>Výchozí revize elektro</t>
  </si>
  <si>
    <t>-1879824955</t>
  </si>
  <si>
    <t>044002000.1</t>
  </si>
  <si>
    <t>Software pro DDC a PLC regulátory</t>
  </si>
  <si>
    <t>408027735</t>
  </si>
  <si>
    <t>044002001</t>
  </si>
  <si>
    <t>Manuál řídících algoritmů</t>
  </si>
  <si>
    <t>1378485575</t>
  </si>
  <si>
    <t>044002002</t>
  </si>
  <si>
    <t>Oživení systému</t>
  </si>
  <si>
    <t>-2085944071</t>
  </si>
  <si>
    <t>044002003</t>
  </si>
  <si>
    <t>Zaučení obsluhy</t>
  </si>
  <si>
    <t>2136377568</t>
  </si>
  <si>
    <t>SO03 - VZT</t>
  </si>
  <si>
    <t>D1 - Vzduchotechnika</t>
  </si>
  <si>
    <t xml:space="preserve">    D2 - EF01.1– Odvod vzduchu z prádelny v 1pp</t>
  </si>
  <si>
    <t xml:space="preserve">    D3 - EF01.2– Odvod vzduchu ze skladu infekčního materiálu v 1pp</t>
  </si>
  <si>
    <t xml:space="preserve">    D4 - SF5.1 - Požární větrání CHÚC B – schodiště</t>
  </si>
  <si>
    <t xml:space="preserve">    D5 - AHU1 – Větrání kuchyně</t>
  </si>
  <si>
    <t xml:space="preserve">    D6 - AHU2 – Větrání pokojů a spol. prostor</t>
  </si>
  <si>
    <t xml:space="preserve">    D7 - Ostatní</t>
  </si>
  <si>
    <t>D1</t>
  </si>
  <si>
    <t>Vzduchotechnika</t>
  </si>
  <si>
    <t>D2</t>
  </si>
  <si>
    <t>EF01.1– Odvod vzduchu z prádelny v 1pp</t>
  </si>
  <si>
    <t>Pol1</t>
  </si>
  <si>
    <t>Ventilátor do kruhového potrubí , V = 300 m3/h, Pext = 190Pa Včetně pružného připojení na potrubí</t>
  </si>
  <si>
    <t>-635584763</t>
  </si>
  <si>
    <t>Pol2</t>
  </si>
  <si>
    <t>Zpětná klapka D160</t>
  </si>
  <si>
    <t>1148898484</t>
  </si>
  <si>
    <t>Pol3</t>
  </si>
  <si>
    <t>Protidešťová žaluzie vč. Pozedního rámu a krycího síta vel. 250x250</t>
  </si>
  <si>
    <t>461260014</t>
  </si>
  <si>
    <t>751322012</t>
  </si>
  <si>
    <t>Montáž talířových ventilů, anemostatů, dýz talířového ventilu, průměru přes 100 do 200 mm</t>
  </si>
  <si>
    <t>2145805166</t>
  </si>
  <si>
    <t>42972203</t>
  </si>
  <si>
    <t>ventil talířový pro přívod a odvod vzduchu plastový D 150mm</t>
  </si>
  <si>
    <t>-1824060037</t>
  </si>
  <si>
    <t>42972204</t>
  </si>
  <si>
    <t>ventil talířový pro přívod a odvod vzduchu plastový D 200mm</t>
  </si>
  <si>
    <t>997728864</t>
  </si>
  <si>
    <t>Pol6</t>
  </si>
  <si>
    <t>Krycí mřížka D160</t>
  </si>
  <si>
    <t>-309666738</t>
  </si>
  <si>
    <t>Pol7</t>
  </si>
  <si>
    <t>Výfuková hlavice D160</t>
  </si>
  <si>
    <t>-311604907</t>
  </si>
  <si>
    <t>751510042</t>
  </si>
  <si>
    <t>Vzduchotechnické potrubí z pozinkovaného plechu kruhové, trouba spirálně vinutá bez příruby, průměru přes 100 do 200 mm</t>
  </si>
  <si>
    <t>68707176</t>
  </si>
  <si>
    <t>Pol10</t>
  </si>
  <si>
    <t>Požární izolace potrubí - minerální vlna s polepem - odolnost 45min</t>
  </si>
  <si>
    <t>1110503471</t>
  </si>
  <si>
    <t>D3</t>
  </si>
  <si>
    <t>EF01.2– Odvod vzduchu ze skladu infekčního materiálu v 1pp</t>
  </si>
  <si>
    <t>Pol11</t>
  </si>
  <si>
    <t>Ventilátor do kruhového potrubí , V = 50 m3/h, Pext = 160Pa Včetně pružného připojení na potrubí</t>
  </si>
  <si>
    <t>-321991802</t>
  </si>
  <si>
    <t>Pol12</t>
  </si>
  <si>
    <t>Zpětná klapka D100</t>
  </si>
  <si>
    <t>-836915044</t>
  </si>
  <si>
    <t>Pol15</t>
  </si>
  <si>
    <t>Výfuková hlavice D100</t>
  </si>
  <si>
    <t>1870703738</t>
  </si>
  <si>
    <t>751510041</t>
  </si>
  <si>
    <t>Vzduchotechnické potrubí z pozinkovaného plechu kruhové, trouba spirálně vinutá bez příruby, průměru do 100 mm</t>
  </si>
  <si>
    <t>1815056930</t>
  </si>
  <si>
    <t>591920618</t>
  </si>
  <si>
    <t>D4</t>
  </si>
  <si>
    <t>SF5.1 - Požární větrání CHÚC B – schodiště</t>
  </si>
  <si>
    <t>Pol17</t>
  </si>
  <si>
    <t>Ventilátor do potrubí , V = 15000 m3/h, Pext = 300Pa Včetně pružného připojení na potrubí</t>
  </si>
  <si>
    <t>-829579822</t>
  </si>
  <si>
    <t>Pol18</t>
  </si>
  <si>
    <t>Uzavírací klapka do čtyřhraného potrubí vel. 1600x315</t>
  </si>
  <si>
    <t>1361254985</t>
  </si>
  <si>
    <t>Pol19</t>
  </si>
  <si>
    <t>Protidešťová žaluzie vč. Pozedního rámu a krycího síta vel. 2000x1200</t>
  </si>
  <si>
    <t>-726652634</t>
  </si>
  <si>
    <t>Pol20</t>
  </si>
  <si>
    <t>Přívodní vyúst s regulací R1, vel. 1000x2000</t>
  </si>
  <si>
    <t>830140730</t>
  </si>
  <si>
    <t>Pol21</t>
  </si>
  <si>
    <t>Přívodní vyúst s regulací R1, vel. 600x400</t>
  </si>
  <si>
    <t>1373979748</t>
  </si>
  <si>
    <t>Pol22</t>
  </si>
  <si>
    <t>Hranaté potrubí z pozinkovaného plechu o síle dle norem, včetně tvarovek, regulačních klapek, spojovacího, kotvícího a těsnícího materiálu</t>
  </si>
  <si>
    <t>1922027711</t>
  </si>
  <si>
    <t>986887648</t>
  </si>
  <si>
    <t>D5</t>
  </si>
  <si>
    <t>AHU1 – Větrání kuchyně</t>
  </si>
  <si>
    <t>Pol23</t>
  </si>
  <si>
    <t>Vzduchotechnická jednotka vnitřní s hrdlami nahoru</t>
  </si>
  <si>
    <t>-699369042</t>
  </si>
  <si>
    <t>Pol24</t>
  </si>
  <si>
    <t>Požární klapka do hranatého potrubí se servopohonem 230V vel. 300x250</t>
  </si>
  <si>
    <t>518116761</t>
  </si>
  <si>
    <t>-58279010</t>
  </si>
  <si>
    <t>Pol25</t>
  </si>
  <si>
    <t>Výfuková hlavice D315</t>
  </si>
  <si>
    <t>-135534147</t>
  </si>
  <si>
    <t>Pol26</t>
  </si>
  <si>
    <t>Protidešťová žaluzie vč. Pozedního rámu a krycího síta vel. 600x600</t>
  </si>
  <si>
    <t>800795145</t>
  </si>
  <si>
    <t>Pol27</t>
  </si>
  <si>
    <t>Tlumič hluku D400/900</t>
  </si>
  <si>
    <t>-1858991241</t>
  </si>
  <si>
    <t>Pol28</t>
  </si>
  <si>
    <t>Tlumič hluku 250x500-1000</t>
  </si>
  <si>
    <t>-1188951795</t>
  </si>
  <si>
    <t>504456584</t>
  </si>
  <si>
    <t>42972202</t>
  </si>
  <si>
    <t>ventil talířový pro přívod a odvod vzduchu plastový D 125mm</t>
  </si>
  <si>
    <t>1281288467</t>
  </si>
  <si>
    <t>Pol29</t>
  </si>
  <si>
    <t>Přívodní vyúst s regulací R1, vel. 325x175</t>
  </si>
  <si>
    <t>925764432</t>
  </si>
  <si>
    <t>Pol30</t>
  </si>
  <si>
    <t>Odsávací zákryt 1000x750</t>
  </si>
  <si>
    <t>1465940369</t>
  </si>
  <si>
    <t>Pol31</t>
  </si>
  <si>
    <t>Regulátor průtoku kruhový VAV se servopohonem D125</t>
  </si>
  <si>
    <t>919399115</t>
  </si>
  <si>
    <t>2120390372</t>
  </si>
  <si>
    <t>751510044</t>
  </si>
  <si>
    <t>Vzduchotechnické potrubí z pozinkovaného plechu kruhové, trouba spirálně vinutá bez příruby, průměru přes 300 do 400 mm</t>
  </si>
  <si>
    <t>-2093028988</t>
  </si>
  <si>
    <t>-1277596168</t>
  </si>
  <si>
    <t>Pol33</t>
  </si>
  <si>
    <t>bm</t>
  </si>
  <si>
    <t>-1587737213</t>
  </si>
  <si>
    <t>Pol34</t>
  </si>
  <si>
    <t>Tepelná izolace - minerální vlna s polepem 4 cm</t>
  </si>
  <si>
    <t>-1553769269</t>
  </si>
  <si>
    <t>D6</t>
  </si>
  <si>
    <t>AHU2 – Větrání pokojů a spol. prostor</t>
  </si>
  <si>
    <t>Pol35</t>
  </si>
  <si>
    <t>Vzduchotechnická jednotka vnitřní</t>
  </si>
  <si>
    <t>-1300285966</t>
  </si>
  <si>
    <t>Pol36</t>
  </si>
  <si>
    <t>Požární klapka do hranatého potrubí se servopohonem 230V vel. 315x315</t>
  </si>
  <si>
    <t>1178919951</t>
  </si>
  <si>
    <t>Pol37</t>
  </si>
  <si>
    <t>Požární klapka do hranatého potrubí se servopohonem 230V vel. 300x300</t>
  </si>
  <si>
    <t>1424886278</t>
  </si>
  <si>
    <t>Pol38</t>
  </si>
  <si>
    <t>Požární klapka do hranatého potrubí se servopohonem 230V vel. 200x300</t>
  </si>
  <si>
    <t>624612012</t>
  </si>
  <si>
    <t>1895154653</t>
  </si>
  <si>
    <t>Pol39</t>
  </si>
  <si>
    <t>Požární klapka do hranatého potrubí se servopohonem 230V vel. 700x200</t>
  </si>
  <si>
    <t>1403477155</t>
  </si>
  <si>
    <t>-501561125</t>
  </si>
  <si>
    <t>Pol40</t>
  </si>
  <si>
    <t>Protidešťová žaluzie vč. Pozedního rámu a krycího síta vel. 1000x1000</t>
  </si>
  <si>
    <t>82880645</t>
  </si>
  <si>
    <t>Pol41</t>
  </si>
  <si>
    <t>Tlumič hluku do čtyřhraného potrubí 630x600 - 1000</t>
  </si>
  <si>
    <t>1838529973</t>
  </si>
  <si>
    <t>Pol42</t>
  </si>
  <si>
    <t>Obloukový tlumič hluku do čtyřhraného potrubí 630x600 -R100</t>
  </si>
  <si>
    <t>1881290258</t>
  </si>
  <si>
    <t>Pol43</t>
  </si>
  <si>
    <t>Přívodní anemostat 400x400 (240m3/h specifikace dle arch.)</t>
  </si>
  <si>
    <t>-1497729166</t>
  </si>
  <si>
    <t>Pol44</t>
  </si>
  <si>
    <t>Přívodní anemostat 400x400 (310m3/h specifikace dle arch.)</t>
  </si>
  <si>
    <t>309133440</t>
  </si>
  <si>
    <t>Pol45</t>
  </si>
  <si>
    <t>Odvodní anemostat 400x400 (240m3/h specifikace dle arch.)</t>
  </si>
  <si>
    <t>424604909</t>
  </si>
  <si>
    <t>-1132493743</t>
  </si>
  <si>
    <t>28+5+16+3+2</t>
  </si>
  <si>
    <t>-322017013</t>
  </si>
  <si>
    <t>28+16</t>
  </si>
  <si>
    <t>938254873</t>
  </si>
  <si>
    <t>53060938</t>
  </si>
  <si>
    <t>Pol48</t>
  </si>
  <si>
    <t>Přívodní vyúst s regulací R1, vel. 225x125</t>
  </si>
  <si>
    <t>-2135584400</t>
  </si>
  <si>
    <t>Pol49</t>
  </si>
  <si>
    <t>Přívodní vyúst s regulací R1, vel. 425x175</t>
  </si>
  <si>
    <t>-1356627177</t>
  </si>
  <si>
    <t>Pol50</t>
  </si>
  <si>
    <t>Přívodní vyúst s regulací R1, vel. 1025x75</t>
  </si>
  <si>
    <t>1122802711</t>
  </si>
  <si>
    <t>Pol51</t>
  </si>
  <si>
    <t>Odvodní vyúst s regulací R1, vel. 225x125</t>
  </si>
  <si>
    <t>-1733415421</t>
  </si>
  <si>
    <t>Pol52</t>
  </si>
  <si>
    <t>Odvodní vyúst s regulací R1, vel. 425x175</t>
  </si>
  <si>
    <t>-1089911379</t>
  </si>
  <si>
    <t>Pol53</t>
  </si>
  <si>
    <t>Odvodní vyúst s regulací R1, vel. 400x200</t>
  </si>
  <si>
    <t>411375725</t>
  </si>
  <si>
    <t>Pol54</t>
  </si>
  <si>
    <t>Požární stěnový uzávěr 200x200</t>
  </si>
  <si>
    <t>-898514153</t>
  </si>
  <si>
    <t>Pol55</t>
  </si>
  <si>
    <t>Regulační klapka se servopohonem vel. 400x200</t>
  </si>
  <si>
    <t>-1391504197</t>
  </si>
  <si>
    <t>380895041</t>
  </si>
  <si>
    <t>Pol56</t>
  </si>
  <si>
    <t>Regulátor průtoku kruhový VAV se servopohonem D160</t>
  </si>
  <si>
    <t>-1079700741</t>
  </si>
  <si>
    <t>Pol57</t>
  </si>
  <si>
    <t>Regulátor průtoku kruhový VAV se servopohonem D200</t>
  </si>
  <si>
    <t>321792186</t>
  </si>
  <si>
    <t>Pol58</t>
  </si>
  <si>
    <t>Regulátor průtoku hranatý VAV se servopohonem vel. 300x300</t>
  </si>
  <si>
    <t>-944620428</t>
  </si>
  <si>
    <t>Pol59</t>
  </si>
  <si>
    <t>Regulátor průtoku hranatý VAV se servopohonem vel. 300x200</t>
  </si>
  <si>
    <t>-1701462818</t>
  </si>
  <si>
    <t>513340037</t>
  </si>
  <si>
    <t>421094984</t>
  </si>
  <si>
    <t>-441543140</t>
  </si>
  <si>
    <t>Pol61</t>
  </si>
  <si>
    <t>-335450098</t>
  </si>
  <si>
    <t>Pol62</t>
  </si>
  <si>
    <t>390471100</t>
  </si>
  <si>
    <t>-1830589502</t>
  </si>
  <si>
    <t>901430231</t>
  </si>
  <si>
    <t>D7</t>
  </si>
  <si>
    <t>Pol63</t>
  </si>
  <si>
    <t>Uvedení zařízení do provozu, seřízení a zaregulování všech systémů a zařízení, provedení předepsaných zkoušek</t>
  </si>
  <si>
    <t>333861779</t>
  </si>
  <si>
    <t>Pol64</t>
  </si>
  <si>
    <t>Požární ucpávky prostupů ve smyslu projektu PBŘ</t>
  </si>
  <si>
    <t>-867211311</t>
  </si>
  <si>
    <t>Pol65</t>
  </si>
  <si>
    <t>Dílenská dokumentace</t>
  </si>
  <si>
    <t>-1601145312</t>
  </si>
  <si>
    <t>Pol66</t>
  </si>
  <si>
    <t>Dokumentace skutečného provedení vzduchotechniky</t>
  </si>
  <si>
    <t>-724989296</t>
  </si>
  <si>
    <t>Pol67</t>
  </si>
  <si>
    <t>Materiál na závěsy</t>
  </si>
  <si>
    <t>1415547486</t>
  </si>
  <si>
    <t>949101112</t>
  </si>
  <si>
    <t>Lešení pomocné pracovní pro objekty pozemních staveb pro zatížení do 150 kg/m2, o výšce lešeňové podlahy přes 1,9 do 3,5 m</t>
  </si>
  <si>
    <t>219047453</t>
  </si>
  <si>
    <t>Úroveň 4:</t>
  </si>
  <si>
    <t>04a - Přípojka vody</t>
  </si>
  <si>
    <t xml:space="preserve">    8 - Trubní vedení</t>
  </si>
  <si>
    <t>131251100</t>
  </si>
  <si>
    <t>Hloubení nezapažených jam a zářezů strojně s urovnáním dna do předepsaného profilu a spádu v hornině třídy těžitelnosti I skupiny 3 do 20 m3</t>
  </si>
  <si>
    <t>1321787555</t>
  </si>
  <si>
    <t>šachty</t>
  </si>
  <si>
    <t>1,5*1,5*2</t>
  </si>
  <si>
    <t>132254201</t>
  </si>
  <si>
    <t>Hloubení zapažených rýh šířky přes 800 do 2 000 mm strojně s urovnáním dna do předepsaného profilu a spádu v hornině třídy těžitelnosti I skupiny 3 do 20 m3</t>
  </si>
  <si>
    <t>2060071434</t>
  </si>
  <si>
    <t>11*1,5*1</t>
  </si>
  <si>
    <t>151811131</t>
  </si>
  <si>
    <t>Zřízení pažicích boxů pro pažení a rozepření stěn rýh podzemního vedení hloubka výkopu do 4 m, šířka do 1,2 m</t>
  </si>
  <si>
    <t>119177758</t>
  </si>
  <si>
    <t>11*1,5*2</t>
  </si>
  <si>
    <t>151811231</t>
  </si>
  <si>
    <t>Odstranění pažicích boxů pro pažení a rozepření stěn rýh podzemního vedení hloubka výkopu do 4 m, šířka do 1,2 m</t>
  </si>
  <si>
    <t>-60453526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</si>
  <si>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</si>
  <si>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</si>
  <si>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-702706274</t>
  </si>
  <si>
    <t>4,5+4,4+1,65</t>
  </si>
  <si>
    <t>Nakládání, skládání a překládání neulehlého výkopku nebo sypaniny strojně nakládání, množství přes 100 m3, z hornin třídy těžitelnosti I, skupiny 1 až 3</t>
  </si>
  <si>
    <t>1433044143</t>
  </si>
  <si>
    <t>10,55</t>
  </si>
  <si>
    <t>Poplatek za uložení stavebního odpadu na recyklační skládce (skládkovné) zeminy a kamení zatříděného do Katalogu odpadů pod kódem 17 05 04</t>
  </si>
  <si>
    <t>1771237998</t>
  </si>
  <si>
    <t>10,55*1,8</t>
  </si>
  <si>
    <t>Uložení sypaniny na skládky nebo meziskládky bez hutnění s upravením uložené sypaniny do předepsaného tvaru</t>
  </si>
  <si>
    <t>-40179596</t>
  </si>
  <si>
    <t>174101101</t>
  </si>
  <si>
    <t>Zásyp sypaninou z jakékoliv horniny strojně s uložením výkopku ve vrstvách se zhutněním jam, šachet, rýh nebo kolem objektů v těchto vykopávkách</t>
  </si>
  <si>
    <t>-704735088</t>
  </si>
  <si>
    <t>16,5-4,4-1,65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</si>
  <si>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</si>
  <si>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</si>
  <si>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-1087786979</t>
  </si>
  <si>
    <t>11*0,4*1</t>
  </si>
  <si>
    <t>58331200</t>
  </si>
  <si>
    <t>štěrkopísek netříděný</t>
  </si>
  <si>
    <t>298459142</t>
  </si>
  <si>
    <t>4,4*2 "Přepočtené koeficientem množství</t>
  </si>
  <si>
    <t>451572111</t>
  </si>
  <si>
    <t>Lože pod potrubí, stoky a drobné objekty v otevřeném výkopu z kameniva drobného těženého 0 až 4 mm</t>
  </si>
  <si>
    <t>-1923874166</t>
  </si>
  <si>
    <t>11*0,15*1</t>
  </si>
  <si>
    <t>Trubní vedení</t>
  </si>
  <si>
    <t>871181141x</t>
  </si>
  <si>
    <t>Montáž vodovodního potrubí z polyetylenu PE100 RC v otevřeném výkopu svařovaných na tupo SDR 11/PN16 d 50 x 6,9 mm</t>
  </si>
  <si>
    <t>1740181852</t>
  </si>
  <si>
    <t>28613502x</t>
  </si>
  <si>
    <t>potrubí vodovodní dvouvrstvé PE100 RC SDR11 50x6,9mm</t>
  </si>
  <si>
    <t>785852043</t>
  </si>
  <si>
    <t>11*1,015 "Přepočtené koeficientem množství</t>
  </si>
  <si>
    <t>892233122.1</t>
  </si>
  <si>
    <t>Proplach a dezinfekce vodovodního potrubí DN od 40 do 70</t>
  </si>
  <si>
    <t>902742391</t>
  </si>
  <si>
    <t>892241111.1</t>
  </si>
  <si>
    <t>Tlakové zkoušky vodou na potrubí DN do 80</t>
  </si>
  <si>
    <t>1720372207</t>
  </si>
  <si>
    <t>893811263</t>
  </si>
  <si>
    <t>Osazení vodoměrné šachty z polypropylenu PP obetonované pro statické zatížení kruhové, průměru D do 1,2 m, světlé hloubky přes 1,4 m do 1,6 m</t>
  </si>
  <si>
    <t>1144888798</t>
  </si>
  <si>
    <t>R6230575</t>
  </si>
  <si>
    <t xml:space="preserve">Vodoměrná šachta s uzamykatelným poklopem 12.5 t, s vystrojením pro osazení vodoměru dn25 6,3m3/h dl.260mm,rozměry šachty jsou 610 x 490 mm x výška 1420 mm, včetně vystrojení, poklopu a příslušenství </t>
  </si>
  <si>
    <t>298459517</t>
  </si>
  <si>
    <t>899721111</t>
  </si>
  <si>
    <t>Signalizační vodič na potrubí DN do 150 mm</t>
  </si>
  <si>
    <t>1403339797</t>
  </si>
  <si>
    <t>899722112</t>
  </si>
  <si>
    <t>Krytí potrubí z plastů výstražnou fólií z PVC šířky přes 20 do 25 cm</t>
  </si>
  <si>
    <t>25860664</t>
  </si>
  <si>
    <t>98541R</t>
  </si>
  <si>
    <t>M+D Napopjení na stávající rozvod vodovodu</t>
  </si>
  <si>
    <t>-1613187903</t>
  </si>
  <si>
    <t>998011001</t>
  </si>
  <si>
    <t>Přesun hmot pro budovy občanské výstavby, bydlení, výrobu a služby s nosnou svislou konstrukcí zděnou z cihel, tvárnic nebo kamene vodorovná dopravní vzdálenost do 100 m základní pro budovy výšky do 6 m</t>
  </si>
  <si>
    <t>-1907445476</t>
  </si>
  <si>
    <t xml:space="preserve">04b - Přípojka dešťové kanalizace </t>
  </si>
  <si>
    <t>CS ÚRS 2022 02</t>
  </si>
  <si>
    <t>-444692943</t>
  </si>
  <si>
    <t>1,5*1,5*3*1</t>
  </si>
  <si>
    <t>132251251</t>
  </si>
  <si>
    <t>Hloubení nezapažených rýh šířky přes 800 do 2 000 mm strojně s urovnáním dna do předepsaného profilu a spádu v hornině třídy těžitelnosti I skupiny 3 do 20 m3</t>
  </si>
  <si>
    <t>-52728460</t>
  </si>
  <si>
    <t>kanalizace</t>
  </si>
  <si>
    <t>12*1,8*0,9</t>
  </si>
  <si>
    <t>427910005</t>
  </si>
  <si>
    <t>12*1,8*2</t>
  </si>
  <si>
    <t>-84475943</t>
  </si>
  <si>
    <t>-1147076256</t>
  </si>
  <si>
    <t>6,75+4,86+1,62</t>
  </si>
  <si>
    <t>Nakládání, skládání a překládání neulehlého výkopku nebo sypaniny strojně nakládání, množství přes 100 m3, z hornin třídy těžitelnosti I, skupiny 1 až 3</t>
  </si>
  <si>
    <t>548047318</t>
  </si>
  <si>
    <t>13,23</t>
  </si>
  <si>
    <t>-1130803423</t>
  </si>
  <si>
    <t>13,23*1,8</t>
  </si>
  <si>
    <t>1031609390</t>
  </si>
  <si>
    <t>332815574</t>
  </si>
  <si>
    <t>zásyp rýh (zemina použita z výkopku)</t>
  </si>
  <si>
    <t>19,44-4,86-1,62</t>
  </si>
  <si>
    <t>-1445295892</t>
  </si>
  <si>
    <t>12*0,45*0,9</t>
  </si>
  <si>
    <t>283795537</t>
  </si>
  <si>
    <t>4,86*2 "Přepočtené koeficientem množství</t>
  </si>
  <si>
    <t>-1692555462</t>
  </si>
  <si>
    <t>12*0,15*0,9</t>
  </si>
  <si>
    <t>465R</t>
  </si>
  <si>
    <t>M+D napojení na hlavní řad TB 1200/1500 - bude provedeno napojením potrubí pod úhlem 45° do výseku na potrubí stoky TB 1200/1500 a obetonováním napojeného potrubí</t>
  </si>
  <si>
    <t>1214622123</t>
  </si>
  <si>
    <t>871353121</t>
  </si>
  <si>
    <t>Montáž kanalizačního potrubí z tvrdého PVC-U hladkého plnostěnného tuhost SN 8 DN 200</t>
  </si>
  <si>
    <t>-322970396</t>
  </si>
  <si>
    <t>28611167</t>
  </si>
  <si>
    <t>trubka kanalizační PVC-U plnostěnná jednovrstvá DN 200x1000mm SN8</t>
  </si>
  <si>
    <t>-920276932</t>
  </si>
  <si>
    <t>12*1,03 "Přepočtené koeficientem množství</t>
  </si>
  <si>
    <t>899623161X</t>
  </si>
  <si>
    <t>Obetonování dna šachet betonem prostým v otevřeném výkopu, betonem tř. C 20/25</t>
  </si>
  <si>
    <t>128263006</t>
  </si>
  <si>
    <t>1,5*1,5*0,3*1</t>
  </si>
  <si>
    <t>894411311</t>
  </si>
  <si>
    <t>Osazení betonových nebo železobetonových dílců pro šachty skruží rovných</t>
  </si>
  <si>
    <t>CS ÚRS 2023 02</t>
  </si>
  <si>
    <t>2003382664</t>
  </si>
  <si>
    <t>59224420X</t>
  </si>
  <si>
    <t>skruž betonové šachty DN 1000 kanalizační 100x100x12cm, stupadla poplastovaná</t>
  </si>
  <si>
    <t>-1536466803</t>
  </si>
  <si>
    <t>894412411</t>
  </si>
  <si>
    <t>Osazení betonových nebo železobetonových dílců pro šachty skruží přechodových</t>
  </si>
  <si>
    <t>-1010075691</t>
  </si>
  <si>
    <t>59224168</t>
  </si>
  <si>
    <t>skruž betonová přechodová 62,5/100x60x12cm, stupadla poplastovaná kapsová</t>
  </si>
  <si>
    <t>-1123839953</t>
  </si>
  <si>
    <t>894414111</t>
  </si>
  <si>
    <t>Osazení betonových nebo železobetonových dílců pro šachty skruží základových (dno)</t>
  </si>
  <si>
    <t>1159130218</t>
  </si>
  <si>
    <t>59224447X</t>
  </si>
  <si>
    <t>dno betonové šachty DN 1000 kanalizační výšky 150cm přímé  čedičová výstelka</t>
  </si>
  <si>
    <t>-1803730123</t>
  </si>
  <si>
    <t>452112112</t>
  </si>
  <si>
    <t>Osazení betonových dílců prstenců nebo rámů pod poklopy a mříže, výšky do 100 mm</t>
  </si>
  <si>
    <t>-909951990</t>
  </si>
  <si>
    <t>59224011</t>
  </si>
  <si>
    <t>prstenec šachtový vyrovnávací betonový 625x100x60mm</t>
  </si>
  <si>
    <t>1668847154</t>
  </si>
  <si>
    <t>899104112</t>
  </si>
  <si>
    <t>Osazení poklopů litinových, ocelových nebo železobetonových včetně rámů pro třídu zatížení D400, E600</t>
  </si>
  <si>
    <t>590237737</t>
  </si>
  <si>
    <t>28661935</t>
  </si>
  <si>
    <t>poklop šachtový litinový DN 600 pro třídu zatížení D400</t>
  </si>
  <si>
    <t>-2116634016</t>
  </si>
  <si>
    <t>892351111</t>
  </si>
  <si>
    <t>Tlakové zkoušky vodou na potrubí DN 150 nebo 200</t>
  </si>
  <si>
    <t>-1544641019</t>
  </si>
  <si>
    <t>Krytí potrubí z plastů výstražnou fólií z PVC šířky 25 cm</t>
  </si>
  <si>
    <t>1150455243</t>
  </si>
  <si>
    <t>Přesun hmot pro budovy občanské výstavby, bydlení, výrobu a služby s nosnou svislou konstrukcí zděnou z cihel, tvárnic nebo kamene vodorovná dopravní vzdálenost do 100 m pro budovy výšky do 6 m</t>
  </si>
  <si>
    <t>1782308375</t>
  </si>
  <si>
    <t>04c - Venkovní kanalizace</t>
  </si>
  <si>
    <t xml:space="preserve">    721 - Zdravotechnika - vnitřní kanalizace</t>
  </si>
  <si>
    <t>131251102</t>
  </si>
  <si>
    <t>Hloubení nezapažených jam a zářezů strojně s urovnáním dna do předepsaného profilu a spádu v hornině třídy těžitelnosti I skupiny 3 přes 20 do 50 m3</t>
  </si>
  <si>
    <t>249566883</t>
  </si>
  <si>
    <t>1,5*1,5*3*5</t>
  </si>
  <si>
    <t>132254204</t>
  </si>
  <si>
    <t>Hloubení zapažených rýh šířky přes 800 do 2 000 mm strojně s urovnáním dna do předepsaného profilu a spádu v hornině třídy těžitelnosti I skupiny 3 přes 100 do 500 m3</t>
  </si>
  <si>
    <t>1415419646</t>
  </si>
  <si>
    <t>257*1,5*0,9</t>
  </si>
  <si>
    <t>1399585402</t>
  </si>
  <si>
    <t>257*1,5*2</t>
  </si>
  <si>
    <t>259907319</t>
  </si>
  <si>
    <t>-1594201289</t>
  </si>
  <si>
    <t>33,75+104,085+34,695</t>
  </si>
  <si>
    <t>-1457180870</t>
  </si>
  <si>
    <t>172,53</t>
  </si>
  <si>
    <t>-176643426</t>
  </si>
  <si>
    <t>172,53*1,8</t>
  </si>
  <si>
    <t>1371973027</t>
  </si>
  <si>
    <t>-1406984501</t>
  </si>
  <si>
    <t>346,95-104,085-34,695</t>
  </si>
  <si>
    <t>-1568419338</t>
  </si>
  <si>
    <t>257*0,45*0,9</t>
  </si>
  <si>
    <t>192528727</t>
  </si>
  <si>
    <t>104,085*2 "Přepočtené koeficientem množství</t>
  </si>
  <si>
    <t>765419934</t>
  </si>
  <si>
    <t>257*0,15*0,9</t>
  </si>
  <si>
    <t>721173401</t>
  </si>
  <si>
    <t>Potrubí z trub PVC SN4 DN 110</t>
  </si>
  <si>
    <t>580383629</t>
  </si>
  <si>
    <t>721173402</t>
  </si>
  <si>
    <t>Potrubí z trub PVC SN4 DN 125</t>
  </si>
  <si>
    <t>378423562</t>
  </si>
  <si>
    <t>183+6</t>
  </si>
  <si>
    <t>871313121</t>
  </si>
  <si>
    <t>1782304296</t>
  </si>
  <si>
    <t>28611164</t>
  </si>
  <si>
    <t>-357285321</t>
  </si>
  <si>
    <t>47*1,03 "Přepočtené koeficientem množství</t>
  </si>
  <si>
    <t>-1773590919</t>
  </si>
  <si>
    <t>-321802974</t>
  </si>
  <si>
    <t>22*1,03 "Přepočtené koeficientem množství</t>
  </si>
  <si>
    <t>877310310</t>
  </si>
  <si>
    <t>Montáž tvarovek na kanalizačním plastovém potrubí z PP nebo PVC-U hladkého plnostěnného kolen, víček nebo hrdlových uzávěrů DN 150</t>
  </si>
  <si>
    <t>1146913612</t>
  </si>
  <si>
    <t>28617182</t>
  </si>
  <si>
    <t>koleno kanalizační SN16 DN 150x45°</t>
  </si>
  <si>
    <t>-946974197</t>
  </si>
  <si>
    <t>877350310</t>
  </si>
  <si>
    <t>Montáž tvarovek na kanalizačním plastovém potrubí z PP nebo PVC-U hladkého plnostěnného kolen, víček nebo hrdlových uzávěrů DN 200</t>
  </si>
  <si>
    <t>-1222767269</t>
  </si>
  <si>
    <t>28617183</t>
  </si>
  <si>
    <t>koleno kanalizační SN16 DN 200x45°</t>
  </si>
  <si>
    <t>-805159217</t>
  </si>
  <si>
    <t>892271111</t>
  </si>
  <si>
    <t>Tlakové zkoušky vodou na potrubí DN 100 nebo 125</t>
  </si>
  <si>
    <t>1308915235</t>
  </si>
  <si>
    <t>5+183+6</t>
  </si>
  <si>
    <t>664300826</t>
  </si>
  <si>
    <t>47+22</t>
  </si>
  <si>
    <t>894812202</t>
  </si>
  <si>
    <t>Revizní a čistící šachta z polypropylenu PP pro hladké trouby DN 425 šachtové dno (DN šachty / DN trubního vedení) DN 425/150 průtočné 30°,60°,90°</t>
  </si>
  <si>
    <t>501524345</t>
  </si>
  <si>
    <t>894812232</t>
  </si>
  <si>
    <t>Revizní a čistící šachta z polypropylenu PP pro hladké trouby DN 425 roura šachtová korugovaná bez hrdla, světlé hloubky 2000 mm</t>
  </si>
  <si>
    <t>-940556754</t>
  </si>
  <si>
    <t>894812249</t>
  </si>
  <si>
    <t>Revizní a čistící šachta z polypropylenu PP pro hladké trouby DN 425 roura šachtová korugovaná Příplatek k cenám 2231 - 2242 za uříznutí šachtové roury</t>
  </si>
  <si>
    <t>282583594</t>
  </si>
  <si>
    <t>894812251X</t>
  </si>
  <si>
    <t>Revizní a čistící šachta z polypropylenu PP pro hladké trouby DN 425 poklop betonový (pro třídu zatížení) s betonovým konusem (B125) Pachotěsný</t>
  </si>
  <si>
    <t>-424787549</t>
  </si>
  <si>
    <t>1164707005</t>
  </si>
  <si>
    <t>1,5*1,5*0,3*5</t>
  </si>
  <si>
    <t>1750030137</t>
  </si>
  <si>
    <t>194+69</t>
  </si>
  <si>
    <t>998011002</t>
  </si>
  <si>
    <t>Přesun hmot pro budovy občanské výstavby, bydlení, výrobu a služby s nosnou svislou konstrukcí zděnou z cihel, tvárnic nebo kamene vodorovná dopravní vzdálenost do 100 m základní pro budovy výšky přes 6 do 12 m</t>
  </si>
  <si>
    <t>-1291406172</t>
  </si>
  <si>
    <t>721</t>
  </si>
  <si>
    <t>Zdravotechnika - vnitřní kanalizace</t>
  </si>
  <si>
    <t>721242105</t>
  </si>
  <si>
    <t>Lapače střešních splavenin polypropylenové (PP) se svislým odtokem DN 110</t>
  </si>
  <si>
    <t>1445624666</t>
  </si>
  <si>
    <t>998721101</t>
  </si>
  <si>
    <t>Přesun hmot pro vnitřní kanalizaci stanovený z hmotnosti přesunovaného materiálu vodorovná dopravní vzdálenost do 50 m základní v objektech výšky do 6 m</t>
  </si>
  <si>
    <t>-1135667351</t>
  </si>
  <si>
    <t>04d - Venkovní vodovod</t>
  </si>
  <si>
    <t>132254203</t>
  </si>
  <si>
    <t>Hloubení zapažených rýh šířky přes 800 do 2 000 mm strojně s urovnáním dna do předepsaného profilu a spádu v hornině třídy těžitelnosti I skupiny 3 přes 50 do 100 m3</t>
  </si>
  <si>
    <t>1142160163</t>
  </si>
  <si>
    <t>45*1,5*1</t>
  </si>
  <si>
    <t>-1051946343</t>
  </si>
  <si>
    <t>45*1,5*2</t>
  </si>
  <si>
    <t>1499993022</t>
  </si>
  <si>
    <t>1773129802</t>
  </si>
  <si>
    <t>18+6,75</t>
  </si>
  <si>
    <t>1408046715</t>
  </si>
  <si>
    <t>24,75</t>
  </si>
  <si>
    <t>-1267828372</t>
  </si>
  <si>
    <t>24,75*1,8</t>
  </si>
  <si>
    <t>-894184078</t>
  </si>
  <si>
    <t>544284411</t>
  </si>
  <si>
    <t>67,5-18-6,75</t>
  </si>
  <si>
    <t>-1458659608</t>
  </si>
  <si>
    <t>45*0,4*1</t>
  </si>
  <si>
    <t>235270777</t>
  </si>
  <si>
    <t>18*2 "Přepočtené koeficientem množství</t>
  </si>
  <si>
    <t>540874641</t>
  </si>
  <si>
    <t>45*0,15*1</t>
  </si>
  <si>
    <t>722173114X</t>
  </si>
  <si>
    <t xml:space="preserve">Potrubí z plastových trubek LDPE 25x3,0 </t>
  </si>
  <si>
    <t>690793626</t>
  </si>
  <si>
    <t>Proplach a dezinfekce vodovodního potrubí DN do 70</t>
  </si>
  <si>
    <t>-541490406</t>
  </si>
  <si>
    <t>-675674335</t>
  </si>
  <si>
    <t>230202031</t>
  </si>
  <si>
    <t>Montáž plastové chráničky průměru do 63 mm</t>
  </si>
  <si>
    <t>-1002584579</t>
  </si>
  <si>
    <t>28613527</t>
  </si>
  <si>
    <t>potrubí vodovodní třívrstvé PE100 RC SDR11 63x5,80mm</t>
  </si>
  <si>
    <t>-1834415392</t>
  </si>
  <si>
    <t>230202032</t>
  </si>
  <si>
    <t>Montáž plastové chráničky průměru přes 63 do 110 mm</t>
  </si>
  <si>
    <t>-1998560146</t>
  </si>
  <si>
    <t>28613530</t>
  </si>
  <si>
    <t>potrubí vodovodní třívrstvé PE100 RC SDR11 90x8,2mm</t>
  </si>
  <si>
    <t>2047787859</t>
  </si>
  <si>
    <t>-730448348</t>
  </si>
  <si>
    <t>1758949205</t>
  </si>
  <si>
    <t>1305659181</t>
  </si>
  <si>
    <t>1007347246</t>
  </si>
  <si>
    <t>04e - ČS + Systém dešťové vody</t>
  </si>
  <si>
    <t>01 - čerpací stanice</t>
  </si>
  <si>
    <t>02 - Systém dešťové vody</t>
  </si>
  <si>
    <t>01</t>
  </si>
  <si>
    <t>čerpací stanice</t>
  </si>
  <si>
    <t>K082</t>
  </si>
  <si>
    <t>betonová prefabrikovaná šachta o rozměrech : vnitřní průměr 1500 mm, vnější průměr 1800mm, výška 5550 mm</t>
  </si>
  <si>
    <t>1105319768</t>
  </si>
  <si>
    <t>K083</t>
  </si>
  <si>
    <t xml:space="preserve">Čerpadlo: Řezací oběžné kolo/průchodnost 6mm, parametry: Q = 3 l/s, H = 6m, elektromotor 0,9 kW/2750 ot.min,materíálové provedení - litina. Příslušenství v ceně: spouštěcí zařízení do 4,5m (vedení tyčemi), 10m kabelu, teplotní a vlhkostní ochrana </t>
  </si>
  <si>
    <t>1035896281</t>
  </si>
  <si>
    <t>K084</t>
  </si>
  <si>
    <t>Technologické vystrojení</t>
  </si>
  <si>
    <t>583515197</t>
  </si>
  <si>
    <t>K086</t>
  </si>
  <si>
    <t>Elektrický rozvaděč</t>
  </si>
  <si>
    <t>-1777069571</t>
  </si>
  <si>
    <t>K087</t>
  </si>
  <si>
    <t>pachotěsný poklop</t>
  </si>
  <si>
    <t>1106852540</t>
  </si>
  <si>
    <t>K088</t>
  </si>
  <si>
    <t>Nerezový poklop 1000x840mm</t>
  </si>
  <si>
    <t>564015131</t>
  </si>
  <si>
    <t>K089</t>
  </si>
  <si>
    <t>Vstupní nerezový žebřík</t>
  </si>
  <si>
    <t>1306064429</t>
  </si>
  <si>
    <t>K090</t>
  </si>
  <si>
    <t>Výsuvná nerezová madla</t>
  </si>
  <si>
    <t>454485916</t>
  </si>
  <si>
    <t>K091</t>
  </si>
  <si>
    <t>Montáž technologického vystrojení a uvedení do provozu</t>
  </si>
  <si>
    <t>340912186</t>
  </si>
  <si>
    <t>K092</t>
  </si>
  <si>
    <t>Doprava</t>
  </si>
  <si>
    <t>1000529568</t>
  </si>
  <si>
    <t>02</t>
  </si>
  <si>
    <t>Systém dešťové vody</t>
  </si>
  <si>
    <t>K093</t>
  </si>
  <si>
    <t>Dešťová voda pro WC</t>
  </si>
  <si>
    <t>-1729981459</t>
  </si>
  <si>
    <t>K094</t>
  </si>
  <si>
    <t>Předfiltrace a čerpání dešťové vody</t>
  </si>
  <si>
    <t>1375385644</t>
  </si>
  <si>
    <t>K095</t>
  </si>
  <si>
    <t>Filtrace dešťové vody</t>
  </si>
  <si>
    <t>60161382</t>
  </si>
  <si>
    <t>K096</t>
  </si>
  <si>
    <t>Hygienické zabezpečení vody</t>
  </si>
  <si>
    <t>1370886127</t>
  </si>
  <si>
    <t>K097</t>
  </si>
  <si>
    <t>Chemické zabezpečení vody</t>
  </si>
  <si>
    <t>-1366284816</t>
  </si>
  <si>
    <t>K098</t>
  </si>
  <si>
    <t>Vstupní filtrace – pitná voda</t>
  </si>
  <si>
    <t>-2141216513</t>
  </si>
  <si>
    <t>04f - Vnitřní ZTI</t>
  </si>
  <si>
    <t xml:space="preserve">    722 - Zdravotechnika - vnitřní vodovod</t>
  </si>
  <si>
    <t xml:space="preserve">    727 - Zdravotechnika - požární ochrana</t>
  </si>
  <si>
    <t>2096539799</t>
  </si>
  <si>
    <t>-108663592</t>
  </si>
  <si>
    <t>721175201</t>
  </si>
  <si>
    <t>Plastové potrubí odhlučněné třívrstvé připojovací DN 32</t>
  </si>
  <si>
    <t>589893194</t>
  </si>
  <si>
    <t>odvod kondenzátu</t>
  </si>
  <si>
    <t>721175203</t>
  </si>
  <si>
    <t>Plastové potrubí odhlučněné třívrstvé připojovací DN 50</t>
  </si>
  <si>
    <t>329202088</t>
  </si>
  <si>
    <t>721175205</t>
  </si>
  <si>
    <t>Plastové potrubí odhlučněné třívrstvé připojovací DN 110</t>
  </si>
  <si>
    <t>1179315457</t>
  </si>
  <si>
    <t>46+19</t>
  </si>
  <si>
    <t>721175211</t>
  </si>
  <si>
    <t>Plastové potrubí odhlučněné třívrstvé odpadní (svislé) DN 75</t>
  </si>
  <si>
    <t>1151112607</t>
  </si>
  <si>
    <t>721175212</t>
  </si>
  <si>
    <t>Plastové potrubí odhlučněné třívrstvé odpadní (svislé) DN 110</t>
  </si>
  <si>
    <t>1732752646</t>
  </si>
  <si>
    <t>R721001</t>
  </si>
  <si>
    <t>Montáž tvarovek a ostátních mateiálů potrubí plastového odhlučněného třívrstvého</t>
  </si>
  <si>
    <t>-338768459</t>
  </si>
  <si>
    <t>2+2+6+2</t>
  </si>
  <si>
    <t>28615691</t>
  </si>
  <si>
    <t>zátka hrdlová odpadní plastové potrubí odhlučněné třívrstvé DN 110</t>
  </si>
  <si>
    <t>-1027740745</t>
  </si>
  <si>
    <t>28615690</t>
  </si>
  <si>
    <t>zátka hrdlová odpadní plastové potrubí odhlučněné třívrstvé DN 75</t>
  </si>
  <si>
    <t>-1244061463</t>
  </si>
  <si>
    <t>28615603</t>
  </si>
  <si>
    <t>čistící tvarovka odpadní plastové potrubí odhlučněné třívrstvé DN 110</t>
  </si>
  <si>
    <t>-90568639</t>
  </si>
  <si>
    <t>28615602</t>
  </si>
  <si>
    <t>čistící tvarovka odpadní plastové potrubí odhlučněné třívrstvé DN 75</t>
  </si>
  <si>
    <t>819712094</t>
  </si>
  <si>
    <t>721273153</t>
  </si>
  <si>
    <t>Ventilační hlavice z polypropylenu (PP) DN 110</t>
  </si>
  <si>
    <t>863495303</t>
  </si>
  <si>
    <t>721274123</t>
  </si>
  <si>
    <t>Ventily přivzdušňovací odpadních potrubí vnitřní DN 100</t>
  </si>
  <si>
    <t>-1217735948</t>
  </si>
  <si>
    <t>721290111</t>
  </si>
  <si>
    <t>Zkouška těsnosti kanalizace v objektech vodou do DN 125</t>
  </si>
  <si>
    <t>1358726121</t>
  </si>
  <si>
    <t>5+210+11+104+65</t>
  </si>
  <si>
    <t>R721056</t>
  </si>
  <si>
    <t>M+D Revizní dvířka 150x150, dle PD</t>
  </si>
  <si>
    <t>-1275758186</t>
  </si>
  <si>
    <t>R721096</t>
  </si>
  <si>
    <t>M+D HL 136N, dle PD</t>
  </si>
  <si>
    <t>1957510386</t>
  </si>
  <si>
    <t>998721103</t>
  </si>
  <si>
    <t>Přesun hmot pro vnitřní kanalizaci stanovený z hmotnosti přesunovaného materiálu vodorovná dopravní vzdálenost do 50 m základní v objektech výšky přes 12 do 24 m</t>
  </si>
  <si>
    <t>1283407835</t>
  </si>
  <si>
    <t>722</t>
  </si>
  <si>
    <t>Zdravotechnika - vnitřní vodovod</t>
  </si>
  <si>
    <t>R722115</t>
  </si>
  <si>
    <t>M+D HL 4000.1</t>
  </si>
  <si>
    <t>110752614</t>
  </si>
  <si>
    <t>722130233</t>
  </si>
  <si>
    <t>Potrubí z ocelových trubek pozinkovaných závitových svařovaných běžných DN 25</t>
  </si>
  <si>
    <t>-1029562616</t>
  </si>
  <si>
    <t>Požární vodovod - ocelové potrubí 1´´</t>
  </si>
  <si>
    <t>722130235</t>
  </si>
  <si>
    <t>Potrubí z ocelových trubek pozinkovaných závitových svařovaných běžných DN 40</t>
  </si>
  <si>
    <t>991879608</t>
  </si>
  <si>
    <t>Požární vodovod - ocelové potrubí 6/4´´</t>
  </si>
  <si>
    <t>722174022</t>
  </si>
  <si>
    <t>Potrubí z plastových trubek z polypropylenu PPR svařovaných polyfúzně PN 20 (SDR 6) D 20 x 3,4</t>
  </si>
  <si>
    <t>-765063710</t>
  </si>
  <si>
    <t>studená voda</t>
  </si>
  <si>
    <t>177+65</t>
  </si>
  <si>
    <t>teplá voda</t>
  </si>
  <si>
    <t>157+45+7</t>
  </si>
  <si>
    <t>cirkulace</t>
  </si>
  <si>
    <t>722174023</t>
  </si>
  <si>
    <t>Potrubí z plastových trubek z polypropylenu PPR svařovaných polyfúzně PN 20 (SDR 6) D 25 x 4,2</t>
  </si>
  <si>
    <t>-1899512997</t>
  </si>
  <si>
    <t>stoupačky</t>
  </si>
  <si>
    <t>7+7+56</t>
  </si>
  <si>
    <t>722174024</t>
  </si>
  <si>
    <t>Potrubí z plastových trubek z polypropylenu PPR svařovaných polyfúzně PN 20 (SDR 6) D 32 x 5,4</t>
  </si>
  <si>
    <t>-1488193381</t>
  </si>
  <si>
    <t>56+56</t>
  </si>
  <si>
    <t>722174025</t>
  </si>
  <si>
    <t>Potrubí z plastových trubek z polypropylenu PPR svařovaných polyfúzně PN 20 (SDR 6) D 40 x 6,7</t>
  </si>
  <si>
    <t>390298430</t>
  </si>
  <si>
    <t>722174026</t>
  </si>
  <si>
    <t>Potrubí z plastových trubek z polypropylenu PPR svařovaných polyfúzně PN 20 (SDR 6) D 50 x 8,3</t>
  </si>
  <si>
    <t>-1515567515</t>
  </si>
  <si>
    <t>722181231</t>
  </si>
  <si>
    <t>Ochrana potrubí termoizolačními trubicemi z pěnového polyetylenu PE přilepenými v příčných a podélných spojích, tloušťky izolace přes 9 do 13 mm, vnitřního průměru izolace DN do 22 mm</t>
  </si>
  <si>
    <t>2142592627</t>
  </si>
  <si>
    <t>722181232</t>
  </si>
  <si>
    <t>Ochrana potrubí termoizolačními trubicemi z pěnového polyetylenu PE přilepenými v příčných a podélných spojích, tloušťky izolace přes 9 do 13 mm, vnitřního průměru izolace DN přes 22 do 45 mm</t>
  </si>
  <si>
    <t>511837136</t>
  </si>
  <si>
    <t>185+214+12</t>
  </si>
  <si>
    <t>722181233</t>
  </si>
  <si>
    <t>Ochrana potrubí termoizolačními trubicemi z pěnového polyetylenu PE přilepenými v příčných a podélných spojích, tloušťky izolace přes 9 do 13 mm, vnitřního průměru izolace DN přes 45 do 63 mm</t>
  </si>
  <si>
    <t>-1561495448</t>
  </si>
  <si>
    <t>722231086</t>
  </si>
  <si>
    <t>Armatury se dvěma závity ventily zpětné mosazné PN 16 do 90°C vnitřní závit G 6/4"</t>
  </si>
  <si>
    <t>-1284156854</t>
  </si>
  <si>
    <t>722231204</t>
  </si>
  <si>
    <t>Armatury se dvěma závity ventily redukční tlakové mosazné bez manometru PN 6 do 25 °C G 5/4"</t>
  </si>
  <si>
    <t>-1932358937</t>
  </si>
  <si>
    <t>722232045</t>
  </si>
  <si>
    <t>Armatury se dvěma závity kulové kohouty PN 42 do 185 °C přímé vnitřní závit G 1"</t>
  </si>
  <si>
    <t>266041657</t>
  </si>
  <si>
    <t>722232047</t>
  </si>
  <si>
    <t>Armatury se dvěma závity kulové kohouty PN 42 do 185 °C přímé vnitřní závit G 6/4"</t>
  </si>
  <si>
    <t>-1456284432</t>
  </si>
  <si>
    <t>722232062</t>
  </si>
  <si>
    <t>Armatury se dvěma závity kulové kohouty PN 42 do 185 °C přímé vnitřní závit s vypouštěním G 3/4"</t>
  </si>
  <si>
    <t>-1091529365</t>
  </si>
  <si>
    <t>722232063</t>
  </si>
  <si>
    <t>Armatury se dvěma závity kulové kohouty PN 42 do 185 °C přímé vnitřní závit s vypouštěním G 1"</t>
  </si>
  <si>
    <t>-1020911513</t>
  </si>
  <si>
    <t>722232064</t>
  </si>
  <si>
    <t>Armatury se dvěma závity kulové kohouty PN 42 do 185 °C přímé vnitřní závit s vypouštěním G 5/4"</t>
  </si>
  <si>
    <t>-506066727</t>
  </si>
  <si>
    <t>722232065</t>
  </si>
  <si>
    <t>Armatury se dvěma závity kulové kohouty PN 42 do 185 °C přímé vnitřní závit s vypouštěním G 6/4"</t>
  </si>
  <si>
    <t>1087957100</t>
  </si>
  <si>
    <t>722240121</t>
  </si>
  <si>
    <t>Armatury z plastických hmot kohouty (PPR) kulové DN 16</t>
  </si>
  <si>
    <t>-1962599283</t>
  </si>
  <si>
    <t>722240122</t>
  </si>
  <si>
    <t>Armatury z plastických hmot kohouty (PPR) kulové DN 20</t>
  </si>
  <si>
    <t>-44065010</t>
  </si>
  <si>
    <t>722240123</t>
  </si>
  <si>
    <t>Armatury z plastických hmot kohouty (PPR) kulové DN 25</t>
  </si>
  <si>
    <t>-803947695</t>
  </si>
  <si>
    <t>722240124</t>
  </si>
  <si>
    <t>Armatury z plastických hmot kohouty (PPR) kulové DN 32</t>
  </si>
  <si>
    <t>372032259</t>
  </si>
  <si>
    <t>722240125</t>
  </si>
  <si>
    <t>Armatury z plastických hmot kohouty (PPR) kulové DN 40</t>
  </si>
  <si>
    <t>1275875838</t>
  </si>
  <si>
    <t>R722111</t>
  </si>
  <si>
    <t>M+D Termostatický ventil DN20</t>
  </si>
  <si>
    <t>-717413228</t>
  </si>
  <si>
    <t>R722112</t>
  </si>
  <si>
    <t>M+D Termostatický ventil DN25</t>
  </si>
  <si>
    <t>-701784208</t>
  </si>
  <si>
    <t>R722113</t>
  </si>
  <si>
    <t>Nezámrzný ventil 3/4''</t>
  </si>
  <si>
    <t>8014440</t>
  </si>
  <si>
    <t>R722114</t>
  </si>
  <si>
    <t>Cirkulační oběhové čerpadlo 230V, 0,22A, 60l/min</t>
  </si>
  <si>
    <t>-1680525933</t>
  </si>
  <si>
    <t>722250133</t>
  </si>
  <si>
    <t>Požární příslušenství a armatury hydrantový systém s tvarově stálou hadicí celoplechový D 25 x 30 m</t>
  </si>
  <si>
    <t>236525204</t>
  </si>
  <si>
    <t>722290215</t>
  </si>
  <si>
    <t>Zkoušky, proplach a desinfekce vodovodního potrubí zkoušky těsnosti vodovodního potrubí hrdlového nebo přírubového do DN 100</t>
  </si>
  <si>
    <t>-1907596130</t>
  </si>
  <si>
    <t>722290234</t>
  </si>
  <si>
    <t>Zkoušky, proplach a desinfekce vodovodního potrubí proplach a desinfekce vodovodního potrubí do DN 80</t>
  </si>
  <si>
    <t>-1930200572</t>
  </si>
  <si>
    <t>488+185+214+12+32</t>
  </si>
  <si>
    <t>722290246</t>
  </si>
  <si>
    <t>Zkoušky, proplach a desinfekce vodovodního potrubí zkoušky těsnosti vodovodního potrubí plastového do DN 40</t>
  </si>
  <si>
    <t>-1137371663</t>
  </si>
  <si>
    <t>488+185+214+12</t>
  </si>
  <si>
    <t>722290249</t>
  </si>
  <si>
    <t>Zkoušky, proplach a desinfekce vodovodního potrubí zkoušky těsnosti vodovodního potrubí plastového přes DN 40 do DN 90</t>
  </si>
  <si>
    <t>2088169798</t>
  </si>
  <si>
    <t>998722103</t>
  </si>
  <si>
    <t>Přesun hmot pro vnitřní vodovod stanovený z hmotnosti přesunovaného materiálu vodorovná dopravní vzdálenost do 50 m základní v objektech výšky přes 12 do 24 m</t>
  </si>
  <si>
    <t>1430679974</t>
  </si>
  <si>
    <t>727</t>
  </si>
  <si>
    <t>Zdravotechnika - požární ochrana</t>
  </si>
  <si>
    <t>727213221</t>
  </si>
  <si>
    <t>Protipožární trubní ucpávky plastového potrubí prostup stropem tloušťky 150 mm požární odolnost EI 120 D 32</t>
  </si>
  <si>
    <t>-1117760504</t>
  </si>
  <si>
    <t>998727103</t>
  </si>
  <si>
    <t>Přesun hmot pro protipožární ochranu stanovený z hmotnosti přesunovaného materiálu vodorovná dopravní vzdálenost do 50 m základní v objektech výšky přes 12 do 24 m</t>
  </si>
  <si>
    <t>1911722224</t>
  </si>
  <si>
    <t>SO05 - UTCH</t>
  </si>
  <si>
    <t xml:space="preserve">    731 - Ústřední vytápění - kotelny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</si>
  <si>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</si>
  <si>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</si>
  <si>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</si>
  <si>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751 - Vzduchotechnika</t>
  </si>
  <si>
    <t xml:space="preserve">    751X - Ostatní</t>
  </si>
  <si>
    <t>22513183</t>
  </si>
  <si>
    <t>731</t>
  </si>
  <si>
    <t>Ústřední vytápění - kotelny</t>
  </si>
  <si>
    <t>K049</t>
  </si>
  <si>
    <t>Tepelné čerpadlo země/voda včetně vestavěné ekvitermní regulace doplněné o 3x rozšiřující modul regulace a 2x dálkové ovládání a dalšího příslušenství. Tepelný výkon při B0/W35 (min/max) 11 - 44 kW.</t>
  </si>
  <si>
    <t>-1118610991</t>
  </si>
  <si>
    <t>K050</t>
  </si>
  <si>
    <t>Akumulační zásobník vytápění včetně tepelné izolace, objem 720 litrů.</t>
  </si>
  <si>
    <t>284165234</t>
  </si>
  <si>
    <t>K051</t>
  </si>
  <si>
    <t>Elektrická topná příruba - 6 kW (400V/50Hz).</t>
  </si>
  <si>
    <t>-499078750</t>
  </si>
  <si>
    <t>K052</t>
  </si>
  <si>
    <t>Akumulační zásobník chlazení včetně tepelné izolace, objem 1000 litrů.</t>
  </si>
  <si>
    <t>-1568789162</t>
  </si>
  <si>
    <t>K053</t>
  </si>
  <si>
    <t>Tlaková expanzní nádoba primárního okruhu o objemu 50 litrů s membránou vhodnou pro nemrznoucí směs.</t>
  </si>
  <si>
    <t>-879695763</t>
  </si>
  <si>
    <t>K054</t>
  </si>
  <si>
    <t>Tlaková expanzní nádoba otopného systému o objemu 200 litrů.</t>
  </si>
  <si>
    <t>1491260459</t>
  </si>
  <si>
    <t>K055</t>
  </si>
  <si>
    <t>Tlaková expanzní nádoba chladivového systému o objemu 35 litrů s membránou vhodnou pro nemrznoucí směs.</t>
  </si>
  <si>
    <t>-1979096421</t>
  </si>
  <si>
    <t>K056</t>
  </si>
  <si>
    <t>Třícestný přepínací ventil (DN65, Kvs = 90,0) s pohonem dle požadavku MaR (kroutící monet pomohu 30 Nm).</t>
  </si>
  <si>
    <t>-761121291</t>
  </si>
  <si>
    <t>K057</t>
  </si>
  <si>
    <t>Třícestný přepínací ventil (DN50, Kvs = 40,0) s pohonem dle požadavku MaR.</t>
  </si>
  <si>
    <t>232294954</t>
  </si>
  <si>
    <t>K058</t>
  </si>
  <si>
    <t>"Oběhové čerpadlo vychlazování s plynulým nastavením otáček, primární okruh (pracovní bod: Q = 11,8 m3/h, H = 14,0 m, 230V/50Hz, 1400W)</t>
  </si>
  <si>
    <t>1703939647</t>
  </si>
  <si>
    <t>K059</t>
  </si>
  <si>
    <t>Vychlazovací deskový nerezový výměník o výkonu 63 kW. _x000D_
Strana otopné vody: teplotní spád 35/30°C, průtok 10,8 m³/h, tlaková ztráta 10 kPa _x000D_
Strana zemních vrtů: teplotní spád 20/25°C, průtok 11,8 m³/h, tlaková ztráta 10 kPa</t>
  </si>
  <si>
    <t>-657234453</t>
  </si>
  <si>
    <t>K060</t>
  </si>
  <si>
    <t>Oběhové čerpadlo primární strany deskového výměníku pro chlazení objektu_x000D_
(pracovní bod: Q = 3,0 m3/h, H = 4,0 m, 230V/50Hz, 150W)</t>
  </si>
  <si>
    <t>-1821178291</t>
  </si>
  <si>
    <t>K061</t>
  </si>
  <si>
    <t>Deskový nerezový výměník o výkonu 16 kW. _x000D_
Primární strana (nemrznoucí směs): teplotní spád 8/13°C, průtok 3,0 m³/h, _x000D_
tlaková ztráta 10 kPa _x000D_
Strana chlazení objektu (voda): teplotní spád 15/20°C, průtok 2,8 m³/h, _x000D_
tlaková ztráta 10 kPa</t>
  </si>
  <si>
    <t>1530075279</t>
  </si>
  <si>
    <t>K062</t>
  </si>
  <si>
    <t>Oběhové čerpadlo primární strany deskového výměníku pro zásobování chladem VZT _x000D_
(pracovní bod: Q = 5,6 m3/h, H = 4,0 m, 230V/50Hz, 150W)</t>
  </si>
  <si>
    <t>999417064</t>
  </si>
  <si>
    <t>K063</t>
  </si>
  <si>
    <t>Deskový nerezový výměník o výkonu 30 kW. _x000D_
Primární strana (nemrznoucí směs): teplotní spád 8/13°C, průtok 5,6 m³/h, _x000D_
tlaková ztráta 10 kPa _x000D_
Strana VZT (voda): teplotní spád 10/15°C, průtok 5,2 m³/h, tlaková ztráta 10 kPa</t>
  </si>
  <si>
    <t>-801120030</t>
  </si>
  <si>
    <t>K064</t>
  </si>
  <si>
    <t>Kombinovaný rozdělovač se sběračem pro 2 topné okruhy a napojení na zdroj, včetně tepelné izolace. Modul 100, Qmax = 10 m3/h.</t>
  </si>
  <si>
    <t>526296689</t>
  </si>
  <si>
    <t>K065</t>
  </si>
  <si>
    <t>Okruh vytápění/chlazení objektu: Oběhové čerpadlo (pracovní bod: Q = 4,3 m3/h, H = 5,5 m, 230V/50Hz, 150W).</t>
  </si>
  <si>
    <t>545005312</t>
  </si>
  <si>
    <t>K066</t>
  </si>
  <si>
    <t>Okruh vytápění/chlazení objektu: Třícestný směšovací ventil (DN32, Kvs = 16,0) s pohonem dle požadavku MaR.</t>
  </si>
  <si>
    <t>-796743422</t>
  </si>
  <si>
    <t>K067</t>
  </si>
  <si>
    <t>Okruh vytápění/chlazení objektu: Třícestný přepínací ventil (DN40, Kvs = 30,0) s pohonem dle požadavku MaR.</t>
  </si>
  <si>
    <t>957523196</t>
  </si>
  <si>
    <t>K068</t>
  </si>
  <si>
    <t>Okruh zásobování teplem VZT: Oběhové čerpadlo (pracovní bod: Q = 1,1 m3/h, H = 6,0 m, 230V/50Hz, 150W).</t>
  </si>
  <si>
    <t>-1756167179</t>
  </si>
  <si>
    <t>K069</t>
  </si>
  <si>
    <t>Okruh zásobování chladem VZT: Oběhové čerpadlo (pracovní bod: Q = 4,5 m3/h, _x000D_
H = 10,0 m, 230V/50Hz, 250W).</t>
  </si>
  <si>
    <t>-1187697645</t>
  </si>
  <si>
    <t>K070</t>
  </si>
  <si>
    <t>Zásobník teplé vody včetně tepelné izolace, objem 500 litrů.</t>
  </si>
  <si>
    <t>858892418</t>
  </si>
  <si>
    <t>K051.1</t>
  </si>
  <si>
    <t>-790380992</t>
  </si>
  <si>
    <t>K071</t>
  </si>
  <si>
    <t>Úpravna vody. Konkrétní zařízení bude navrženo specialistou na úpravu vody na základě lokality v rámci dodavatelské dokumentace. Otopná voda musí vyhovovat parametrům zadaným výrobcem zařízení.</t>
  </si>
  <si>
    <t>-1593728587</t>
  </si>
  <si>
    <t>K072</t>
  </si>
  <si>
    <t>Pojistný ventil 4,0 bar primárního okruhu TČ. Otevírací tlak pojistného ventilu musí být odsouhlasen dodavatelem zemních vrtů. Pokud bude tlak vrtů nižší než 4,0 bar je potřeba navrhnout pojistný ventil s otevíracím tlakem poníženým na požadovaný tlak vrt</t>
  </si>
  <si>
    <t>758432791</t>
  </si>
  <si>
    <t>K073</t>
  </si>
  <si>
    <t>Reg. uzel AHU1 - UT: Oběhové čerpadlo (pracovní bod: Q = 0,35 m3/h, H = 3,0 m, 230V/50Hz, 50W).</t>
  </si>
  <si>
    <t>-529709273</t>
  </si>
  <si>
    <t>K074</t>
  </si>
  <si>
    <t>Reg. uzel AHU1 - UT: - Tlakově nezávislý vyvažovací a regulační ventil DN15 nastavení 78 %, dp = 16,0 kPa, Q = 0,35 m3/h s pohonem dle požadavku MaR.</t>
  </si>
  <si>
    <t>1507555258</t>
  </si>
  <si>
    <t>K075</t>
  </si>
  <si>
    <t>Reg. uzel AHU1 - UT: - Vyvažovací ventil DN15, Kvs = 3,0 m3/h.</t>
  </si>
  <si>
    <t>468654723</t>
  </si>
  <si>
    <t>K076</t>
  </si>
  <si>
    <t>Reg. uzel AHU2 - UT: Oběhové čerpadlo (pracovní bod: Q = 0,73 m3/h, H = 3,0 m, 230V/50Hz, 50W).</t>
  </si>
  <si>
    <t>-31657247</t>
  </si>
  <si>
    <t>K077</t>
  </si>
  <si>
    <t>Reg. uzel AHU2 - UT: - Tlakově nezávislý vyvažovací a regulační ventil DN20 nastavení 81%, dp = 16,0 kPa, Q = 0,73 m3/h s pohonem dle požadavku MaR.</t>
  </si>
  <si>
    <t>-1116101069</t>
  </si>
  <si>
    <t>K078</t>
  </si>
  <si>
    <t>Reg. uzel AHU2 - UT: - Vyvažovací ventil DN15, Kvs = 3,0 m3/h.</t>
  </si>
  <si>
    <t>1553315199</t>
  </si>
  <si>
    <t>K079</t>
  </si>
  <si>
    <t>Reg. uzel AHU1 - CHL: - Tlakově nezávislý vyvažovací a regulační ventil DN25 nastavení 81 %, dp = 20,0 kPa, Q = 1,4 m3/h s pohonem dle požadavku MaR.</t>
  </si>
  <si>
    <t>436963948</t>
  </si>
  <si>
    <t>K080</t>
  </si>
  <si>
    <t>Reg. uzel AHU2 - CHL: - Tlakově nezávislý vyvažovací a regulační ventil DN32 HF nastavení 78 %, dp = 40,0 kPa, Q = 3,1 m3/h s pohonem dle požadavku MaR.</t>
  </si>
  <si>
    <t>792922869</t>
  </si>
  <si>
    <t>K081</t>
  </si>
  <si>
    <t>Havarijní termostat okruhu podlahového vytápění/chlazení.</t>
  </si>
  <si>
    <t>594400288</t>
  </si>
  <si>
    <t>733</t>
  </si>
  <si>
    <t>Ústřední vytápění - rozvodné potrubí</t>
  </si>
  <si>
    <t>733111108</t>
  </si>
  <si>
    <t>Potrubí z trubek ocelových závitových černých spojovaných svařováním bezešvých běžných nízkotlakých PN 16 do 115°C DN 50</t>
  </si>
  <si>
    <t>-915853190</t>
  </si>
  <si>
    <t>733121122</t>
  </si>
  <si>
    <t>Potrubí z trubek ocelových hladkých spojovaných svařováním černých bezešvých nízkotlakých T= do +115°C Ø 76/3,2</t>
  </si>
  <si>
    <t>-1852155803</t>
  </si>
  <si>
    <t>733121125</t>
  </si>
  <si>
    <t>Potrubí z trubek ocelových hladkých spojovaných svařováním černých bezešvých nízkotlakých T= do +115°C Ø 89/3,6</t>
  </si>
  <si>
    <t>2117375533</t>
  </si>
  <si>
    <t>733222304</t>
  </si>
  <si>
    <t>Potrubí z trubek měděných polotvrdých spojovaných lisováním PN 16, T= +110°C Ø 22/1</t>
  </si>
  <si>
    <t>230168541</t>
  </si>
  <si>
    <t>733223304</t>
  </si>
  <si>
    <t>Potrubí z trubek měděných tvrdých spojovaných lisováním PN 16, T= +110°C Ø 28/1,5</t>
  </si>
  <si>
    <t>858377134</t>
  </si>
  <si>
    <t>733223305</t>
  </si>
  <si>
    <t>Potrubí z trubek měděných tvrdých spojovaných lisováním PN 16, T= +110°C Ø 35/1,5</t>
  </si>
  <si>
    <t>-1228140926</t>
  </si>
  <si>
    <t>733223306</t>
  </si>
  <si>
    <t>Potrubí z trubek měděných tvrdých spojovaných lisováním PN 16, T= +110°C Ø 42/1,5</t>
  </si>
  <si>
    <t>1402293438</t>
  </si>
  <si>
    <t>733223307</t>
  </si>
  <si>
    <t>Potrubí z trubek měděných tvrdých spojovaných lisováním PN 16, T= +110°C Ø 54/2</t>
  </si>
  <si>
    <t>1877578535</t>
  </si>
  <si>
    <t>733811231</t>
  </si>
  <si>
    <t>2063551647</t>
  </si>
  <si>
    <t>733811232</t>
  </si>
  <si>
    <t>139647349</t>
  </si>
  <si>
    <t>733811242</t>
  </si>
  <si>
    <t>Ochrana potrubí termoizolačními trubicemi z pěnového polyetylenu PE přilepenými v příčných a podélných spojích, tloušťky izolace přes 13 do 20 mm, vnitřního průměru izolace DN přes 22 do 45 mm</t>
  </si>
  <si>
    <t>1822790545</t>
  </si>
  <si>
    <t>8+41+26</t>
  </si>
  <si>
    <t>733811243</t>
  </si>
  <si>
    <t>Ochrana potrubí termoizolačními trubicemi z pěnového polyetylenu PE přilepenými v příčných a podélných spojích, tloušťky izolace přes 13 do 20 mm, vnitřního průměru izolace DN přes 45 do 63 mm</t>
  </si>
  <si>
    <t>1104562152</t>
  </si>
  <si>
    <t>733811251X</t>
  </si>
  <si>
    <t>Ochrana potrubí termoizolačními trubicemi z pěnového polyetylenu PE přilepenými v příčných a podélných spojích, tloušťky izolace přes 20 do 30 mm, vnitřního průměru izolace DN do 22 mm</t>
  </si>
  <si>
    <t>1398601158</t>
  </si>
  <si>
    <t>733811252X</t>
  </si>
  <si>
    <t>Ochrana potrubí termoizolačními trubicemi z pěnového polyetylenu PE přilepenými v příčných a podélných spojích, tloušťky izolace přes 30 do 40 mm, vnitřního průměru izolace DN přes 22 do 45 mm</t>
  </si>
  <si>
    <t>-171292622</t>
  </si>
  <si>
    <t>35+14+7</t>
  </si>
  <si>
    <t>K008</t>
  </si>
  <si>
    <t>Tepelné izolace pro rozvody chlazení z měděného potrubí (izolace s parotěsnou zábranou, na bázi syntetického kaučuku s koef. μ≥7000) - Tloušťka iz. 13 mm pro trubku Ø35x1,5 mm</t>
  </si>
  <si>
    <t>969608114</t>
  </si>
  <si>
    <t>K009</t>
  </si>
  <si>
    <t>Tepelné izolace pro rozvody chlazení z měděného potrubí (izolace s parotěsnou zábranou, na bázi syntetického kaučuku s koef. μ≥7000) - Tloušťka iz. 20 mm pro trubku Ø54x2 mm</t>
  </si>
  <si>
    <t>649654583</t>
  </si>
  <si>
    <t>K010</t>
  </si>
  <si>
    <t>Tepelné izolace pro rozvody vytápění z ocelového potrubí (λ = 0,038 W/m2K) - Tloušťka iz. 60 mm pro trubku DN65</t>
  </si>
  <si>
    <t>506233725</t>
  </si>
  <si>
    <t>K011</t>
  </si>
  <si>
    <t>Tepelné izolace pro rozvody chlazení z měděného potrubí (izolace s parotěsnou zábranou, na bázi syntetického kaučuku s koef. μ≥7000) - Tloušťka iz. 20 mm pro trubku DN50</t>
  </si>
  <si>
    <t>-1641499569</t>
  </si>
  <si>
    <t>K012</t>
  </si>
  <si>
    <t>Tepelné izolace pro rozvody chlazení z měděného potrubí (izolace s parotěsnou zábranou, na bázi syntetického kaučuku s koef. μ≥7000) - Tloušťka iz. 20 mm pro trubku DN65</t>
  </si>
  <si>
    <t>410329269</t>
  </si>
  <si>
    <t>K013</t>
  </si>
  <si>
    <t>Tepelné izolace pro rozvody chlazení z měděného potrubí (izolace s parotěsnou zábranou, na bázi syntetického kaučuku s koef. μ≥7000) - Tloušťka iz. 20 mm pro trubku DN80</t>
  </si>
  <si>
    <t>1377779302</t>
  </si>
  <si>
    <t>998733103</t>
  </si>
  <si>
    <t>Přesun hmot pro rozvody potrubí stanovený z hmotnosti přesunovaného materiálu vodorovná dopravní vzdálenost do 50 m základní v objektech výšky přes 12 do 24 m</t>
  </si>
  <si>
    <t>-2063252133</t>
  </si>
  <si>
    <t>734</t>
  </si>
  <si>
    <t>Ústřední vytápění - armatury</t>
  </si>
  <si>
    <t>K026</t>
  </si>
  <si>
    <t>Kulový kohout DN15</t>
  </si>
  <si>
    <t>-955121023</t>
  </si>
  <si>
    <t>K027</t>
  </si>
  <si>
    <t>Kulový kohout DN20</t>
  </si>
  <si>
    <t>-1602383020</t>
  </si>
  <si>
    <t>K028</t>
  </si>
  <si>
    <t>Kulový kohout DN25</t>
  </si>
  <si>
    <t>1328707414</t>
  </si>
  <si>
    <t>K029</t>
  </si>
  <si>
    <t>Kulový kohout DN32</t>
  </si>
  <si>
    <t>1744434851</t>
  </si>
  <si>
    <t>K030</t>
  </si>
  <si>
    <t>Kulový kohout DN50</t>
  </si>
  <si>
    <t>1593505010</t>
  </si>
  <si>
    <t>K031</t>
  </si>
  <si>
    <t>Uzavírací klapka DN65</t>
  </si>
  <si>
    <t>-1953796107</t>
  </si>
  <si>
    <t>K032</t>
  </si>
  <si>
    <t>Uzavírací klapka DN80</t>
  </si>
  <si>
    <t>1301578017</t>
  </si>
  <si>
    <t>K033</t>
  </si>
  <si>
    <t>Zpětná klapka DN20</t>
  </si>
  <si>
    <t>1859259983</t>
  </si>
  <si>
    <t>K034</t>
  </si>
  <si>
    <t>Zpětná klapka DN25</t>
  </si>
  <si>
    <t>1120290363</t>
  </si>
  <si>
    <t>K035</t>
  </si>
  <si>
    <t>Zpětná klapka DN32</t>
  </si>
  <si>
    <t>1391487718</t>
  </si>
  <si>
    <t>K036</t>
  </si>
  <si>
    <t>Zpětná klapka DN50</t>
  </si>
  <si>
    <t>512185806</t>
  </si>
  <si>
    <t>K037</t>
  </si>
  <si>
    <t>Zpětná klapka DN65</t>
  </si>
  <si>
    <t>-82135626</t>
  </si>
  <si>
    <t>K038</t>
  </si>
  <si>
    <t>Zpětná klapka DN80</t>
  </si>
  <si>
    <t>1489279571</t>
  </si>
  <si>
    <t>K039</t>
  </si>
  <si>
    <t>Filtr DN32</t>
  </si>
  <si>
    <t>-1708744048</t>
  </si>
  <si>
    <t>K040</t>
  </si>
  <si>
    <t>Filtr DN50</t>
  </si>
  <si>
    <t>-734406113</t>
  </si>
  <si>
    <t>K041</t>
  </si>
  <si>
    <t>Filtr DN65</t>
  </si>
  <si>
    <t>683350129</t>
  </si>
  <si>
    <t>K042</t>
  </si>
  <si>
    <t>Filtr DN80</t>
  </si>
  <si>
    <t>1038447671</t>
  </si>
  <si>
    <t>K043</t>
  </si>
  <si>
    <t>Pojistný ventil 3 bar</t>
  </si>
  <si>
    <t>273384758</t>
  </si>
  <si>
    <t>K044</t>
  </si>
  <si>
    <t>Teploměr</t>
  </si>
  <si>
    <t>436657232</t>
  </si>
  <si>
    <t>K045</t>
  </si>
  <si>
    <t>Manometr</t>
  </si>
  <si>
    <t>-1392080334</t>
  </si>
  <si>
    <t>K046</t>
  </si>
  <si>
    <t>Automatický odvzdušňovací ventil</t>
  </si>
  <si>
    <t>ks </t>
  </si>
  <si>
    <t>1082777591</t>
  </si>
  <si>
    <t>K047</t>
  </si>
  <si>
    <t>Vypouštěcí kohout DN15</t>
  </si>
  <si>
    <t>738326449</t>
  </si>
  <si>
    <t>K048</t>
  </si>
  <si>
    <t>RTL přímý ventil (nast. 50°C)</t>
  </si>
  <si>
    <t>1566401525</t>
  </si>
  <si>
    <t>735</t>
  </si>
  <si>
    <t>Ústřední vytápění - otopná tělesa</t>
  </si>
  <si>
    <t>735164261</t>
  </si>
  <si>
    <t>Otopná tělesa trubková přímotopná elektrická na stěnu výšky tělesa 1500 mm, délky 595 mm</t>
  </si>
  <si>
    <t>2000347921</t>
  </si>
  <si>
    <t>735164272</t>
  </si>
  <si>
    <t>Otopná tělesa trubková přímotopná elektrická na stěnu výšky tělesa 1810 mm, délky 600 mm</t>
  </si>
  <si>
    <t>-1641091139</t>
  </si>
  <si>
    <t>K014</t>
  </si>
  <si>
    <t>Rohová připojovací sada s termostatickým ventilem a termostatickou hlavicí</t>
  </si>
  <si>
    <t>-558933721</t>
  </si>
  <si>
    <t>K015</t>
  </si>
  <si>
    <t>Sada příslušenství - 2x garnitura pro napojení těles</t>
  </si>
  <si>
    <t>390264151</t>
  </si>
  <si>
    <t>735511006</t>
  </si>
  <si>
    <t>Trubkové teplovodní podlahové vytápění rozvod v systémové desce potrubí polyethylen PE-Xa rozvodné potrubí 17x2 mm, rozteč 50 mm</t>
  </si>
  <si>
    <t>-519449746</t>
  </si>
  <si>
    <t>9216</t>
  </si>
  <si>
    <t>735511009</t>
  </si>
  <si>
    <t>Trubkové teplovodní podlahové vytápění rozvod v systémové desce systémová deska bez tepelné izolace, výšky 20 až 24 mm</t>
  </si>
  <si>
    <t>-1439371824</t>
  </si>
  <si>
    <t>735511084</t>
  </si>
  <si>
    <t>Trubkové teplovodní podlahové vytápění rozdělovače mosazné s průtokoměry pětiokruhové</t>
  </si>
  <si>
    <t>-1766884779</t>
  </si>
  <si>
    <t>735511089</t>
  </si>
  <si>
    <t>Trubkové teplovodní podlahové vytápění rozdělovače mosazné s průtokoměry desítiokruhové</t>
  </si>
  <si>
    <t>1192355575</t>
  </si>
  <si>
    <t>735511090</t>
  </si>
  <si>
    <t>Trubkové teplovodní podlahové vytápění rozdělovače mosazné s průtokoměry jedenáctiokruhové</t>
  </si>
  <si>
    <t>-231119659</t>
  </si>
  <si>
    <t>735511091X</t>
  </si>
  <si>
    <t>Trubkové teplovodní podlahové vytápění rozdělovače mosazné s průtokoměry čtrnáctiokruhové</t>
  </si>
  <si>
    <t>-2087046714</t>
  </si>
  <si>
    <t>735511091Y</t>
  </si>
  <si>
    <t>Trubkové teplovodní podlahové vytápění rozdělovače mosazné s průtokoměry patnáctiokruhové</t>
  </si>
  <si>
    <t>-1147470243</t>
  </si>
  <si>
    <t>735511063</t>
  </si>
  <si>
    <t>Trubkové teplovodní podlahové vytápění doplňkové prvky ochranná trubka</t>
  </si>
  <si>
    <t>1303930830</t>
  </si>
  <si>
    <t>735511122</t>
  </si>
  <si>
    <t>Trubkové teplovodní podlahové vytápění skříně rozdělovače na omítku, pro rozdělovač s počtem okruhů 2-6</t>
  </si>
  <si>
    <t>-1873174512</t>
  </si>
  <si>
    <t>735511125</t>
  </si>
  <si>
    <t>Trubkové teplovodní podlahové vytápění skříně rozdělovače na omítku, pro rozdělovač s počtem okruhů 9-12</t>
  </si>
  <si>
    <t>1172947594</t>
  </si>
  <si>
    <t>735511128</t>
  </si>
  <si>
    <t>Trubkové teplovodní podlahové vytápění skříně rozdělovače na omítku, pro rozdělovač s počtem okruhů nad 12</t>
  </si>
  <si>
    <t>-211634763</t>
  </si>
  <si>
    <t>735511062</t>
  </si>
  <si>
    <t>Trubkové teplovodní podlahové vytápění doplňkové prvky okrajový izolační pruh</t>
  </si>
  <si>
    <t>449321897</t>
  </si>
  <si>
    <t>735511136</t>
  </si>
  <si>
    <t>Trubkové teplovodní podlahové vytápění sada pro připojení měřiče tepla</t>
  </si>
  <si>
    <t>-619848339</t>
  </si>
  <si>
    <t>735511138</t>
  </si>
  <si>
    <t>Trubkové teplovodní podlahové vytápění připojovací šroubení rozdělovače, potrubí 17x2,0 mm</t>
  </si>
  <si>
    <t>1280437338</t>
  </si>
  <si>
    <t>5*2</t>
  </si>
  <si>
    <t>10*2</t>
  </si>
  <si>
    <t>11*2*2</t>
  </si>
  <si>
    <t>14*2*2</t>
  </si>
  <si>
    <t>15*2*4</t>
  </si>
  <si>
    <t>K001</t>
  </si>
  <si>
    <t>Vyvažovací ventil - sada</t>
  </si>
  <si>
    <t>1453973122</t>
  </si>
  <si>
    <t>K004</t>
  </si>
  <si>
    <t>plastifikátor P</t>
  </si>
  <si>
    <t>1273129537</t>
  </si>
  <si>
    <t>K005</t>
  </si>
  <si>
    <t>Spojovací pás</t>
  </si>
  <si>
    <t>1094087144</t>
  </si>
  <si>
    <t>K006</t>
  </si>
  <si>
    <t>Ukončovací pás</t>
  </si>
  <si>
    <t>444870987</t>
  </si>
  <si>
    <t>K007</t>
  </si>
  <si>
    <t>Upevňovací skoba</t>
  </si>
  <si>
    <t>-1118316036</t>
  </si>
  <si>
    <t>998735103</t>
  </si>
  <si>
    <t>Přesun hmot pro otopná tělesa stanovený z hmotnosti přesunovaného materiálu vodorovná dopravní vzdálenost do 50 m základní v objektech výšky přes 12 do 24 m</t>
  </si>
  <si>
    <t>-2128948104</t>
  </si>
  <si>
    <t>751</t>
  </si>
  <si>
    <t>751711113</t>
  </si>
  <si>
    <t>Montáž klimatizační jednotky vnitřní nástěnné o výkonu (pro objem místnosti) přes 5 do 6,5 kW (přes 50 do 65 m3)</t>
  </si>
  <si>
    <t>664136291</t>
  </si>
  <si>
    <t>42952003</t>
  </si>
  <si>
    <t>Vnitřní nástěnná jednotka split systému pro celoroční chlazení. Chladící výkon 5,8 kW.  Jednotka osazena na zdi.</t>
  </si>
  <si>
    <t>1020467096</t>
  </si>
  <si>
    <t>751721111</t>
  </si>
  <si>
    <t>Montáž klimatizační jednotky venkovní jednofázové napájení do 2 vnitřních jednotek</t>
  </si>
  <si>
    <t>-3458086</t>
  </si>
  <si>
    <t>42952015</t>
  </si>
  <si>
    <t xml:space="preserve">Venkovní jednotka split systému pro celoroční chlazení. Chladící výkon 5,8 kW. </t>
  </si>
  <si>
    <t>1102187232</t>
  </si>
  <si>
    <t>751791111</t>
  </si>
  <si>
    <t>Montáž napojovacího potrubí měděného předizolovaného, D mm (" x tl. stěny) 6 (1/4" x 0,8)</t>
  </si>
  <si>
    <t>-749610485</t>
  </si>
  <si>
    <t>42981907</t>
  </si>
  <si>
    <t>trubka předizolovaná Cu 1/4" (6 mm), stěna tl 0,8 mm, izolace 9mm</t>
  </si>
  <si>
    <t>1088401552</t>
  </si>
  <si>
    <t>20*1,03 "Přepočtené koeficientem množství</t>
  </si>
  <si>
    <t>751791112</t>
  </si>
  <si>
    <t>Montáž napojovacího potrubí měděného předizolovaného, D mm (" x tl. stěny) 10 (3/8" x 0,8)</t>
  </si>
  <si>
    <t>287889218</t>
  </si>
  <si>
    <t>42981908</t>
  </si>
  <si>
    <t>trubka předizolovaná Cu 3/8" (10 mm), stěna tl 0,8 mm, izolace 9mm</t>
  </si>
  <si>
    <t>734655283</t>
  </si>
  <si>
    <t>K016</t>
  </si>
  <si>
    <t>Kabeláž mezi venkovními a vnitřními jednotkami (dle požadavků výrobce zařízení)</t>
  </si>
  <si>
    <t>-977426970</t>
  </si>
  <si>
    <t>K017</t>
  </si>
  <si>
    <t>Ocelové chráničky pro rozvody v exteriéru (dodávka stavby)</t>
  </si>
  <si>
    <t>1973831538</t>
  </si>
  <si>
    <t>K018</t>
  </si>
  <si>
    <t>Elektronická deska pro napojení na MaR (sběrnice RS485)</t>
  </si>
  <si>
    <t>-114117673</t>
  </si>
  <si>
    <t>K019</t>
  </si>
  <si>
    <t>Bloky pro tlumení vibrací pro instalaci venkovní chladící jednotky</t>
  </si>
  <si>
    <t>-476349208</t>
  </si>
  <si>
    <t>751X</t>
  </si>
  <si>
    <t>K020</t>
  </si>
  <si>
    <t>Montáž zdroje tepla a systému vytápění/chlazení</t>
  </si>
  <si>
    <t>1595071931</t>
  </si>
  <si>
    <t>K021</t>
  </si>
  <si>
    <t>Zkoušky a revize</t>
  </si>
  <si>
    <t>-25194815</t>
  </si>
  <si>
    <t>K022</t>
  </si>
  <si>
    <t>Uvedení do provozu a zaškolení obsluhy</t>
  </si>
  <si>
    <t>1304179185</t>
  </si>
  <si>
    <t>K023</t>
  </si>
  <si>
    <t>Naplnění primárního okruhu nemrznoucí směsí (parametry dle požadavků výrobce TČ) - část zemních vrtů a propojovacího potrubí, objem dle projektu vrtů.</t>
  </si>
  <si>
    <t>-1424982463</t>
  </si>
  <si>
    <t>K024</t>
  </si>
  <si>
    <t>Naplnění primárního okruhu nemrznoucí směsí v technické místnosti (parametry dle požadavků výrobce TČ) - objem cca 1500 litrů. Bude vyúčtováno dle skutečné potřeby při realizaci. Uveďte jednotkouvou cenu za 1 litr nemrznoucí směsi a naceňte přibližný obje</t>
  </si>
  <si>
    <t>1293022756</t>
  </si>
  <si>
    <t>K025</t>
  </si>
  <si>
    <t>Prostupy požárně dělícími konstrukcemi budou opatřeny požárními ucpávkami dle požárně bezpečnostního řešení (dodávka stavby).</t>
  </si>
  <si>
    <t>476203204</t>
  </si>
  <si>
    <t>ZP - Zařizovací předměty</t>
  </si>
  <si>
    <t xml:space="preserve">    725 - Zdravotechnika - zařizovací předměty</t>
  </si>
  <si>
    <t xml:space="preserve">    726 - Zdravotechnika - předstěnové instalace</t>
  </si>
  <si>
    <t>721211911</t>
  </si>
  <si>
    <t>Montáž vpustí podlahových DN 40/50 ostatní typ</t>
  </si>
  <si>
    <t>1726644790</t>
  </si>
  <si>
    <t>"S46" 13</t>
  </si>
  <si>
    <t>S46</t>
  </si>
  <si>
    <t>Podlahová vpusť 150x150mm dle specifikace</t>
  </si>
  <si>
    <t>-1913038819</t>
  </si>
  <si>
    <t>721219128</t>
  </si>
  <si>
    <t>Montáž odtokového sprchového žlabu délky do 1050 mm</t>
  </si>
  <si>
    <t>711955218</t>
  </si>
  <si>
    <t>"S47" 2</t>
  </si>
  <si>
    <t>S47</t>
  </si>
  <si>
    <t>Sprchový řlab s roštěm 650mm dle specifikace</t>
  </si>
  <si>
    <t>-1224572086</t>
  </si>
  <si>
    <t>998721203</t>
  </si>
  <si>
    <t>Přesun hmot procentní pro vnitřní kanalizaci v objektech v přes 12 do 24 m</t>
  </si>
  <si>
    <t>849805497</t>
  </si>
  <si>
    <t>725</t>
  </si>
  <si>
    <t>Zdravotechnika - zařizovací předměty</t>
  </si>
  <si>
    <t>725119125</t>
  </si>
  <si>
    <t>Montáž klozetových mís závěsných na nosné stěny</t>
  </si>
  <si>
    <t>834926980</t>
  </si>
  <si>
    <t>"S05" 6</t>
  </si>
  <si>
    <t>"S06" 16</t>
  </si>
  <si>
    <t>S05</t>
  </si>
  <si>
    <t>Závěsný klozet na stěnu pro personál 535x365x335mm dle specifikace</t>
  </si>
  <si>
    <t>2024423131</t>
  </si>
  <si>
    <t>S06</t>
  </si>
  <si>
    <t>Závěsný klozet na stěnu pro ZTP 700x360x350mm dle specifikace</t>
  </si>
  <si>
    <t>1228001117</t>
  </si>
  <si>
    <t>725219102</t>
  </si>
  <si>
    <t>Montáž umyvadla připevněného na šrouby do zdiva</t>
  </si>
  <si>
    <t>584631323</t>
  </si>
  <si>
    <t>"S01" 10</t>
  </si>
  <si>
    <t>"S02" 7</t>
  </si>
  <si>
    <t>"S04" 7</t>
  </si>
  <si>
    <t>S01</t>
  </si>
  <si>
    <t>Závěsné umyvadlo na stěnu pro ZTP 500x430x130mm dle specifikace</t>
  </si>
  <si>
    <t>793447671</t>
  </si>
  <si>
    <t>S02</t>
  </si>
  <si>
    <t>Závěsné umývátko na stěnu s otvorem vpravo pro ZTP 450x270x130mm dle specifikace</t>
  </si>
  <si>
    <t>-1394688338</t>
  </si>
  <si>
    <t>S04</t>
  </si>
  <si>
    <t>Závěsné umyvadlo na stěnu personál 550x520x85mm dle specifikace</t>
  </si>
  <si>
    <t>1677382829</t>
  </si>
  <si>
    <t>725243902</t>
  </si>
  <si>
    <t>Montáž boxu sprchového</t>
  </si>
  <si>
    <t>1085837390</t>
  </si>
  <si>
    <t>"S25" 1</t>
  </si>
  <si>
    <t>S25</t>
  </si>
  <si>
    <t>Sprchový desinfekční panel dle specifikace</t>
  </si>
  <si>
    <t>1230609008</t>
  </si>
  <si>
    <t>725291652</t>
  </si>
  <si>
    <t>Montáž dávkovače tekutého mýdla</t>
  </si>
  <si>
    <t>-565119455</t>
  </si>
  <si>
    <t>"S70" 24</t>
  </si>
  <si>
    <t>"S71" 24</t>
  </si>
  <si>
    <t>S70</t>
  </si>
  <si>
    <t>Dávkovač mýdla závěsný na stěnu 1 dle specifikace</t>
  </si>
  <si>
    <t>145805435</t>
  </si>
  <si>
    <t>S71</t>
  </si>
  <si>
    <t>Dávkovač mýdla/ dezinfekce závěsný na stěnu 2 dle specifikace</t>
  </si>
  <si>
    <t>-1023259364</t>
  </si>
  <si>
    <t>725291653</t>
  </si>
  <si>
    <t>Montáž zásobníku toaletních papírů</t>
  </si>
  <si>
    <t>-592186189</t>
  </si>
  <si>
    <t>"S78" 16</t>
  </si>
  <si>
    <t>"S83" 6</t>
  </si>
  <si>
    <t>S78</t>
  </si>
  <si>
    <t>Držák toaletního papíru dle specifikace</t>
  </si>
  <si>
    <t>-1070410290</t>
  </si>
  <si>
    <t>S83</t>
  </si>
  <si>
    <t>Zásobník toaletního papíru dle specifikace</t>
  </si>
  <si>
    <t>-1580503979</t>
  </si>
  <si>
    <t>725291654</t>
  </si>
  <si>
    <t>Montáž zásobníku papírových ručníků</t>
  </si>
  <si>
    <t>1309035602</t>
  </si>
  <si>
    <t>"S72" 24</t>
  </si>
  <si>
    <t>S72</t>
  </si>
  <si>
    <t>Zásobník papírových ručníků dle specifikace</t>
  </si>
  <si>
    <t>-97353038</t>
  </si>
  <si>
    <t>725291662</t>
  </si>
  <si>
    <t>Montáž sedačky do sprchy</t>
  </si>
  <si>
    <t>1135537635</t>
  </si>
  <si>
    <t>"S79" 10</t>
  </si>
  <si>
    <t>S79</t>
  </si>
  <si>
    <t>Sklopné sedátko do sprchy</t>
  </si>
  <si>
    <t>750438233</t>
  </si>
  <si>
    <t>725291666</t>
  </si>
  <si>
    <t>Montáž háčku</t>
  </si>
  <si>
    <t>-261377439</t>
  </si>
  <si>
    <t>"S74" 24</t>
  </si>
  <si>
    <t>S74</t>
  </si>
  <si>
    <t>Nástěnný věšák dle specifikace</t>
  </si>
  <si>
    <t>-1940038154</t>
  </si>
  <si>
    <t>725291668</t>
  </si>
  <si>
    <t>Montáž madla invalidního rovného</t>
  </si>
  <si>
    <t>1268129748</t>
  </si>
  <si>
    <t>"S62" 20</t>
  </si>
  <si>
    <t>"S63" 16</t>
  </si>
  <si>
    <t>S62</t>
  </si>
  <si>
    <t>Pevné nástěnné madlo délky 600 mm dle specifikace</t>
  </si>
  <si>
    <t>1456516541</t>
  </si>
  <si>
    <t>S63</t>
  </si>
  <si>
    <t>Pevné nástěnné madlo délky 500 mm dle specifikace</t>
  </si>
  <si>
    <t>-1147062506</t>
  </si>
  <si>
    <t>725291669</t>
  </si>
  <si>
    <t>Montáž madla invalidního krakorcového</t>
  </si>
  <si>
    <t>13231966</t>
  </si>
  <si>
    <t>"s61" 16</t>
  </si>
  <si>
    <t>S61</t>
  </si>
  <si>
    <t>Konzolové madlo pevné délky 900 mm dle specifikace</t>
  </si>
  <si>
    <t>-1320891032</t>
  </si>
  <si>
    <t>725291670</t>
  </si>
  <si>
    <t>Montáž madla invalidního krakorcového sklopného</t>
  </si>
  <si>
    <t>791115118</t>
  </si>
  <si>
    <t>"S60" 27</t>
  </si>
  <si>
    <t>S60</t>
  </si>
  <si>
    <t>Konzolové madlo sklopné délky 800 mm dle specifikace</t>
  </si>
  <si>
    <t>-929096857</t>
  </si>
  <si>
    <t>725291676</t>
  </si>
  <si>
    <t>Montáž madla sprchového</t>
  </si>
  <si>
    <t>217095981</t>
  </si>
  <si>
    <t>"S75" 10</t>
  </si>
  <si>
    <t>"S76" 1</t>
  </si>
  <si>
    <t>S75</t>
  </si>
  <si>
    <t>Závěsová tyč do sprchy tvar L dle specifikace</t>
  </si>
  <si>
    <t>1558523875</t>
  </si>
  <si>
    <t>S76</t>
  </si>
  <si>
    <t>Závěsová tyč do sprchy přímá dle specifikace</t>
  </si>
  <si>
    <t>-1363197164</t>
  </si>
  <si>
    <t>725319111</t>
  </si>
  <si>
    <t>Montáž dřezu ostatních typů</t>
  </si>
  <si>
    <t>-924555823</t>
  </si>
  <si>
    <t>"S80" 4</t>
  </si>
  <si>
    <t>S80</t>
  </si>
  <si>
    <t>Dřez se spodní montáží dle specifikace</t>
  </si>
  <si>
    <t>-813741994</t>
  </si>
  <si>
    <t>725339111</t>
  </si>
  <si>
    <t>Montáž výlevky</t>
  </si>
  <si>
    <t>1723837023</t>
  </si>
  <si>
    <t>"S03" 4</t>
  </si>
  <si>
    <t>S03</t>
  </si>
  <si>
    <t>Závěsná výlevka na stěnu s mřížkou 455x380x365mm dle specifikace</t>
  </si>
  <si>
    <t>1979956189</t>
  </si>
  <si>
    <t>725829121</t>
  </si>
  <si>
    <t>Montáž baterie umyvadlové nástěnné pákové a klasické ostatní typ</t>
  </si>
  <si>
    <t>1318758749</t>
  </si>
  <si>
    <t>"S22" 4</t>
  </si>
  <si>
    <t>S22</t>
  </si>
  <si>
    <t>Nástěnná baterie k výlevce 280x120x195mm dle specifikace</t>
  </si>
  <si>
    <t>-1812798073</t>
  </si>
  <si>
    <t>725829131</t>
  </si>
  <si>
    <t>Montáž baterie umyvadlové stojánkové G 1/2" ostatní typ</t>
  </si>
  <si>
    <t>1586345535</t>
  </si>
  <si>
    <t>"S20" 14</t>
  </si>
  <si>
    <t>"S21" 13</t>
  </si>
  <si>
    <t>S20</t>
  </si>
  <si>
    <t>Umyvadlová baterie 147x145mm DN50 dle specifikace</t>
  </si>
  <si>
    <t>-413951804</t>
  </si>
  <si>
    <t>S21</t>
  </si>
  <si>
    <t>Umyvadlová baterie pro ZTP 210x140mm dle specifikace</t>
  </si>
  <si>
    <t>524324654</t>
  </si>
  <si>
    <t>725849411</t>
  </si>
  <si>
    <t>Montáž baterie sprchové nástěnná s nastavitelnou výškou sprchy</t>
  </si>
  <si>
    <t>486019584</t>
  </si>
  <si>
    <t>"S23" 2</t>
  </si>
  <si>
    <t>"S24" 10</t>
  </si>
  <si>
    <t>S23</t>
  </si>
  <si>
    <t>Nástěnná baterie se sprcho dle specifikace</t>
  </si>
  <si>
    <t>-1544367247</t>
  </si>
  <si>
    <t>S24</t>
  </si>
  <si>
    <t>Nástěnná baterie se sprchou pro ZTP dle specifikace</t>
  </si>
  <si>
    <t>820598891</t>
  </si>
  <si>
    <t>725859102</t>
  </si>
  <si>
    <t>Montáž ventilů odpadních do DN 50 pro zařizovací předměty</t>
  </si>
  <si>
    <t>-431555459</t>
  </si>
  <si>
    <t>"S44" 11</t>
  </si>
  <si>
    <t>"S45" 17</t>
  </si>
  <si>
    <t>S44</t>
  </si>
  <si>
    <t>Umyvadlová vpusť 1 dle specifikace</t>
  </si>
  <si>
    <t>1076288642</t>
  </si>
  <si>
    <t>S45</t>
  </si>
  <si>
    <t>Umyvadlová vpusť 2 dle specifikace</t>
  </si>
  <si>
    <t>2057564578</t>
  </si>
  <si>
    <t>725869101</t>
  </si>
  <si>
    <t>Montáž zápachových uzávěrek umyvadlových do DN 40</t>
  </si>
  <si>
    <t>1246384518</t>
  </si>
  <si>
    <t>"S40" 18</t>
  </si>
  <si>
    <t>"S41" 10</t>
  </si>
  <si>
    <t>S40</t>
  </si>
  <si>
    <t>Sifon umyvadlový dle specifikace</t>
  </si>
  <si>
    <t>-229025200</t>
  </si>
  <si>
    <t>S41</t>
  </si>
  <si>
    <t>Sifon umyvadlový šetřící místo  dle specifikace</t>
  </si>
  <si>
    <t>1515006599</t>
  </si>
  <si>
    <t>S73</t>
  </si>
  <si>
    <t>Odpadkový koš dle specifikace</t>
  </si>
  <si>
    <t>-1816812746</t>
  </si>
  <si>
    <t>S77</t>
  </si>
  <si>
    <t>Sprchový závěsš dle specifikace</t>
  </si>
  <si>
    <t>957003165</t>
  </si>
  <si>
    <t>S81</t>
  </si>
  <si>
    <t>Nástěnné zrcadlo 500x1000mm  dle specifikace</t>
  </si>
  <si>
    <t>1342687292</t>
  </si>
  <si>
    <t>S82</t>
  </si>
  <si>
    <t>Nástěnné zrcadlo 800x1200mm  dle specifikace</t>
  </si>
  <si>
    <t>-1260281440</t>
  </si>
  <si>
    <t>998725203</t>
  </si>
  <si>
    <t>Přesun hmot procentní pro zařizovací předměty v objektech v přes 12 do 24 m</t>
  </si>
  <si>
    <t>-969476431</t>
  </si>
  <si>
    <t>726</t>
  </si>
  <si>
    <t>Zdravotechnika - předstěnové instalace</t>
  </si>
  <si>
    <t>726191011</t>
  </si>
  <si>
    <t>Ovládací tlačítko WC pro montáž do předstěnových konstrukcí</t>
  </si>
  <si>
    <t>-1581461597</t>
  </si>
  <si>
    <t>"S48" 16</t>
  </si>
  <si>
    <t>"S49" 6</t>
  </si>
  <si>
    <t>"S50" 16</t>
  </si>
  <si>
    <t>S48</t>
  </si>
  <si>
    <t>Splachovací tlačítko S1 dle specifikace</t>
  </si>
  <si>
    <t>-2069181767</t>
  </si>
  <si>
    <t>S49</t>
  </si>
  <si>
    <t>Splachovací tlačítko S2 dle specifikace</t>
  </si>
  <si>
    <t>-405847055</t>
  </si>
  <si>
    <t>S50</t>
  </si>
  <si>
    <t>Tlačítko pro vzdálené splachování 1 dle specifikace</t>
  </si>
  <si>
    <t>1299094164</t>
  </si>
  <si>
    <t>998726213</t>
  </si>
  <si>
    <t>Přesun hmot procentní pro instalační prefabrikáty v objektech v přes 12 do 24 m</t>
  </si>
  <si>
    <t>-1082293269</t>
  </si>
  <si>
    <t>SLB - Slaboproud</t>
  </si>
  <si>
    <t>001 - EPS - Elektrická požární signalizace</t>
  </si>
  <si>
    <t xml:space="preserve"> </t>
  </si>
  <si>
    <t>D01 - technologie - dodávka a montáž</t>
  </si>
  <si>
    <t>D02 - kabeláž, instalační materiál - dodávka a montáž</t>
  </si>
  <si>
    <t>D03 - zařízení dálkového přenosu</t>
  </si>
  <si>
    <t>D04 - grafická nadstavba</t>
  </si>
  <si>
    <t>D01</t>
  </si>
  <si>
    <t>technologie - dodávka a montáž</t>
  </si>
  <si>
    <t>59081401</t>
  </si>
  <si>
    <t>ústředna EPS adresná analogová, bez dipleje a ovládacích prvků, max. 3072 adres</t>
  </si>
  <si>
    <t>-1674077823</t>
  </si>
  <si>
    <t>742210002</t>
  </si>
  <si>
    <t>Montáž ústředny EPS dvou nebo tří kruhové bez čelního panelu</t>
  </si>
  <si>
    <t>-255553935</t>
  </si>
  <si>
    <t>742210005</t>
  </si>
  <si>
    <t>Montáž čelního panelu do ústředny EPS</t>
  </si>
  <si>
    <t>1065966923</t>
  </si>
  <si>
    <t>34621004</t>
  </si>
  <si>
    <t>akumulátor VRLA, 12 V, pól F2, kapacita 12 Ah</t>
  </si>
  <si>
    <t>-1602221652</t>
  </si>
  <si>
    <t>742210041</t>
  </si>
  <si>
    <t>Montáž akumulátoru 2x12 V pro ústřednu EPS</t>
  </si>
  <si>
    <t>-1517519942</t>
  </si>
  <si>
    <t>40463117</t>
  </si>
  <si>
    <t>zdroj spínaný 27,6V/5A, certifikovaný dle EN54-4, v krytu, max. připojitelné Aku2x18 Ah</t>
  </si>
  <si>
    <t>-845546478</t>
  </si>
  <si>
    <t>742210031</t>
  </si>
  <si>
    <t>Montáž napájecího zdroje pro ústřednu EPS dle EN54-4</t>
  </si>
  <si>
    <t>1313216998</t>
  </si>
  <si>
    <t>34621008</t>
  </si>
  <si>
    <t>akumulátor VRLA, 12 V, pól 12x12x2, kapacita 17 Ah</t>
  </si>
  <si>
    <t>-1638563249</t>
  </si>
  <si>
    <t>-74423682</t>
  </si>
  <si>
    <t>59081356</t>
  </si>
  <si>
    <t>tablo ovládací externí pro EPS</t>
  </si>
  <si>
    <t>1101628679</t>
  </si>
  <si>
    <t>742210071</t>
  </si>
  <si>
    <t>Montáž ovládacícho tabla externího pro EPS</t>
  </si>
  <si>
    <t>1069013921</t>
  </si>
  <si>
    <t>59081380</t>
  </si>
  <si>
    <t>deska linková, 2 kruhové linky, 128 adres na jedné kruhové lince</t>
  </si>
  <si>
    <t>104761950</t>
  </si>
  <si>
    <t>59081385</t>
  </si>
  <si>
    <t>deska periferií pro vzdálené zobrazení (GSM, ethernet) a vysílání SMS</t>
  </si>
  <si>
    <t>578929333</t>
  </si>
  <si>
    <t>59081384</t>
  </si>
  <si>
    <t>deska periferií pro připojení nadstavby, ZDP, OPPO</t>
  </si>
  <si>
    <t>736666047</t>
  </si>
  <si>
    <t>59081387</t>
  </si>
  <si>
    <t>deska výstupů, 12 x výstup reléový s přepínacím kontaktem</t>
  </si>
  <si>
    <t>1904309711</t>
  </si>
  <si>
    <t>742210006</t>
  </si>
  <si>
    <t>Montáž rozšiřující karty do ústředny EPS</t>
  </si>
  <si>
    <t>-950484334</t>
  </si>
  <si>
    <t>59081431</t>
  </si>
  <si>
    <t>hlásič kouře adresný optický</t>
  </si>
  <si>
    <t>-1485329914</t>
  </si>
  <si>
    <t>59081435</t>
  </si>
  <si>
    <t>hlásič multisenzorový konvenční</t>
  </si>
  <si>
    <t>2068251718</t>
  </si>
  <si>
    <t>R59081431.01</t>
  </si>
  <si>
    <t>hlásič kouře adresný optický se sirénou</t>
  </si>
  <si>
    <t>-807998926</t>
  </si>
  <si>
    <t>776806932</t>
  </si>
  <si>
    <t>59081470</t>
  </si>
  <si>
    <t>patice hlásiče standardní</t>
  </si>
  <si>
    <t>-259902359</t>
  </si>
  <si>
    <t>742210131</t>
  </si>
  <si>
    <t>Montáž soklu hlásiče nebo patice</t>
  </si>
  <si>
    <t>-182375853</t>
  </si>
  <si>
    <t>59081449</t>
  </si>
  <si>
    <t>hlásič tlačítkový s izolátorem</t>
  </si>
  <si>
    <t>1217314263</t>
  </si>
  <si>
    <t>742210151</t>
  </si>
  <si>
    <t>Montáž tlačítkového hlásiče se sklíčkem</t>
  </si>
  <si>
    <t>-1076284748</t>
  </si>
  <si>
    <t>742210421</t>
  </si>
  <si>
    <t>Programování a oživení systému na jeden detektor EPS</t>
  </si>
  <si>
    <t>750580012</t>
  </si>
  <si>
    <t>742210521</t>
  </si>
  <si>
    <t>Výchozí revize systému EPS na jeden detektor</t>
  </si>
  <si>
    <t>-1519747662</t>
  </si>
  <si>
    <t>59081500</t>
  </si>
  <si>
    <t>siréna adresná</t>
  </si>
  <si>
    <t>-12057355</t>
  </si>
  <si>
    <t>R7596460110</t>
  </si>
  <si>
    <t>Paralelní signalizace</t>
  </si>
  <si>
    <t>-1636906780</t>
  </si>
  <si>
    <t>742210261</t>
  </si>
  <si>
    <t>Montáž sirény nebo majáku nebo signalizace</t>
  </si>
  <si>
    <t>1276137296</t>
  </si>
  <si>
    <t>59081393</t>
  </si>
  <si>
    <t>jednotka vstupně-výstupní, relé, s izolátorem, 4xIN a 4xOUT</t>
  </si>
  <si>
    <t>570503575</t>
  </si>
  <si>
    <t>742210303</t>
  </si>
  <si>
    <t>Montáž vstupně výstupního reléového prvku 4 kontakty s krytem</t>
  </si>
  <si>
    <t>-2130715719</t>
  </si>
  <si>
    <t>59081394</t>
  </si>
  <si>
    <t>jednotka vstupně-výstupní, relé, s izolátorem, 8xIN a 8xOUT</t>
  </si>
  <si>
    <t>1341852034</t>
  </si>
  <si>
    <t>742210305</t>
  </si>
  <si>
    <t>Montáž vstupně výstupního reléového prvku 5 a více kontaktů s krytem</t>
  </si>
  <si>
    <t>-2039152388</t>
  </si>
  <si>
    <t>40464022</t>
  </si>
  <si>
    <t>maják a siréna interní, záblesk červený</t>
  </si>
  <si>
    <t>703073329</t>
  </si>
  <si>
    <t>742210251</t>
  </si>
  <si>
    <t>Připojení kontaktu ovládaného nebo monitorovaného</t>
  </si>
  <si>
    <t>212725575</t>
  </si>
  <si>
    <t>59081306</t>
  </si>
  <si>
    <t>magnet přídržný, 40 kg, noha 325mm, s tlačítkem, kotva s kloubem</t>
  </si>
  <si>
    <t>-1330315356</t>
  </si>
  <si>
    <t>742210231</t>
  </si>
  <si>
    <t>Montáž přídržného magnetu s tlačítkem</t>
  </si>
  <si>
    <t>-984733733</t>
  </si>
  <si>
    <t>55779004</t>
  </si>
  <si>
    <t>trezor požární nerezový pro motýlkový nebo cylindrický zámek, 12/24 V</t>
  </si>
  <si>
    <t>875891617</t>
  </si>
  <si>
    <t>54975000</t>
  </si>
  <si>
    <t>zámek a klíč pro požární trezor s přípravou pro vložku FAB</t>
  </si>
  <si>
    <t>268344338</t>
  </si>
  <si>
    <t>R55779900.01</t>
  </si>
  <si>
    <t>vyhřívání pro KTPO</t>
  </si>
  <si>
    <t>851021481</t>
  </si>
  <si>
    <t>R55779900.02</t>
  </si>
  <si>
    <t>napájecí zdroj výhřevu KTPO, včetně instalační krabice</t>
  </si>
  <si>
    <t>-2083499179</t>
  </si>
  <si>
    <t>742210111</t>
  </si>
  <si>
    <t>Montáž klíčového trezoru se zámkovou vložkou</t>
  </si>
  <si>
    <t>-612657440</t>
  </si>
  <si>
    <t>742210501</t>
  </si>
  <si>
    <t>Provedení zkoušky TIČR pro EPS</t>
  </si>
  <si>
    <t>777810349</t>
  </si>
  <si>
    <t>742210503</t>
  </si>
  <si>
    <t>Provedení koordinační funkční zkoušky EPS</t>
  </si>
  <si>
    <t>-1420982072</t>
  </si>
  <si>
    <t>742210401</t>
  </si>
  <si>
    <t>Programování základních parametrů ústředny EPS</t>
  </si>
  <si>
    <t>1065677535</t>
  </si>
  <si>
    <t>R59081400.01</t>
  </si>
  <si>
    <t>Skříň s požární odolností pro zachování funkce 30 min pro ústředny EPS/LDP, vnitřní rozměr 1200x500x250mm, vnější rozměr 1378x681x325mm, včetně kotvení a montáže</t>
  </si>
  <si>
    <t>1656747808</t>
  </si>
  <si>
    <t>D02</t>
  </si>
  <si>
    <t>kabeláž, instalační materiál - dodávka a montáž</t>
  </si>
  <si>
    <t>34121144</t>
  </si>
  <si>
    <t>kabel sdělovací oheň retardující bezhalogenový stíněný laminovanou Al fólií s příložným CuSn drátem bez funkčnosti při požáru reakce na oheň B2cas1d1a1 jádro Cu plné 100V (SHKFH-R) 1x2x0,8mm2</t>
  </si>
  <si>
    <t>1197324889</t>
  </si>
  <si>
    <t>Montáž kabelů sdělovacích pro vnitřní rozvody do 15 žil</t>
  </si>
  <si>
    <t>-935114228</t>
  </si>
  <si>
    <t>-1061025826</t>
  </si>
  <si>
    <t>2048677782</t>
  </si>
  <si>
    <t>34121140</t>
  </si>
  <si>
    <t>kabel sdělovací oheň retardující bezhalogenový stíněný laminovanou Al fólií s příložným CuSn drátem s funkčností při požáru 180min a P90-R/PH120-R reakce na oheň B2cas1d1a1 jádro Cu plné 100V (SSKFH-V) 5x2x0,8mm2</t>
  </si>
  <si>
    <t>1685369133</t>
  </si>
  <si>
    <t>72086808</t>
  </si>
  <si>
    <t>34111524</t>
  </si>
  <si>
    <t>kabel silový oheň retardující bezhalogenový s funkčností při požáru 180min a P60-R reakce na oheň B2cas1d1a1 jádro Cu 0,6/1kV (1-CSKH-V) 2x1,5mm2</t>
  </si>
  <si>
    <t>-1594213187</t>
  </si>
  <si>
    <t>741120301</t>
  </si>
  <si>
    <t>Montáž vodič Cu izolovaný plný a laněný s PVC pláštěm žíla 0,55-16 mm2 pevně (např. CY, CHAH-V)</t>
  </si>
  <si>
    <t>-1644753669</t>
  </si>
  <si>
    <t>34571072</t>
  </si>
  <si>
    <t>trubka elektroinstalační ohebná z PVC (EN) 2320</t>
  </si>
  <si>
    <t>1068448563</t>
  </si>
  <si>
    <t>Montáž trubek pro slaboproud plastových ohebných uložených pod omítku</t>
  </si>
  <si>
    <t>1383150046</t>
  </si>
  <si>
    <t>34571450</t>
  </si>
  <si>
    <t>krabice pod omítku PVC přístrojová kruhová D 70mm</t>
  </si>
  <si>
    <t>1824829970</t>
  </si>
  <si>
    <t>Montáž krabice zapuštěná plastová kruhová</t>
  </si>
  <si>
    <t>-1902674522</t>
  </si>
  <si>
    <t>34571733</t>
  </si>
  <si>
    <t>příchytka kovová Pz tvar omega požárně odolná průměr vodiče 18 - 23mm</t>
  </si>
  <si>
    <t>-563238847</t>
  </si>
  <si>
    <t>742111001</t>
  </si>
  <si>
    <t>Montáž příchytky pro kabely samostatné ohniodolné pro slaboproud</t>
  </si>
  <si>
    <t>-1066402184</t>
  </si>
  <si>
    <t>34571735</t>
  </si>
  <si>
    <t>příchytka kovová Pz tvar omega požárně odolná průměr vodiče 28 - 37mm</t>
  </si>
  <si>
    <t>398830886</t>
  </si>
  <si>
    <t>-2032567772</t>
  </si>
  <si>
    <t>D03</t>
  </si>
  <si>
    <t>zařízení dálkového přenosu</t>
  </si>
  <si>
    <t>R34121100.01</t>
  </si>
  <si>
    <t>koaxiální kabel pro připojení antény ZDP</t>
  </si>
  <si>
    <t>-1199403457</t>
  </si>
  <si>
    <t>1403727828</t>
  </si>
  <si>
    <t>34571076</t>
  </si>
  <si>
    <t>trubka elektroinstalační ohebná z PVC (EN) 2350</t>
  </si>
  <si>
    <t>188775654</t>
  </si>
  <si>
    <t>1050172335</t>
  </si>
  <si>
    <t>742110003</t>
  </si>
  <si>
    <t>Montáž trubek pro slaboproud plastových ohebných uložených volně na příchytky</t>
  </si>
  <si>
    <t>1911473339</t>
  </si>
  <si>
    <t>R59081400.02</t>
  </si>
  <si>
    <t>Zařízení dálkového přenosu na PCO, včetně projednání s provozovatelem PCO, zpracování dokumentace</t>
  </si>
  <si>
    <t>-1399219656</t>
  </si>
  <si>
    <t>742210051</t>
  </si>
  <si>
    <t>Montáž zařízení dálkového přenosu s připojením a naprogramováním</t>
  </si>
  <si>
    <t>-1464129798</t>
  </si>
  <si>
    <t>D04</t>
  </si>
  <si>
    <t>grafická nadstavba</t>
  </si>
  <si>
    <t>R95311900.01</t>
  </si>
  <si>
    <t>1110778678</t>
  </si>
  <si>
    <t>R95311900.02</t>
  </si>
  <si>
    <t>software grafické nadstavby pro integraci EPS, včteně licencí na 5 let, server i klient, včetně vypacování mapových podkladů</t>
  </si>
  <si>
    <t>1893389355</t>
  </si>
  <si>
    <t>R95311900.03</t>
  </si>
  <si>
    <t>1761109397</t>
  </si>
  <si>
    <t>R95311900.04</t>
  </si>
  <si>
    <t>LCD/LED monitor 27", QHD 2560x1440, 16:9, DisplayPort, HDMI, včetně stojánku nebo nástěnného držáku</t>
  </si>
  <si>
    <t>845432126</t>
  </si>
  <si>
    <t>R34641100.01</t>
  </si>
  <si>
    <t>On-line UPS, 1000VA/900W, IEC zásuvky, Tower provedení, Výkon 1000VA/900W, Rozměry 160 x 252 x 387 mm, Hmotnost 14,8 kg, Výstup 6 x zásuvka IEC-320-C13</t>
  </si>
  <si>
    <t>1913146481</t>
  </si>
  <si>
    <t>34641108</t>
  </si>
  <si>
    <t>UPS on-line dvojitá konverze 1/1 fáze 3kVA/2,7kW 8x IEC zásuvky montáž do racku 2U</t>
  </si>
  <si>
    <t>-1280595807</t>
  </si>
  <si>
    <t>742250011</t>
  </si>
  <si>
    <t>Montáž PC nadstavby - implementace budovy</t>
  </si>
  <si>
    <t>815129505</t>
  </si>
  <si>
    <t>742210081</t>
  </si>
  <si>
    <t>Montáž integračního modulu do PC nadstavby</t>
  </si>
  <si>
    <t>374422258</t>
  </si>
  <si>
    <t>742250001</t>
  </si>
  <si>
    <t>Montáž převodníkového driveru pro ústřednu EPS</t>
  </si>
  <si>
    <t>CS ÚRS 2023 01</t>
  </si>
  <si>
    <t>627651536</t>
  </si>
  <si>
    <t>742250021</t>
  </si>
  <si>
    <t>Vizualizace symbolu</t>
  </si>
  <si>
    <t>-1159438449</t>
  </si>
  <si>
    <t>eps.5007</t>
  </si>
  <si>
    <t>Montáž monitoru</t>
  </si>
  <si>
    <t>38634765</t>
  </si>
  <si>
    <t>742330012</t>
  </si>
  <si>
    <t>Montáž zařízení do rozvaděče (switch, UPS, DVR, server) bez nastavení</t>
  </si>
  <si>
    <t>797077531</t>
  </si>
  <si>
    <t>002 - SK - Strukturovaná kabeláž</t>
  </si>
  <si>
    <t>D01 - technologie - dodávka</t>
  </si>
  <si>
    <t xml:space="preserve">    D01.01 - Datové rozvaděče</t>
  </si>
  <si>
    <t xml:space="preserve">    D01.02 - Patch panely</t>
  </si>
  <si>
    <t xml:space="preserve">    D01.03.1 - Datové zásuvky pod omítku</t>
  </si>
  <si>
    <t xml:space="preserve">    D01.03.2 - Datové zásuvky na povrch</t>
  </si>
  <si>
    <t xml:space="preserve">    D01.03.3 - Datové zásuvky do rozvaděče</t>
  </si>
  <si>
    <t xml:space="preserve">    D01.04 - Ostatní</t>
  </si>
  <si>
    <t>D02 - technologie - montáž</t>
  </si>
  <si>
    <t>D03 - kabeláž, instalační materiál - dodávka a montáž</t>
  </si>
  <si>
    <t>D04 - ostatní</t>
  </si>
  <si>
    <t>technologie - dodávka</t>
  </si>
  <si>
    <t>D01.01</t>
  </si>
  <si>
    <t>Datové rozvaděče</t>
  </si>
  <si>
    <t>35712055</t>
  </si>
  <si>
    <t>rozvaděč stojanový 19" celoskleněné dveře 45U/800x800mm</t>
  </si>
  <si>
    <t>-621597745</t>
  </si>
  <si>
    <t>42914002</t>
  </si>
  <si>
    <t>jednotka ventilační rozvaděče univerzální se 6 ventilátory do stropu nebo podlahy</t>
  </si>
  <si>
    <t>-629457524</t>
  </si>
  <si>
    <t>37451145</t>
  </si>
  <si>
    <t>panel vyvazovací 5x plastové oko s průchody 1U 19"</t>
  </si>
  <si>
    <t>-2071157672</t>
  </si>
  <si>
    <t>35712107</t>
  </si>
  <si>
    <t>panel rozvodný 19" 1U 8x zásuvka dle ČSN max 16A bleskojistka kabel 3x1,5mm 2m</t>
  </si>
  <si>
    <t>-379261709</t>
  </si>
  <si>
    <t>35712069</t>
  </si>
  <si>
    <t>police rozvaděče 19" perforovaná 1U/450mm nosnost 40kg</t>
  </si>
  <si>
    <t>619223260</t>
  </si>
  <si>
    <t>R0051192</t>
  </si>
  <si>
    <t>Kartáč pro stojanový rozvaděč, otvor pro kabely 370 x 90mm</t>
  </si>
  <si>
    <t>-1986517735</t>
  </si>
  <si>
    <t>D01.02</t>
  </si>
  <si>
    <t>Patch panely</t>
  </si>
  <si>
    <t>37451120</t>
  </si>
  <si>
    <t>patch panel neosazený 1U 24 portů 19" STP</t>
  </si>
  <si>
    <t>-84056018</t>
  </si>
  <si>
    <t>37452030</t>
  </si>
  <si>
    <t>prvek ukončovací datového rozvodu keystone 1xRJ45 UTP Cat6 samořezný kabelová pojistka</t>
  </si>
  <si>
    <t>1215000679</t>
  </si>
  <si>
    <t>R0051277</t>
  </si>
  <si>
    <t>Patch kabel 1m UTP, CAT6, šedý</t>
  </si>
  <si>
    <t>1247724693</t>
  </si>
  <si>
    <t>R0051278</t>
  </si>
  <si>
    <t>Patch kabel 2m UTP, CAT6, šedý</t>
  </si>
  <si>
    <t>141093582</t>
  </si>
  <si>
    <t>R0051279</t>
  </si>
  <si>
    <t>Patch kabel 3m UTP, CAT6, šedý</t>
  </si>
  <si>
    <t>517689712</t>
  </si>
  <si>
    <t>R0051280</t>
  </si>
  <si>
    <t>Patch kabel 5m UTP, CAT6, šedý</t>
  </si>
  <si>
    <t>2065459850</t>
  </si>
  <si>
    <t>D01.03.1</t>
  </si>
  <si>
    <t>Datové zásuvky pod omítku</t>
  </si>
  <si>
    <t>37451190</t>
  </si>
  <si>
    <t>krabička nástěnná zásuvková pro keystone moduly plast bílá 2 porty (neosazený)</t>
  </si>
  <si>
    <t>1270129743</t>
  </si>
  <si>
    <t>34539100</t>
  </si>
  <si>
    <t>rámeček datové zásuvky pro 2 moduly 22,5x45mm</t>
  </si>
  <si>
    <t>-550044033</t>
  </si>
  <si>
    <t>63040557</t>
  </si>
  <si>
    <t>D01.03.2</t>
  </si>
  <si>
    <t>Datové zásuvky na povrch</t>
  </si>
  <si>
    <t>37451205</t>
  </si>
  <si>
    <t>krabička datové zásuvky na omítku PVC čtvercová 80x80mm hloubka 42mm</t>
  </si>
  <si>
    <t>1528018430</t>
  </si>
  <si>
    <t>-210132033</t>
  </si>
  <si>
    <t>-1847221826</t>
  </si>
  <si>
    <t>D01.03.3</t>
  </si>
  <si>
    <t>Datové zásuvky do rozvaděče</t>
  </si>
  <si>
    <t>37451148</t>
  </si>
  <si>
    <t>zásuvka na DIN lištu pro 1 keystone modul (neosazená)</t>
  </si>
  <si>
    <t>-624238398</t>
  </si>
  <si>
    <t>190205921</t>
  </si>
  <si>
    <t>D01.04</t>
  </si>
  <si>
    <t>37459020</t>
  </si>
  <si>
    <t>konektor na drát/lanko s vložkou RJ45 UTP Cat6 nestíněný</t>
  </si>
  <si>
    <t>-379123044</t>
  </si>
  <si>
    <t>37459040</t>
  </si>
  <si>
    <t>botka ochranná pro konektory RJ45 s výřezem bez krytu zámku</t>
  </si>
  <si>
    <t>1975981280</t>
  </si>
  <si>
    <t>R1195836</t>
  </si>
  <si>
    <t>Lišta DIN TS35 D1.0 XX, holá, děrovaná, délka 1M</t>
  </si>
  <si>
    <t>-2071084388</t>
  </si>
  <si>
    <t>R.0033001</t>
  </si>
  <si>
    <t>Kombinovaná hrubá/jemná přep. ochrana, CAT6 s napájením POE ST1+2+3</t>
  </si>
  <si>
    <t>-99880544</t>
  </si>
  <si>
    <t>R.0032995</t>
  </si>
  <si>
    <t>Přepěťová ochrana napájení do 24 V DC s optickou signalizací poruchy</t>
  </si>
  <si>
    <t>1954240</t>
  </si>
  <si>
    <t>technologie - montáž</t>
  </si>
  <si>
    <t>742330005</t>
  </si>
  <si>
    <t>Montáž rozvaděče stojanového přes 30U</t>
  </si>
  <si>
    <t>-1877211228</t>
  </si>
  <si>
    <t>742330022</t>
  </si>
  <si>
    <t>Montáž napájecího panelu do rozvaděče</t>
  </si>
  <si>
    <t>-436048498</t>
  </si>
  <si>
    <t>742330021</t>
  </si>
  <si>
    <t>Montáž police do rozvaděče</t>
  </si>
  <si>
    <t>1057420755</t>
  </si>
  <si>
    <t>742330037</t>
  </si>
  <si>
    <t>Montáž jednotky ventilační do stropu či podlahy stojanového rozvaděče</t>
  </si>
  <si>
    <t>-359054925</t>
  </si>
  <si>
    <t>742330023</t>
  </si>
  <si>
    <t>Montáž vyvazovacího panelu 1U</t>
  </si>
  <si>
    <t>89513182</t>
  </si>
  <si>
    <t>742330024</t>
  </si>
  <si>
    <t>Montáž patch panelu 24 portů</t>
  </si>
  <si>
    <t>1077529631</t>
  </si>
  <si>
    <t>742330042</t>
  </si>
  <si>
    <t>Montáž datové zásuvky 1 až 6 pozic</t>
  </si>
  <si>
    <t>-674541056</t>
  </si>
  <si>
    <t>742330051</t>
  </si>
  <si>
    <t>Popis portu datové zásuvky</t>
  </si>
  <si>
    <t>726760745</t>
  </si>
  <si>
    <t>742330052</t>
  </si>
  <si>
    <t>Popis portů patchpanelu</t>
  </si>
  <si>
    <t>-2108618878</t>
  </si>
  <si>
    <t>742124005</t>
  </si>
  <si>
    <t>Montáž kabelů datových FTP, UTP, STP ukončení kabelu konektorem</t>
  </si>
  <si>
    <t>-590846137</t>
  </si>
  <si>
    <t>742330101</t>
  </si>
  <si>
    <t>Měření metalického segmentu s vyhotovením protokolu</t>
  </si>
  <si>
    <t>1673147247</t>
  </si>
  <si>
    <t>742123001</t>
  </si>
  <si>
    <t>Montáž přepěťové ochrany pro slaboproudá zařízení</t>
  </si>
  <si>
    <t>2109954202</t>
  </si>
  <si>
    <t>34121268</t>
  </si>
  <si>
    <t>kabel datový bezhalogenový třída reakce na oheň B2cas1d1a1 jádro Cu plné (U/UTP) kategorie 6</t>
  </si>
  <si>
    <t>1262605743</t>
  </si>
  <si>
    <t>618867674</t>
  </si>
  <si>
    <t>34121267</t>
  </si>
  <si>
    <t>kabel datový venkovní celkově stíněný Al fólií jádro Cu plné plášť PE (F/UTP) kategorie 6</t>
  </si>
  <si>
    <t>761561554</t>
  </si>
  <si>
    <t>-1594987796</t>
  </si>
  <si>
    <t>34111145</t>
  </si>
  <si>
    <t>kabel silový oheň retardující bezhalogenový bez funkční schopnosti při požáru třída reakce na oheň B2cas1d1a1 jádro Cu 0,6/1kV (1-CXKH-R B2) 4x1,5mm2</t>
  </si>
  <si>
    <t>-611876769</t>
  </si>
  <si>
    <t>-1987118305</t>
  </si>
  <si>
    <t>-188171570</t>
  </si>
  <si>
    <t>Montáž vodič Cu izolovaný plný a laněný žíla 10-16 mm2 pod omítku (např. CY)</t>
  </si>
  <si>
    <t>-715735366</t>
  </si>
  <si>
    <t>-1815957688</t>
  </si>
  <si>
    <t>1348719339</t>
  </si>
  <si>
    <t>34571073</t>
  </si>
  <si>
    <t>trubka elektroinstalační ohebná z PVC (EN) 2325</t>
  </si>
  <si>
    <t>1041250455</t>
  </si>
  <si>
    <t>-1027243215</t>
  </si>
  <si>
    <t>34571075</t>
  </si>
  <si>
    <t>trubka elektroinstalační ohebná z PVC (EN) 2340</t>
  </si>
  <si>
    <t>2003266012</t>
  </si>
  <si>
    <t>-1074537635</t>
  </si>
  <si>
    <t>34571451</t>
  </si>
  <si>
    <t>krabice pod omítku PVC přístrojová kruhová D 70mm hluboká</t>
  </si>
  <si>
    <t>-770772932</t>
  </si>
  <si>
    <t>-658525108</t>
  </si>
  <si>
    <t>34571524</t>
  </si>
  <si>
    <t>krabice pod omítku PVC odbočná čtvercová 125x125mm s víčkem</t>
  </si>
  <si>
    <t>713150616</t>
  </si>
  <si>
    <t>Montáž krabice zapuštěná plastová čtyřhranná</t>
  </si>
  <si>
    <t>-2026127335</t>
  </si>
  <si>
    <t>34571473</t>
  </si>
  <si>
    <t>krabice do dutých stěn PVC přístrojová obdélníková 250x200mm s víčkem</t>
  </si>
  <si>
    <t>1464987480</t>
  </si>
  <si>
    <t>1918801040</t>
  </si>
  <si>
    <t>468081312</t>
  </si>
  <si>
    <t>Vybourání otvorů pro elektroinstalace ve zdivu cihelném pl do 0,0225 m2 tl přes 15 do 30 cm</t>
  </si>
  <si>
    <t>-2060958834</t>
  </si>
  <si>
    <t>468081315</t>
  </si>
  <si>
    <t>Vybourání otvorů pro elektroinstalace ve zdivu cihelném pl do 0,0225 m2 tl přes 60 do 75 cm</t>
  </si>
  <si>
    <t>-592275826</t>
  </si>
  <si>
    <t>741128002</t>
  </si>
  <si>
    <t>Ostatní práce při montáži vodičů a kabelů - označení dalším štítkem</t>
  </si>
  <si>
    <t>828857968</t>
  </si>
  <si>
    <t>998742102</t>
  </si>
  <si>
    <t>Přesun hmot tonážní pro slaboproud v objektech v do 12 m</t>
  </si>
  <si>
    <t>1118595764</t>
  </si>
  <si>
    <t>HZS4212</t>
  </si>
  <si>
    <t>Hodinová zúčtovací sazba revizní technik specialista</t>
  </si>
  <si>
    <t>140951664</t>
  </si>
  <si>
    <t>HZS4232</t>
  </si>
  <si>
    <t>Hodinová zúčtovací sazba technik odborný</t>
  </si>
  <si>
    <t>749553722</t>
  </si>
  <si>
    <t>R14050030401</t>
  </si>
  <si>
    <t>POZNÁMKA: Hlavní kabelové trasy slaboproudých instalací SK jsou společné pro všechny systémy SK, CCTV, INTERKOM</t>
  </si>
  <si>
    <t>1321386303</t>
  </si>
  <si>
    <t>003 - CCTV – kamerový systém</t>
  </si>
  <si>
    <t>38475056</t>
  </si>
  <si>
    <t>kamera venkovní IP bullet maximální rozlišení záznamu 5MP přísvit IR 40m WDR 120dB VCA IP67</t>
  </si>
  <si>
    <t>-1876522123</t>
  </si>
  <si>
    <t>38475121</t>
  </si>
  <si>
    <t>kamera venkovní IP dome maximální rozlišení záznamu 2MP přísvit IR 30m WDR 120dB VA IP67</t>
  </si>
  <si>
    <t>1249733648</t>
  </si>
  <si>
    <t>38471004</t>
  </si>
  <si>
    <t>videorekordér síťový (NVR) pro záznam 8 IP kamer bez HDD maximální rozlišení záznamu 8MP HDMI 4K 8x PoE</t>
  </si>
  <si>
    <t>1652060949</t>
  </si>
  <si>
    <t>40332007</t>
  </si>
  <si>
    <t>HDD k rekordérům kamerových systémů 10TB</t>
  </si>
  <si>
    <t>549571087</t>
  </si>
  <si>
    <t>2021418676</t>
  </si>
  <si>
    <t>RCCTV.1001</t>
  </si>
  <si>
    <t>1146612195</t>
  </si>
  <si>
    <t>40342005</t>
  </si>
  <si>
    <t>monitor LCD LED 27" 16:9 Ultra HD 4K HDMI DP reproduktor 230V</t>
  </si>
  <si>
    <t>-2112271954</t>
  </si>
  <si>
    <t>40342001</t>
  </si>
  <si>
    <t>monitor LCD LED 19" 16:9 VGA HDMI 230V</t>
  </si>
  <si>
    <t>-598427887</t>
  </si>
  <si>
    <t>742230003</t>
  </si>
  <si>
    <t>Montáž venkovní kamery</t>
  </si>
  <si>
    <t>-1669698325</t>
  </si>
  <si>
    <t>742230004</t>
  </si>
  <si>
    <t>Montáž vnitřní kamery</t>
  </si>
  <si>
    <t>82983737</t>
  </si>
  <si>
    <t>742230001</t>
  </si>
  <si>
    <t>Montáž DVR nebo NAS, nahrávacího zařízení pro kamery</t>
  </si>
  <si>
    <t>-17769793</t>
  </si>
  <si>
    <t>742230009</t>
  </si>
  <si>
    <t>Montáž samolepky "Střeženo kamerovým systémem"</t>
  </si>
  <si>
    <t>-1004283341</t>
  </si>
  <si>
    <t>742230101</t>
  </si>
  <si>
    <t>Licence k připojení jedné kamery k SW</t>
  </si>
  <si>
    <t>881951204</t>
  </si>
  <si>
    <t>742230102</t>
  </si>
  <si>
    <t>Instalace a nastavení SW pro sledování kamer</t>
  </si>
  <si>
    <t>-1910714287</t>
  </si>
  <si>
    <t>742230103</t>
  </si>
  <si>
    <t>Nastavení záběru podle přání uživatele</t>
  </si>
  <si>
    <t>1609671349</t>
  </si>
  <si>
    <t>742330011</t>
  </si>
  <si>
    <t>-1035101373</t>
  </si>
  <si>
    <t>RCCTV.3001</t>
  </si>
  <si>
    <t>kabelové trasy pro CCTV jsou součástí části strukturované kabeláže</t>
  </si>
  <si>
    <t>901296366</t>
  </si>
  <si>
    <t>318351680</t>
  </si>
  <si>
    <t>1014472407</t>
  </si>
  <si>
    <t>913482595</t>
  </si>
  <si>
    <t>004 - STA - Společná televizní anténa</t>
  </si>
  <si>
    <t>38454000</t>
  </si>
  <si>
    <t>anténa pro příjem DVB-T2 17 dBi bez zdroje třmen na uchycení hliník a sklolaminát</t>
  </si>
  <si>
    <t>1251787953</t>
  </si>
  <si>
    <t>38454005</t>
  </si>
  <si>
    <t>anténa pro příjem rádia 7FM 11,2 dBi analog bez zesilovače bez filtru venkovní hliník plast</t>
  </si>
  <si>
    <t>-228406745</t>
  </si>
  <si>
    <t>RSTA.1001</t>
  </si>
  <si>
    <t>DAB, vertikální polarizace, G=0 dB</t>
  </si>
  <si>
    <t>-741619349</t>
  </si>
  <si>
    <t>31686014</t>
  </si>
  <si>
    <t>stožár anténní kov žárový zinek plastová záslepka průměr 48mm délka 3m</t>
  </si>
  <si>
    <t>-1216127651</t>
  </si>
  <si>
    <t>RSTA.1002</t>
  </si>
  <si>
    <t>Držák anténní</t>
  </si>
  <si>
    <t>1076696528</t>
  </si>
  <si>
    <t>RSTA.1003</t>
  </si>
  <si>
    <t>digitální programovatelný zesilovač</t>
  </si>
  <si>
    <t>2026468525</t>
  </si>
  <si>
    <t>RSTA.1004</t>
  </si>
  <si>
    <t>koncová zásuvka 1 dB</t>
  </si>
  <si>
    <t>-525056214</t>
  </si>
  <si>
    <t>RSTA.1005</t>
  </si>
  <si>
    <t>kryt zásuvky televizní, rozhlasové</t>
  </si>
  <si>
    <t>938433892</t>
  </si>
  <si>
    <t>RSTA.1006</t>
  </si>
  <si>
    <t>F-konektor kompresní pro kabel</t>
  </si>
  <si>
    <t>-1112797894</t>
  </si>
  <si>
    <t>RSTA.1007</t>
  </si>
  <si>
    <t>F zakončovací</t>
  </si>
  <si>
    <t>-351142743</t>
  </si>
  <si>
    <t>RSTA.1008</t>
  </si>
  <si>
    <t>isolátor</t>
  </si>
  <si>
    <t>-222495543</t>
  </si>
  <si>
    <t>RSTA.1009</t>
  </si>
  <si>
    <t>12 výstupů, 13.0 dB</t>
  </si>
  <si>
    <t>304785236</t>
  </si>
  <si>
    <t>RSTA.1010</t>
  </si>
  <si>
    <t>svodič přepětí, první stupeň, konektory F, 75Ohm</t>
  </si>
  <si>
    <t>171060427</t>
  </si>
  <si>
    <t>RSTA.1011</t>
  </si>
  <si>
    <t>svodič přepětí, druhý stupeň, konektory F, 75Ohm</t>
  </si>
  <si>
    <t>1219752209</t>
  </si>
  <si>
    <t>RSTA.1012</t>
  </si>
  <si>
    <t>DIN lišta, 30cm</t>
  </si>
  <si>
    <t>-136948235</t>
  </si>
  <si>
    <t>RSTA.1013</t>
  </si>
  <si>
    <t>SAT rozvaděč plechový, perf. mont. deska, 3-b.zámek, 800x800x200</t>
  </si>
  <si>
    <t>345579181</t>
  </si>
  <si>
    <t>742420111</t>
  </si>
  <si>
    <t>Montáž F konektoru</t>
  </si>
  <si>
    <t>-1897724862</t>
  </si>
  <si>
    <t>742420001</t>
  </si>
  <si>
    <t>Montáž venkovní televizní antény</t>
  </si>
  <si>
    <t>1012947592</t>
  </si>
  <si>
    <t>742420011</t>
  </si>
  <si>
    <t>Montáž FM antény</t>
  </si>
  <si>
    <t>62696907</t>
  </si>
  <si>
    <t>742420021</t>
  </si>
  <si>
    <t>Montáž antenního stožáru včetně upevňovacího materiálu</t>
  </si>
  <si>
    <t>686569360</t>
  </si>
  <si>
    <t>742420041</t>
  </si>
  <si>
    <t>Montáž anténního domovního zesilovače</t>
  </si>
  <si>
    <t>-299243142</t>
  </si>
  <si>
    <t>742420051</t>
  </si>
  <si>
    <t>Montáž anténního rozbočovače</t>
  </si>
  <si>
    <t>1644723510</t>
  </si>
  <si>
    <t>742420061</t>
  </si>
  <si>
    <t>Montáž rozvodnice STA</t>
  </si>
  <si>
    <t>-2005634580</t>
  </si>
  <si>
    <t>742420121</t>
  </si>
  <si>
    <t>Montáž televizní zásuvky koncové nebo průběžné</t>
  </si>
  <si>
    <t>1589098542</t>
  </si>
  <si>
    <t>742420201</t>
  </si>
  <si>
    <t>Nastavení zesilovače dle úrovně na zásuvkách</t>
  </si>
  <si>
    <t>-897470854</t>
  </si>
  <si>
    <t>34121301</t>
  </si>
  <si>
    <t>kabel koaxiální stíněný 2xAl/PES a opletením z CuSn drátků 144x0,12mm2, plášť PVC bílý, jádro CU pr. 1,13mm</t>
  </si>
  <si>
    <t>-1785419105</t>
  </si>
  <si>
    <t>-782955181</t>
  </si>
  <si>
    <t>34121302</t>
  </si>
  <si>
    <t>kabel koaxiální stíněný 2xAl/PES a opletením z CuSn drátků 144x0,12mm2, plášť PVC černý UV odolný, jádro CU pr. 1,13mm</t>
  </si>
  <si>
    <t>1910113381</t>
  </si>
  <si>
    <t>382299412</t>
  </si>
  <si>
    <t>2041496887</t>
  </si>
  <si>
    <t>-561236951</t>
  </si>
  <si>
    <t>742110005</t>
  </si>
  <si>
    <t>Montáž trubek pro slaboproud plastových ohebných uložených v podlaze</t>
  </si>
  <si>
    <t>-1883226758</t>
  </si>
  <si>
    <t>-1614063174</t>
  </si>
  <si>
    <t>-526413473</t>
  </si>
  <si>
    <t>1137417253</t>
  </si>
  <si>
    <t>1383788</t>
  </si>
  <si>
    <t>trubka ohebná pevnostní, průměr 32mm, UV stabilní, černá</t>
  </si>
  <si>
    <t>2076858604</t>
  </si>
  <si>
    <t>742110021</t>
  </si>
  <si>
    <t>Montáž trubek pro slaboproud plastových tuhých pro vnější rozvody uložených volně na příchytky</t>
  </si>
  <si>
    <t>1874727546</t>
  </si>
  <si>
    <t>-1690605400</t>
  </si>
  <si>
    <t>-1028544277</t>
  </si>
  <si>
    <t>1881967885</t>
  </si>
  <si>
    <t>-1795435207</t>
  </si>
  <si>
    <t>-380744670</t>
  </si>
  <si>
    <t>1381689456</t>
  </si>
  <si>
    <t>R.0002</t>
  </si>
  <si>
    <t>postup střechou, průchodka pro anténní svody, vniřtní průměr 75mm, včetně utěsnění izolace strechy</t>
  </si>
  <si>
    <t>-2146388431</t>
  </si>
  <si>
    <t>005 - ACS, INT, TÚ - interkom, systém elektronické kontroly vstupu, telefonní ústředna</t>
  </si>
  <si>
    <t xml:space="preserve">    D01.1 - interkom a čtečka</t>
  </si>
  <si>
    <t xml:space="preserve">    D01.2 - telefonní ústředna a pobočkové telefony</t>
  </si>
  <si>
    <t xml:space="preserve">    D01.3 - příslušenství systému elektronické kontroly vstupu</t>
  </si>
  <si>
    <t>D01.1</t>
  </si>
  <si>
    <t>interkom a čtečka</t>
  </si>
  <si>
    <t>R38226899.01</t>
  </si>
  <si>
    <t>IP interkom - dveřní komunikátor, základní jednotka 1 tl., s kamerou, PoE, SIP 2.0, průhledné tlačítko, čtení QR kódů, Infračervené přisvícení, LAN, NC/NO kontakty, Provozní teplota - 40°C až 60°C, Provozní relativní vlhkost: 10% až 95%, IP 54</t>
  </si>
  <si>
    <t>-901001987</t>
  </si>
  <si>
    <t>R38226899.02</t>
  </si>
  <si>
    <t>IP interkom - rozšiřující modul Bluetooth a čtečky RFID 13,56 MHz+125 kHz, NFC, UID</t>
  </si>
  <si>
    <t>-1357134995</t>
  </si>
  <si>
    <t>R38226899.03</t>
  </si>
  <si>
    <t>Rám pro instalaci do zdi, 3 moduly - černý</t>
  </si>
  <si>
    <t>-1590645506</t>
  </si>
  <si>
    <t>R38226899.04</t>
  </si>
  <si>
    <t>Krabice pro instalaci do zdi, 3 moduly</t>
  </si>
  <si>
    <t>-1926418393</t>
  </si>
  <si>
    <t>R38226899.05</t>
  </si>
  <si>
    <t>IP telefon, 7" dotykový displej 1024 x 600 bodů, PoE</t>
  </si>
  <si>
    <t>525015394</t>
  </si>
  <si>
    <t>R38226899.06</t>
  </si>
  <si>
    <t>IP čtečka - Bluetooth &amp; RFID - 125kHz, 13.56MHz, NFC</t>
  </si>
  <si>
    <t>-1305833373</t>
  </si>
  <si>
    <t>R38226899.07</t>
  </si>
  <si>
    <t>IP telefon, 5.0" dotykový TFT LCD, Wifi, PoE, sluchátko i handsfree funkce</t>
  </si>
  <si>
    <t>-1293477896</t>
  </si>
  <si>
    <t>R38226899.08</t>
  </si>
  <si>
    <t>DECT základnová stanice pro připojení k IP telefonní ústředně, napájení PoE</t>
  </si>
  <si>
    <t>-1864325535</t>
  </si>
  <si>
    <t>R38226899.09</t>
  </si>
  <si>
    <t>DECT dotykový telefon, minimálně, 3,5" LCD, operační systém, WiFi, SIP pro obrazouvou komunikaci s interkomem, včetně napájecího zdroje a nabíjecího stojánku</t>
  </si>
  <si>
    <t>877499297</t>
  </si>
  <si>
    <t>R38226899.10</t>
  </si>
  <si>
    <t>DECT audio telefon, včetně napájecího zdroje a nabíjecího stojánku</t>
  </si>
  <si>
    <t>-1499142183</t>
  </si>
  <si>
    <t>D01.2</t>
  </si>
  <si>
    <t>telefonní ústředna a pobočkové telefony</t>
  </si>
  <si>
    <t>R102011</t>
  </si>
  <si>
    <t>platforma softwarové telefonní ústředny, Protokoly: SIP (v2.0), SMTP, SNMP, SMPP, DHCP, TFTP, SSH, SMB, DNS, HTTP, LDAP, NTP, STUN, RTP</t>
  </si>
  <si>
    <t>848522077</t>
  </si>
  <si>
    <t>R1803005</t>
  </si>
  <si>
    <t>Aplikační server pro platformu softwarové telefonní ústředny, 16GB, 2x1TB hot plug SATA, včetně operačního systému a veškerého softwarového a hardwarového příslušenství</t>
  </si>
  <si>
    <t>-697049132</t>
  </si>
  <si>
    <t>R1022026</t>
  </si>
  <si>
    <t>VoIP licence, 1 uživatel</t>
  </si>
  <si>
    <t>1638102950</t>
  </si>
  <si>
    <t>D01.3</t>
  </si>
  <si>
    <t>příslušenství systému elektronické kontroly vstupu</t>
  </si>
  <si>
    <t>54978009</t>
  </si>
  <si>
    <t>zámek elektromotorický samozamykací panikový dvoubodový hluboký</t>
  </si>
  <si>
    <t>686585131</t>
  </si>
  <si>
    <t>40466003</t>
  </si>
  <si>
    <t>box se systémovým zdrojem 10A/12V a spínaným zdrojem 150W/15VDC</t>
  </si>
  <si>
    <t>272475115</t>
  </si>
  <si>
    <t>324858452</t>
  </si>
  <si>
    <t>742310002</t>
  </si>
  <si>
    <t>Montáž komunikačního tabla k domácímu telefonu</t>
  </si>
  <si>
    <t>2126269534</t>
  </si>
  <si>
    <t>742320051</t>
  </si>
  <si>
    <t>Montáž dveřního komunikačního tabla</t>
  </si>
  <si>
    <t>1649442634</t>
  </si>
  <si>
    <t>742320052</t>
  </si>
  <si>
    <t>Montáž instalační krabice pro komunikační tablo s krytem</t>
  </si>
  <si>
    <t>-1009512875</t>
  </si>
  <si>
    <t>-1058088304</t>
  </si>
  <si>
    <t>742310003</t>
  </si>
  <si>
    <t>Montáž klimatického krytu pro komunikační tablo domácího telefonu</t>
  </si>
  <si>
    <t>-1627601146</t>
  </si>
  <si>
    <t>742310004</t>
  </si>
  <si>
    <t>Montáž elektroinstalační krabice pod tablo domácího telefonu</t>
  </si>
  <si>
    <t>-336855965</t>
  </si>
  <si>
    <t>742220071</t>
  </si>
  <si>
    <t>Montáž dveřního modulu pro připojení čteček v krytu bez vstupů</t>
  </si>
  <si>
    <t>-1134014110</t>
  </si>
  <si>
    <t>742220081</t>
  </si>
  <si>
    <t>Montáž čtečky bezkontaktních karet</t>
  </si>
  <si>
    <t>-451066964</t>
  </si>
  <si>
    <t>742240005</t>
  </si>
  <si>
    <t>Montáž řídící jednotky pro připojení čteček k elektronické kontrole vstupu</t>
  </si>
  <si>
    <t>-1908321400</t>
  </si>
  <si>
    <t>742240007</t>
  </si>
  <si>
    <t>Montáž ovládacího scriptu k elektronické kontrole vstupu</t>
  </si>
  <si>
    <t>-1192834667</t>
  </si>
  <si>
    <t>742320011</t>
  </si>
  <si>
    <t>Montáž elektromechanického samozamykacího zámku s panikovou funkcí</t>
  </si>
  <si>
    <t>293854150</t>
  </si>
  <si>
    <t>742320033</t>
  </si>
  <si>
    <t>Montáž lišty nerezové k elektrickému zámku</t>
  </si>
  <si>
    <t>330313378</t>
  </si>
  <si>
    <t>742310006</t>
  </si>
  <si>
    <t>Montáž domácího nástěnného audio/video telefonu</t>
  </si>
  <si>
    <t>794199307</t>
  </si>
  <si>
    <t>742220211</t>
  </si>
  <si>
    <t>Montáž zálohového napájecího zdroje s dobíječem a akumulátorem</t>
  </si>
  <si>
    <t>30081949</t>
  </si>
  <si>
    <t>742220161</t>
  </si>
  <si>
    <t>Montáž akumulátoru 12 V</t>
  </si>
  <si>
    <t>-1301690468</t>
  </si>
  <si>
    <t>006 - KS – Komunikační systém sestra – klient</t>
  </si>
  <si>
    <t>R145.1001</t>
  </si>
  <si>
    <t>pokojový terminál s displejem, bez hlasové komunikace</t>
  </si>
  <si>
    <t>1267402378</t>
  </si>
  <si>
    <t>R145.1002</t>
  </si>
  <si>
    <t>pacientský terminál IP, hlasová komunikace, podsvícená tlačítka, LCD, radio, TV, internet, telefonní SIP klient</t>
  </si>
  <si>
    <t>-2108571601</t>
  </si>
  <si>
    <t>R145.1003</t>
  </si>
  <si>
    <t>nástěnný držák pacientského terminálu</t>
  </si>
  <si>
    <t>769052987</t>
  </si>
  <si>
    <t>R145.1004</t>
  </si>
  <si>
    <t>systémová zásuvka pro lůžkový terminál, diagnostický vstup pro obecná doplňková zařízení, přípojné místo klientského internetu</t>
  </si>
  <si>
    <t>-1947048124</t>
  </si>
  <si>
    <t>R145.1005</t>
  </si>
  <si>
    <t>nouzové táhlo do vlhka, orientační a zpětnovazební LED</t>
  </si>
  <si>
    <t>-754693665</t>
  </si>
  <si>
    <t>R145.1006</t>
  </si>
  <si>
    <t>nouzové táhlo a potvrzovací tlačítko, orientační a zpětnovazební LED</t>
  </si>
  <si>
    <t>-1186972905</t>
  </si>
  <si>
    <t>R145.1007</t>
  </si>
  <si>
    <t>volací a potvrzovací tlačítko, membránová klávesnice, orientační a zpětnovazební LED</t>
  </si>
  <si>
    <t>284699537</t>
  </si>
  <si>
    <t>R145.1008</t>
  </si>
  <si>
    <t>pokojové signalizační světlo, 5 barevných stavů dle normy VDE0834</t>
  </si>
  <si>
    <t>-1408670034</t>
  </si>
  <si>
    <t>R145.1009</t>
  </si>
  <si>
    <t>sesterský terminál, dotykový TFT 6,5" display</t>
  </si>
  <si>
    <t>-648946510</t>
  </si>
  <si>
    <t>R145.1010</t>
  </si>
  <si>
    <t>systémový switch, 2 kruhové linky, 8x LAN port, 1x GB uplink, 24V, multicast, QoS</t>
  </si>
  <si>
    <t>-900843998</t>
  </si>
  <si>
    <t>R145.1011</t>
  </si>
  <si>
    <t>páteřní switch oddělení, včetně konfigurace</t>
  </si>
  <si>
    <t>701020840</t>
  </si>
  <si>
    <t>R145.1012</t>
  </si>
  <si>
    <t>napájecí zdroj 24V/120W/5A</t>
  </si>
  <si>
    <t>1161014936</t>
  </si>
  <si>
    <t>R145.1013</t>
  </si>
  <si>
    <t>montážní krabice, velikost 1</t>
  </si>
  <si>
    <t>-1713754618</t>
  </si>
  <si>
    <t>R145.1014</t>
  </si>
  <si>
    <t>instalační rámeček pro nástěnnou montáž pokojového terminálu</t>
  </si>
  <si>
    <t>908291362</t>
  </si>
  <si>
    <t>R145.1015</t>
  </si>
  <si>
    <t>montážní krabice, velikost 2</t>
  </si>
  <si>
    <t>1198338749</t>
  </si>
  <si>
    <t>R145.1016</t>
  </si>
  <si>
    <t>přídržný klip pro přívodní kabel lůžkového termimálu</t>
  </si>
  <si>
    <t>-714838644</t>
  </si>
  <si>
    <t>R145.1017</t>
  </si>
  <si>
    <t>trunk - IP telefonní příčka - rozhraní pro propojení systému sestra-pacient s IP telefonní ústředou</t>
  </si>
  <si>
    <t>786932402</t>
  </si>
  <si>
    <t>R145.1018</t>
  </si>
  <si>
    <t>licenci telefonní integrace</t>
  </si>
  <si>
    <t>1765462867</t>
  </si>
  <si>
    <t>2070283241</t>
  </si>
  <si>
    <t>533443250</t>
  </si>
  <si>
    <t>742360005</t>
  </si>
  <si>
    <t>Montáž lůžkové jednotky s osvětlením a klávesnicí</t>
  </si>
  <si>
    <t>1232033485</t>
  </si>
  <si>
    <t>742360012</t>
  </si>
  <si>
    <t>Montáž závěsu lůžkové jednotky s konektorem</t>
  </si>
  <si>
    <t>-831025703</t>
  </si>
  <si>
    <t>742360022</t>
  </si>
  <si>
    <t>Montáž komunikační jednotky s displejem</t>
  </si>
  <si>
    <t>836578999</t>
  </si>
  <si>
    <t>742360041</t>
  </si>
  <si>
    <t>Montáž služební jednotky s displejem</t>
  </si>
  <si>
    <t>-1464684041</t>
  </si>
  <si>
    <t>742360102</t>
  </si>
  <si>
    <t>Montáž volací šňůry s nouzovým voláním</t>
  </si>
  <si>
    <t>-1400534004</t>
  </si>
  <si>
    <t>742360111</t>
  </si>
  <si>
    <t>Montáž závěsu volací šňůry pro ZLJ</t>
  </si>
  <si>
    <t>861973041</t>
  </si>
  <si>
    <t>535762636</t>
  </si>
  <si>
    <t>742360121</t>
  </si>
  <si>
    <t>Montáž zásuvky účastníka</t>
  </si>
  <si>
    <t>971345120</t>
  </si>
  <si>
    <t>742360124</t>
  </si>
  <si>
    <t>Montáž zásuvky PS</t>
  </si>
  <si>
    <t>2072697009</t>
  </si>
  <si>
    <t>742360127</t>
  </si>
  <si>
    <t>Montáž terminálu personálu</t>
  </si>
  <si>
    <t>860361684</t>
  </si>
  <si>
    <t>742360151</t>
  </si>
  <si>
    <t>Montáž tlačítka nouzového volání</t>
  </si>
  <si>
    <t>1237909921</t>
  </si>
  <si>
    <t>742360162</t>
  </si>
  <si>
    <t>Montáž táhla nouzového volání s tlačítkem</t>
  </si>
  <si>
    <t>-376133131</t>
  </si>
  <si>
    <t>742360201</t>
  </si>
  <si>
    <t>Montáž svítidla</t>
  </si>
  <si>
    <t>1453640836</t>
  </si>
  <si>
    <t>742360301</t>
  </si>
  <si>
    <t>Montáž switch modulu</t>
  </si>
  <si>
    <t>-260137793</t>
  </si>
  <si>
    <t>742360302</t>
  </si>
  <si>
    <t>Montáž napáječe</t>
  </si>
  <si>
    <t>420207218</t>
  </si>
  <si>
    <t>742360303</t>
  </si>
  <si>
    <t>Montáž analogu nebo VoIP brány</t>
  </si>
  <si>
    <t>-1390682039</t>
  </si>
  <si>
    <t>742360304</t>
  </si>
  <si>
    <t>Montáž systémového serveru VoIP</t>
  </si>
  <si>
    <t>-1163279118</t>
  </si>
  <si>
    <t>742360401</t>
  </si>
  <si>
    <t>Instalace SW pacient-sestra</t>
  </si>
  <si>
    <t>-1956979004</t>
  </si>
  <si>
    <t>742360411</t>
  </si>
  <si>
    <t>SW licence účastníka</t>
  </si>
  <si>
    <t>215120879</t>
  </si>
  <si>
    <t>742360412</t>
  </si>
  <si>
    <t>SW licence historie volání</t>
  </si>
  <si>
    <t>1391412653</t>
  </si>
  <si>
    <t>742360413</t>
  </si>
  <si>
    <t>SW licence aktivace sdruženého provozu</t>
  </si>
  <si>
    <t>1280483370</t>
  </si>
  <si>
    <t>742360421</t>
  </si>
  <si>
    <t>Kontrola a otestování rozvodného vedení</t>
  </si>
  <si>
    <t>-404135333</t>
  </si>
  <si>
    <t>-1846201448</t>
  </si>
  <si>
    <t>-133622010</t>
  </si>
  <si>
    <t>742350004</t>
  </si>
  <si>
    <t>Montáž napájecího zdroje 24 V k zařízení pro ZTP</t>
  </si>
  <si>
    <t>-1202784933</t>
  </si>
  <si>
    <t>34121276</t>
  </si>
  <si>
    <t>kabel datový bezhalogenový se stíněnými páry Al fólií třída reakce na oheň B2cas1d1a1 jádro Cu plné (U/FTP) kategorie 6a</t>
  </si>
  <si>
    <t>1449851445</t>
  </si>
  <si>
    <t>2143678242</t>
  </si>
  <si>
    <t>853810343</t>
  </si>
  <si>
    <t>Montáž kabel Cu plný kulatý žíla 3x1,5 až 6 mm2 zatažený v trubkách (např. CYKY)</t>
  </si>
  <si>
    <t>-262238808</t>
  </si>
  <si>
    <t>1405215452</t>
  </si>
  <si>
    <t>-916432719</t>
  </si>
  <si>
    <t>1074516106</t>
  </si>
  <si>
    <t>-808220421</t>
  </si>
  <si>
    <t>2087858305</t>
  </si>
  <si>
    <t>-314752972</t>
  </si>
  <si>
    <t>625284843</t>
  </si>
  <si>
    <t>-239839781</t>
  </si>
  <si>
    <t>-2092259282</t>
  </si>
  <si>
    <t>-1130388454</t>
  </si>
  <si>
    <t>007 - AKT - Aktivní prvky počítačové sítě</t>
  </si>
  <si>
    <t>D01 - aktivní prvky počítačové sítě, UPS - dodávka</t>
  </si>
  <si>
    <t>D02 - aktivní prvky počítačové sítě, UPS - montáž</t>
  </si>
  <si>
    <t>aktivní prvky počítačové sítě, UPS - dodávka</t>
  </si>
  <si>
    <t>R.AKT.1001</t>
  </si>
  <si>
    <t>Router, bezpečnostní brána, switch, 8x GbE LAN, 1x GbE WAN, 2x SFP+, IDS/IPS, DPI, propustnost minimálně 3,5Gbps</t>
  </si>
  <si>
    <t>479073601</t>
  </si>
  <si>
    <t>R.AKT.1006</t>
  </si>
  <si>
    <t>Switch, 48x Gbit LAN, 4x SFP+ port, maximální příkon PoE portů celkem 600W, PoE++, podporované standardy: 802.3at/bt, integrované funkce vrstvy L3</t>
  </si>
  <si>
    <t>-1927778302</t>
  </si>
  <si>
    <t>R.AKT.1008</t>
  </si>
  <si>
    <t>Access point, podporované standardy: 802.11a/b/g/n/ac/ax/be, 2,4/5/6GHz, PoE</t>
  </si>
  <si>
    <t>766943202</t>
  </si>
  <si>
    <t>34641106</t>
  </si>
  <si>
    <t>UPS on-line dvojitá konverze 1/1 fáze 1,5kVA/1,35kW 6x IEC zásuvky montáž do racku 2U</t>
  </si>
  <si>
    <t>-604084135</t>
  </si>
  <si>
    <t>aktivní prvky počítačové sítě, UPS - montáž</t>
  </si>
  <si>
    <t>1300452036</t>
  </si>
  <si>
    <t>R7595605170</t>
  </si>
  <si>
    <t>Montáž routeru (směrovače), switche (přepínače) a huby (rozbočovače) instalace a konfigurace routeru upevněného expertní</t>
  </si>
  <si>
    <t>-487115774</t>
  </si>
  <si>
    <t>R7595605195</t>
  </si>
  <si>
    <t>Montáž routeru (směrovače), switche (přepínače) a huby (rozbočovače) instalace a konfigurace Wi-Fi AP</t>
  </si>
  <si>
    <t>-969125875</t>
  </si>
  <si>
    <t>R7595605200</t>
  </si>
  <si>
    <t>Montáž routeru (směrovače), switche (přepínače) a huby (rozbočovače) instalace a konfigurace Wi-Fi kontroleru</t>
  </si>
  <si>
    <t>-206290959</t>
  </si>
  <si>
    <t>R7598035206</t>
  </si>
  <si>
    <t>Nastavení a konfigurace přenosové a datové sítě, např. firewall, switchů, routerů, modemů</t>
  </si>
  <si>
    <t>-79833825</t>
  </si>
  <si>
    <t>008 - hlavní kabelové trasy</t>
  </si>
  <si>
    <t>D01 - hlavní kabelové trasy - dodávka a montáž</t>
  </si>
  <si>
    <t>hlavní kabelové trasy - dodávka a montáž</t>
  </si>
  <si>
    <t>34575600</t>
  </si>
  <si>
    <t>žlab kabelový drátěný galvanicky zinkovaný 150/100mm</t>
  </si>
  <si>
    <t>-1370471393</t>
  </si>
  <si>
    <t>741910414</t>
  </si>
  <si>
    <t>Montáž žlab kovový šířky do 250 mm bez víka</t>
  </si>
  <si>
    <t>173070338</t>
  </si>
  <si>
    <t>34575601</t>
  </si>
  <si>
    <t>žlab kabelový drátěný galvanicky zinkovaný 250/100mm</t>
  </si>
  <si>
    <t>-1290300976</t>
  </si>
  <si>
    <t>741910415</t>
  </si>
  <si>
    <t>Montáž žlab kovový šířky do 500 mm bez víka</t>
  </si>
  <si>
    <t>-1203779911</t>
  </si>
  <si>
    <t>R34575600.01</t>
  </si>
  <si>
    <t>stoupací žebřík, rozměr 300x110mm, včetně montážního materiálu, závitové tyče, tvarovek, hmoždinek a spojovacího materiálu</t>
  </si>
  <si>
    <t>1847750139</t>
  </si>
  <si>
    <t>741910303</t>
  </si>
  <si>
    <t>Montáž rošt a lávka typová se stojinou,výložníky a odbočkami pozinkovaná - stoupačka</t>
  </si>
  <si>
    <t>-357227584</t>
  </si>
  <si>
    <t>741910341</t>
  </si>
  <si>
    <t>Montáž rošt a lávka atypická zesílená se zhotovením</t>
  </si>
  <si>
    <t>-277691471</t>
  </si>
  <si>
    <t>r1003563</t>
  </si>
  <si>
    <t>spona pro uchycení kabelů 32-43mm</t>
  </si>
  <si>
    <t>28905367</t>
  </si>
  <si>
    <t>742110161</t>
  </si>
  <si>
    <t>Montáž spony pro uchycení kabelů pro slaboproud</t>
  </si>
  <si>
    <t>1332986105</t>
  </si>
  <si>
    <t>742190003</t>
  </si>
  <si>
    <t>Vyvazování kabeláže ve žlabech pro slaboproud</t>
  </si>
  <si>
    <t>60253282</t>
  </si>
  <si>
    <t>009 - ostatní</t>
  </si>
  <si>
    <t>D01 - ostatní</t>
  </si>
  <si>
    <t>D02 - trubkování v monolitické konstrukci – železobetonu</t>
  </si>
  <si>
    <t>D03 - koordinace, projektová dokumentace</t>
  </si>
  <si>
    <t>278488008</t>
  </si>
  <si>
    <t>468081412</t>
  </si>
  <si>
    <t>Vybourání otvorů pro elektroinstalace ve zdivu betonovém pl do 0,02 m2 tl přes 15 do 30 cm</t>
  </si>
  <si>
    <t>30297982</t>
  </si>
  <si>
    <t>468081414</t>
  </si>
  <si>
    <t>Vybourání otvorů pro elektroinstalace ve zdivu betonovém pl do 0,02 m2 tl přes 45 do 60 cm</t>
  </si>
  <si>
    <t>2050020063</t>
  </si>
  <si>
    <t>59081026</t>
  </si>
  <si>
    <t>zátka protipožární kabelová pro max. průměr otvoru 107mm</t>
  </si>
  <si>
    <t>-135987455</t>
  </si>
  <si>
    <t>59081027</t>
  </si>
  <si>
    <t>zátka protipožární kabelová pro max. průměr otvoru 132mm</t>
  </si>
  <si>
    <t>-2092420827</t>
  </si>
  <si>
    <t>59081028</t>
  </si>
  <si>
    <t>zátka protipožární kabelová pro max. průměr otvoru 158mm</t>
  </si>
  <si>
    <t>-606439484</t>
  </si>
  <si>
    <t>59081029</t>
  </si>
  <si>
    <t>zátka protipožární kabelová pro max. průměr otvoru 202mm</t>
  </si>
  <si>
    <t>1095511288</t>
  </si>
  <si>
    <t>44983222</t>
  </si>
  <si>
    <t>disk protipožární kabelový samolepící</t>
  </si>
  <si>
    <t>1029936173</t>
  </si>
  <si>
    <t>468111121</t>
  </si>
  <si>
    <t>Frézování drážek pro vodiče ve stěnách z cihel včetně omítky do 3x3 cm</t>
  </si>
  <si>
    <t>-1308247305</t>
  </si>
  <si>
    <t>468111122</t>
  </si>
  <si>
    <t>Frézování drážek pro vodiče ve stěnách z cihel včetně omítky do 5x5 cm</t>
  </si>
  <si>
    <t>1978668089</t>
  </si>
  <si>
    <t>468112121</t>
  </si>
  <si>
    <t>Frézování drážek pro vodiče ve stropech z cihel včetně omítky do 3x3 cm</t>
  </si>
  <si>
    <t>-1517514500</t>
  </si>
  <si>
    <t>468113112</t>
  </si>
  <si>
    <t>Frézování drážek pro vodiče v podlahách z betonu do 5x5 cm</t>
  </si>
  <si>
    <t>-1769166508</t>
  </si>
  <si>
    <t>1635651052</t>
  </si>
  <si>
    <t>741910511</t>
  </si>
  <si>
    <t>Montáž se zhotovením konstrukce pro upevnění přístrojů do 5 kg</t>
  </si>
  <si>
    <t>-1571738904</t>
  </si>
  <si>
    <t>741910512</t>
  </si>
  <si>
    <t>Montáž se zhotovením konstrukce pro upevnění přístrojů přes 5 do 10 kg</t>
  </si>
  <si>
    <t>-431945161</t>
  </si>
  <si>
    <t>741910513</t>
  </si>
  <si>
    <t>Montáž se zhotovením konstrukce pro upevnění přístrojů přes 10 do 50 kg</t>
  </si>
  <si>
    <t>-1710450341</t>
  </si>
  <si>
    <t>941487579</t>
  </si>
  <si>
    <t>1017509381</t>
  </si>
  <si>
    <t>328307481</t>
  </si>
  <si>
    <t>trubkování v monolitické konstrukci – železobetonu</t>
  </si>
  <si>
    <t>R10057783</t>
  </si>
  <si>
    <t>Krabice vysoká do betonu, oranžová</t>
  </si>
  <si>
    <t>983680003</t>
  </si>
  <si>
    <t>R10057784</t>
  </si>
  <si>
    <t>Víčko krabice do betonu, barva šedá</t>
  </si>
  <si>
    <t>-1179616054</t>
  </si>
  <si>
    <t>R10028008</t>
  </si>
  <si>
    <t>Podpěra krabice do betonu oranžová</t>
  </si>
  <si>
    <t>512149455</t>
  </si>
  <si>
    <t>R10057785</t>
  </si>
  <si>
    <t>Spodek krabice do betonu, barva oranžová</t>
  </si>
  <si>
    <t>1953053936</t>
  </si>
  <si>
    <t>R1183477</t>
  </si>
  <si>
    <t>konvocka trubky do betonu</t>
  </si>
  <si>
    <t>-235466843</t>
  </si>
  <si>
    <t>36060100</t>
  </si>
  <si>
    <t>967844357</t>
  </si>
  <si>
    <t>R742119001</t>
  </si>
  <si>
    <t>montáž trubkování v monolitické konstrukci – železobetonu</t>
  </si>
  <si>
    <t>1932013161</t>
  </si>
  <si>
    <t>koordinace, projektová dokumentace</t>
  </si>
  <si>
    <t>1130665521</t>
  </si>
  <si>
    <t>092103001</t>
  </si>
  <si>
    <t>Náklady na zkušební provoz</t>
  </si>
  <si>
    <t>175677597</t>
  </si>
  <si>
    <t>KS - Kolejnicový systém pro přepravu klientů s nosností 150 kg</t>
  </si>
  <si>
    <t>D1 - Kolejnicový systém pro přepravu klientů s nosností 150 kg</t>
  </si>
  <si>
    <t>Pevná kolejnice P87 (87x70mm) pro kolejnicový systém v 01.07 vč. povinných komponentů pro montáž do ŽB stropu, D+M</t>
  </si>
  <si>
    <t>2*4</t>
  </si>
  <si>
    <t>Pohyblivá kolejnice P120 (120x72mm) pro kolejnicový systém v 01.07 vč. povinných komponentů pro pojezd, D+M</t>
  </si>
  <si>
    <t>1*3,6</t>
  </si>
  <si>
    <t>Pevná kolejnice P87 (87x70mm) pro kolejnicový systém v 2.02 vč. povinných komponentů pro montáž do ŽB stropu, D+M</t>
  </si>
  <si>
    <t>2*10,3</t>
  </si>
  <si>
    <t>Pol4</t>
  </si>
  <si>
    <t>Pohyblivá kolejnice P87 (87x70mm) pro kolejnicový systém v 2.02 vč. povinných komponentů pro pojezd, D+M</t>
  </si>
  <si>
    <t>1*2,1</t>
  </si>
  <si>
    <t>Pol5</t>
  </si>
  <si>
    <t>Pevná kolejnice s integrovanou lištou pro SDK P87H (87x70mm) pro kolejnicový systém v 2.04 vč. povinných komponentů pro montáž do ŽB stropu a se zabudováním do SDK podhledu, D+M</t>
  </si>
  <si>
    <t>2*1,5</t>
  </si>
  <si>
    <t>Pohyblivá kolejnice P87 (87x70mm) prokolejnicový systém v 2.04 vč. povinných komponentů pro pojezd, D+M</t>
  </si>
  <si>
    <t>1*2,4</t>
  </si>
  <si>
    <t>Pevná kolejnice s integrovanou lištou pro SDK P87H (87x70mm) pro kolejnicový systém v 2.05 vč. povinných komponentů pro montáž do ŽB stropu a se zabudováním do SDK podhledu, D+M</t>
  </si>
  <si>
    <t>2*2,3</t>
  </si>
  <si>
    <t>Pol8</t>
  </si>
  <si>
    <t>Pohyblivá kolejnice P87 (87x70mm) prokolejnicový systém v 2.05 vč. povinných komponentů pro pojezd, D+M</t>
  </si>
  <si>
    <t>Pol9</t>
  </si>
  <si>
    <t>Pevná kolejnice P87 (87x70mm) pro kolejnicový systém v 2.06 vč. povinných komponentů pro montáž do ŽB stropu, D+M</t>
  </si>
  <si>
    <t>2*4,0</t>
  </si>
  <si>
    <t>Pohyblivá kolejnice P120 (120x72mm) pro kolejnicový systém v 2.06 vč. povinných komponentů pro pojezd, D+M</t>
  </si>
  <si>
    <t>1*4,8</t>
  </si>
  <si>
    <t>Pevná kolejnice s integrovanou lištou pro SDK P87H (87x70mm) pro kolejnicový systém v 2.07 vč. povinných komponentů pro montáž do ŽB stropu a se zabudováním do SDK podhledu, D+M</t>
  </si>
  <si>
    <t>Pohyblivá kolejnice P87 (87x70mm) prokolejnicový systém v 2.07 vč. povinných komponentů pro pojezd, D+M</t>
  </si>
  <si>
    <t>Pol13</t>
  </si>
  <si>
    <t>Pevná kolejnice s integrovanou lištou pro SDK P87H (87x70mm) pro kolejnicový systém v 2.08 vč. povinných komponentů pro montáž do ŽB stropu a se zabudováním do SDK podhledu, D+M</t>
  </si>
  <si>
    <t>Pol14</t>
  </si>
  <si>
    <t>Pohyblivá kolejnice P87 (87x70mm) prokolejnicový systém v 2.08 vč. povinných komponentů pro pojezd, D+M</t>
  </si>
  <si>
    <t>Pevná kolejnice P87 (87x70mm) pro kolejnicový systém v 2.09 vč. povinných komponentů pro montáž do ŽB stropu, D+M</t>
  </si>
  <si>
    <t>3,5+4,0</t>
  </si>
  <si>
    <t>Pol16</t>
  </si>
  <si>
    <t>Pohyblivá kolejnice P120 (120x72mm) pro kolejnicový systém v 2.09 vč. povinných komponentů pro pojezd, D+M</t>
  </si>
  <si>
    <t>1*5,1</t>
  </si>
  <si>
    <t>Pevná kolejnice s integrovanou lištou pro SDK P87H (87x70mm) pro kolejnicový systém v 2.10 vč. povinných komponentů pro montáž do ŽB stropu a se zabudováním do SDK podhledu, D+M</t>
  </si>
  <si>
    <t>Pohyblivá kolejnice P87 (87x70mm) prokolejnicový systém v 2.10 vč. povinných komponentů pro pojezd, D+M</t>
  </si>
  <si>
    <t>Pevná kolejnice s integrovanou lištou pro SDK P87H (87x70mm) pro kolejnicový systém v 2.11 vč. povinných komponentů pro montáž do ŽB stropu a se zabudování do SDK podhledu, D+M</t>
  </si>
  <si>
    <t>Pohyblivá kolejnice P87 (87x70mm) prokolejnicový systém v 2.11 vč. povinných komponentů pro pojezd, D+M</t>
  </si>
  <si>
    <t>Pevná kolejnice P87 (87x70mm) pro kolejnicový systém v 2.12 vč. povinných komponentů pro montáž do ŽB stropu, D+M</t>
  </si>
  <si>
    <t>Pohyblivá kolejnice P120 (120x72mm) pro kolejnicový systém v 2.12 vč. povinných komponentů pro pojezd, D+M</t>
  </si>
  <si>
    <t>Pevná kolejnice s integrovanou lištou pro SDK P87H (87x70mm) pro kolejnicový systém v 2.18 vč. povinných komponentů pro montáž na pomocné trámky vazníkové střechy a se zabudováním do SDK podhledu, D+M</t>
  </si>
  <si>
    <t>2*8,8</t>
  </si>
  <si>
    <t>Pohyblivá kolejnice P87 (87x70mm) pro kolejnicový systém v 2.18 vč. povinných komponentů pro pojezd, D+M</t>
  </si>
  <si>
    <t>Pevná kolejnice s integrovanou lištou pro SDK P87H (87x70mm) pro kolejnicový systém v 2.19 vč. povinných komponentů pro montáž na pomocné trámky vazníkové střechy a se zabudováním do SDK podhledu, D+M</t>
  </si>
  <si>
    <t>Pohyblivá kolejnice P87 (87x70mm) prokolejnicový systém v 2.19 vč. povinných komponentů pro pojezd, D+M</t>
  </si>
  <si>
    <t>Pevná kolejnice s integrovanou lištou pro SDK P87H (87x70mm) pro kolejnicový systém v 2.20 vč. povinných komponentů pro montáž na pomocné trámky vazníkové střechy a se zabudováním do SDK podhledu, D+M</t>
  </si>
  <si>
    <t>2*2,5</t>
  </si>
  <si>
    <t>Pohyblivá kolejnice P87 (87x70mm) prokolejnicový systém v 2.20 vč. povinných komponentů pro pojezd, D+M</t>
  </si>
  <si>
    <t>1*2,3</t>
  </si>
  <si>
    <t>Pevná kolejnice s integrovanou lištou pro SDK P87H (87x70mm) pro kolejnicový systém v 2.21 vč. povinných komponentů pro montáž na pomocné trámky vazníkové střechy a se zabudováním do SDK podhledu, D+M</t>
  </si>
  <si>
    <t>2*6,0</t>
  </si>
  <si>
    <t>Pohyblivá kolejnice P87 (87x70mm) pro kolejnicový systém v 2.21 vč. povinných komponentů pro pojezd, D+M</t>
  </si>
  <si>
    <t>1*3,3</t>
  </si>
  <si>
    <t>Pevná kolejnice s integrovanou lištou pro SDK P87H (87x70mm) pro kolejnicový systém v 2.22 vč. povinných komponentů pro montáž na pomocné trámky vazníkové střechy a se zabudováním do SDK podhledu, D+M</t>
  </si>
  <si>
    <t>Pol32</t>
  </si>
  <si>
    <t>Pohyblivá kolejnice P87 (87x70mm) prokolejnicový systém v 2.22 vč. povinných komponentů pro pojezd, D+M</t>
  </si>
  <si>
    <t>Pevná kolejnice s integrovanou lištou pro SDK P87H (87x70mm) pro kolejnicový systém v 2.23 vč. povinných komponentů pro montáž na pomocné trámky vazníkové střechy a se zabudováním do SDK podhledu, D+M</t>
  </si>
  <si>
    <t>Pohyblivá kolejnice P87 (87x70mm) prokolejnicový systém v 2.23 vč. povinných komponentů pro pojezd, D+M</t>
  </si>
  <si>
    <t>Pevná kolejnice s integrovanou lištou pro SDK P87H (87x70mm) pro kolejnicový systém v 2.24 vč. povinných komponentů pro montáž na pomocné trámky vazníkové střechy a se zabudováním do SDK podhledu, D+M</t>
  </si>
  <si>
    <t>4,8+5,3</t>
  </si>
  <si>
    <t>Pohyblivá kolejnice P87 (87x72mm) pro kolejnicový systém v 2.24 vč. povinných komponentů pro pojezd, D+M</t>
  </si>
  <si>
    <t>Pevná kolejnice s integrovanou lištou pro SDK P87H (87x70mm) pro kolejnicový systém v 2.25 vč. povinných komponentů pro montáž na pomocné trámky vazníkové střechy a se zabudováním do SDK podhledu, D+M</t>
  </si>
  <si>
    <t>2*2,8</t>
  </si>
  <si>
    <t>Pohyblivá kolejnice P87 (87x70mm) prokolejnicový systém v 2.25 vč. povinných komponentů pro pojezd, D+M</t>
  </si>
  <si>
    <t>Pevná kolejnice s integrovanou lištou pro SDK P87H (87x70mm) pro kolejnicový systém v 2.26 vč. povinných komponentů pro montáž na pomocné trámky vazníkové střechy a se zabudováním do SDK podhledu, D+M</t>
  </si>
  <si>
    <t>Pohyblivá kolejnice P87 (87x70mm) prokolejnicový systém v 2.26 vč. povinných komponentů pro pojezd, D+M</t>
  </si>
  <si>
    <t>Pevná kolejnice s integrovanou lištou pro SDK P87H (87x70mm) pro kolejnicový systém v 2.27 vč. povinných komponentů pro montáž na pomocné trámky vazníkové střechy a se zabudováním do SDK podhledu, D+M</t>
  </si>
  <si>
    <t>Pohyblivá kolejnice P120 (120x72mm) pro kolejnicový systém v 2.27 vč. povinných komponentů pro pojezd, D+M</t>
  </si>
  <si>
    <t>Zvedací jednotka (150kg) pro kolejnicový systém v 1.PP - 2rychlostní s 3b. zavěšením asistenčního vaku, D+M</t>
  </si>
  <si>
    <t>Zvedací jednotka (220kg) pro kolejnicový systém ve 2.NP - 2rychlostní se dvěma aktivními popruhy, automatikou pro přechod mezi místnostm a s 3b. zavěšením asistenčního vaku, D+M</t>
  </si>
  <si>
    <t>Vak pro transport invalidní osoby ve 2.NP (různé velikosti), D+M</t>
  </si>
  <si>
    <t>Pol46</t>
  </si>
  <si>
    <t>Vak pro sprchování invalidní osoby v 1.PP (různé velikosti), D+M</t>
  </si>
  <si>
    <t>Pol47</t>
  </si>
  <si>
    <t>Vak pro sprchování invalidní osoby (různé velikosti), D+M</t>
  </si>
  <si>
    <t>Vak pro použití toalety invalidní osobou (různé velikosti), D+M</t>
  </si>
  <si>
    <t>SO 02 - Terasa</t>
  </si>
  <si>
    <t>271532212</t>
  </si>
  <si>
    <t>Podsyp pod základové konstrukce se zhutněním z hrubého kameniva frakce 16 až 32 mm</t>
  </si>
  <si>
    <t>-1325635628</t>
  </si>
  <si>
    <t>66,9*0,15</t>
  </si>
  <si>
    <t>637311131</t>
  </si>
  <si>
    <t>Okapový chodník z betonových záhonových obrubníků lože beton</t>
  </si>
  <si>
    <t>1683981220</t>
  </si>
  <si>
    <t>919726122</t>
  </si>
  <si>
    <t>Geotextilie pro ochranu, separaci a filtraci netkaná měrná hm přes 200 do 300 g/m2</t>
  </si>
  <si>
    <t>-115797601</t>
  </si>
  <si>
    <t>66,9</t>
  </si>
  <si>
    <t>953921111x</t>
  </si>
  <si>
    <t xml:space="preserve">Dlaždice betonové 250x250 mm kladené na sucho </t>
  </si>
  <si>
    <t>-1181804546</t>
  </si>
  <si>
    <t>24*10</t>
  </si>
  <si>
    <t>Přesun hmot pro budovy zděné v do 6 m</t>
  </si>
  <si>
    <t>1450947151</t>
  </si>
  <si>
    <t>1793917618</t>
  </si>
  <si>
    <t>2,054</t>
  </si>
  <si>
    <t>762951003</t>
  </si>
  <si>
    <t>Montáž podkladního roštu terasy z dřevěných profilů osové vzdálenosti podpěr přes 420 do 550 mm</t>
  </si>
  <si>
    <t>1459593651</t>
  </si>
  <si>
    <t>69,9</t>
  </si>
  <si>
    <t>-702471659</t>
  </si>
  <si>
    <t>205,4*0,1*0,1</t>
  </si>
  <si>
    <t>762952014</t>
  </si>
  <si>
    <t>Montáž teras z prken přes 135 mm z dřevin tvrdých šroubovaných broušených bez povrchové úpravy</t>
  </si>
  <si>
    <t>36318742</t>
  </si>
  <si>
    <t>61198124x</t>
  </si>
  <si>
    <t>profil terasový dřevěný sibiřský modřín š 145mm tl 28mm</t>
  </si>
  <si>
    <t>-2045694588</t>
  </si>
  <si>
    <t>69,9*1,08 'Přepočtené koeficientem množství</t>
  </si>
  <si>
    <t>762953002</t>
  </si>
  <si>
    <t>Nátěr dřevěných teras olejový dvojnásobný s očištěním</t>
  </si>
  <si>
    <t>1655725852</t>
  </si>
  <si>
    <t>69,9*2</t>
  </si>
  <si>
    <t>998762201</t>
  </si>
  <si>
    <t>Přesun hmot procentní pro kce tesařské v objektech v do 6 m</t>
  </si>
  <si>
    <t>-108883727</t>
  </si>
  <si>
    <t>20,9</t>
  </si>
  <si>
    <t>rýhy</t>
  </si>
  <si>
    <t>3,296</t>
  </si>
  <si>
    <t>6,7</t>
  </si>
  <si>
    <t>SO 03 - Terenní a sadové úpravy</t>
  </si>
  <si>
    <t xml:space="preserve">    5 - Komunikace pozemní</t>
  </si>
  <si>
    <t xml:space="preserve">    783 - Dokončovací práce - nátěry</t>
  </si>
  <si>
    <t>119005123</t>
  </si>
  <si>
    <t>Vytyčení výsadeb zapojených nebo v záhonu plochy přes 10 do 100 m2 s rozmístěním rostlin nepravidelně ve stejnorodých skupinách</t>
  </si>
  <si>
    <t>-1854804484</t>
  </si>
  <si>
    <t>"trvalkový záhon" 11,6+20+13,8+35,2</t>
  </si>
  <si>
    <t>Hloubení jam nezapažených v hornině třídy těžitelnosti I skupiny 3 objem do 50 m3 strojně</t>
  </si>
  <si>
    <t>-1602257469</t>
  </si>
  <si>
    <t>"mozaika" (55+4,5+2,2*0,8*2)*0,2</t>
  </si>
  <si>
    <t>"mlat" (14,8+6,8)*0,2</t>
  </si>
  <si>
    <t>"obruba ocelová" (5,21+5,7+5,5+3,8*2+1,3+1,6)*0,2*0,2</t>
  </si>
  <si>
    <t>"jednořádek" (31,8+40,7)*0,2*0,2</t>
  </si>
  <si>
    <t>132251101</t>
  </si>
  <si>
    <t>Hloubení rýh nezapažených š do 800 mm v hornině třídy těžitelnosti I skupiny 3 objem do 20 m3 strojně</t>
  </si>
  <si>
    <t>2068515568</t>
  </si>
  <si>
    <t>"zídka" 8,3*0,4*0,8</t>
  </si>
  <si>
    <t>"lavičky" 0,4*0,4*0,4*10</t>
  </si>
  <si>
    <t>Hloubení rýh nezapažených š do 2000 mm v hornině třídy těžitelnosti I skupiny 3 objem do 20 m3 strojně</t>
  </si>
  <si>
    <t>643645894</t>
  </si>
  <si>
    <t>"základ nové zdi" 6,7*1*1</t>
  </si>
  <si>
    <t>-1409364930</t>
  </si>
  <si>
    <t>jámy+rýhy+jámy2</t>
  </si>
  <si>
    <t>167151101</t>
  </si>
  <si>
    <t>Nakládání výkopku z hornin třídy těžitelnosti I skupiny 1 až 3 do 100 m3</t>
  </si>
  <si>
    <t>-837148138</t>
  </si>
  <si>
    <t>2058850416</t>
  </si>
  <si>
    <t>jámy*1,85</t>
  </si>
  <si>
    <t>rýhy*1,85</t>
  </si>
  <si>
    <t>jámy2*1,85</t>
  </si>
  <si>
    <t>2065238496</t>
  </si>
  <si>
    <t>jámy+rýhy</t>
  </si>
  <si>
    <t>181111111</t>
  </si>
  <si>
    <t>Plošná úprava terénu do 500 m2 zemina skupiny 1 až 4 nerovnosti přes 50 do 100 mm v rovinně a svahu do 1:5</t>
  </si>
  <si>
    <t>416784835</t>
  </si>
  <si>
    <t>"trávník" 24,5+37,1</t>
  </si>
  <si>
    <t>181351103</t>
  </si>
  <si>
    <t>Rozprostření ornice tl vrstvy do 200 mm pl přes 100 do 500 m2 v rovině nebo ve svahu do 1:5 strojně</t>
  </si>
  <si>
    <t>1080233007</t>
  </si>
  <si>
    <t>10364101</t>
  </si>
  <si>
    <t>zemina pro terénní úpravy - ornice</t>
  </si>
  <si>
    <t>1318040289</t>
  </si>
  <si>
    <t>142,200*0,2*1,75</t>
  </si>
  <si>
    <t>181411131</t>
  </si>
  <si>
    <t>Založení parkového trávníku výsevem pl do 1000 m2 v rovině a ve svahu do 1:5</t>
  </si>
  <si>
    <t>-242146502</t>
  </si>
  <si>
    <t>00572410</t>
  </si>
  <si>
    <t>osivo směs travní parková</t>
  </si>
  <si>
    <t>1116876538</t>
  </si>
  <si>
    <t>61,6*0,02 'Přepočtené koeficientem množství</t>
  </si>
  <si>
    <t>181951111</t>
  </si>
  <si>
    <t>Úprava pláně v hornině třídy těžitelnosti I skupiny 1 až 3 bez zhutnění strojně</t>
  </si>
  <si>
    <t>1764000844</t>
  </si>
  <si>
    <t>-180305068</t>
  </si>
  <si>
    <t>"mozaika" 55+4,5+2,2*0,8*2</t>
  </si>
  <si>
    <t>"mlat" 14,8+6,8</t>
  </si>
  <si>
    <t>"obruba ocelová" (5,21+5,7+5,5+3,8*2+1,3+1,6)*0,2</t>
  </si>
  <si>
    <t>"jednořádek" (31,8+40,7)*0,2</t>
  </si>
  <si>
    <t>183102134</t>
  </si>
  <si>
    <t>Hloubení jamek bez výměny půdy zeminy skupiny 1 až 4 obj přes 0,05 do 0,125 m3 ve svahu přes 1:5 do 1:2</t>
  </si>
  <si>
    <t>1426624798</t>
  </si>
  <si>
    <t>"keře" 52</t>
  </si>
  <si>
    <t>183102135</t>
  </si>
  <si>
    <t>Hloubení jamek bez výměny půdy zeminy skupiny 1 až 4 obj přes 0,125 do 0,4 m3 ve svahu přes 1:5 do 1:2</t>
  </si>
  <si>
    <t>1973041799</t>
  </si>
  <si>
    <t>"stromy" 5</t>
  </si>
  <si>
    <t>183111111</t>
  </si>
  <si>
    <t>Hloubení jamek bez výměny půdy zeminy skupiny 1 až 4 obj do 0,002 m3 v rovině a svahu do 1:5</t>
  </si>
  <si>
    <t>-560513452</t>
  </si>
  <si>
    <t>"cibuloviny" 417</t>
  </si>
  <si>
    <t>"popínavky" 1465</t>
  </si>
  <si>
    <t>183205112</t>
  </si>
  <si>
    <t>Založení záhonu v rovině a svahu do 1:5 zemina skupiny 3</t>
  </si>
  <si>
    <t>-286985100</t>
  </si>
  <si>
    <t>183211312</t>
  </si>
  <si>
    <t>Výsadba trvalek prostokořenných</t>
  </si>
  <si>
    <t>-312839897</t>
  </si>
  <si>
    <t>183402121</t>
  </si>
  <si>
    <t>Rozrušení půdy souvislé pl přes 100 do 500 m2 hl přes 50 do 150 mm v rovině a svahu do 1:5</t>
  </si>
  <si>
    <t>1307212980</t>
  </si>
  <si>
    <t>184102115</t>
  </si>
  <si>
    <t>Výsadba dřeviny s balem D přes 0,5 do 0,6 m do jamky se zalitím v rovině a svahu do 1:5</t>
  </si>
  <si>
    <t>-1581712383</t>
  </si>
  <si>
    <t>SPC2</t>
  </si>
  <si>
    <t>Stromy dle specifikace</t>
  </si>
  <si>
    <t>-136042696</t>
  </si>
  <si>
    <t>184102213</t>
  </si>
  <si>
    <t>Výsadba keře bez balu v do 1 m do skalek se zalitím v rovině a svahu do 1:5</t>
  </si>
  <si>
    <t>-331704</t>
  </si>
  <si>
    <t>SPC1</t>
  </si>
  <si>
    <t>Keře dle specifikace</t>
  </si>
  <si>
    <t>-1498977492</t>
  </si>
  <si>
    <t>184214151</t>
  </si>
  <si>
    <t>Vyvázání pnoucích dřevin páskou nebo sponou délky rostliny do 0,4 m</t>
  </si>
  <si>
    <t>-1622966914</t>
  </si>
  <si>
    <t>184215131</t>
  </si>
  <si>
    <t>Ukotvení kmene dřevin v rovině nebo na svahu do 1:5 třemi kůly D do 0,1 m dl do 1 m</t>
  </si>
  <si>
    <t>-136815983</t>
  </si>
  <si>
    <t>60591251</t>
  </si>
  <si>
    <t>kůl vyvazovací dřevěný impregnovaný D 8cm dl 1,5m</t>
  </si>
  <si>
    <t>1323264777</t>
  </si>
  <si>
    <t>5*3 'Přepočtené koeficientem množství</t>
  </si>
  <si>
    <t>184801121</t>
  </si>
  <si>
    <t>Ošetřování vysazených dřevin soliterních v rovině a svahu do 1:5</t>
  </si>
  <si>
    <t>610729121</t>
  </si>
  <si>
    <t>5+52</t>
  </si>
  <si>
    <t>184801131</t>
  </si>
  <si>
    <t>Ošetřování vysazených dřevin ve skupinách v rovině a svahu do 1:5</t>
  </si>
  <si>
    <t>297162515</t>
  </si>
  <si>
    <t>184813511</t>
  </si>
  <si>
    <t>Chemické odplevelení před založením kultury postřikem na široko v rovině a svahu do 1:5 ručně</t>
  </si>
  <si>
    <t>-1099308299</t>
  </si>
  <si>
    <t>184911311</t>
  </si>
  <si>
    <t>Položení mulčovací textilie v rovině a svahu do 1:5</t>
  </si>
  <si>
    <t>1317897625</t>
  </si>
  <si>
    <t>69311014</t>
  </si>
  <si>
    <t>geotextilie tkaná PES 300/50kN/m</t>
  </si>
  <si>
    <t>237129500</t>
  </si>
  <si>
    <t>184911421</t>
  </si>
  <si>
    <t>Mulčování rostlin kůrou tl do 0,1 m v rovině a svahu do 1:5</t>
  </si>
  <si>
    <t>-2114193200</t>
  </si>
  <si>
    <t>10391100</t>
  </si>
  <si>
    <t>kůra mulčovací VL</t>
  </si>
  <si>
    <t>672273685</t>
  </si>
  <si>
    <t>80,6*0,103 'Přepočtené koeficientem množství</t>
  </si>
  <si>
    <t>185802113</t>
  </si>
  <si>
    <t>Hnojení půdy umělým hnojivem na široko v rovině a svahu do 1:5</t>
  </si>
  <si>
    <t>590103590</t>
  </si>
  <si>
    <t>142,2*0,001</t>
  </si>
  <si>
    <t>25191155</t>
  </si>
  <si>
    <t>hnojivo průmyslové</t>
  </si>
  <si>
    <t>218721063</t>
  </si>
  <si>
    <t>0,142*0,03 'Přepočtené koeficientem množství</t>
  </si>
  <si>
    <t>185803111</t>
  </si>
  <si>
    <t>Ošetření trávníku shrabáním v rovině a svahu do 1:5</t>
  </si>
  <si>
    <t>1488542772</t>
  </si>
  <si>
    <t>185804111</t>
  </si>
  <si>
    <t>Ošetření vysazených květin v rovině a svahu do 1:5</t>
  </si>
  <si>
    <t>-1414601157</t>
  </si>
  <si>
    <t>185851121</t>
  </si>
  <si>
    <t>Dovoz vody pro zálivku rostlin za vzdálenost do 1000 m</t>
  </si>
  <si>
    <t>-1579449595</t>
  </si>
  <si>
    <t>274313611</t>
  </si>
  <si>
    <t>Základové pásy z betonu tř. C 16/20</t>
  </si>
  <si>
    <t>-924978015</t>
  </si>
  <si>
    <t>311113146</t>
  </si>
  <si>
    <t>Nadzákladová zeď tl přes 400 do 500 mm z hladkých tvárnic ztraceného bednění včetně výplně z betonu tř. C 20/25</t>
  </si>
  <si>
    <t>1593547250</t>
  </si>
  <si>
    <t>"dozdívka zdi" 6,7*3</t>
  </si>
  <si>
    <t>311213112</t>
  </si>
  <si>
    <t>Zdivo z nepravidelných kamenů na maltu objem jednoho kamene do 0,02 m3 š spáry přes 4 do 10 mm</t>
  </si>
  <si>
    <t>-1547096318</t>
  </si>
  <si>
    <t>8,3*0,2*0,8</t>
  </si>
  <si>
    <t>311213912</t>
  </si>
  <si>
    <t>Příplatek k cenám zdění zdiva z kamene na maltu za oboustranné lícování zdiva</t>
  </si>
  <si>
    <t>1755113411</t>
  </si>
  <si>
    <t>311213921</t>
  </si>
  <si>
    <t>Příplatek k cenám zdění zdiva z kamene na maltu za vytvoření hrany rohu</t>
  </si>
  <si>
    <t>-430824504</t>
  </si>
  <si>
    <t>0,8*4</t>
  </si>
  <si>
    <t>1306974508</t>
  </si>
  <si>
    <t>20,100*16*0,89*1,1/1000</t>
  </si>
  <si>
    <t>Komunikace pozemní</t>
  </si>
  <si>
    <t>564801012</t>
  </si>
  <si>
    <t>Podklad ze štěrkodrtě ŠD plochy do 100 m2 tl 40 mm</t>
  </si>
  <si>
    <t>389921996</t>
  </si>
  <si>
    <t>564831011</t>
  </si>
  <si>
    <t>Podklad ze štěrkodrtě ŠD plochy do 100 m2 tl 100 mm</t>
  </si>
  <si>
    <t>1232420680</t>
  </si>
  <si>
    <t>564851011</t>
  </si>
  <si>
    <t>Podklad ze štěrkodrtě ŠD plochy do 100 m2 tl 150 mm</t>
  </si>
  <si>
    <t>-1784555874</t>
  </si>
  <si>
    <t>564861013</t>
  </si>
  <si>
    <t>Podklad ze štěrkodrtě ŠD plochy do 100 m2 tl 220 mm</t>
  </si>
  <si>
    <t>-1614754055</t>
  </si>
  <si>
    <t>591411111</t>
  </si>
  <si>
    <t>Kladení dlažby z mozaiky jednobarevné komunikací pro pěší lože z kameniva</t>
  </si>
  <si>
    <t>-228251812</t>
  </si>
  <si>
    <t>58381005</t>
  </si>
  <si>
    <t>kostka štípaná dlažební mozaika žula 4/6 šedá</t>
  </si>
  <si>
    <t>-1289061374</t>
  </si>
  <si>
    <t>63,02*1,02 'Přepočtené koeficientem množství</t>
  </si>
  <si>
    <t>622131101</t>
  </si>
  <si>
    <t>Cementový postřik vnějších stěn nanášený celoplošně ručně</t>
  </si>
  <si>
    <t>557822300</t>
  </si>
  <si>
    <t>"omítnutí venkovní stěny" 23*3</t>
  </si>
  <si>
    <t>622131121</t>
  </si>
  <si>
    <t>Penetrační nátěr vnějších stěn nanášený ručně</t>
  </si>
  <si>
    <t>-411094897</t>
  </si>
  <si>
    <t>622321341</t>
  </si>
  <si>
    <t>Vápenocementová omítka štuková dvouvrstvá vnějších stěn nanášená strojně</t>
  </si>
  <si>
    <t>709788276</t>
  </si>
  <si>
    <t>916111123</t>
  </si>
  <si>
    <t>Osazení obruby z drobných kostek s boční opěrou do lože z betonu prostého</t>
  </si>
  <si>
    <t>-1263368497</t>
  </si>
  <si>
    <t>"jednořádek" 31,8+40,7</t>
  </si>
  <si>
    <t>58381007</t>
  </si>
  <si>
    <t>kostka štípaná dlažební žula drobná 8/10</t>
  </si>
  <si>
    <t>-1122994557</t>
  </si>
  <si>
    <t>72,5*0,1 'Přepočtené koeficientem množství</t>
  </si>
  <si>
    <t>916231213x</t>
  </si>
  <si>
    <t>Osazení chodníkového obrubníku ocelového stojatého s boční opěrou do lože z betonu prostého</t>
  </si>
  <si>
    <t>1036089157</t>
  </si>
  <si>
    <t>"obruba ocelová" 5,21+5,7+5,5+3,8*2+1,3+1,6</t>
  </si>
  <si>
    <t>SPC3</t>
  </si>
  <si>
    <t>Ocelová obruba dle specifikace</t>
  </si>
  <si>
    <t>-55711159</t>
  </si>
  <si>
    <t>936124113</t>
  </si>
  <si>
    <t>Montáž lavičky stabilní kotvené šrouby na pevný podklad</t>
  </si>
  <si>
    <t>-418398232</t>
  </si>
  <si>
    <t>MOB1</t>
  </si>
  <si>
    <t>Lavička s opěradly dle specifikace</t>
  </si>
  <si>
    <t>-668345967</t>
  </si>
  <si>
    <t>MOB2</t>
  </si>
  <si>
    <t>Lavička kruhová dle specifikace</t>
  </si>
  <si>
    <t>252741669</t>
  </si>
  <si>
    <t>Lešení pomocné pro objekty pozemních staveb s lešeňovou podlahou v přes 1,9 do 3,5 m zatížení do 150 kg/m2</t>
  </si>
  <si>
    <t>-2093738538</t>
  </si>
  <si>
    <t>22,2*1</t>
  </si>
  <si>
    <t>Treláž z ocelových lanek pro popínavé rostliny</t>
  </si>
  <si>
    <t>-1222500050</t>
  </si>
  <si>
    <t>998223011</t>
  </si>
  <si>
    <t>Přesun hmot pro pozemní komunikace s krytem dlážděným</t>
  </si>
  <si>
    <t>1297970233</t>
  </si>
  <si>
    <t>783</t>
  </si>
  <si>
    <t>Dokončovací práce - nátěry</t>
  </si>
  <si>
    <t>783801401</t>
  </si>
  <si>
    <t>Ometení omítek před provedením nátěru</t>
  </si>
  <si>
    <t>314009453</t>
  </si>
  <si>
    <t>783823135</t>
  </si>
  <si>
    <t>Penetrační silikonový nátěr hladkých, tenkovrstvých zrnitých nebo štukových omítek</t>
  </si>
  <si>
    <t>-91115685</t>
  </si>
  <si>
    <t>783827125</t>
  </si>
  <si>
    <t>Krycí jednonásobný silikonový nátěr omítek stupně členitosti 1 a 2</t>
  </si>
  <si>
    <t>-1238784922</t>
  </si>
  <si>
    <t>jamky</t>
  </si>
  <si>
    <t>0,896</t>
  </si>
  <si>
    <t>SO 04 - Oplocení</t>
  </si>
  <si>
    <t>131252502</t>
  </si>
  <si>
    <t>Hloubení jamek do 0,5 m3 v hornině třídy těžitelnosti I skupiny 1 až 3 strojně</t>
  </si>
  <si>
    <t>-1351482311</t>
  </si>
  <si>
    <t>7*0,4*0,4*0,8</t>
  </si>
  <si>
    <t>1815923196</t>
  </si>
  <si>
    <t>-378307559</t>
  </si>
  <si>
    <t>-1809205919</t>
  </si>
  <si>
    <t>-1639557486</t>
  </si>
  <si>
    <t>338171123</t>
  </si>
  <si>
    <t>Osazování sloupků a vzpěr plotových ocelových v přes 2 do 2,6 m se zabetonováním</t>
  </si>
  <si>
    <t>-966103350</t>
  </si>
  <si>
    <t>55342152</t>
  </si>
  <si>
    <t>plotový sloupek pro svařované panely profilovaný oválný 50x70mm dl 2,0-2,5m povrchová úprava Pz a komaxit</t>
  </si>
  <si>
    <t>1792007819</t>
  </si>
  <si>
    <t>348101220</t>
  </si>
  <si>
    <t>Osazení vrat nebo vrátek k oplocení na ocelové sloupky pl přes 2 do 4 m2</t>
  </si>
  <si>
    <t>-57554831</t>
  </si>
  <si>
    <t>PLOT1</t>
  </si>
  <si>
    <t>Uzamykatelná brána 2100x1750 dvoukřídlá včetně dřevěné výplně a zámku</t>
  </si>
  <si>
    <t>866126113</t>
  </si>
  <si>
    <t>348171330</t>
  </si>
  <si>
    <t>Montáž oplocení z profilové oceli, trubek nebo tenkostěnných profilů do 50 kg na 1 m oplocení</t>
  </si>
  <si>
    <t>1335662565</t>
  </si>
  <si>
    <t>2,025*3+2,015+0,86</t>
  </si>
  <si>
    <t>PLOT2</t>
  </si>
  <si>
    <t>Plotová výpň -ocelový rám + latě dle specifikace včetně povrchové úpravy</t>
  </si>
  <si>
    <t>-14257907</t>
  </si>
  <si>
    <t>998232110</t>
  </si>
  <si>
    <t>Přesun hmot pro oplocení zděné z cihel nebo tvárnic v do 3 m</t>
  </si>
  <si>
    <t>178757050</t>
  </si>
  <si>
    <t>2,7</t>
  </si>
  <si>
    <t>35,504</t>
  </si>
  <si>
    <t>70,65</t>
  </si>
  <si>
    <t>vrt1</t>
  </si>
  <si>
    <t>51,968</t>
  </si>
  <si>
    <t>TČ.V - Vrty pro tepelná čerpadla</t>
  </si>
  <si>
    <t>131251201</t>
  </si>
  <si>
    <t>Hloubení jam zapažených v hornině třídy těžitelnosti I skupiny 3 objem do 20 m3 strojně</t>
  </si>
  <si>
    <t>862218367</t>
  </si>
  <si>
    <t>"Revizní šachta" 1,2*1,5*1,5</t>
  </si>
  <si>
    <t>Hloubení zapažených rýh š do 2000 mm v hornině třídy těžitelnosti I skupiny 3 objem do 100 m3</t>
  </si>
  <si>
    <t>-1807611268</t>
  </si>
  <si>
    <t>(25,95+11,85+9,3)*1,5*1</t>
  </si>
  <si>
    <t>151101101</t>
  </si>
  <si>
    <t>Zřízení příložného pažení a rozepření stěn rýh hl do 2 m</t>
  </si>
  <si>
    <t>776042586</t>
  </si>
  <si>
    <t>(25,95+11,85+9,3)*1,5*2</t>
  </si>
  <si>
    <t>151101111</t>
  </si>
  <si>
    <t>Odstranění příložného pažení a rozepření stěn rýh hl do 2 m</t>
  </si>
  <si>
    <t>1205248304</t>
  </si>
  <si>
    <t>151101201</t>
  </si>
  <si>
    <t>Zřízení příložného pažení stěn výkopu hl do 4 m</t>
  </si>
  <si>
    <t>-1385436721</t>
  </si>
  <si>
    <t>"Revizní šachta" (1,2+1,5)*2*1,5</t>
  </si>
  <si>
    <t>151101211</t>
  </si>
  <si>
    <t>Odstranění příložného pažení stěn hl do 4 m</t>
  </si>
  <si>
    <t>155427830</t>
  </si>
  <si>
    <t>151101301</t>
  </si>
  <si>
    <t>Zřízení rozepření stěn při pažení příložném hl do 4 m</t>
  </si>
  <si>
    <t>114672601</t>
  </si>
  <si>
    <t>151101311</t>
  </si>
  <si>
    <t>Odstranění rozepření stěn při pažení příložném hl do 4 m</t>
  </si>
  <si>
    <t>1485191399</t>
  </si>
  <si>
    <t>Vodorovné přemístění přes 9 000 do 10000 m výkopku/sypaniny z horniny třídy těžitelnosti I skupiny 1 až 3</t>
  </si>
  <si>
    <t>1343305257</t>
  </si>
  <si>
    <t>-1420056108</t>
  </si>
  <si>
    <t>jámy+rýhy-zásyp</t>
  </si>
  <si>
    <t>vrt1*3,14*0,075*0,075</t>
  </si>
  <si>
    <t>vrt2*3,14*0,085*0,085</t>
  </si>
  <si>
    <t>1566611946</t>
  </si>
  <si>
    <t>-422457605</t>
  </si>
  <si>
    <t>108565947</t>
  </si>
  <si>
    <t>"Revizní šachta" 1,2*1,5*1,5-0,97*0,7*1-1,2*1,5*0,25</t>
  </si>
  <si>
    <t>(25,95+11,85+9,3)*(1,5-0,1-0,33)*1</t>
  </si>
  <si>
    <t>Obsypání potrubí strojně sypaninou bez prohození, uloženou do 3 m</t>
  </si>
  <si>
    <t>-353565358</t>
  </si>
  <si>
    <t>(25,95+11,85+9,3)*1*0,33</t>
  </si>
  <si>
    <t>58331289</t>
  </si>
  <si>
    <t>kamenivo těžené drobné frakce 0/2</t>
  </si>
  <si>
    <t>1623232986</t>
  </si>
  <si>
    <t>15,543*2 'Přepočtené koeficientem množství</t>
  </si>
  <si>
    <t>1808152205</t>
  </si>
  <si>
    <t>(25,95+11,85+9,3)*1</t>
  </si>
  <si>
    <t>225311312</t>
  </si>
  <si>
    <t>Vrty maloprofilové jádrové D přes 93 do 156 mm úklon do 45° hl 0 až 100 m hornina I a II</t>
  </si>
  <si>
    <t>170821070</t>
  </si>
  <si>
    <t>700/2</t>
  </si>
  <si>
    <t>225411312</t>
  </si>
  <si>
    <t>Vrty maloprofilové jádrové D přes 156 do 195 mm úklon do 45° hl 0 až 100 m hornina I a II</t>
  </si>
  <si>
    <t>1229259278</t>
  </si>
  <si>
    <t>281601121</t>
  </si>
  <si>
    <t>Injektování vrtů nízkotlaké sestupné s jednoduchým obturátorem tlakem do 0,6 MPa</t>
  </si>
  <si>
    <t>1073051043</t>
  </si>
  <si>
    <t>58128450</t>
  </si>
  <si>
    <t>bentonit aktivovaný mletý pro vrty, injektáže a těsnění vodních staveb VL</t>
  </si>
  <si>
    <t>-143618577</t>
  </si>
  <si>
    <t>vrt1*3,14*0,075*0,075*2,5</t>
  </si>
  <si>
    <t>vrt2*3,14*0,085*0,085*2,5</t>
  </si>
  <si>
    <t>Lože pod potrubí otevřený výkop z kameniva drobného těženého</t>
  </si>
  <si>
    <t>1353754771</t>
  </si>
  <si>
    <t>"Revizní šachta" 1,2*1,5*0,1</t>
  </si>
  <si>
    <t>(25,95+11,85+9,3)*1*0,1</t>
  </si>
  <si>
    <t>452311141</t>
  </si>
  <si>
    <t>Podkladní desky z betonu prostého bez zvýšených nároků na prostředí tř. C 16/20 otevřený výkop</t>
  </si>
  <si>
    <t>-2037037945</t>
  </si>
  <si>
    <t>"Revizní šachta" 1,2*1,5*0,15</t>
  </si>
  <si>
    <t>452368211</t>
  </si>
  <si>
    <t>Výztuž podkladních desek nebo bloků nebo pražců otevřený výkop ze svařovaných sítí Kari</t>
  </si>
  <si>
    <t>-1016046048</t>
  </si>
  <si>
    <t>"Revizní šachta" 1,2*1,5*5,4/1000</t>
  </si>
  <si>
    <t>871161141</t>
  </si>
  <si>
    <t>Montáž potrubí z PE100 RC SDR 11 otevřený výkop svařovaných na tupo d 32 x 3,0 mm</t>
  </si>
  <si>
    <t>2098717569</t>
  </si>
  <si>
    <t>700*4</t>
  </si>
  <si>
    <t>28613524</t>
  </si>
  <si>
    <t>potrubí vodovodní třívrstvé PE100 RC SDR11 32x3,0mm</t>
  </si>
  <si>
    <t>214101952</t>
  </si>
  <si>
    <t>2800*1,015 'Přepočtené koeficientem množství</t>
  </si>
  <si>
    <t>871171141</t>
  </si>
  <si>
    <t>Montáž potrubí z PE100 RC SDR 11 otevřený výkop svařovaných na tupo d 40 x 3,7 mm</t>
  </si>
  <si>
    <t>896328485</t>
  </si>
  <si>
    <t>18,55*2</t>
  </si>
  <si>
    <t>9,6*2</t>
  </si>
  <si>
    <t>17,1*2</t>
  </si>
  <si>
    <t>13*2</t>
  </si>
  <si>
    <t>28613525</t>
  </si>
  <si>
    <t>potrubí vodovodní třívrstvé PE100 RC SDR11 40x3,70mm</t>
  </si>
  <si>
    <t>1677710512</t>
  </si>
  <si>
    <t>116,5*1,015 'Přepočtené koeficientem množství</t>
  </si>
  <si>
    <t>871231141</t>
  </si>
  <si>
    <t>Montáž potrubí z PE100 RC SDR 11 otevřený výkop svařovaných na tupo d 75 x 6,8 mm</t>
  </si>
  <si>
    <t>-1274590649</t>
  </si>
  <si>
    <t>8*2</t>
  </si>
  <si>
    <t>-1047471781</t>
  </si>
  <si>
    <t>16*1,015 'Přepočtené koeficientem množství</t>
  </si>
  <si>
    <t>877171113</t>
  </si>
  <si>
    <t>Montáž elektro T-kusů na vodovodním potrubí z PE trub d 40</t>
  </si>
  <si>
    <t>1704102250</t>
  </si>
  <si>
    <t>4*2</t>
  </si>
  <si>
    <t>28614956y</t>
  </si>
  <si>
    <t>elektrotvarovka Y-Kus redukovaný</t>
  </si>
  <si>
    <t>1259367751</t>
  </si>
  <si>
    <t>892241111</t>
  </si>
  <si>
    <t>Tlaková zkouška vodou potrubí DN do 80</t>
  </si>
  <si>
    <t>379558330</t>
  </si>
  <si>
    <t>893811113</t>
  </si>
  <si>
    <t>Osazení vodoměrné šachty hranaté z PP samonosné pro běžné zatížení pl do 1,1 m2 hl přes 1,4 do 1,6 m</t>
  </si>
  <si>
    <t>-1371428113</t>
  </si>
  <si>
    <t>RS</t>
  </si>
  <si>
    <t>Kompaktní sběrná jímka s konstrukcí rozdělovače a sběrače v horizontální poloze s výkonem do 180kw</t>
  </si>
  <si>
    <t>453635897</t>
  </si>
  <si>
    <t>Signalizační vodič DN do 150 mm na potrubí</t>
  </si>
  <si>
    <t>-1552073654</t>
  </si>
  <si>
    <t>899722111</t>
  </si>
  <si>
    <t>Krytí potrubí z plastů výstražnou fólií z PVC do 20 cm</t>
  </si>
  <si>
    <t>1005546326</t>
  </si>
  <si>
    <t>GS1</t>
  </si>
  <si>
    <t>Geotermální sonda 4x32x2,9mm dle specifikace</t>
  </si>
  <si>
    <t>353361062</t>
  </si>
  <si>
    <t>998276101</t>
  </si>
  <si>
    <t>Přesun hmot pro trubní vedení z trub z plastických hmot otevřený výkop</t>
  </si>
  <si>
    <t>-1887284441</t>
  </si>
  <si>
    <t xml:space="preserve">    VRN5 - Finanční náklady</t>
  </si>
  <si>
    <t xml:space="preserve">    VRN9 - Ostatní náklady</t>
  </si>
  <si>
    <t>011314000x</t>
  </si>
  <si>
    <t>Archeologický dohled - součinnost</t>
  </si>
  <si>
    <t>202868368</t>
  </si>
  <si>
    <t>012002000</t>
  </si>
  <si>
    <t>Geodetické práce včetně vytyčení sítí, včetně vytyčovacího výkresu</t>
  </si>
  <si>
    <t>Kč</t>
  </si>
  <si>
    <t>381350431</t>
  </si>
  <si>
    <t>012002000-1</t>
  </si>
  <si>
    <t>Geometrické plány zaměření stavby potřebné pro kolaudaci stavby i vodoprávních děl, doložit ke kolaudaci stavby</t>
  </si>
  <si>
    <t>-1151375412</t>
  </si>
  <si>
    <t>-311274683</t>
  </si>
  <si>
    <t>013264000-1</t>
  </si>
  <si>
    <t>Výrobní a dílenská dokumentace</t>
  </si>
  <si>
    <t>-824852971</t>
  </si>
  <si>
    <t>0140000003</t>
  </si>
  <si>
    <t>Náklady na DIR</t>
  </si>
  <si>
    <t>325192251</t>
  </si>
  <si>
    <t>0140000004</t>
  </si>
  <si>
    <t>Pasport a repasport</t>
  </si>
  <si>
    <t>-1996434245</t>
  </si>
  <si>
    <t>030001000</t>
  </si>
  <si>
    <t xml:space="preserve">Zařízení staveniště </t>
  </si>
  <si>
    <t>-8155843</t>
  </si>
  <si>
    <t>030001000-1</t>
  </si>
  <si>
    <t>Oplocení staveniště</t>
  </si>
  <si>
    <t>474647634</t>
  </si>
  <si>
    <t>030001002</t>
  </si>
  <si>
    <t>Informační tabule</t>
  </si>
  <si>
    <t>-1789615790</t>
  </si>
  <si>
    <t>032503000-1</t>
  </si>
  <si>
    <t>Skládky na staveništi, skladování materiálu</t>
  </si>
  <si>
    <t>1119947774</t>
  </si>
  <si>
    <t>032903000</t>
  </si>
  <si>
    <t>Náklady na provoz a údržbu vybavení staveniště, spotřeba médií, energie pro potřeby stavby dle skutečných potřeb</t>
  </si>
  <si>
    <t>-665084560</t>
  </si>
  <si>
    <t>034002000</t>
  </si>
  <si>
    <t>Zabezpečení staveniště</t>
  </si>
  <si>
    <t>1488443119</t>
  </si>
  <si>
    <t>039002000</t>
  </si>
  <si>
    <t>Zrušení zařízení staveniště</t>
  </si>
  <si>
    <t>-2053244454</t>
  </si>
  <si>
    <t>039002000-2</t>
  </si>
  <si>
    <t>Kompletní dopravní značení dle odsouhlaseného projektu DIO a dopravně inženýrského rozhodnutí, včetně případných záborů dle porjektu DIO po celou dobu provádění stavby</t>
  </si>
  <si>
    <t>1608361362</t>
  </si>
  <si>
    <t>039002000-3</t>
  </si>
  <si>
    <t>Ostatní náklady - provizorní zábradlí, provizorní osvětlení, lešení, plošiny</t>
  </si>
  <si>
    <t>-875122580</t>
  </si>
  <si>
    <t>039002000-4</t>
  </si>
  <si>
    <t>Ostatní náklady - ochrany již provedených konstrukcí</t>
  </si>
  <si>
    <t>1797587689</t>
  </si>
  <si>
    <t>039002000-5</t>
  </si>
  <si>
    <t>Zdvihací prostředky, montáž, demontáž, nájem, energie včetně zajištění napojení dostatečné kapacity</t>
  </si>
  <si>
    <t>294354432</t>
  </si>
  <si>
    <t>039002000-6</t>
  </si>
  <si>
    <t>Vzorkování</t>
  </si>
  <si>
    <t>14624729</t>
  </si>
  <si>
    <t>039002000-7</t>
  </si>
  <si>
    <t>Zajištění napojení na vodu</t>
  </si>
  <si>
    <t>-778683255</t>
  </si>
  <si>
    <t>039002000-8</t>
  </si>
  <si>
    <t>Denní čištění komunikací po dobu výstavby</t>
  </si>
  <si>
    <t>-620510900</t>
  </si>
  <si>
    <t>043002000-1</t>
  </si>
  <si>
    <t>Ostatní zkoušky a měření</t>
  </si>
  <si>
    <t>-1301938775</t>
  </si>
  <si>
    <t>043002001-1</t>
  </si>
  <si>
    <t>Kompletní zpracování podrobného provozního řádu a manuálu údržby a servisu veškerých technických a technologických zařízení</t>
  </si>
  <si>
    <t>1388624870</t>
  </si>
  <si>
    <t>043002001-3</t>
  </si>
  <si>
    <t>Kompletní zpracování veškerých dokladů, zkoušek, listin osvědčujících správnost provedení stavby a měření stanovené ve výrokové části SP a vodoprávním řízení</t>
  </si>
  <si>
    <t>-527135444</t>
  </si>
  <si>
    <t>043002001-7</t>
  </si>
  <si>
    <t>Kompletní manuály, návody k obsluze zařízení, zaškolení uživatele a kompletní doklady potřebné ke kolaudaci stavby</t>
  </si>
  <si>
    <t>678197290</t>
  </si>
  <si>
    <t>045002000</t>
  </si>
  <si>
    <t>Kompletační a koordinační činnost</t>
  </si>
  <si>
    <t>-1317983051</t>
  </si>
  <si>
    <t>VRN5</t>
  </si>
  <si>
    <t>Finanční náklady</t>
  </si>
  <si>
    <t>051002001</t>
  </si>
  <si>
    <t>Náklady spojené s pojištěním odpovědnosti za škodu, jak je uvedeno v návrhu smlouvy o dílo</t>
  </si>
  <si>
    <t>1778776468</t>
  </si>
  <si>
    <t>051002002</t>
  </si>
  <si>
    <t>Náklady spojené se zřízením bankovní záruky po dobu realizace stavby, jak je uvedeno v návrhu smlouvy o dílo</t>
  </si>
  <si>
    <t>41500553</t>
  </si>
  <si>
    <t>051002003</t>
  </si>
  <si>
    <t>Náklady spojené se zřízením bankovní záruky po dobu záruční doby, jak je uvedeno v návrhu smlouvy o dílo</t>
  </si>
  <si>
    <t>-1612808770</t>
  </si>
  <si>
    <t>VRN9</t>
  </si>
  <si>
    <t>Ostatní náklady</t>
  </si>
  <si>
    <t>091003000x</t>
  </si>
  <si>
    <t>Proplach a dezinfekce inženýrských sítí</t>
  </si>
  <si>
    <t>-1270634414</t>
  </si>
  <si>
    <t>091003001x</t>
  </si>
  <si>
    <t>Následná péče o zeleň</t>
  </si>
  <si>
    <t>-1850430106</t>
  </si>
  <si>
    <t>091003002x</t>
  </si>
  <si>
    <t>Ochrana inženýrských sítí</t>
  </si>
  <si>
    <t>2041966213</t>
  </si>
  <si>
    <t>SEZNAM FIGUR</t>
  </si>
  <si>
    <t>Výměra</t>
  </si>
  <si>
    <t xml:space="preserve"> SO 01</t>
  </si>
  <si>
    <t>Použití figury:</t>
  </si>
  <si>
    <t xml:space="preserve"> SO 03</t>
  </si>
  <si>
    <t xml:space="preserve"> SO 04</t>
  </si>
  <si>
    <t xml:space="preserve"> TČ.V</t>
  </si>
  <si>
    <r>
      <t>Ohebné po</t>
    </r>
    <r>
      <rPr>
        <sz val="9"/>
        <rFont val="Arial CE"/>
        <charset val="238"/>
      </rPr>
      <t xml:space="preserve">trubí s útlumem hluku, izolace tl.25mm, </t>
    </r>
    <r>
      <rPr>
        <sz val="9"/>
        <rFont val="Arial CE"/>
      </rPr>
      <t>D125</t>
    </r>
  </si>
  <si>
    <t>Ohebné potrubí s útlumem hluku, izolace tl.25mm, D160</t>
  </si>
  <si>
    <t>Ohebné potrubí s útlumem hluku, izolace tl.25mm, D200</t>
  </si>
  <si>
    <t>Pracovní stanice pro grafickou nadstavbu, minimální konfigurace: procesor o výkonu minimálně 800 GFLOPS, operační paměť RAM 16GB, pevný disk SSD 512GB, 2x digitální výstup pro monitor, klávesnice, myš, včetně operačního systému a všech potřebných potřebných licencí na 5 let</t>
  </si>
  <si>
    <t>Server pro grafickou nadstavbu, minimální konfigurace: procesor o výkonu minimálně 800 GFLOPS,  operační paměť RAM 32GB, pevný disk SSD 2TB, 2x digitální výstup pro monitor, klávesnice, myš, včetně operačního systému a všech potřebných potřebných licencí na 5 let</t>
  </si>
  <si>
    <t>Pracovní stanice pro sledování CCTV, minimální konfigurace: procesor o výkonu minimálně 800 GFLOPS, operační paměť RAM 16GB, pevný disk SSD 512GB, 2x digitální výstup pro monitor, klávesnice, myš, včetně operačního systému a všech potřebných potřebných licencí na 5 let</t>
  </si>
  <si>
    <t>Trubka instalační univerzální izolační a ochranná k pokládce na povrch a pod omítku, mechanické zatížení 320N Ø32 IEC (bílá)</t>
  </si>
  <si>
    <t>Trubka instalační univerzální izolační a ochranná k pokládce na povrch a pod omítku, mechanické zatížení 320N, Ø25 IEC (bílá)</t>
  </si>
  <si>
    <t>Příchytky k trubce instalační univerzální izolační a ochranné Ø25 (bílá)</t>
  </si>
  <si>
    <t>Příchytky k trubce instalační univerzální izolační a ochranné Ø32 (bílá)</t>
  </si>
  <si>
    <t>Montáž kabelů flexibilních měděných bez ukončení uložených volně těžkých průřezu do 2,5 mm2, počtu žil do 7</t>
  </si>
  <si>
    <t>Montáž kabelů flexibilních měděných bez ukončení uložených volně těžkých průřezu přes 2,5 mm2, průřezu žil do 6 mm2</t>
  </si>
  <si>
    <t xml:space="preserve">VODIC HVI-LONG D23MM SEDY </t>
  </si>
  <si>
    <t>Montáž kanalizačního potrubí z tvrdého PVC hladkého plnostěnného tuhost SN 8 DN 160</t>
  </si>
  <si>
    <t>trubka kanalizační PVC plnostěnná jednovrstvá DN 160x1000mm SN8</t>
  </si>
  <si>
    <t>Montáž kanalizačního potrubí z tvrdého PVC hladkého plnostěnného tuhost SN 8 DN 200</t>
  </si>
  <si>
    <t>trubka kanalizační PVC plnostěnná jednovrstvá DN 200x1000mm SN8</t>
  </si>
  <si>
    <t>M+D Integrace otevřeného standardního protokolu pro vzájemnou komunikaci různých zařízení) z cizí jednotky (VZT, CHLJ, UT,…)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</si>
</sst>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0000A8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u/>
      <sz val="11"/>
      <color theme="10"/>
      <name val="Calibri"/>
      <scheme val="minor"/>
    </font>
    <font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25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32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4" fontId="25" fillId="0" borderId="0" xfId="0" applyNumberFormat="1" applyFont="1"/>
    <xf numFmtId="166" fontId="35" fillId="0" borderId="12" xfId="0" applyNumberFormat="1" applyFont="1" applyBorder="1"/>
    <xf numFmtId="166" fontId="35" fillId="0" borderId="13" xfId="0" applyNumberFormat="1" applyFont="1" applyBorder="1"/>
    <xf numFmtId="4" fontId="36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23" fillId="0" borderId="22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167" fontId="23" fillId="0" borderId="22" xfId="0" applyNumberFormat="1" applyFont="1" applyBorder="1" applyAlignment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9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8" fillId="0" borderId="22" xfId="0" applyFont="1" applyBorder="1" applyAlignment="1">
      <alignment horizontal="center" vertical="center"/>
    </xf>
    <xf numFmtId="49" fontId="38" fillId="0" borderId="22" xfId="0" applyNumberFormat="1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center" vertical="center" wrapText="1"/>
    </xf>
    <xf numFmtId="167" fontId="38" fillId="0" borderId="22" xfId="0" applyNumberFormat="1" applyFont="1" applyBorder="1" applyAlignment="1">
      <alignment vertical="center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>
      <alignment vertical="center"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38" fillId="2" borderId="19" xfId="0" applyFont="1" applyFill="1" applyBorder="1" applyAlignment="1" applyProtection="1">
      <alignment horizontal="left" vertical="center"/>
      <protection locked="0"/>
    </xf>
    <xf numFmtId="0" fontId="38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8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167" fontId="0" fillId="0" borderId="0" xfId="0" applyNumberFormat="1" applyAlignment="1">
      <alignment vertical="center"/>
    </xf>
    <xf numFmtId="0" fontId="36" fillId="0" borderId="0" xfId="0" applyFont="1" applyAlignment="1">
      <alignment horizontal="left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0" borderId="0" xfId="0"/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8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horizontal="right" vertical="center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3" fillId="4" borderId="6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286385" cy="286385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27"/>
  <sheetViews>
    <sheetView showGridLines="0" view="pageBreakPreview" topLeftCell="A37" zoomScale="60" zoomScaleNormal="100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66406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ht="37.15" customHeight="1"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S2" s="17" t="s">
        <v>6</v>
      </c>
      <c r="BT2" s="17" t="s">
        <v>7</v>
      </c>
    </row>
    <row r="3" spans="1:74" ht="7.1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ht="25.1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1:74" ht="12" customHeight="1">
      <c r="B5" s="20"/>
      <c r="D5" s="24" t="s">
        <v>13</v>
      </c>
      <c r="K5" s="213" t="s">
        <v>14</v>
      </c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R5" s="20"/>
      <c r="BE5" s="210" t="s">
        <v>15</v>
      </c>
      <c r="BS5" s="17" t="s">
        <v>6</v>
      </c>
    </row>
    <row r="6" spans="1:74" ht="37.15" customHeight="1">
      <c r="B6" s="20"/>
      <c r="D6" s="26" t="s">
        <v>16</v>
      </c>
      <c r="K6" s="214" t="s">
        <v>17</v>
      </c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R6" s="20"/>
      <c r="BE6" s="211"/>
      <c r="BS6" s="17" t="s">
        <v>6</v>
      </c>
    </row>
    <row r="7" spans="1:74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11"/>
      <c r="BS7" s="17" t="s">
        <v>6</v>
      </c>
    </row>
    <row r="8" spans="1:74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11"/>
      <c r="BS8" s="17" t="s">
        <v>6</v>
      </c>
    </row>
    <row r="9" spans="1:74" ht="14.45" customHeight="1">
      <c r="B9" s="20"/>
      <c r="AR9" s="20"/>
      <c r="BE9" s="211"/>
      <c r="BS9" s="17" t="s">
        <v>6</v>
      </c>
    </row>
    <row r="10" spans="1:74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11"/>
      <c r="BS10" s="17" t="s">
        <v>6</v>
      </c>
    </row>
    <row r="11" spans="1:74" ht="18.399999999999999" customHeight="1">
      <c r="B11" s="20"/>
      <c r="E11" s="25" t="s">
        <v>26</v>
      </c>
      <c r="AK11" s="27" t="s">
        <v>27</v>
      </c>
      <c r="AN11" s="25" t="s">
        <v>1</v>
      </c>
      <c r="AR11" s="20"/>
      <c r="BE11" s="211"/>
      <c r="BS11" s="17" t="s">
        <v>6</v>
      </c>
    </row>
    <row r="12" spans="1:74" ht="7.15" customHeight="1">
      <c r="B12" s="20"/>
      <c r="AR12" s="20"/>
      <c r="BE12" s="211"/>
      <c r="BS12" s="17" t="s">
        <v>6</v>
      </c>
    </row>
    <row r="13" spans="1:74" ht="12" customHeight="1">
      <c r="B13" s="20"/>
      <c r="D13" s="27" t="s">
        <v>28</v>
      </c>
      <c r="AK13" s="27" t="s">
        <v>25</v>
      </c>
      <c r="AN13" s="29" t="s">
        <v>29</v>
      </c>
      <c r="AR13" s="20"/>
      <c r="BE13" s="211"/>
      <c r="BS13" s="17" t="s">
        <v>6</v>
      </c>
    </row>
    <row r="14" spans="1:74" ht="12.75">
      <c r="B14" s="20"/>
      <c r="E14" s="215" t="s">
        <v>29</v>
      </c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7" t="s">
        <v>27</v>
      </c>
      <c r="AN14" s="29" t="s">
        <v>29</v>
      </c>
      <c r="AR14" s="20"/>
      <c r="BE14" s="211"/>
      <c r="BS14" s="17" t="s">
        <v>6</v>
      </c>
    </row>
    <row r="15" spans="1:74" ht="7.15" customHeight="1">
      <c r="B15" s="20"/>
      <c r="AR15" s="20"/>
      <c r="BE15" s="211"/>
      <c r="BS15" s="17" t="s">
        <v>4</v>
      </c>
    </row>
    <row r="16" spans="1:74" ht="12" customHeight="1">
      <c r="B16" s="20"/>
      <c r="D16" s="27" t="s">
        <v>30</v>
      </c>
      <c r="AK16" s="27" t="s">
        <v>25</v>
      </c>
      <c r="AN16" s="25" t="s">
        <v>1</v>
      </c>
      <c r="AR16" s="20"/>
      <c r="BE16" s="211"/>
      <c r="BS16" s="17" t="s">
        <v>4</v>
      </c>
    </row>
    <row r="17" spans="2:71" ht="18.399999999999999" customHeight="1">
      <c r="B17" s="20"/>
      <c r="E17" s="25" t="s">
        <v>31</v>
      </c>
      <c r="AK17" s="27" t="s">
        <v>27</v>
      </c>
      <c r="AN17" s="25" t="s">
        <v>1</v>
      </c>
      <c r="AR17" s="20"/>
      <c r="BE17" s="211"/>
      <c r="BS17" s="17" t="s">
        <v>32</v>
      </c>
    </row>
    <row r="18" spans="2:71" ht="7.15" customHeight="1">
      <c r="B18" s="20"/>
      <c r="AR18" s="20"/>
      <c r="BE18" s="211"/>
      <c r="BS18" s="17" t="s">
        <v>6</v>
      </c>
    </row>
    <row r="19" spans="2:71" ht="12" customHeight="1">
      <c r="B19" s="20"/>
      <c r="D19" s="27" t="s">
        <v>33</v>
      </c>
      <c r="AK19" s="27" t="s">
        <v>25</v>
      </c>
      <c r="AN19" s="25" t="s">
        <v>1</v>
      </c>
      <c r="AR19" s="20"/>
      <c r="BE19" s="211"/>
      <c r="BS19" s="17" t="s">
        <v>6</v>
      </c>
    </row>
    <row r="20" spans="2:71" ht="18.399999999999999" customHeight="1">
      <c r="B20" s="20"/>
      <c r="E20" s="25" t="s">
        <v>34</v>
      </c>
      <c r="AK20" s="27" t="s">
        <v>27</v>
      </c>
      <c r="AN20" s="25" t="s">
        <v>1</v>
      </c>
      <c r="AR20" s="20"/>
      <c r="BE20" s="211"/>
      <c r="BS20" s="17" t="s">
        <v>32</v>
      </c>
    </row>
    <row r="21" spans="2:71" ht="7.15" customHeight="1">
      <c r="B21" s="20"/>
      <c r="AR21" s="20"/>
      <c r="BE21" s="211"/>
    </row>
    <row r="22" spans="2:71" ht="12" customHeight="1">
      <c r="B22" s="20"/>
      <c r="D22" s="27" t="s">
        <v>35</v>
      </c>
      <c r="AR22" s="20"/>
      <c r="BE22" s="211"/>
    </row>
    <row r="23" spans="2:71" ht="16.5" customHeight="1">
      <c r="B23" s="20"/>
      <c r="E23" s="217" t="s">
        <v>1</v>
      </c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R23" s="20"/>
      <c r="BE23" s="211"/>
    </row>
    <row r="24" spans="2:71" ht="7.15" customHeight="1">
      <c r="B24" s="20"/>
      <c r="AR24" s="20"/>
      <c r="BE24" s="211"/>
    </row>
    <row r="25" spans="2:71" ht="7.1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1"/>
    </row>
    <row r="26" spans="2:71" s="1" customFormat="1" ht="25.9" customHeight="1">
      <c r="B26" s="32"/>
      <c r="D26" s="33" t="s">
        <v>36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18">
        <f>ROUND(AG94,2)</f>
        <v>0</v>
      </c>
      <c r="AL26" s="219"/>
      <c r="AM26" s="219"/>
      <c r="AN26" s="219"/>
      <c r="AO26" s="219"/>
      <c r="AR26" s="32"/>
      <c r="BE26" s="211"/>
    </row>
    <row r="27" spans="2:71" s="1" customFormat="1" ht="7.15" customHeight="1">
      <c r="B27" s="32"/>
      <c r="AR27" s="32"/>
      <c r="BE27" s="211"/>
    </row>
    <row r="28" spans="2:71" s="1" customFormat="1" ht="12.75">
      <c r="B28" s="32"/>
      <c r="L28" s="220" t="s">
        <v>37</v>
      </c>
      <c r="M28" s="220"/>
      <c r="N28" s="220"/>
      <c r="O28" s="220"/>
      <c r="P28" s="220"/>
      <c r="W28" s="220" t="s">
        <v>38</v>
      </c>
      <c r="X28" s="220"/>
      <c r="Y28" s="220"/>
      <c r="Z28" s="220"/>
      <c r="AA28" s="220"/>
      <c r="AB28" s="220"/>
      <c r="AC28" s="220"/>
      <c r="AD28" s="220"/>
      <c r="AE28" s="220"/>
      <c r="AK28" s="220" t="s">
        <v>39</v>
      </c>
      <c r="AL28" s="220"/>
      <c r="AM28" s="220"/>
      <c r="AN28" s="220"/>
      <c r="AO28" s="220"/>
      <c r="AR28" s="32"/>
      <c r="BE28" s="211"/>
    </row>
    <row r="29" spans="2:71" s="2" customFormat="1" ht="14.45" customHeight="1">
      <c r="B29" s="36"/>
      <c r="D29" s="27" t="s">
        <v>40</v>
      </c>
      <c r="F29" s="27" t="s">
        <v>41</v>
      </c>
      <c r="L29" s="223">
        <v>0.21</v>
      </c>
      <c r="M29" s="222"/>
      <c r="N29" s="222"/>
      <c r="O29" s="222"/>
      <c r="P29" s="222"/>
      <c r="W29" s="221">
        <f>ROUND(AZ94, 2)</f>
        <v>0</v>
      </c>
      <c r="X29" s="222"/>
      <c r="Y29" s="222"/>
      <c r="Z29" s="222"/>
      <c r="AA29" s="222"/>
      <c r="AB29" s="222"/>
      <c r="AC29" s="222"/>
      <c r="AD29" s="222"/>
      <c r="AE29" s="222"/>
      <c r="AK29" s="221">
        <f>ROUND(AV94, 2)</f>
        <v>0</v>
      </c>
      <c r="AL29" s="222"/>
      <c r="AM29" s="222"/>
      <c r="AN29" s="222"/>
      <c r="AO29" s="222"/>
      <c r="AR29" s="36"/>
      <c r="BE29" s="212"/>
    </row>
    <row r="30" spans="2:71" s="2" customFormat="1" ht="14.45" customHeight="1">
      <c r="B30" s="36"/>
      <c r="F30" s="27" t="s">
        <v>42</v>
      </c>
      <c r="L30" s="223">
        <v>0.12</v>
      </c>
      <c r="M30" s="222"/>
      <c r="N30" s="222"/>
      <c r="O30" s="222"/>
      <c r="P30" s="222"/>
      <c r="W30" s="221">
        <f>ROUND(BA94, 2)</f>
        <v>0</v>
      </c>
      <c r="X30" s="222"/>
      <c r="Y30" s="222"/>
      <c r="Z30" s="222"/>
      <c r="AA30" s="222"/>
      <c r="AB30" s="222"/>
      <c r="AC30" s="222"/>
      <c r="AD30" s="222"/>
      <c r="AE30" s="222"/>
      <c r="AK30" s="221">
        <f>ROUND(AW94, 2)</f>
        <v>0</v>
      </c>
      <c r="AL30" s="222"/>
      <c r="AM30" s="222"/>
      <c r="AN30" s="222"/>
      <c r="AO30" s="222"/>
      <c r="AR30" s="36"/>
      <c r="BE30" s="212"/>
    </row>
    <row r="31" spans="2:71" s="2" customFormat="1" ht="14.45" hidden="1" customHeight="1">
      <c r="B31" s="36"/>
      <c r="F31" s="27" t="s">
        <v>43</v>
      </c>
      <c r="L31" s="223">
        <v>0.21</v>
      </c>
      <c r="M31" s="222"/>
      <c r="N31" s="222"/>
      <c r="O31" s="222"/>
      <c r="P31" s="222"/>
      <c r="W31" s="221">
        <f>ROUND(BB94, 2)</f>
        <v>0</v>
      </c>
      <c r="X31" s="222"/>
      <c r="Y31" s="222"/>
      <c r="Z31" s="222"/>
      <c r="AA31" s="222"/>
      <c r="AB31" s="222"/>
      <c r="AC31" s="222"/>
      <c r="AD31" s="222"/>
      <c r="AE31" s="222"/>
      <c r="AK31" s="221">
        <v>0</v>
      </c>
      <c r="AL31" s="222"/>
      <c r="AM31" s="222"/>
      <c r="AN31" s="222"/>
      <c r="AO31" s="222"/>
      <c r="AR31" s="36"/>
      <c r="BE31" s="212"/>
    </row>
    <row r="32" spans="2:71" s="2" customFormat="1" ht="14.45" hidden="1" customHeight="1">
      <c r="B32" s="36"/>
      <c r="F32" s="27" t="s">
        <v>44</v>
      </c>
      <c r="L32" s="223">
        <v>0.12</v>
      </c>
      <c r="M32" s="222"/>
      <c r="N32" s="222"/>
      <c r="O32" s="222"/>
      <c r="P32" s="222"/>
      <c r="W32" s="221">
        <f>ROUND(BC94, 2)</f>
        <v>0</v>
      </c>
      <c r="X32" s="222"/>
      <c r="Y32" s="222"/>
      <c r="Z32" s="222"/>
      <c r="AA32" s="222"/>
      <c r="AB32" s="222"/>
      <c r="AC32" s="222"/>
      <c r="AD32" s="222"/>
      <c r="AE32" s="222"/>
      <c r="AK32" s="221">
        <v>0</v>
      </c>
      <c r="AL32" s="222"/>
      <c r="AM32" s="222"/>
      <c r="AN32" s="222"/>
      <c r="AO32" s="222"/>
      <c r="AR32" s="36"/>
      <c r="BE32" s="212"/>
    </row>
    <row r="33" spans="2:57" s="2" customFormat="1" ht="14.45" hidden="1" customHeight="1">
      <c r="B33" s="36"/>
      <c r="F33" s="27" t="s">
        <v>45</v>
      </c>
      <c r="L33" s="223">
        <v>0</v>
      </c>
      <c r="M33" s="222"/>
      <c r="N33" s="222"/>
      <c r="O33" s="222"/>
      <c r="P33" s="222"/>
      <c r="W33" s="221">
        <f>ROUND(BD94, 2)</f>
        <v>0</v>
      </c>
      <c r="X33" s="222"/>
      <c r="Y33" s="222"/>
      <c r="Z33" s="222"/>
      <c r="AA33" s="222"/>
      <c r="AB33" s="222"/>
      <c r="AC33" s="222"/>
      <c r="AD33" s="222"/>
      <c r="AE33" s="222"/>
      <c r="AK33" s="221">
        <v>0</v>
      </c>
      <c r="AL33" s="222"/>
      <c r="AM33" s="222"/>
      <c r="AN33" s="222"/>
      <c r="AO33" s="222"/>
      <c r="AR33" s="36"/>
      <c r="BE33" s="212"/>
    </row>
    <row r="34" spans="2:57" s="1" customFormat="1" ht="7.15" customHeight="1">
      <c r="B34" s="32"/>
      <c r="AR34" s="32"/>
      <c r="BE34" s="211"/>
    </row>
    <row r="35" spans="2:57" s="1" customFormat="1" ht="25.9" customHeight="1">
      <c r="B35" s="32"/>
      <c r="C35" s="37"/>
      <c r="D35" s="38" t="s">
        <v>46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47</v>
      </c>
      <c r="U35" s="39"/>
      <c r="V35" s="39"/>
      <c r="W35" s="39"/>
      <c r="X35" s="208" t="s">
        <v>48</v>
      </c>
      <c r="Y35" s="206"/>
      <c r="Z35" s="206"/>
      <c r="AA35" s="206"/>
      <c r="AB35" s="206"/>
      <c r="AC35" s="39"/>
      <c r="AD35" s="39"/>
      <c r="AE35" s="39"/>
      <c r="AF35" s="39"/>
      <c r="AG35" s="39"/>
      <c r="AH35" s="39"/>
      <c r="AI35" s="39"/>
      <c r="AJ35" s="39"/>
      <c r="AK35" s="205">
        <f>SUM(AK26:AK33)</f>
        <v>0</v>
      </c>
      <c r="AL35" s="206"/>
      <c r="AM35" s="206"/>
      <c r="AN35" s="206"/>
      <c r="AO35" s="207"/>
      <c r="AP35" s="37"/>
      <c r="AQ35" s="37"/>
      <c r="AR35" s="32"/>
    </row>
    <row r="36" spans="2:57" s="1" customFormat="1" ht="7.15" customHeight="1">
      <c r="B36" s="32"/>
      <c r="AR36" s="32"/>
    </row>
    <row r="37" spans="2:57" s="1" customFormat="1" ht="14.45" customHeight="1">
      <c r="B37" s="32"/>
      <c r="AR37" s="32"/>
    </row>
    <row r="38" spans="2:57" ht="14.45" customHeight="1">
      <c r="B38" s="20"/>
      <c r="AR38" s="20"/>
    </row>
    <row r="39" spans="2:57" ht="14.45" customHeight="1">
      <c r="B39" s="20"/>
      <c r="AR39" s="20"/>
    </row>
    <row r="40" spans="2:57" ht="14.45" customHeight="1">
      <c r="B40" s="20"/>
      <c r="AR40" s="20"/>
    </row>
    <row r="41" spans="2:57" ht="14.45" customHeight="1">
      <c r="B41" s="20"/>
      <c r="AR41" s="20"/>
    </row>
    <row r="42" spans="2:57" ht="14.45" customHeight="1">
      <c r="B42" s="20"/>
      <c r="AR42" s="20"/>
    </row>
    <row r="43" spans="2:57" ht="14.45" customHeight="1">
      <c r="B43" s="20"/>
      <c r="AR43" s="20"/>
    </row>
    <row r="44" spans="2:57" ht="14.45" customHeight="1">
      <c r="B44" s="20"/>
      <c r="AR44" s="20"/>
    </row>
    <row r="45" spans="2:57" ht="14.45" customHeight="1">
      <c r="B45" s="20"/>
      <c r="AR45" s="20"/>
    </row>
    <row r="46" spans="2:57" ht="14.45" customHeight="1">
      <c r="B46" s="20"/>
      <c r="AR46" s="20"/>
    </row>
    <row r="47" spans="2:57" ht="14.45" customHeight="1">
      <c r="B47" s="20"/>
      <c r="AR47" s="20"/>
    </row>
    <row r="48" spans="2:57" ht="14.45" customHeight="1">
      <c r="B48" s="20"/>
      <c r="AR48" s="20"/>
    </row>
    <row r="49" spans="2:44" s="1" customFormat="1" ht="14.45" customHeight="1">
      <c r="B49" s="32"/>
      <c r="D49" s="41" t="s">
        <v>49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50</v>
      </c>
      <c r="AI49" s="42"/>
      <c r="AJ49" s="42"/>
      <c r="AK49" s="42"/>
      <c r="AL49" s="42"/>
      <c r="AM49" s="42"/>
      <c r="AN49" s="42"/>
      <c r="AO49" s="42"/>
      <c r="AR49" s="32"/>
    </row>
    <row r="50" spans="2:44">
      <c r="B50" s="20"/>
      <c r="AR50" s="20"/>
    </row>
    <row r="51" spans="2:44">
      <c r="B51" s="20"/>
      <c r="AR51" s="20"/>
    </row>
    <row r="52" spans="2:44">
      <c r="B52" s="20"/>
      <c r="AR52" s="20"/>
    </row>
    <row r="53" spans="2:44">
      <c r="B53" s="20"/>
      <c r="AR53" s="20"/>
    </row>
    <row r="54" spans="2:44">
      <c r="B54" s="20"/>
      <c r="AR54" s="20"/>
    </row>
    <row r="55" spans="2:44">
      <c r="B55" s="20"/>
      <c r="AR55" s="20"/>
    </row>
    <row r="56" spans="2:44">
      <c r="B56" s="20"/>
      <c r="AR56" s="20"/>
    </row>
    <row r="57" spans="2:44">
      <c r="B57" s="20"/>
      <c r="AR57" s="20"/>
    </row>
    <row r="58" spans="2:44">
      <c r="B58" s="20"/>
      <c r="AR58" s="20"/>
    </row>
    <row r="59" spans="2:44">
      <c r="B59" s="20"/>
      <c r="AR59" s="20"/>
    </row>
    <row r="60" spans="2:44" s="1" customFormat="1" ht="12.75">
      <c r="B60" s="32"/>
      <c r="D60" s="43" t="s">
        <v>51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3" t="s">
        <v>52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3" t="s">
        <v>51</v>
      </c>
      <c r="AI60" s="34"/>
      <c r="AJ60" s="34"/>
      <c r="AK60" s="34"/>
      <c r="AL60" s="34"/>
      <c r="AM60" s="43" t="s">
        <v>52</v>
      </c>
      <c r="AN60" s="34"/>
      <c r="AO60" s="34"/>
      <c r="AR60" s="32"/>
    </row>
    <row r="61" spans="2:44">
      <c r="B61" s="20"/>
      <c r="AR61" s="20"/>
    </row>
    <row r="62" spans="2:44">
      <c r="B62" s="20"/>
      <c r="AR62" s="20"/>
    </row>
    <row r="63" spans="2:44">
      <c r="B63" s="20"/>
      <c r="AR63" s="20"/>
    </row>
    <row r="64" spans="2:44" s="1" customFormat="1" ht="12.75">
      <c r="B64" s="32"/>
      <c r="D64" s="41" t="s">
        <v>53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1" t="s">
        <v>54</v>
      </c>
      <c r="AI64" s="42"/>
      <c r="AJ64" s="42"/>
      <c r="AK64" s="42"/>
      <c r="AL64" s="42"/>
      <c r="AM64" s="42"/>
      <c r="AN64" s="42"/>
      <c r="AO64" s="42"/>
      <c r="AR64" s="32"/>
    </row>
    <row r="65" spans="2:44">
      <c r="B65" s="20"/>
      <c r="AR65" s="20"/>
    </row>
    <row r="66" spans="2:44">
      <c r="B66" s="20"/>
      <c r="AR66" s="20"/>
    </row>
    <row r="67" spans="2:44">
      <c r="B67" s="20"/>
      <c r="AR67" s="20"/>
    </row>
    <row r="68" spans="2:44">
      <c r="B68" s="20"/>
      <c r="AR68" s="20"/>
    </row>
    <row r="69" spans="2:44">
      <c r="B69" s="20"/>
      <c r="AR69" s="20"/>
    </row>
    <row r="70" spans="2:44">
      <c r="B70" s="20"/>
      <c r="AR70" s="20"/>
    </row>
    <row r="71" spans="2:44">
      <c r="B71" s="20"/>
      <c r="AR71" s="20"/>
    </row>
    <row r="72" spans="2:44">
      <c r="B72" s="20"/>
      <c r="AR72" s="20"/>
    </row>
    <row r="73" spans="2:44">
      <c r="B73" s="20"/>
      <c r="AR73" s="20"/>
    </row>
    <row r="74" spans="2:44">
      <c r="B74" s="20"/>
      <c r="AR74" s="20"/>
    </row>
    <row r="75" spans="2:44" s="1" customFormat="1" ht="12.75">
      <c r="B75" s="32"/>
      <c r="D75" s="43" t="s">
        <v>51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3" t="s">
        <v>52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3" t="s">
        <v>51</v>
      </c>
      <c r="AI75" s="34"/>
      <c r="AJ75" s="34"/>
      <c r="AK75" s="34"/>
      <c r="AL75" s="34"/>
      <c r="AM75" s="43" t="s">
        <v>52</v>
      </c>
      <c r="AN75" s="34"/>
      <c r="AO75" s="34"/>
      <c r="AR75" s="32"/>
    </row>
    <row r="76" spans="2:44" s="1" customFormat="1">
      <c r="B76" s="32"/>
      <c r="AR76" s="32"/>
    </row>
    <row r="77" spans="2:44" s="1" customFormat="1" ht="7.1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2"/>
    </row>
    <row r="81" spans="1:91" s="1" customFormat="1" ht="7.1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2"/>
    </row>
    <row r="82" spans="1:91" s="1" customFormat="1" ht="25.15" customHeight="1">
      <c r="B82" s="32"/>
      <c r="C82" s="21" t="s">
        <v>55</v>
      </c>
      <c r="AR82" s="32"/>
    </row>
    <row r="83" spans="1:91" s="1" customFormat="1" ht="7.15" customHeight="1">
      <c r="B83" s="32"/>
      <c r="AR83" s="32"/>
    </row>
    <row r="84" spans="1:91" s="3" customFormat="1" ht="12" customHeight="1">
      <c r="B84" s="48"/>
      <c r="C84" s="27" t="s">
        <v>13</v>
      </c>
      <c r="L84" s="3" t="str">
        <f>K5</f>
        <v>SK24017</v>
      </c>
      <c r="AR84" s="48"/>
    </row>
    <row r="85" spans="1:91" s="4" customFormat="1" ht="37.15" customHeight="1">
      <c r="B85" s="49"/>
      <c r="C85" s="50" t="s">
        <v>16</v>
      </c>
      <c r="L85" s="243" t="str">
        <f>K6</f>
        <v>Pobytová odlehčovací služba Zábřeh - Sušilova</v>
      </c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F85" s="244"/>
      <c r="AG85" s="244"/>
      <c r="AH85" s="244"/>
      <c r="AI85" s="244"/>
      <c r="AJ85" s="244"/>
      <c r="AK85" s="244"/>
      <c r="AL85" s="244"/>
      <c r="AM85" s="244"/>
      <c r="AN85" s="244"/>
      <c r="AO85" s="244"/>
      <c r="AR85" s="49"/>
    </row>
    <row r="86" spans="1:91" s="1" customFormat="1" ht="7.15" customHeight="1">
      <c r="B86" s="32"/>
      <c r="AR86" s="32"/>
    </row>
    <row r="87" spans="1:91" s="1" customFormat="1" ht="12" customHeight="1">
      <c r="B87" s="32"/>
      <c r="C87" s="27" t="s">
        <v>20</v>
      </c>
      <c r="L87" s="51" t="str">
        <f>IF(K8="","",K8)</f>
        <v xml:space="preserve"> Zábřeh, Sušilova 1375/41</v>
      </c>
      <c r="AI87" s="27" t="s">
        <v>22</v>
      </c>
      <c r="AM87" s="225" t="str">
        <f>IF(AN8= "","",AN8)</f>
        <v>5. 7. 2024</v>
      </c>
      <c r="AN87" s="225"/>
      <c r="AR87" s="32"/>
    </row>
    <row r="88" spans="1:91" s="1" customFormat="1" ht="7.15" customHeight="1">
      <c r="B88" s="32"/>
      <c r="AR88" s="32"/>
    </row>
    <row r="89" spans="1:91" s="1" customFormat="1" ht="15.2" customHeight="1">
      <c r="B89" s="32"/>
      <c r="C89" s="27" t="s">
        <v>24</v>
      </c>
      <c r="L89" s="3" t="str">
        <f>IF(E11= "","",E11)</f>
        <v>Město Zábřeh</v>
      </c>
      <c r="AI89" s="27" t="s">
        <v>30</v>
      </c>
      <c r="AM89" s="226" t="str">
        <f>IF(E17="","",E17)</f>
        <v>Ing. arch. Josef Hlavatý</v>
      </c>
      <c r="AN89" s="227"/>
      <c r="AO89" s="227"/>
      <c r="AP89" s="227"/>
      <c r="AR89" s="32"/>
      <c r="AS89" s="228" t="s">
        <v>56</v>
      </c>
      <c r="AT89" s="229"/>
      <c r="AU89" s="53"/>
      <c r="AV89" s="53"/>
      <c r="AW89" s="53"/>
      <c r="AX89" s="53"/>
      <c r="AY89" s="53"/>
      <c r="AZ89" s="53"/>
      <c r="BA89" s="53"/>
      <c r="BB89" s="53"/>
      <c r="BC89" s="53"/>
      <c r="BD89" s="54"/>
    </row>
    <row r="90" spans="1:91" s="1" customFormat="1" ht="15.2" customHeight="1">
      <c r="B90" s="32"/>
      <c r="C90" s="27" t="s">
        <v>28</v>
      </c>
      <c r="L90" s="3" t="str">
        <f>IF(E14= "Vyplň údaj","",E14)</f>
        <v/>
      </c>
      <c r="AI90" s="27" t="s">
        <v>33</v>
      </c>
      <c r="AM90" s="226" t="str">
        <f>IF(E20="","",E20)</f>
        <v>Martin Škrabal</v>
      </c>
      <c r="AN90" s="227"/>
      <c r="AO90" s="227"/>
      <c r="AP90" s="227"/>
      <c r="AR90" s="32"/>
      <c r="AS90" s="230"/>
      <c r="AT90" s="231"/>
      <c r="BD90" s="56"/>
    </row>
    <row r="91" spans="1:91" s="1" customFormat="1" ht="10.9" customHeight="1">
      <c r="B91" s="32"/>
      <c r="AR91" s="32"/>
      <c r="AS91" s="230"/>
      <c r="AT91" s="231"/>
      <c r="BD91" s="56"/>
    </row>
    <row r="92" spans="1:91" s="1" customFormat="1" ht="29.25" customHeight="1">
      <c r="B92" s="32"/>
      <c r="C92" s="245" t="s">
        <v>57</v>
      </c>
      <c r="D92" s="233"/>
      <c r="E92" s="233"/>
      <c r="F92" s="233"/>
      <c r="G92" s="233"/>
      <c r="H92" s="57"/>
      <c r="I92" s="232" t="s">
        <v>58</v>
      </c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5" t="s">
        <v>59</v>
      </c>
      <c r="AH92" s="233"/>
      <c r="AI92" s="233"/>
      <c r="AJ92" s="233"/>
      <c r="AK92" s="233"/>
      <c r="AL92" s="233"/>
      <c r="AM92" s="233"/>
      <c r="AN92" s="232" t="s">
        <v>60</v>
      </c>
      <c r="AO92" s="233"/>
      <c r="AP92" s="234"/>
      <c r="AQ92" s="58" t="s">
        <v>61</v>
      </c>
      <c r="AR92" s="32"/>
      <c r="AS92" s="59" t="s">
        <v>62</v>
      </c>
      <c r="AT92" s="60" t="s">
        <v>63</v>
      </c>
      <c r="AU92" s="60" t="s">
        <v>64</v>
      </c>
      <c r="AV92" s="60" t="s">
        <v>65</v>
      </c>
      <c r="AW92" s="60" t="s">
        <v>66</v>
      </c>
      <c r="AX92" s="60" t="s">
        <v>67</v>
      </c>
      <c r="AY92" s="60" t="s">
        <v>68</v>
      </c>
      <c r="AZ92" s="60" t="s">
        <v>69</v>
      </c>
      <c r="BA92" s="60" t="s">
        <v>70</v>
      </c>
      <c r="BB92" s="60" t="s">
        <v>71</v>
      </c>
      <c r="BC92" s="60" t="s">
        <v>72</v>
      </c>
      <c r="BD92" s="61" t="s">
        <v>73</v>
      </c>
    </row>
    <row r="93" spans="1:91" s="1" customFormat="1" ht="10.9" customHeight="1">
      <c r="B93" s="32"/>
      <c r="AR93" s="32"/>
      <c r="AS93" s="62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4"/>
    </row>
    <row r="94" spans="1:91" s="5" customFormat="1" ht="32.450000000000003" customHeight="1">
      <c r="B94" s="63"/>
      <c r="C94" s="64" t="s">
        <v>74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242">
        <f>ROUND(AG95+SUM(AG121:AG125),2)</f>
        <v>0</v>
      </c>
      <c r="AH94" s="242"/>
      <c r="AI94" s="242"/>
      <c r="AJ94" s="242"/>
      <c r="AK94" s="242"/>
      <c r="AL94" s="242"/>
      <c r="AM94" s="242"/>
      <c r="AN94" s="247">
        <f t="shared" ref="AN94:AN125" si="0">SUM(AG94,AT94)</f>
        <v>0</v>
      </c>
      <c r="AO94" s="247"/>
      <c r="AP94" s="247"/>
      <c r="AQ94" s="67" t="s">
        <v>1</v>
      </c>
      <c r="AR94" s="63"/>
      <c r="AS94" s="68">
        <f>ROUND(AS95+SUM(AS121:AS125),2)</f>
        <v>0</v>
      </c>
      <c r="AT94" s="69">
        <f t="shared" ref="AT94:AT125" si="1">ROUND(SUM(AV94:AW94),2)</f>
        <v>0</v>
      </c>
      <c r="AU94" s="70">
        <f>ROUND(AU95+SUM(AU121:AU125),5)</f>
        <v>0</v>
      </c>
      <c r="AV94" s="69">
        <f>ROUND(AZ94*L29,2)</f>
        <v>0</v>
      </c>
      <c r="AW94" s="69">
        <f>ROUND(BA94*L30,2)</f>
        <v>0</v>
      </c>
      <c r="AX94" s="69">
        <f>ROUND(BB94*L29,2)</f>
        <v>0</v>
      </c>
      <c r="AY94" s="69">
        <f>ROUND(BC94*L30,2)</f>
        <v>0</v>
      </c>
      <c r="AZ94" s="69">
        <f>ROUND(AZ95+SUM(AZ121:AZ125),2)</f>
        <v>0</v>
      </c>
      <c r="BA94" s="69">
        <f>ROUND(BA95+SUM(BA121:BA125),2)</f>
        <v>0</v>
      </c>
      <c r="BB94" s="69">
        <f>ROUND(BB95+SUM(BB121:BB125),2)</f>
        <v>0</v>
      </c>
      <c r="BC94" s="69">
        <f>ROUND(BC95+SUM(BC121:BC125),2)</f>
        <v>0</v>
      </c>
      <c r="BD94" s="71">
        <f>ROUND(BD95+SUM(BD121:BD125),2)</f>
        <v>0</v>
      </c>
      <c r="BS94" s="72" t="s">
        <v>75</v>
      </c>
      <c r="BT94" s="72" t="s">
        <v>76</v>
      </c>
      <c r="BU94" s="73" t="s">
        <v>77</v>
      </c>
      <c r="BV94" s="72" t="s">
        <v>78</v>
      </c>
      <c r="BW94" s="72" t="s">
        <v>5</v>
      </c>
      <c r="BX94" s="72" t="s">
        <v>79</v>
      </c>
      <c r="CL94" s="72" t="s">
        <v>1</v>
      </c>
    </row>
    <row r="95" spans="1:91" s="6" customFormat="1" ht="16.5" customHeight="1">
      <c r="B95" s="74"/>
      <c r="C95" s="75"/>
      <c r="D95" s="246" t="s">
        <v>80</v>
      </c>
      <c r="E95" s="246"/>
      <c r="F95" s="246"/>
      <c r="G95" s="246"/>
      <c r="H95" s="246"/>
      <c r="I95" s="76"/>
      <c r="J95" s="246" t="s">
        <v>81</v>
      </c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  <c r="AA95" s="246"/>
      <c r="AB95" s="246"/>
      <c r="AC95" s="246"/>
      <c r="AD95" s="246"/>
      <c r="AE95" s="246"/>
      <c r="AF95" s="246"/>
      <c r="AG95" s="236">
        <f>ROUND(AG96+AG97+AG109+AG110+AG120,2)</f>
        <v>0</v>
      </c>
      <c r="AH95" s="237"/>
      <c r="AI95" s="237"/>
      <c r="AJ95" s="237"/>
      <c r="AK95" s="237"/>
      <c r="AL95" s="237"/>
      <c r="AM95" s="237"/>
      <c r="AN95" s="238">
        <f t="shared" si="0"/>
        <v>0</v>
      </c>
      <c r="AO95" s="237"/>
      <c r="AP95" s="237"/>
      <c r="AQ95" s="77" t="s">
        <v>82</v>
      </c>
      <c r="AR95" s="74"/>
      <c r="AS95" s="78">
        <f>ROUND(AS96+AS97+AS109+AS110+AS120,2)</f>
        <v>0</v>
      </c>
      <c r="AT95" s="79">
        <f t="shared" si="1"/>
        <v>0</v>
      </c>
      <c r="AU95" s="80">
        <f>ROUND(AU96+AU97+AU109+AU110+AU120,5)</f>
        <v>0</v>
      </c>
      <c r="AV95" s="79">
        <f>ROUND(AZ95*L29,2)</f>
        <v>0</v>
      </c>
      <c r="AW95" s="79">
        <f>ROUND(BA95*L30,2)</f>
        <v>0</v>
      </c>
      <c r="AX95" s="79">
        <f>ROUND(BB95*L29,2)</f>
        <v>0</v>
      </c>
      <c r="AY95" s="79">
        <f>ROUND(BC95*L30,2)</f>
        <v>0</v>
      </c>
      <c r="AZ95" s="79">
        <f>ROUND(AZ96+AZ97+AZ109+AZ110+AZ120,2)</f>
        <v>0</v>
      </c>
      <c r="BA95" s="79">
        <f>ROUND(BA96+BA97+BA109+BA110+BA120,2)</f>
        <v>0</v>
      </c>
      <c r="BB95" s="79">
        <f>ROUND(BB96+BB97+BB109+BB110+BB120,2)</f>
        <v>0</v>
      </c>
      <c r="BC95" s="79">
        <f>ROUND(BC96+BC97+BC109+BC110+BC120,2)</f>
        <v>0</v>
      </c>
      <c r="BD95" s="81">
        <f>ROUND(BD96+BD97+BD109+BD110+BD120,2)</f>
        <v>0</v>
      </c>
      <c r="BS95" s="82" t="s">
        <v>75</v>
      </c>
      <c r="BT95" s="82" t="s">
        <v>83</v>
      </c>
      <c r="BV95" s="82" t="s">
        <v>78</v>
      </c>
      <c r="BW95" s="82" t="s">
        <v>84</v>
      </c>
      <c r="BX95" s="82" t="s">
        <v>5</v>
      </c>
      <c r="CL95" s="82" t="s">
        <v>1</v>
      </c>
      <c r="CM95" s="82" t="s">
        <v>85</v>
      </c>
    </row>
    <row r="96" spans="1:91" s="3" customFormat="1" ht="16.5" customHeight="1">
      <c r="A96" s="83" t="s">
        <v>86</v>
      </c>
      <c r="B96" s="48"/>
      <c r="C96" s="9"/>
      <c r="D96" s="9"/>
      <c r="E96" s="224" t="s">
        <v>80</v>
      </c>
      <c r="F96" s="224"/>
      <c r="G96" s="224"/>
      <c r="H96" s="224"/>
      <c r="I96" s="224"/>
      <c r="J96" s="9"/>
      <c r="K96" s="224" t="s">
        <v>81</v>
      </c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39">
        <f>'SO 01 - Pobytová odlehčov...'!J30</f>
        <v>0</v>
      </c>
      <c r="AH96" s="240"/>
      <c r="AI96" s="240"/>
      <c r="AJ96" s="240"/>
      <c r="AK96" s="240"/>
      <c r="AL96" s="240"/>
      <c r="AM96" s="240"/>
      <c r="AN96" s="239">
        <f t="shared" si="0"/>
        <v>0</v>
      </c>
      <c r="AO96" s="240"/>
      <c r="AP96" s="240"/>
      <c r="AQ96" s="84" t="s">
        <v>87</v>
      </c>
      <c r="AR96" s="48"/>
      <c r="AS96" s="85">
        <v>0</v>
      </c>
      <c r="AT96" s="86">
        <f t="shared" si="1"/>
        <v>0</v>
      </c>
      <c r="AU96" s="87">
        <f>'SO 01 - Pobytová odlehčov...'!P143</f>
        <v>0</v>
      </c>
      <c r="AV96" s="86">
        <f>'SO 01 - Pobytová odlehčov...'!J33</f>
        <v>0</v>
      </c>
      <c r="AW96" s="86">
        <f>'SO 01 - Pobytová odlehčov...'!J34</f>
        <v>0</v>
      </c>
      <c r="AX96" s="86">
        <f>'SO 01 - Pobytová odlehčov...'!J35</f>
        <v>0</v>
      </c>
      <c r="AY96" s="86">
        <f>'SO 01 - Pobytová odlehčov...'!J36</f>
        <v>0</v>
      </c>
      <c r="AZ96" s="86">
        <f>'SO 01 - Pobytová odlehčov...'!F33</f>
        <v>0</v>
      </c>
      <c r="BA96" s="86">
        <f>'SO 01 - Pobytová odlehčov...'!F34</f>
        <v>0</v>
      </c>
      <c r="BB96" s="86">
        <f>'SO 01 - Pobytová odlehčov...'!F35</f>
        <v>0</v>
      </c>
      <c r="BC96" s="86">
        <f>'SO 01 - Pobytová odlehčov...'!F36</f>
        <v>0</v>
      </c>
      <c r="BD96" s="88">
        <f>'SO 01 - Pobytová odlehčov...'!F37</f>
        <v>0</v>
      </c>
      <c r="BT96" s="25" t="s">
        <v>85</v>
      </c>
      <c r="BU96" s="25" t="s">
        <v>88</v>
      </c>
      <c r="BV96" s="25" t="s">
        <v>78</v>
      </c>
      <c r="BW96" s="25" t="s">
        <v>84</v>
      </c>
      <c r="BX96" s="25" t="s">
        <v>5</v>
      </c>
      <c r="CL96" s="25" t="s">
        <v>1</v>
      </c>
      <c r="CM96" s="25" t="s">
        <v>85</v>
      </c>
    </row>
    <row r="97" spans="1:90" s="3" customFormat="1" ht="16.5" customHeight="1">
      <c r="B97" s="48"/>
      <c r="C97" s="9"/>
      <c r="D97" s="9"/>
      <c r="E97" s="224" t="s">
        <v>89</v>
      </c>
      <c r="F97" s="224"/>
      <c r="G97" s="224"/>
      <c r="H97" s="224"/>
      <c r="I97" s="224"/>
      <c r="J97" s="9"/>
      <c r="K97" s="224" t="s">
        <v>90</v>
      </c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41">
        <f>ROUND(AG98+SUM(AG99:AG101)+AG108,2)</f>
        <v>0</v>
      </c>
      <c r="AH97" s="240"/>
      <c r="AI97" s="240"/>
      <c r="AJ97" s="240"/>
      <c r="AK97" s="240"/>
      <c r="AL97" s="240"/>
      <c r="AM97" s="240"/>
      <c r="AN97" s="239">
        <f t="shared" si="0"/>
        <v>0</v>
      </c>
      <c r="AO97" s="240"/>
      <c r="AP97" s="240"/>
      <c r="AQ97" s="84" t="s">
        <v>87</v>
      </c>
      <c r="AR97" s="48"/>
      <c r="AS97" s="85">
        <f>ROUND(AS98+SUM(AS99:AS101)+AS108,2)</f>
        <v>0</v>
      </c>
      <c r="AT97" s="86">
        <f t="shared" si="1"/>
        <v>0</v>
      </c>
      <c r="AU97" s="87">
        <f>ROUND(AU98+SUM(AU99:AU101)+AU108,5)</f>
        <v>0</v>
      </c>
      <c r="AV97" s="86">
        <f>ROUND(AZ97*L29,2)</f>
        <v>0</v>
      </c>
      <c r="AW97" s="86">
        <f>ROUND(BA97*L30,2)</f>
        <v>0</v>
      </c>
      <c r="AX97" s="86">
        <f>ROUND(BB97*L29,2)</f>
        <v>0</v>
      </c>
      <c r="AY97" s="86">
        <f>ROUND(BC97*L30,2)</f>
        <v>0</v>
      </c>
      <c r="AZ97" s="86">
        <f>ROUND(AZ98+SUM(AZ99:AZ101)+AZ108,2)</f>
        <v>0</v>
      </c>
      <c r="BA97" s="86">
        <f>ROUND(BA98+SUM(BA99:BA101)+BA108,2)</f>
        <v>0</v>
      </c>
      <c r="BB97" s="86">
        <f>ROUND(BB98+SUM(BB99:BB101)+BB108,2)</f>
        <v>0</v>
      </c>
      <c r="BC97" s="86">
        <f>ROUND(BC98+SUM(BC99:BC101)+BC108,2)</f>
        <v>0</v>
      </c>
      <c r="BD97" s="88">
        <f>ROUND(BD98+SUM(BD99:BD101)+BD108,2)</f>
        <v>0</v>
      </c>
      <c r="BS97" s="25" t="s">
        <v>75</v>
      </c>
      <c r="BT97" s="25" t="s">
        <v>85</v>
      </c>
      <c r="BU97" s="25" t="s">
        <v>77</v>
      </c>
      <c r="BV97" s="25" t="s">
        <v>78</v>
      </c>
      <c r="BW97" s="25" t="s">
        <v>91</v>
      </c>
      <c r="BX97" s="25" t="s">
        <v>84</v>
      </c>
      <c r="CL97" s="25" t="s">
        <v>1</v>
      </c>
    </row>
    <row r="98" spans="1:90" s="3" customFormat="1" ht="16.5" customHeight="1">
      <c r="A98" s="83" t="s">
        <v>86</v>
      </c>
      <c r="B98" s="48"/>
      <c r="C98" s="9"/>
      <c r="D98" s="9"/>
      <c r="E98" s="9"/>
      <c r="F98" s="224" t="s">
        <v>92</v>
      </c>
      <c r="G98" s="224"/>
      <c r="H98" s="224"/>
      <c r="I98" s="224"/>
      <c r="J98" s="224"/>
      <c r="K98" s="9"/>
      <c r="L98" s="224" t="s">
        <v>93</v>
      </c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39">
        <f>'SO01 - ESI'!J34</f>
        <v>0</v>
      </c>
      <c r="AH98" s="240"/>
      <c r="AI98" s="240"/>
      <c r="AJ98" s="240"/>
      <c r="AK98" s="240"/>
      <c r="AL98" s="240"/>
      <c r="AM98" s="240"/>
      <c r="AN98" s="239">
        <f t="shared" si="0"/>
        <v>0</v>
      </c>
      <c r="AO98" s="240"/>
      <c r="AP98" s="240"/>
      <c r="AQ98" s="84" t="s">
        <v>87</v>
      </c>
      <c r="AR98" s="48"/>
      <c r="AS98" s="85">
        <v>0</v>
      </c>
      <c r="AT98" s="86">
        <f t="shared" si="1"/>
        <v>0</v>
      </c>
      <c r="AU98" s="87">
        <f>'SO01 - ESI'!P137</f>
        <v>0</v>
      </c>
      <c r="AV98" s="86">
        <f>'SO01 - ESI'!J37</f>
        <v>0</v>
      </c>
      <c r="AW98" s="86">
        <f>'SO01 - ESI'!J38</f>
        <v>0</v>
      </c>
      <c r="AX98" s="86">
        <f>'SO01 - ESI'!J39</f>
        <v>0</v>
      </c>
      <c r="AY98" s="86">
        <f>'SO01 - ESI'!J40</f>
        <v>0</v>
      </c>
      <c r="AZ98" s="86">
        <f>'SO01 - ESI'!F37</f>
        <v>0</v>
      </c>
      <c r="BA98" s="86">
        <f>'SO01 - ESI'!F38</f>
        <v>0</v>
      </c>
      <c r="BB98" s="86">
        <f>'SO01 - ESI'!F39</f>
        <v>0</v>
      </c>
      <c r="BC98" s="86">
        <f>'SO01 - ESI'!F40</f>
        <v>0</v>
      </c>
      <c r="BD98" s="88">
        <f>'SO01 - ESI'!F41</f>
        <v>0</v>
      </c>
      <c r="BT98" s="25" t="s">
        <v>94</v>
      </c>
      <c r="BV98" s="25" t="s">
        <v>78</v>
      </c>
      <c r="BW98" s="25" t="s">
        <v>95</v>
      </c>
      <c r="BX98" s="25" t="s">
        <v>91</v>
      </c>
      <c r="CL98" s="25" t="s">
        <v>1</v>
      </c>
    </row>
    <row r="99" spans="1:90" s="3" customFormat="1" ht="16.5" customHeight="1">
      <c r="A99" s="83" t="s">
        <v>86</v>
      </c>
      <c r="B99" s="48"/>
      <c r="C99" s="9"/>
      <c r="D99" s="9"/>
      <c r="E99" s="9"/>
      <c r="F99" s="224" t="s">
        <v>96</v>
      </c>
      <c r="G99" s="224"/>
      <c r="H99" s="224"/>
      <c r="I99" s="224"/>
      <c r="J99" s="224"/>
      <c r="K99" s="9"/>
      <c r="L99" s="224" t="s">
        <v>97</v>
      </c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39">
        <f>'SO02 - MaR'!J34</f>
        <v>0</v>
      </c>
      <c r="AH99" s="240"/>
      <c r="AI99" s="240"/>
      <c r="AJ99" s="240"/>
      <c r="AK99" s="240"/>
      <c r="AL99" s="240"/>
      <c r="AM99" s="240"/>
      <c r="AN99" s="239">
        <f t="shared" si="0"/>
        <v>0</v>
      </c>
      <c r="AO99" s="240"/>
      <c r="AP99" s="240"/>
      <c r="AQ99" s="84" t="s">
        <v>87</v>
      </c>
      <c r="AR99" s="48"/>
      <c r="AS99" s="85">
        <v>0</v>
      </c>
      <c r="AT99" s="86">
        <f t="shared" si="1"/>
        <v>0</v>
      </c>
      <c r="AU99" s="87">
        <f>'SO02 - MaR'!P135</f>
        <v>0</v>
      </c>
      <c r="AV99" s="86">
        <f>'SO02 - MaR'!J37</f>
        <v>0</v>
      </c>
      <c r="AW99" s="86">
        <f>'SO02 - MaR'!J38</f>
        <v>0</v>
      </c>
      <c r="AX99" s="86">
        <f>'SO02 - MaR'!J39</f>
        <v>0</v>
      </c>
      <c r="AY99" s="86">
        <f>'SO02 - MaR'!J40</f>
        <v>0</v>
      </c>
      <c r="AZ99" s="86">
        <f>'SO02 - MaR'!F37</f>
        <v>0</v>
      </c>
      <c r="BA99" s="86">
        <f>'SO02 - MaR'!F38</f>
        <v>0</v>
      </c>
      <c r="BB99" s="86">
        <f>'SO02 - MaR'!F39</f>
        <v>0</v>
      </c>
      <c r="BC99" s="86">
        <f>'SO02 - MaR'!F40</f>
        <v>0</v>
      </c>
      <c r="BD99" s="88">
        <f>'SO02 - MaR'!F41</f>
        <v>0</v>
      </c>
      <c r="BT99" s="25" t="s">
        <v>94</v>
      </c>
      <c r="BV99" s="25" t="s">
        <v>78</v>
      </c>
      <c r="BW99" s="25" t="s">
        <v>98</v>
      </c>
      <c r="BX99" s="25" t="s">
        <v>91</v>
      </c>
      <c r="CL99" s="25" t="s">
        <v>1</v>
      </c>
    </row>
    <row r="100" spans="1:90" s="3" customFormat="1" ht="16.5" customHeight="1">
      <c r="A100" s="83" t="s">
        <v>86</v>
      </c>
      <c r="B100" s="48"/>
      <c r="C100" s="9"/>
      <c r="D100" s="9"/>
      <c r="E100" s="9"/>
      <c r="F100" s="224" t="s">
        <v>99</v>
      </c>
      <c r="G100" s="224"/>
      <c r="H100" s="224"/>
      <c r="I100" s="224"/>
      <c r="J100" s="224"/>
      <c r="K100" s="9"/>
      <c r="L100" s="224" t="s">
        <v>100</v>
      </c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39">
        <f>'SO03 - VZT'!J34</f>
        <v>0</v>
      </c>
      <c r="AH100" s="240"/>
      <c r="AI100" s="240"/>
      <c r="AJ100" s="240"/>
      <c r="AK100" s="240"/>
      <c r="AL100" s="240"/>
      <c r="AM100" s="240"/>
      <c r="AN100" s="239">
        <f t="shared" si="0"/>
        <v>0</v>
      </c>
      <c r="AO100" s="240"/>
      <c r="AP100" s="240"/>
      <c r="AQ100" s="84" t="s">
        <v>87</v>
      </c>
      <c r="AR100" s="48"/>
      <c r="AS100" s="85">
        <v>0</v>
      </c>
      <c r="AT100" s="86">
        <f t="shared" si="1"/>
        <v>0</v>
      </c>
      <c r="AU100" s="87">
        <f>'SO03 - VZT'!P133</f>
        <v>0</v>
      </c>
      <c r="AV100" s="86">
        <f>'SO03 - VZT'!J37</f>
        <v>0</v>
      </c>
      <c r="AW100" s="86">
        <f>'SO03 - VZT'!J38</f>
        <v>0</v>
      </c>
      <c r="AX100" s="86">
        <f>'SO03 - VZT'!J39</f>
        <v>0</v>
      </c>
      <c r="AY100" s="86">
        <f>'SO03 - VZT'!J40</f>
        <v>0</v>
      </c>
      <c r="AZ100" s="86">
        <f>'SO03 - VZT'!F37</f>
        <v>0</v>
      </c>
      <c r="BA100" s="86">
        <f>'SO03 - VZT'!F38</f>
        <v>0</v>
      </c>
      <c r="BB100" s="86">
        <f>'SO03 - VZT'!F39</f>
        <v>0</v>
      </c>
      <c r="BC100" s="86">
        <f>'SO03 - VZT'!F40</f>
        <v>0</v>
      </c>
      <c r="BD100" s="88">
        <f>'SO03 - VZT'!F41</f>
        <v>0</v>
      </c>
      <c r="BT100" s="25" t="s">
        <v>94</v>
      </c>
      <c r="BV100" s="25" t="s">
        <v>78</v>
      </c>
      <c r="BW100" s="25" t="s">
        <v>101</v>
      </c>
      <c r="BX100" s="25" t="s">
        <v>91</v>
      </c>
      <c r="CL100" s="25" t="s">
        <v>1</v>
      </c>
    </row>
    <row r="101" spans="1:90" s="3" customFormat="1" ht="16.5" customHeight="1">
      <c r="B101" s="48"/>
      <c r="C101" s="9"/>
      <c r="D101" s="9"/>
      <c r="E101" s="9"/>
      <c r="F101" s="224" t="s">
        <v>102</v>
      </c>
      <c r="G101" s="224"/>
      <c r="H101" s="224"/>
      <c r="I101" s="224"/>
      <c r="J101" s="224"/>
      <c r="K101" s="9"/>
      <c r="L101" s="224" t="s">
        <v>103</v>
      </c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41">
        <f>ROUND(SUM(AG102:AG107),2)</f>
        <v>0</v>
      </c>
      <c r="AH101" s="240"/>
      <c r="AI101" s="240"/>
      <c r="AJ101" s="240"/>
      <c r="AK101" s="240"/>
      <c r="AL101" s="240"/>
      <c r="AM101" s="240"/>
      <c r="AN101" s="239">
        <f t="shared" si="0"/>
        <v>0</v>
      </c>
      <c r="AO101" s="240"/>
      <c r="AP101" s="240"/>
      <c r="AQ101" s="84" t="s">
        <v>87</v>
      </c>
      <c r="AR101" s="48"/>
      <c r="AS101" s="85">
        <f>ROUND(SUM(AS102:AS107),2)</f>
        <v>0</v>
      </c>
      <c r="AT101" s="86">
        <f t="shared" si="1"/>
        <v>0</v>
      </c>
      <c r="AU101" s="87">
        <f>ROUND(SUM(AU102:AU107),5)</f>
        <v>0</v>
      </c>
      <c r="AV101" s="86">
        <f>ROUND(AZ101*L29,2)</f>
        <v>0</v>
      </c>
      <c r="AW101" s="86">
        <f>ROUND(BA101*L30,2)</f>
        <v>0</v>
      </c>
      <c r="AX101" s="86">
        <f>ROUND(BB101*L29,2)</f>
        <v>0</v>
      </c>
      <c r="AY101" s="86">
        <f>ROUND(BC101*L30,2)</f>
        <v>0</v>
      </c>
      <c r="AZ101" s="86">
        <f>ROUND(SUM(AZ102:AZ107),2)</f>
        <v>0</v>
      </c>
      <c r="BA101" s="86">
        <f>ROUND(SUM(BA102:BA107),2)</f>
        <v>0</v>
      </c>
      <c r="BB101" s="86">
        <f>ROUND(SUM(BB102:BB107),2)</f>
        <v>0</v>
      </c>
      <c r="BC101" s="86">
        <f>ROUND(SUM(BC102:BC107),2)</f>
        <v>0</v>
      </c>
      <c r="BD101" s="88">
        <f>ROUND(SUM(BD102:BD107),2)</f>
        <v>0</v>
      </c>
      <c r="BS101" s="25" t="s">
        <v>75</v>
      </c>
      <c r="BT101" s="25" t="s">
        <v>94</v>
      </c>
      <c r="BU101" s="25" t="s">
        <v>77</v>
      </c>
      <c r="BV101" s="25" t="s">
        <v>78</v>
      </c>
      <c r="BW101" s="25" t="s">
        <v>104</v>
      </c>
      <c r="BX101" s="25" t="s">
        <v>91</v>
      </c>
      <c r="CL101" s="25" t="s">
        <v>1</v>
      </c>
    </row>
    <row r="102" spans="1:90" s="3" customFormat="1" ht="16.5" customHeight="1">
      <c r="A102" s="83" t="s">
        <v>86</v>
      </c>
      <c r="B102" s="48"/>
      <c r="C102" s="9"/>
      <c r="D102" s="9"/>
      <c r="E102" s="9"/>
      <c r="F102" s="9"/>
      <c r="G102" s="224" t="s">
        <v>105</v>
      </c>
      <c r="H102" s="224"/>
      <c r="I102" s="224"/>
      <c r="J102" s="224"/>
      <c r="K102" s="224"/>
      <c r="L102" s="9"/>
      <c r="M102" s="224" t="s">
        <v>106</v>
      </c>
      <c r="N102" s="224"/>
      <c r="O102" s="224"/>
      <c r="P102" s="224"/>
      <c r="Q102" s="224"/>
      <c r="R102" s="224"/>
      <c r="S102" s="224"/>
      <c r="T102" s="224"/>
      <c r="U102" s="224"/>
      <c r="V102" s="224"/>
      <c r="W102" s="224"/>
      <c r="X102" s="224"/>
      <c r="Y102" s="224"/>
      <c r="Z102" s="224"/>
      <c r="AA102" s="224"/>
      <c r="AB102" s="224"/>
      <c r="AC102" s="224"/>
      <c r="AD102" s="224"/>
      <c r="AE102" s="224"/>
      <c r="AF102" s="224"/>
      <c r="AG102" s="239">
        <f>'04a - Přípojka vody'!J34</f>
        <v>0</v>
      </c>
      <c r="AH102" s="240"/>
      <c r="AI102" s="240"/>
      <c r="AJ102" s="240"/>
      <c r="AK102" s="240"/>
      <c r="AL102" s="240"/>
      <c r="AM102" s="240"/>
      <c r="AN102" s="239">
        <f t="shared" si="0"/>
        <v>0</v>
      </c>
      <c r="AO102" s="240"/>
      <c r="AP102" s="240"/>
      <c r="AQ102" s="84" t="s">
        <v>87</v>
      </c>
      <c r="AR102" s="48"/>
      <c r="AS102" s="85">
        <v>0</v>
      </c>
      <c r="AT102" s="86">
        <f t="shared" si="1"/>
        <v>0</v>
      </c>
      <c r="AU102" s="87">
        <f>'04a - Přípojka vody'!P129</f>
        <v>0</v>
      </c>
      <c r="AV102" s="86">
        <f>'04a - Přípojka vody'!J37</f>
        <v>0</v>
      </c>
      <c r="AW102" s="86">
        <f>'04a - Přípojka vody'!J38</f>
        <v>0</v>
      </c>
      <c r="AX102" s="86">
        <f>'04a - Přípojka vody'!J39</f>
        <v>0</v>
      </c>
      <c r="AY102" s="86">
        <f>'04a - Přípojka vody'!J40</f>
        <v>0</v>
      </c>
      <c r="AZ102" s="86">
        <f>'04a - Přípojka vody'!F37</f>
        <v>0</v>
      </c>
      <c r="BA102" s="86">
        <f>'04a - Přípojka vody'!F38</f>
        <v>0</v>
      </c>
      <c r="BB102" s="86">
        <f>'04a - Přípojka vody'!F39</f>
        <v>0</v>
      </c>
      <c r="BC102" s="86">
        <f>'04a - Přípojka vody'!F40</f>
        <v>0</v>
      </c>
      <c r="BD102" s="88">
        <f>'04a - Přípojka vody'!F41</f>
        <v>0</v>
      </c>
      <c r="BT102" s="25" t="s">
        <v>107</v>
      </c>
      <c r="BV102" s="25" t="s">
        <v>78</v>
      </c>
      <c r="BW102" s="25" t="s">
        <v>108</v>
      </c>
      <c r="BX102" s="25" t="s">
        <v>104</v>
      </c>
      <c r="CL102" s="25" t="s">
        <v>1</v>
      </c>
    </row>
    <row r="103" spans="1:90" s="3" customFormat="1" ht="16.5" customHeight="1">
      <c r="A103" s="83" t="s">
        <v>86</v>
      </c>
      <c r="B103" s="48"/>
      <c r="C103" s="9"/>
      <c r="D103" s="9"/>
      <c r="E103" s="9"/>
      <c r="F103" s="9"/>
      <c r="G103" s="224" t="s">
        <v>109</v>
      </c>
      <c r="H103" s="224"/>
      <c r="I103" s="224"/>
      <c r="J103" s="224"/>
      <c r="K103" s="224"/>
      <c r="L103" s="9"/>
      <c r="M103" s="224" t="s">
        <v>110</v>
      </c>
      <c r="N103" s="224"/>
      <c r="O103" s="224"/>
      <c r="P103" s="224"/>
      <c r="Q103" s="224"/>
      <c r="R103" s="224"/>
      <c r="S103" s="224"/>
      <c r="T103" s="224"/>
      <c r="U103" s="224"/>
      <c r="V103" s="224"/>
      <c r="W103" s="224"/>
      <c r="X103" s="224"/>
      <c r="Y103" s="224"/>
      <c r="Z103" s="224"/>
      <c r="AA103" s="224"/>
      <c r="AB103" s="224"/>
      <c r="AC103" s="224"/>
      <c r="AD103" s="224"/>
      <c r="AE103" s="224"/>
      <c r="AF103" s="224"/>
      <c r="AG103" s="239">
        <f>'04b - Přípojka dešťové ka...'!J34</f>
        <v>0</v>
      </c>
      <c r="AH103" s="240"/>
      <c r="AI103" s="240"/>
      <c r="AJ103" s="240"/>
      <c r="AK103" s="240"/>
      <c r="AL103" s="240"/>
      <c r="AM103" s="240"/>
      <c r="AN103" s="239">
        <f t="shared" si="0"/>
        <v>0</v>
      </c>
      <c r="AO103" s="240"/>
      <c r="AP103" s="240"/>
      <c r="AQ103" s="84" t="s">
        <v>87</v>
      </c>
      <c r="AR103" s="48"/>
      <c r="AS103" s="85">
        <v>0</v>
      </c>
      <c r="AT103" s="86">
        <f t="shared" si="1"/>
        <v>0</v>
      </c>
      <c r="AU103" s="87">
        <f>'04b - Přípojka dešťové ka...'!P129</f>
        <v>0</v>
      </c>
      <c r="AV103" s="86">
        <f>'04b - Přípojka dešťové ka...'!J37</f>
        <v>0</v>
      </c>
      <c r="AW103" s="86">
        <f>'04b - Přípojka dešťové ka...'!J38</f>
        <v>0</v>
      </c>
      <c r="AX103" s="86">
        <f>'04b - Přípojka dešťové ka...'!J39</f>
        <v>0</v>
      </c>
      <c r="AY103" s="86">
        <f>'04b - Přípojka dešťové ka...'!J40</f>
        <v>0</v>
      </c>
      <c r="AZ103" s="86">
        <f>'04b - Přípojka dešťové ka...'!F37</f>
        <v>0</v>
      </c>
      <c r="BA103" s="86">
        <f>'04b - Přípojka dešťové ka...'!F38</f>
        <v>0</v>
      </c>
      <c r="BB103" s="86">
        <f>'04b - Přípojka dešťové ka...'!F39</f>
        <v>0</v>
      </c>
      <c r="BC103" s="86">
        <f>'04b - Přípojka dešťové ka...'!F40</f>
        <v>0</v>
      </c>
      <c r="BD103" s="88">
        <f>'04b - Přípojka dešťové ka...'!F41</f>
        <v>0</v>
      </c>
      <c r="BT103" s="25" t="s">
        <v>107</v>
      </c>
      <c r="BV103" s="25" t="s">
        <v>78</v>
      </c>
      <c r="BW103" s="25" t="s">
        <v>111</v>
      </c>
      <c r="BX103" s="25" t="s">
        <v>104</v>
      </c>
      <c r="CL103" s="25" t="s">
        <v>1</v>
      </c>
    </row>
    <row r="104" spans="1:90" s="3" customFormat="1" ht="16.5" customHeight="1">
      <c r="A104" s="83" t="s">
        <v>86</v>
      </c>
      <c r="B104" s="48"/>
      <c r="C104" s="9"/>
      <c r="D104" s="9"/>
      <c r="E104" s="9"/>
      <c r="F104" s="9"/>
      <c r="G104" s="224" t="s">
        <v>112</v>
      </c>
      <c r="H104" s="224"/>
      <c r="I104" s="224"/>
      <c r="J104" s="224"/>
      <c r="K104" s="224"/>
      <c r="L104" s="9"/>
      <c r="M104" s="224" t="s">
        <v>113</v>
      </c>
      <c r="N104" s="224"/>
      <c r="O104" s="224"/>
      <c r="P104" s="224"/>
      <c r="Q104" s="224"/>
      <c r="R104" s="224"/>
      <c r="S104" s="224"/>
      <c r="T104" s="224"/>
      <c r="U104" s="224"/>
      <c r="V104" s="224"/>
      <c r="W104" s="224"/>
      <c r="X104" s="224"/>
      <c r="Y104" s="224"/>
      <c r="Z104" s="224"/>
      <c r="AA104" s="224"/>
      <c r="AB104" s="224"/>
      <c r="AC104" s="224"/>
      <c r="AD104" s="224"/>
      <c r="AE104" s="224"/>
      <c r="AF104" s="224"/>
      <c r="AG104" s="239">
        <f>'04c - Venkovní kanalizace'!J34</f>
        <v>0</v>
      </c>
      <c r="AH104" s="240"/>
      <c r="AI104" s="240"/>
      <c r="AJ104" s="240"/>
      <c r="AK104" s="240"/>
      <c r="AL104" s="240"/>
      <c r="AM104" s="240"/>
      <c r="AN104" s="239">
        <f t="shared" si="0"/>
        <v>0</v>
      </c>
      <c r="AO104" s="240"/>
      <c r="AP104" s="240"/>
      <c r="AQ104" s="84" t="s">
        <v>87</v>
      </c>
      <c r="AR104" s="48"/>
      <c r="AS104" s="85">
        <v>0</v>
      </c>
      <c r="AT104" s="86">
        <f t="shared" si="1"/>
        <v>0</v>
      </c>
      <c r="AU104" s="87">
        <f>'04c - Venkovní kanalizace'!P131</f>
        <v>0</v>
      </c>
      <c r="AV104" s="86">
        <f>'04c - Venkovní kanalizace'!J37</f>
        <v>0</v>
      </c>
      <c r="AW104" s="86">
        <f>'04c - Venkovní kanalizace'!J38</f>
        <v>0</v>
      </c>
      <c r="AX104" s="86">
        <f>'04c - Venkovní kanalizace'!J39</f>
        <v>0</v>
      </c>
      <c r="AY104" s="86">
        <f>'04c - Venkovní kanalizace'!J40</f>
        <v>0</v>
      </c>
      <c r="AZ104" s="86">
        <f>'04c - Venkovní kanalizace'!F37</f>
        <v>0</v>
      </c>
      <c r="BA104" s="86">
        <f>'04c - Venkovní kanalizace'!F38</f>
        <v>0</v>
      </c>
      <c r="BB104" s="86">
        <f>'04c - Venkovní kanalizace'!F39</f>
        <v>0</v>
      </c>
      <c r="BC104" s="86">
        <f>'04c - Venkovní kanalizace'!F40</f>
        <v>0</v>
      </c>
      <c r="BD104" s="88">
        <f>'04c - Venkovní kanalizace'!F41</f>
        <v>0</v>
      </c>
      <c r="BT104" s="25" t="s">
        <v>107</v>
      </c>
      <c r="BV104" s="25" t="s">
        <v>78</v>
      </c>
      <c r="BW104" s="25" t="s">
        <v>114</v>
      </c>
      <c r="BX104" s="25" t="s">
        <v>104</v>
      </c>
      <c r="CL104" s="25" t="s">
        <v>1</v>
      </c>
    </row>
    <row r="105" spans="1:90" s="3" customFormat="1" ht="16.5" customHeight="1">
      <c r="A105" s="83" t="s">
        <v>86</v>
      </c>
      <c r="B105" s="48"/>
      <c r="C105" s="9"/>
      <c r="D105" s="9"/>
      <c r="E105" s="9"/>
      <c r="F105" s="9"/>
      <c r="G105" s="224" t="s">
        <v>115</v>
      </c>
      <c r="H105" s="224"/>
      <c r="I105" s="224"/>
      <c r="J105" s="224"/>
      <c r="K105" s="224"/>
      <c r="L105" s="9"/>
      <c r="M105" s="224" t="s">
        <v>116</v>
      </c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24"/>
      <c r="Z105" s="224"/>
      <c r="AA105" s="224"/>
      <c r="AB105" s="224"/>
      <c r="AC105" s="224"/>
      <c r="AD105" s="224"/>
      <c r="AE105" s="224"/>
      <c r="AF105" s="224"/>
      <c r="AG105" s="239">
        <f>'04d - Venkovní vodovod'!J34</f>
        <v>0</v>
      </c>
      <c r="AH105" s="240"/>
      <c r="AI105" s="240"/>
      <c r="AJ105" s="240"/>
      <c r="AK105" s="240"/>
      <c r="AL105" s="240"/>
      <c r="AM105" s="240"/>
      <c r="AN105" s="239">
        <f t="shared" si="0"/>
        <v>0</v>
      </c>
      <c r="AO105" s="240"/>
      <c r="AP105" s="240"/>
      <c r="AQ105" s="84" t="s">
        <v>87</v>
      </c>
      <c r="AR105" s="48"/>
      <c r="AS105" s="85">
        <v>0</v>
      </c>
      <c r="AT105" s="86">
        <f t="shared" si="1"/>
        <v>0</v>
      </c>
      <c r="AU105" s="87">
        <f>'04d - Venkovní vodovod'!P129</f>
        <v>0</v>
      </c>
      <c r="AV105" s="86">
        <f>'04d - Venkovní vodovod'!J37</f>
        <v>0</v>
      </c>
      <c r="AW105" s="86">
        <f>'04d - Venkovní vodovod'!J38</f>
        <v>0</v>
      </c>
      <c r="AX105" s="86">
        <f>'04d - Venkovní vodovod'!J39</f>
        <v>0</v>
      </c>
      <c r="AY105" s="86">
        <f>'04d - Venkovní vodovod'!J40</f>
        <v>0</v>
      </c>
      <c r="AZ105" s="86">
        <f>'04d - Venkovní vodovod'!F37</f>
        <v>0</v>
      </c>
      <c r="BA105" s="86">
        <f>'04d - Venkovní vodovod'!F38</f>
        <v>0</v>
      </c>
      <c r="BB105" s="86">
        <f>'04d - Venkovní vodovod'!F39</f>
        <v>0</v>
      </c>
      <c r="BC105" s="86">
        <f>'04d - Venkovní vodovod'!F40</f>
        <v>0</v>
      </c>
      <c r="BD105" s="88">
        <f>'04d - Venkovní vodovod'!F41</f>
        <v>0</v>
      </c>
      <c r="BT105" s="25" t="s">
        <v>107</v>
      </c>
      <c r="BV105" s="25" t="s">
        <v>78</v>
      </c>
      <c r="BW105" s="25" t="s">
        <v>117</v>
      </c>
      <c r="BX105" s="25" t="s">
        <v>104</v>
      </c>
      <c r="CL105" s="25" t="s">
        <v>1</v>
      </c>
    </row>
    <row r="106" spans="1:90" s="3" customFormat="1" ht="16.5" customHeight="1">
      <c r="A106" s="83" t="s">
        <v>86</v>
      </c>
      <c r="B106" s="48"/>
      <c r="C106" s="9"/>
      <c r="D106" s="9"/>
      <c r="E106" s="9"/>
      <c r="F106" s="9"/>
      <c r="G106" s="224" t="s">
        <v>118</v>
      </c>
      <c r="H106" s="224"/>
      <c r="I106" s="224"/>
      <c r="J106" s="224"/>
      <c r="K106" s="224"/>
      <c r="L106" s="9"/>
      <c r="M106" s="224" t="s">
        <v>119</v>
      </c>
      <c r="N106" s="224"/>
      <c r="O106" s="224"/>
      <c r="P106" s="224"/>
      <c r="Q106" s="224"/>
      <c r="R106" s="224"/>
      <c r="S106" s="224"/>
      <c r="T106" s="224"/>
      <c r="U106" s="224"/>
      <c r="V106" s="224"/>
      <c r="W106" s="224"/>
      <c r="X106" s="224"/>
      <c r="Y106" s="224"/>
      <c r="Z106" s="224"/>
      <c r="AA106" s="224"/>
      <c r="AB106" s="224"/>
      <c r="AC106" s="224"/>
      <c r="AD106" s="224"/>
      <c r="AE106" s="224"/>
      <c r="AF106" s="224"/>
      <c r="AG106" s="239">
        <f>'04e - ČS + Systém dešťové...'!J34</f>
        <v>0</v>
      </c>
      <c r="AH106" s="240"/>
      <c r="AI106" s="240"/>
      <c r="AJ106" s="240"/>
      <c r="AK106" s="240"/>
      <c r="AL106" s="240"/>
      <c r="AM106" s="240"/>
      <c r="AN106" s="239">
        <f t="shared" si="0"/>
        <v>0</v>
      </c>
      <c r="AO106" s="240"/>
      <c r="AP106" s="240"/>
      <c r="AQ106" s="84" t="s">
        <v>87</v>
      </c>
      <c r="AR106" s="48"/>
      <c r="AS106" s="85">
        <v>0</v>
      </c>
      <c r="AT106" s="86">
        <f t="shared" si="1"/>
        <v>0</v>
      </c>
      <c r="AU106" s="87">
        <f>'04e - ČS + Systém dešťové...'!P126</f>
        <v>0</v>
      </c>
      <c r="AV106" s="86">
        <f>'04e - ČS + Systém dešťové...'!J37</f>
        <v>0</v>
      </c>
      <c r="AW106" s="86">
        <f>'04e - ČS + Systém dešťové...'!J38</f>
        <v>0</v>
      </c>
      <c r="AX106" s="86">
        <f>'04e - ČS + Systém dešťové...'!J39</f>
        <v>0</v>
      </c>
      <c r="AY106" s="86">
        <f>'04e - ČS + Systém dešťové...'!J40</f>
        <v>0</v>
      </c>
      <c r="AZ106" s="86">
        <f>'04e - ČS + Systém dešťové...'!F37</f>
        <v>0</v>
      </c>
      <c r="BA106" s="86">
        <f>'04e - ČS + Systém dešťové...'!F38</f>
        <v>0</v>
      </c>
      <c r="BB106" s="86">
        <f>'04e - ČS + Systém dešťové...'!F39</f>
        <v>0</v>
      </c>
      <c r="BC106" s="86">
        <f>'04e - ČS + Systém dešťové...'!F40</f>
        <v>0</v>
      </c>
      <c r="BD106" s="88">
        <f>'04e - ČS + Systém dešťové...'!F41</f>
        <v>0</v>
      </c>
      <c r="BT106" s="25" t="s">
        <v>107</v>
      </c>
      <c r="BV106" s="25" t="s">
        <v>78</v>
      </c>
      <c r="BW106" s="25" t="s">
        <v>120</v>
      </c>
      <c r="BX106" s="25" t="s">
        <v>104</v>
      </c>
      <c r="CL106" s="25" t="s">
        <v>1</v>
      </c>
    </row>
    <row r="107" spans="1:90" s="3" customFormat="1" ht="16.5" customHeight="1">
      <c r="A107" s="83" t="s">
        <v>86</v>
      </c>
      <c r="B107" s="48"/>
      <c r="C107" s="9"/>
      <c r="D107" s="9"/>
      <c r="E107" s="9"/>
      <c r="F107" s="9"/>
      <c r="G107" s="224" t="s">
        <v>121</v>
      </c>
      <c r="H107" s="224"/>
      <c r="I107" s="224"/>
      <c r="J107" s="224"/>
      <c r="K107" s="224"/>
      <c r="L107" s="9"/>
      <c r="M107" s="224" t="s">
        <v>122</v>
      </c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  <c r="AA107" s="224"/>
      <c r="AB107" s="224"/>
      <c r="AC107" s="224"/>
      <c r="AD107" s="224"/>
      <c r="AE107" s="224"/>
      <c r="AF107" s="224"/>
      <c r="AG107" s="239">
        <f>'04f - Vnitřní ZTI'!J34</f>
        <v>0</v>
      </c>
      <c r="AH107" s="240"/>
      <c r="AI107" s="240"/>
      <c r="AJ107" s="240"/>
      <c r="AK107" s="240"/>
      <c r="AL107" s="240"/>
      <c r="AM107" s="240"/>
      <c r="AN107" s="239">
        <f t="shared" si="0"/>
        <v>0</v>
      </c>
      <c r="AO107" s="240"/>
      <c r="AP107" s="240"/>
      <c r="AQ107" s="84" t="s">
        <v>87</v>
      </c>
      <c r="AR107" s="48"/>
      <c r="AS107" s="85">
        <v>0</v>
      </c>
      <c r="AT107" s="86">
        <f t="shared" si="1"/>
        <v>0</v>
      </c>
      <c r="AU107" s="87">
        <f>'04f - Vnitřní ZTI'!P131</f>
        <v>0</v>
      </c>
      <c r="AV107" s="86">
        <f>'04f - Vnitřní ZTI'!J37</f>
        <v>0</v>
      </c>
      <c r="AW107" s="86">
        <f>'04f - Vnitřní ZTI'!J38</f>
        <v>0</v>
      </c>
      <c r="AX107" s="86">
        <f>'04f - Vnitřní ZTI'!J39</f>
        <v>0</v>
      </c>
      <c r="AY107" s="86">
        <f>'04f - Vnitřní ZTI'!J40</f>
        <v>0</v>
      </c>
      <c r="AZ107" s="86">
        <f>'04f - Vnitřní ZTI'!F37</f>
        <v>0</v>
      </c>
      <c r="BA107" s="86">
        <f>'04f - Vnitřní ZTI'!F38</f>
        <v>0</v>
      </c>
      <c r="BB107" s="86">
        <f>'04f - Vnitřní ZTI'!F39</f>
        <v>0</v>
      </c>
      <c r="BC107" s="86">
        <f>'04f - Vnitřní ZTI'!F40</f>
        <v>0</v>
      </c>
      <c r="BD107" s="88">
        <f>'04f - Vnitřní ZTI'!F41</f>
        <v>0</v>
      </c>
      <c r="BT107" s="25" t="s">
        <v>107</v>
      </c>
      <c r="BV107" s="25" t="s">
        <v>78</v>
      </c>
      <c r="BW107" s="25" t="s">
        <v>123</v>
      </c>
      <c r="BX107" s="25" t="s">
        <v>104</v>
      </c>
      <c r="CL107" s="25" t="s">
        <v>1</v>
      </c>
    </row>
    <row r="108" spans="1:90" s="3" customFormat="1" ht="16.5" customHeight="1">
      <c r="A108" s="83" t="s">
        <v>86</v>
      </c>
      <c r="B108" s="48"/>
      <c r="C108" s="9"/>
      <c r="D108" s="9"/>
      <c r="E108" s="9"/>
      <c r="F108" s="224" t="s">
        <v>124</v>
      </c>
      <c r="G108" s="224"/>
      <c r="H108" s="224"/>
      <c r="I108" s="224"/>
      <c r="J108" s="224"/>
      <c r="K108" s="9"/>
      <c r="L108" s="224" t="s">
        <v>125</v>
      </c>
      <c r="M108" s="224"/>
      <c r="N108" s="224"/>
      <c r="O108" s="224"/>
      <c r="P108" s="224"/>
      <c r="Q108" s="224"/>
      <c r="R108" s="224"/>
      <c r="S108" s="224"/>
      <c r="T108" s="224"/>
      <c r="U108" s="224"/>
      <c r="V108" s="224"/>
      <c r="W108" s="224"/>
      <c r="X108" s="224"/>
      <c r="Y108" s="224"/>
      <c r="Z108" s="224"/>
      <c r="AA108" s="224"/>
      <c r="AB108" s="224"/>
      <c r="AC108" s="224"/>
      <c r="AD108" s="224"/>
      <c r="AE108" s="224"/>
      <c r="AF108" s="224"/>
      <c r="AG108" s="239">
        <f>'SO05 - UTCH'!J34</f>
        <v>0</v>
      </c>
      <c r="AH108" s="240"/>
      <c r="AI108" s="240"/>
      <c r="AJ108" s="240"/>
      <c r="AK108" s="240"/>
      <c r="AL108" s="240"/>
      <c r="AM108" s="240"/>
      <c r="AN108" s="239">
        <f t="shared" si="0"/>
        <v>0</v>
      </c>
      <c r="AO108" s="240"/>
      <c r="AP108" s="240"/>
      <c r="AQ108" s="84" t="s">
        <v>87</v>
      </c>
      <c r="AR108" s="48"/>
      <c r="AS108" s="85">
        <v>0</v>
      </c>
      <c r="AT108" s="86">
        <f t="shared" si="1"/>
        <v>0</v>
      </c>
      <c r="AU108" s="87">
        <f>'SO05 - UTCH'!P133</f>
        <v>0</v>
      </c>
      <c r="AV108" s="86">
        <f>'SO05 - UTCH'!J37</f>
        <v>0</v>
      </c>
      <c r="AW108" s="86">
        <f>'SO05 - UTCH'!J38</f>
        <v>0</v>
      </c>
      <c r="AX108" s="86">
        <f>'SO05 - UTCH'!J39</f>
        <v>0</v>
      </c>
      <c r="AY108" s="86">
        <f>'SO05 - UTCH'!J40</f>
        <v>0</v>
      </c>
      <c r="AZ108" s="86">
        <f>'SO05 - UTCH'!F37</f>
        <v>0</v>
      </c>
      <c r="BA108" s="86">
        <f>'SO05 - UTCH'!F38</f>
        <v>0</v>
      </c>
      <c r="BB108" s="86">
        <f>'SO05 - UTCH'!F39</f>
        <v>0</v>
      </c>
      <c r="BC108" s="86">
        <f>'SO05 - UTCH'!F40</f>
        <v>0</v>
      </c>
      <c r="BD108" s="88">
        <f>'SO05 - UTCH'!F41</f>
        <v>0</v>
      </c>
      <c r="BT108" s="25" t="s">
        <v>94</v>
      </c>
      <c r="BV108" s="25" t="s">
        <v>78</v>
      </c>
      <c r="BW108" s="25" t="s">
        <v>126</v>
      </c>
      <c r="BX108" s="25" t="s">
        <v>91</v>
      </c>
      <c r="CL108" s="25" t="s">
        <v>1</v>
      </c>
    </row>
    <row r="109" spans="1:90" s="3" customFormat="1" ht="16.5" customHeight="1">
      <c r="A109" s="83" t="s">
        <v>86</v>
      </c>
      <c r="B109" s="48"/>
      <c r="C109" s="9"/>
      <c r="D109" s="9"/>
      <c r="E109" s="224" t="s">
        <v>127</v>
      </c>
      <c r="F109" s="224"/>
      <c r="G109" s="224"/>
      <c r="H109" s="224"/>
      <c r="I109" s="224"/>
      <c r="J109" s="9"/>
      <c r="K109" s="224" t="s">
        <v>128</v>
      </c>
      <c r="L109" s="224"/>
      <c r="M109" s="224"/>
      <c r="N109" s="224"/>
      <c r="O109" s="224"/>
      <c r="P109" s="224"/>
      <c r="Q109" s="224"/>
      <c r="R109" s="224"/>
      <c r="S109" s="224"/>
      <c r="T109" s="224"/>
      <c r="U109" s="224"/>
      <c r="V109" s="224"/>
      <c r="W109" s="224"/>
      <c r="X109" s="224"/>
      <c r="Y109" s="224"/>
      <c r="Z109" s="224"/>
      <c r="AA109" s="224"/>
      <c r="AB109" s="224"/>
      <c r="AC109" s="224"/>
      <c r="AD109" s="224"/>
      <c r="AE109" s="224"/>
      <c r="AF109" s="224"/>
      <c r="AG109" s="239">
        <f>'ZP - Zařizovací předměty'!J32</f>
        <v>0</v>
      </c>
      <c r="AH109" s="240"/>
      <c r="AI109" s="240"/>
      <c r="AJ109" s="240"/>
      <c r="AK109" s="240"/>
      <c r="AL109" s="240"/>
      <c r="AM109" s="240"/>
      <c r="AN109" s="239">
        <f t="shared" si="0"/>
        <v>0</v>
      </c>
      <c r="AO109" s="240"/>
      <c r="AP109" s="240"/>
      <c r="AQ109" s="84" t="s">
        <v>87</v>
      </c>
      <c r="AR109" s="48"/>
      <c r="AS109" s="85">
        <v>0</v>
      </c>
      <c r="AT109" s="86">
        <f t="shared" si="1"/>
        <v>0</v>
      </c>
      <c r="AU109" s="87">
        <f>'ZP - Zařizovací předměty'!P124</f>
        <v>0</v>
      </c>
      <c r="AV109" s="86">
        <f>'ZP - Zařizovací předměty'!J35</f>
        <v>0</v>
      </c>
      <c r="AW109" s="86">
        <f>'ZP - Zařizovací předměty'!J36</f>
        <v>0</v>
      </c>
      <c r="AX109" s="86">
        <f>'ZP - Zařizovací předměty'!J37</f>
        <v>0</v>
      </c>
      <c r="AY109" s="86">
        <f>'ZP - Zařizovací předměty'!J38</f>
        <v>0</v>
      </c>
      <c r="AZ109" s="86">
        <f>'ZP - Zařizovací předměty'!F35</f>
        <v>0</v>
      </c>
      <c r="BA109" s="86">
        <f>'ZP - Zařizovací předměty'!F36</f>
        <v>0</v>
      </c>
      <c r="BB109" s="86">
        <f>'ZP - Zařizovací předměty'!F37</f>
        <v>0</v>
      </c>
      <c r="BC109" s="86">
        <f>'ZP - Zařizovací předměty'!F38</f>
        <v>0</v>
      </c>
      <c r="BD109" s="88">
        <f>'ZP - Zařizovací předměty'!F39</f>
        <v>0</v>
      </c>
      <c r="BT109" s="25" t="s">
        <v>85</v>
      </c>
      <c r="BV109" s="25" t="s">
        <v>78</v>
      </c>
      <c r="BW109" s="25" t="s">
        <v>129</v>
      </c>
      <c r="BX109" s="25" t="s">
        <v>84</v>
      </c>
      <c r="CL109" s="25" t="s">
        <v>1</v>
      </c>
    </row>
    <row r="110" spans="1:90" s="3" customFormat="1" ht="16.5" customHeight="1">
      <c r="B110" s="48"/>
      <c r="C110" s="9"/>
      <c r="D110" s="9"/>
      <c r="E110" s="224" t="s">
        <v>130</v>
      </c>
      <c r="F110" s="224"/>
      <c r="G110" s="224"/>
      <c r="H110" s="224"/>
      <c r="I110" s="224"/>
      <c r="J110" s="9"/>
      <c r="K110" s="224" t="s">
        <v>131</v>
      </c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24"/>
      <c r="Z110" s="224"/>
      <c r="AA110" s="224"/>
      <c r="AB110" s="224"/>
      <c r="AC110" s="224"/>
      <c r="AD110" s="224"/>
      <c r="AE110" s="224"/>
      <c r="AF110" s="224"/>
      <c r="AG110" s="241">
        <f>ROUND(SUM(AG111:AG119),2)</f>
        <v>0</v>
      </c>
      <c r="AH110" s="240"/>
      <c r="AI110" s="240"/>
      <c r="AJ110" s="240"/>
      <c r="AK110" s="240"/>
      <c r="AL110" s="240"/>
      <c r="AM110" s="240"/>
      <c r="AN110" s="239">
        <f t="shared" si="0"/>
        <v>0</v>
      </c>
      <c r="AO110" s="240"/>
      <c r="AP110" s="240"/>
      <c r="AQ110" s="84" t="s">
        <v>87</v>
      </c>
      <c r="AR110" s="48"/>
      <c r="AS110" s="85">
        <f>ROUND(SUM(AS111:AS119),2)</f>
        <v>0</v>
      </c>
      <c r="AT110" s="86">
        <f t="shared" si="1"/>
        <v>0</v>
      </c>
      <c r="AU110" s="87">
        <f>ROUND(SUM(AU111:AU119),5)</f>
        <v>0</v>
      </c>
      <c r="AV110" s="86">
        <f>ROUND(AZ110*L29,2)</f>
        <v>0</v>
      </c>
      <c r="AW110" s="86">
        <f>ROUND(BA110*L30,2)</f>
        <v>0</v>
      </c>
      <c r="AX110" s="86">
        <f>ROUND(BB110*L29,2)</f>
        <v>0</v>
      </c>
      <c r="AY110" s="86">
        <f>ROUND(BC110*L30,2)</f>
        <v>0</v>
      </c>
      <c r="AZ110" s="86">
        <f>ROUND(SUM(AZ111:AZ119),2)</f>
        <v>0</v>
      </c>
      <c r="BA110" s="86">
        <f>ROUND(SUM(BA111:BA119),2)</f>
        <v>0</v>
      </c>
      <c r="BB110" s="86">
        <f>ROUND(SUM(BB111:BB119),2)</f>
        <v>0</v>
      </c>
      <c r="BC110" s="86">
        <f>ROUND(SUM(BC111:BC119),2)</f>
        <v>0</v>
      </c>
      <c r="BD110" s="88">
        <f>ROUND(SUM(BD111:BD119),2)</f>
        <v>0</v>
      </c>
      <c r="BS110" s="25" t="s">
        <v>75</v>
      </c>
      <c r="BT110" s="25" t="s">
        <v>85</v>
      </c>
      <c r="BU110" s="25" t="s">
        <v>77</v>
      </c>
      <c r="BV110" s="25" t="s">
        <v>78</v>
      </c>
      <c r="BW110" s="25" t="s">
        <v>132</v>
      </c>
      <c r="BX110" s="25" t="s">
        <v>84</v>
      </c>
      <c r="CL110" s="25" t="s">
        <v>1</v>
      </c>
    </row>
    <row r="111" spans="1:90" s="3" customFormat="1" ht="16.5" customHeight="1">
      <c r="A111" s="83" t="s">
        <v>86</v>
      </c>
      <c r="B111" s="48"/>
      <c r="C111" s="9"/>
      <c r="D111" s="9"/>
      <c r="E111" s="9"/>
      <c r="F111" s="224" t="s">
        <v>133</v>
      </c>
      <c r="G111" s="224"/>
      <c r="H111" s="224"/>
      <c r="I111" s="224"/>
      <c r="J111" s="224"/>
      <c r="K111" s="9"/>
      <c r="L111" s="224" t="s">
        <v>134</v>
      </c>
      <c r="M111" s="224"/>
      <c r="N111" s="224"/>
      <c r="O111" s="224"/>
      <c r="P111" s="224"/>
      <c r="Q111" s="224"/>
      <c r="R111" s="224"/>
      <c r="S111" s="224"/>
      <c r="T111" s="224"/>
      <c r="U111" s="224"/>
      <c r="V111" s="224"/>
      <c r="W111" s="224"/>
      <c r="X111" s="224"/>
      <c r="Y111" s="224"/>
      <c r="Z111" s="224"/>
      <c r="AA111" s="224"/>
      <c r="AB111" s="224"/>
      <c r="AC111" s="224"/>
      <c r="AD111" s="224"/>
      <c r="AE111" s="224"/>
      <c r="AF111" s="224"/>
      <c r="AG111" s="239">
        <f>'001 - EPS - Elektrická po...'!J34</f>
        <v>0</v>
      </c>
      <c r="AH111" s="240"/>
      <c r="AI111" s="240"/>
      <c r="AJ111" s="240"/>
      <c r="AK111" s="240"/>
      <c r="AL111" s="240"/>
      <c r="AM111" s="240"/>
      <c r="AN111" s="239">
        <f t="shared" si="0"/>
        <v>0</v>
      </c>
      <c r="AO111" s="240"/>
      <c r="AP111" s="240"/>
      <c r="AQ111" s="84" t="s">
        <v>87</v>
      </c>
      <c r="AR111" s="48"/>
      <c r="AS111" s="85">
        <v>0</v>
      </c>
      <c r="AT111" s="86">
        <f t="shared" si="1"/>
        <v>0</v>
      </c>
      <c r="AU111" s="87">
        <f>'001 - EPS - Elektrická po...'!P128</f>
        <v>0</v>
      </c>
      <c r="AV111" s="86">
        <f>'001 - EPS - Elektrická po...'!J37</f>
        <v>0</v>
      </c>
      <c r="AW111" s="86">
        <f>'001 - EPS - Elektrická po...'!J38</f>
        <v>0</v>
      </c>
      <c r="AX111" s="86">
        <f>'001 - EPS - Elektrická po...'!J39</f>
        <v>0</v>
      </c>
      <c r="AY111" s="86">
        <f>'001 - EPS - Elektrická po...'!J40</f>
        <v>0</v>
      </c>
      <c r="AZ111" s="86">
        <f>'001 - EPS - Elektrická po...'!F37</f>
        <v>0</v>
      </c>
      <c r="BA111" s="86">
        <f>'001 - EPS - Elektrická po...'!F38</f>
        <v>0</v>
      </c>
      <c r="BB111" s="86">
        <f>'001 - EPS - Elektrická po...'!F39</f>
        <v>0</v>
      </c>
      <c r="BC111" s="86">
        <f>'001 - EPS - Elektrická po...'!F40</f>
        <v>0</v>
      </c>
      <c r="BD111" s="88">
        <f>'001 - EPS - Elektrická po...'!F41</f>
        <v>0</v>
      </c>
      <c r="BT111" s="25" t="s">
        <v>94</v>
      </c>
      <c r="BV111" s="25" t="s">
        <v>78</v>
      </c>
      <c r="BW111" s="25" t="s">
        <v>135</v>
      </c>
      <c r="BX111" s="25" t="s">
        <v>132</v>
      </c>
      <c r="CL111" s="25" t="s">
        <v>1</v>
      </c>
    </row>
    <row r="112" spans="1:90" s="3" customFormat="1" ht="16.5" customHeight="1">
      <c r="A112" s="83" t="s">
        <v>86</v>
      </c>
      <c r="B112" s="48"/>
      <c r="C112" s="9"/>
      <c r="D112" s="9"/>
      <c r="E112" s="9"/>
      <c r="F112" s="224" t="s">
        <v>136</v>
      </c>
      <c r="G112" s="224"/>
      <c r="H112" s="224"/>
      <c r="I112" s="224"/>
      <c r="J112" s="224"/>
      <c r="K112" s="9"/>
      <c r="L112" s="224" t="s">
        <v>137</v>
      </c>
      <c r="M112" s="224"/>
      <c r="N112" s="224"/>
      <c r="O112" s="224"/>
      <c r="P112" s="224"/>
      <c r="Q112" s="224"/>
      <c r="R112" s="224"/>
      <c r="S112" s="224"/>
      <c r="T112" s="224"/>
      <c r="U112" s="224"/>
      <c r="V112" s="224"/>
      <c r="W112" s="224"/>
      <c r="X112" s="224"/>
      <c r="Y112" s="224"/>
      <c r="Z112" s="224"/>
      <c r="AA112" s="224"/>
      <c r="AB112" s="224"/>
      <c r="AC112" s="224"/>
      <c r="AD112" s="224"/>
      <c r="AE112" s="224"/>
      <c r="AF112" s="224"/>
      <c r="AG112" s="239">
        <f>'002 - SK - Strukturovaná ...'!J34</f>
        <v>0</v>
      </c>
      <c r="AH112" s="240"/>
      <c r="AI112" s="240"/>
      <c r="AJ112" s="240"/>
      <c r="AK112" s="240"/>
      <c r="AL112" s="240"/>
      <c r="AM112" s="240"/>
      <c r="AN112" s="239">
        <f t="shared" si="0"/>
        <v>0</v>
      </c>
      <c r="AO112" s="240"/>
      <c r="AP112" s="240"/>
      <c r="AQ112" s="84" t="s">
        <v>87</v>
      </c>
      <c r="AR112" s="48"/>
      <c r="AS112" s="85">
        <v>0</v>
      </c>
      <c r="AT112" s="86">
        <f t="shared" si="1"/>
        <v>0</v>
      </c>
      <c r="AU112" s="87">
        <f>'002 - SK - Strukturovaná ...'!P134</f>
        <v>0</v>
      </c>
      <c r="AV112" s="86">
        <f>'002 - SK - Strukturovaná ...'!J37</f>
        <v>0</v>
      </c>
      <c r="AW112" s="86">
        <f>'002 - SK - Strukturovaná ...'!J38</f>
        <v>0</v>
      </c>
      <c r="AX112" s="86">
        <f>'002 - SK - Strukturovaná ...'!J39</f>
        <v>0</v>
      </c>
      <c r="AY112" s="86">
        <f>'002 - SK - Strukturovaná ...'!J40</f>
        <v>0</v>
      </c>
      <c r="AZ112" s="86">
        <f>'002 - SK - Strukturovaná ...'!F37</f>
        <v>0</v>
      </c>
      <c r="BA112" s="86">
        <f>'002 - SK - Strukturovaná ...'!F38</f>
        <v>0</v>
      </c>
      <c r="BB112" s="86">
        <f>'002 - SK - Strukturovaná ...'!F39</f>
        <v>0</v>
      </c>
      <c r="BC112" s="86">
        <f>'002 - SK - Strukturovaná ...'!F40</f>
        <v>0</v>
      </c>
      <c r="BD112" s="88">
        <f>'002 - SK - Strukturovaná ...'!F41</f>
        <v>0</v>
      </c>
      <c r="BT112" s="25" t="s">
        <v>94</v>
      </c>
      <c r="BV112" s="25" t="s">
        <v>78</v>
      </c>
      <c r="BW112" s="25" t="s">
        <v>138</v>
      </c>
      <c r="BX112" s="25" t="s">
        <v>132</v>
      </c>
      <c r="CL112" s="25" t="s">
        <v>1</v>
      </c>
    </row>
    <row r="113" spans="1:91" s="3" customFormat="1" ht="16.5" customHeight="1">
      <c r="A113" s="83" t="s">
        <v>86</v>
      </c>
      <c r="B113" s="48"/>
      <c r="C113" s="9"/>
      <c r="D113" s="9"/>
      <c r="E113" s="9"/>
      <c r="F113" s="224" t="s">
        <v>139</v>
      </c>
      <c r="G113" s="224"/>
      <c r="H113" s="224"/>
      <c r="I113" s="224"/>
      <c r="J113" s="224"/>
      <c r="K113" s="9"/>
      <c r="L113" s="224" t="s">
        <v>140</v>
      </c>
      <c r="M113" s="224"/>
      <c r="N113" s="224"/>
      <c r="O113" s="224"/>
      <c r="P113" s="224"/>
      <c r="Q113" s="224"/>
      <c r="R113" s="224"/>
      <c r="S113" s="224"/>
      <c r="T113" s="224"/>
      <c r="U113" s="224"/>
      <c r="V113" s="224"/>
      <c r="W113" s="224"/>
      <c r="X113" s="224"/>
      <c r="Y113" s="224"/>
      <c r="Z113" s="224"/>
      <c r="AA113" s="224"/>
      <c r="AB113" s="224"/>
      <c r="AC113" s="224"/>
      <c r="AD113" s="224"/>
      <c r="AE113" s="224"/>
      <c r="AF113" s="224"/>
      <c r="AG113" s="239">
        <f>'003 - CCTV – kamerový systém'!J34</f>
        <v>0</v>
      </c>
      <c r="AH113" s="240"/>
      <c r="AI113" s="240"/>
      <c r="AJ113" s="240"/>
      <c r="AK113" s="240"/>
      <c r="AL113" s="240"/>
      <c r="AM113" s="240"/>
      <c r="AN113" s="239">
        <f t="shared" si="0"/>
        <v>0</v>
      </c>
      <c r="AO113" s="240"/>
      <c r="AP113" s="240"/>
      <c r="AQ113" s="84" t="s">
        <v>87</v>
      </c>
      <c r="AR113" s="48"/>
      <c r="AS113" s="85">
        <v>0</v>
      </c>
      <c r="AT113" s="86">
        <f t="shared" si="1"/>
        <v>0</v>
      </c>
      <c r="AU113" s="87">
        <f>'003 - CCTV – kamerový systém'!P128</f>
        <v>0</v>
      </c>
      <c r="AV113" s="86">
        <f>'003 - CCTV – kamerový systém'!J37</f>
        <v>0</v>
      </c>
      <c r="AW113" s="86">
        <f>'003 - CCTV – kamerový systém'!J38</f>
        <v>0</v>
      </c>
      <c r="AX113" s="86">
        <f>'003 - CCTV – kamerový systém'!J39</f>
        <v>0</v>
      </c>
      <c r="AY113" s="86">
        <f>'003 - CCTV – kamerový systém'!J40</f>
        <v>0</v>
      </c>
      <c r="AZ113" s="86">
        <f>'003 - CCTV – kamerový systém'!F37</f>
        <v>0</v>
      </c>
      <c r="BA113" s="86">
        <f>'003 - CCTV – kamerový systém'!F38</f>
        <v>0</v>
      </c>
      <c r="BB113" s="86">
        <f>'003 - CCTV – kamerový systém'!F39</f>
        <v>0</v>
      </c>
      <c r="BC113" s="86">
        <f>'003 - CCTV – kamerový systém'!F40</f>
        <v>0</v>
      </c>
      <c r="BD113" s="88">
        <f>'003 - CCTV – kamerový systém'!F41</f>
        <v>0</v>
      </c>
      <c r="BT113" s="25" t="s">
        <v>94</v>
      </c>
      <c r="BV113" s="25" t="s">
        <v>78</v>
      </c>
      <c r="BW113" s="25" t="s">
        <v>141</v>
      </c>
      <c r="BX113" s="25" t="s">
        <v>132</v>
      </c>
      <c r="CL113" s="25" t="s">
        <v>1</v>
      </c>
    </row>
    <row r="114" spans="1:91" s="3" customFormat="1" ht="16.5" customHeight="1">
      <c r="A114" s="83" t="s">
        <v>86</v>
      </c>
      <c r="B114" s="48"/>
      <c r="C114" s="9"/>
      <c r="D114" s="9"/>
      <c r="E114" s="9"/>
      <c r="F114" s="224" t="s">
        <v>142</v>
      </c>
      <c r="G114" s="224"/>
      <c r="H114" s="224"/>
      <c r="I114" s="224"/>
      <c r="J114" s="224"/>
      <c r="K114" s="9"/>
      <c r="L114" s="224" t="s">
        <v>143</v>
      </c>
      <c r="M114" s="224"/>
      <c r="N114" s="224"/>
      <c r="O114" s="224"/>
      <c r="P114" s="224"/>
      <c r="Q114" s="224"/>
      <c r="R114" s="224"/>
      <c r="S114" s="224"/>
      <c r="T114" s="224"/>
      <c r="U114" s="224"/>
      <c r="V114" s="224"/>
      <c r="W114" s="224"/>
      <c r="X114" s="224"/>
      <c r="Y114" s="224"/>
      <c r="Z114" s="224"/>
      <c r="AA114" s="224"/>
      <c r="AB114" s="224"/>
      <c r="AC114" s="224"/>
      <c r="AD114" s="224"/>
      <c r="AE114" s="224"/>
      <c r="AF114" s="224"/>
      <c r="AG114" s="239">
        <f>'004 - STA - Společná tele...'!J34</f>
        <v>0</v>
      </c>
      <c r="AH114" s="240"/>
      <c r="AI114" s="240"/>
      <c r="AJ114" s="240"/>
      <c r="AK114" s="240"/>
      <c r="AL114" s="240"/>
      <c r="AM114" s="240"/>
      <c r="AN114" s="239">
        <f t="shared" si="0"/>
        <v>0</v>
      </c>
      <c r="AO114" s="240"/>
      <c r="AP114" s="240"/>
      <c r="AQ114" s="84" t="s">
        <v>87</v>
      </c>
      <c r="AR114" s="48"/>
      <c r="AS114" s="85">
        <v>0</v>
      </c>
      <c r="AT114" s="86">
        <f t="shared" si="1"/>
        <v>0</v>
      </c>
      <c r="AU114" s="87">
        <f>'004 - STA - Společná tele...'!P127</f>
        <v>0</v>
      </c>
      <c r="AV114" s="86">
        <f>'004 - STA - Společná tele...'!J37</f>
        <v>0</v>
      </c>
      <c r="AW114" s="86">
        <f>'004 - STA - Společná tele...'!J38</f>
        <v>0</v>
      </c>
      <c r="AX114" s="86">
        <f>'004 - STA - Společná tele...'!J39</f>
        <v>0</v>
      </c>
      <c r="AY114" s="86">
        <f>'004 - STA - Společná tele...'!J40</f>
        <v>0</v>
      </c>
      <c r="AZ114" s="86">
        <f>'004 - STA - Společná tele...'!F37</f>
        <v>0</v>
      </c>
      <c r="BA114" s="86">
        <f>'004 - STA - Společná tele...'!F38</f>
        <v>0</v>
      </c>
      <c r="BB114" s="86">
        <f>'004 - STA - Společná tele...'!F39</f>
        <v>0</v>
      </c>
      <c r="BC114" s="86">
        <f>'004 - STA - Společná tele...'!F40</f>
        <v>0</v>
      </c>
      <c r="BD114" s="88">
        <f>'004 - STA - Společná tele...'!F41</f>
        <v>0</v>
      </c>
      <c r="BT114" s="25" t="s">
        <v>94</v>
      </c>
      <c r="BV114" s="25" t="s">
        <v>78</v>
      </c>
      <c r="BW114" s="25" t="s">
        <v>144</v>
      </c>
      <c r="BX114" s="25" t="s">
        <v>132</v>
      </c>
      <c r="CL114" s="25" t="s">
        <v>1</v>
      </c>
    </row>
    <row r="115" spans="1:91" s="3" customFormat="1" ht="35.25" customHeight="1">
      <c r="A115" s="83" t="s">
        <v>86</v>
      </c>
      <c r="B115" s="48"/>
      <c r="C115" s="9"/>
      <c r="D115" s="9"/>
      <c r="E115" s="9"/>
      <c r="F115" s="224" t="s">
        <v>145</v>
      </c>
      <c r="G115" s="224"/>
      <c r="H115" s="224"/>
      <c r="I115" s="224"/>
      <c r="J115" s="224"/>
      <c r="K115" s="9"/>
      <c r="L115" s="224" t="s">
        <v>146</v>
      </c>
      <c r="M115" s="224"/>
      <c r="N115" s="224"/>
      <c r="O115" s="224"/>
      <c r="P115" s="224"/>
      <c r="Q115" s="224"/>
      <c r="R115" s="224"/>
      <c r="S115" s="224"/>
      <c r="T115" s="224"/>
      <c r="U115" s="224"/>
      <c r="V115" s="224"/>
      <c r="W115" s="224"/>
      <c r="X115" s="224"/>
      <c r="Y115" s="224"/>
      <c r="Z115" s="224"/>
      <c r="AA115" s="224"/>
      <c r="AB115" s="224"/>
      <c r="AC115" s="224"/>
      <c r="AD115" s="224"/>
      <c r="AE115" s="224"/>
      <c r="AF115" s="224"/>
      <c r="AG115" s="239">
        <f>'005 - ACS, INT, TÚ - inte...'!J34</f>
        <v>0</v>
      </c>
      <c r="AH115" s="240"/>
      <c r="AI115" s="240"/>
      <c r="AJ115" s="240"/>
      <c r="AK115" s="240"/>
      <c r="AL115" s="240"/>
      <c r="AM115" s="240"/>
      <c r="AN115" s="239">
        <f t="shared" si="0"/>
        <v>0</v>
      </c>
      <c r="AO115" s="240"/>
      <c r="AP115" s="240"/>
      <c r="AQ115" s="84" t="s">
        <v>87</v>
      </c>
      <c r="AR115" s="48"/>
      <c r="AS115" s="85">
        <v>0</v>
      </c>
      <c r="AT115" s="86">
        <f t="shared" si="1"/>
        <v>0</v>
      </c>
      <c r="AU115" s="87">
        <f>'005 - ACS, INT, TÚ - inte...'!P129</f>
        <v>0</v>
      </c>
      <c r="AV115" s="86">
        <f>'005 - ACS, INT, TÚ - inte...'!J37</f>
        <v>0</v>
      </c>
      <c r="AW115" s="86">
        <f>'005 - ACS, INT, TÚ - inte...'!J38</f>
        <v>0</v>
      </c>
      <c r="AX115" s="86">
        <f>'005 - ACS, INT, TÚ - inte...'!J39</f>
        <v>0</v>
      </c>
      <c r="AY115" s="86">
        <f>'005 - ACS, INT, TÚ - inte...'!J40</f>
        <v>0</v>
      </c>
      <c r="AZ115" s="86">
        <f>'005 - ACS, INT, TÚ - inte...'!F37</f>
        <v>0</v>
      </c>
      <c r="BA115" s="86">
        <f>'005 - ACS, INT, TÚ - inte...'!F38</f>
        <v>0</v>
      </c>
      <c r="BB115" s="86">
        <f>'005 - ACS, INT, TÚ - inte...'!F39</f>
        <v>0</v>
      </c>
      <c r="BC115" s="86">
        <f>'005 - ACS, INT, TÚ - inte...'!F40</f>
        <v>0</v>
      </c>
      <c r="BD115" s="88">
        <f>'005 - ACS, INT, TÚ - inte...'!F41</f>
        <v>0</v>
      </c>
      <c r="BT115" s="25" t="s">
        <v>94</v>
      </c>
      <c r="BV115" s="25" t="s">
        <v>78</v>
      </c>
      <c r="BW115" s="25" t="s">
        <v>147</v>
      </c>
      <c r="BX115" s="25" t="s">
        <v>132</v>
      </c>
      <c r="CL115" s="25" t="s">
        <v>1</v>
      </c>
    </row>
    <row r="116" spans="1:91" s="3" customFormat="1" ht="23.25" customHeight="1">
      <c r="A116" s="83" t="s">
        <v>86</v>
      </c>
      <c r="B116" s="48"/>
      <c r="C116" s="9"/>
      <c r="D116" s="9"/>
      <c r="E116" s="9"/>
      <c r="F116" s="224" t="s">
        <v>148</v>
      </c>
      <c r="G116" s="224"/>
      <c r="H116" s="224"/>
      <c r="I116" s="224"/>
      <c r="J116" s="224"/>
      <c r="K116" s="9"/>
      <c r="L116" s="224" t="s">
        <v>149</v>
      </c>
      <c r="M116" s="224"/>
      <c r="N116" s="224"/>
      <c r="O116" s="224"/>
      <c r="P116" s="224"/>
      <c r="Q116" s="224"/>
      <c r="R116" s="224"/>
      <c r="S116" s="224"/>
      <c r="T116" s="224"/>
      <c r="U116" s="224"/>
      <c r="V116" s="224"/>
      <c r="W116" s="224"/>
      <c r="X116" s="224"/>
      <c r="Y116" s="224"/>
      <c r="Z116" s="224"/>
      <c r="AA116" s="224"/>
      <c r="AB116" s="224"/>
      <c r="AC116" s="224"/>
      <c r="AD116" s="224"/>
      <c r="AE116" s="224"/>
      <c r="AF116" s="224"/>
      <c r="AG116" s="239">
        <f>'006 - KS – Komunikační sy...'!J34</f>
        <v>0</v>
      </c>
      <c r="AH116" s="240"/>
      <c r="AI116" s="240"/>
      <c r="AJ116" s="240"/>
      <c r="AK116" s="240"/>
      <c r="AL116" s="240"/>
      <c r="AM116" s="240"/>
      <c r="AN116" s="239">
        <f t="shared" si="0"/>
        <v>0</v>
      </c>
      <c r="AO116" s="240"/>
      <c r="AP116" s="240"/>
      <c r="AQ116" s="84" t="s">
        <v>87</v>
      </c>
      <c r="AR116" s="48"/>
      <c r="AS116" s="85">
        <v>0</v>
      </c>
      <c r="AT116" s="86">
        <f t="shared" si="1"/>
        <v>0</v>
      </c>
      <c r="AU116" s="87">
        <f>'006 - KS – Komunikační sy...'!P127</f>
        <v>0</v>
      </c>
      <c r="AV116" s="86">
        <f>'006 - KS – Komunikační sy...'!J37</f>
        <v>0</v>
      </c>
      <c r="AW116" s="86">
        <f>'006 - KS – Komunikační sy...'!J38</f>
        <v>0</v>
      </c>
      <c r="AX116" s="86">
        <f>'006 - KS – Komunikační sy...'!J39</f>
        <v>0</v>
      </c>
      <c r="AY116" s="86">
        <f>'006 - KS – Komunikační sy...'!J40</f>
        <v>0</v>
      </c>
      <c r="AZ116" s="86">
        <f>'006 - KS – Komunikační sy...'!F37</f>
        <v>0</v>
      </c>
      <c r="BA116" s="86">
        <f>'006 - KS – Komunikační sy...'!F38</f>
        <v>0</v>
      </c>
      <c r="BB116" s="86">
        <f>'006 - KS – Komunikační sy...'!F39</f>
        <v>0</v>
      </c>
      <c r="BC116" s="86">
        <f>'006 - KS – Komunikační sy...'!F40</f>
        <v>0</v>
      </c>
      <c r="BD116" s="88">
        <f>'006 - KS – Komunikační sy...'!F41</f>
        <v>0</v>
      </c>
      <c r="BT116" s="25" t="s">
        <v>94</v>
      </c>
      <c r="BV116" s="25" t="s">
        <v>78</v>
      </c>
      <c r="BW116" s="25" t="s">
        <v>150</v>
      </c>
      <c r="BX116" s="25" t="s">
        <v>132</v>
      </c>
      <c r="CL116" s="25" t="s">
        <v>1</v>
      </c>
    </row>
    <row r="117" spans="1:91" s="3" customFormat="1" ht="16.5" customHeight="1">
      <c r="A117" s="83" t="s">
        <v>86</v>
      </c>
      <c r="B117" s="48"/>
      <c r="C117" s="9"/>
      <c r="D117" s="9"/>
      <c r="E117" s="9"/>
      <c r="F117" s="224" t="s">
        <v>151</v>
      </c>
      <c r="G117" s="224"/>
      <c r="H117" s="224"/>
      <c r="I117" s="224"/>
      <c r="J117" s="224"/>
      <c r="K117" s="9"/>
      <c r="L117" s="224" t="s">
        <v>152</v>
      </c>
      <c r="M117" s="224"/>
      <c r="N117" s="224"/>
      <c r="O117" s="224"/>
      <c r="P117" s="224"/>
      <c r="Q117" s="224"/>
      <c r="R117" s="224"/>
      <c r="S117" s="224"/>
      <c r="T117" s="224"/>
      <c r="U117" s="224"/>
      <c r="V117" s="224"/>
      <c r="W117" s="224"/>
      <c r="X117" s="224"/>
      <c r="Y117" s="224"/>
      <c r="Z117" s="224"/>
      <c r="AA117" s="224"/>
      <c r="AB117" s="224"/>
      <c r="AC117" s="224"/>
      <c r="AD117" s="224"/>
      <c r="AE117" s="224"/>
      <c r="AF117" s="224"/>
      <c r="AG117" s="239">
        <f>'007 - AKT - Aktivní prvky...'!J34</f>
        <v>0</v>
      </c>
      <c r="AH117" s="240"/>
      <c r="AI117" s="240"/>
      <c r="AJ117" s="240"/>
      <c r="AK117" s="240"/>
      <c r="AL117" s="240"/>
      <c r="AM117" s="240"/>
      <c r="AN117" s="239">
        <f t="shared" si="0"/>
        <v>0</v>
      </c>
      <c r="AO117" s="240"/>
      <c r="AP117" s="240"/>
      <c r="AQ117" s="84" t="s">
        <v>87</v>
      </c>
      <c r="AR117" s="48"/>
      <c r="AS117" s="85">
        <v>0</v>
      </c>
      <c r="AT117" s="86">
        <f t="shared" si="1"/>
        <v>0</v>
      </c>
      <c r="AU117" s="87">
        <f>'007 - AKT - Aktivní prvky...'!P126</f>
        <v>0</v>
      </c>
      <c r="AV117" s="86">
        <f>'007 - AKT - Aktivní prvky...'!J37</f>
        <v>0</v>
      </c>
      <c r="AW117" s="86">
        <f>'007 - AKT - Aktivní prvky...'!J38</f>
        <v>0</v>
      </c>
      <c r="AX117" s="86">
        <f>'007 - AKT - Aktivní prvky...'!J39</f>
        <v>0</v>
      </c>
      <c r="AY117" s="86">
        <f>'007 - AKT - Aktivní prvky...'!J40</f>
        <v>0</v>
      </c>
      <c r="AZ117" s="86">
        <f>'007 - AKT - Aktivní prvky...'!F37</f>
        <v>0</v>
      </c>
      <c r="BA117" s="86">
        <f>'007 - AKT - Aktivní prvky...'!F38</f>
        <v>0</v>
      </c>
      <c r="BB117" s="86">
        <f>'007 - AKT - Aktivní prvky...'!F39</f>
        <v>0</v>
      </c>
      <c r="BC117" s="86">
        <f>'007 - AKT - Aktivní prvky...'!F40</f>
        <v>0</v>
      </c>
      <c r="BD117" s="88">
        <f>'007 - AKT - Aktivní prvky...'!F41</f>
        <v>0</v>
      </c>
      <c r="BT117" s="25" t="s">
        <v>94</v>
      </c>
      <c r="BV117" s="25" t="s">
        <v>78</v>
      </c>
      <c r="BW117" s="25" t="s">
        <v>153</v>
      </c>
      <c r="BX117" s="25" t="s">
        <v>132</v>
      </c>
      <c r="CL117" s="25" t="s">
        <v>1</v>
      </c>
    </row>
    <row r="118" spans="1:91" s="3" customFormat="1" ht="16.5" customHeight="1">
      <c r="A118" s="83" t="s">
        <v>86</v>
      </c>
      <c r="B118" s="48"/>
      <c r="C118" s="9"/>
      <c r="D118" s="9"/>
      <c r="E118" s="9"/>
      <c r="F118" s="224" t="s">
        <v>154</v>
      </c>
      <c r="G118" s="224"/>
      <c r="H118" s="224"/>
      <c r="I118" s="224"/>
      <c r="J118" s="224"/>
      <c r="K118" s="9"/>
      <c r="L118" s="224" t="s">
        <v>155</v>
      </c>
      <c r="M118" s="224"/>
      <c r="N118" s="224"/>
      <c r="O118" s="224"/>
      <c r="P118" s="224"/>
      <c r="Q118" s="224"/>
      <c r="R118" s="224"/>
      <c r="S118" s="224"/>
      <c r="T118" s="224"/>
      <c r="U118" s="224"/>
      <c r="V118" s="224"/>
      <c r="W118" s="224"/>
      <c r="X118" s="224"/>
      <c r="Y118" s="224"/>
      <c r="Z118" s="224"/>
      <c r="AA118" s="224"/>
      <c r="AB118" s="224"/>
      <c r="AC118" s="224"/>
      <c r="AD118" s="224"/>
      <c r="AE118" s="224"/>
      <c r="AF118" s="224"/>
      <c r="AG118" s="239">
        <f>'008 - hlavní kabelové trasy'!J34</f>
        <v>0</v>
      </c>
      <c r="AH118" s="240"/>
      <c r="AI118" s="240"/>
      <c r="AJ118" s="240"/>
      <c r="AK118" s="240"/>
      <c r="AL118" s="240"/>
      <c r="AM118" s="240"/>
      <c r="AN118" s="239">
        <f t="shared" si="0"/>
        <v>0</v>
      </c>
      <c r="AO118" s="240"/>
      <c r="AP118" s="240"/>
      <c r="AQ118" s="84" t="s">
        <v>87</v>
      </c>
      <c r="AR118" s="48"/>
      <c r="AS118" s="85">
        <v>0</v>
      </c>
      <c r="AT118" s="86">
        <f t="shared" si="1"/>
        <v>0</v>
      </c>
      <c r="AU118" s="87">
        <f>'008 - hlavní kabelové trasy'!P125</f>
        <v>0</v>
      </c>
      <c r="AV118" s="86">
        <f>'008 - hlavní kabelové trasy'!J37</f>
        <v>0</v>
      </c>
      <c r="AW118" s="86">
        <f>'008 - hlavní kabelové trasy'!J38</f>
        <v>0</v>
      </c>
      <c r="AX118" s="86">
        <f>'008 - hlavní kabelové trasy'!J39</f>
        <v>0</v>
      </c>
      <c r="AY118" s="86">
        <f>'008 - hlavní kabelové trasy'!J40</f>
        <v>0</v>
      </c>
      <c r="AZ118" s="86">
        <f>'008 - hlavní kabelové trasy'!F37</f>
        <v>0</v>
      </c>
      <c r="BA118" s="86">
        <f>'008 - hlavní kabelové trasy'!F38</f>
        <v>0</v>
      </c>
      <c r="BB118" s="86">
        <f>'008 - hlavní kabelové trasy'!F39</f>
        <v>0</v>
      </c>
      <c r="BC118" s="86">
        <f>'008 - hlavní kabelové trasy'!F40</f>
        <v>0</v>
      </c>
      <c r="BD118" s="88">
        <f>'008 - hlavní kabelové trasy'!F41</f>
        <v>0</v>
      </c>
      <c r="BT118" s="25" t="s">
        <v>94</v>
      </c>
      <c r="BV118" s="25" t="s">
        <v>78</v>
      </c>
      <c r="BW118" s="25" t="s">
        <v>156</v>
      </c>
      <c r="BX118" s="25" t="s">
        <v>132</v>
      </c>
      <c r="CL118" s="25" t="s">
        <v>1</v>
      </c>
    </row>
    <row r="119" spans="1:91" s="3" customFormat="1" ht="16.5" customHeight="1">
      <c r="A119" s="83" t="s">
        <v>86</v>
      </c>
      <c r="B119" s="48"/>
      <c r="C119" s="9"/>
      <c r="D119" s="9"/>
      <c r="E119" s="9"/>
      <c r="F119" s="224" t="s">
        <v>157</v>
      </c>
      <c r="G119" s="224"/>
      <c r="H119" s="224"/>
      <c r="I119" s="224"/>
      <c r="J119" s="224"/>
      <c r="K119" s="9"/>
      <c r="L119" s="224" t="s">
        <v>158</v>
      </c>
      <c r="M119" s="224"/>
      <c r="N119" s="224"/>
      <c r="O119" s="224"/>
      <c r="P119" s="224"/>
      <c r="Q119" s="224"/>
      <c r="R119" s="224"/>
      <c r="S119" s="224"/>
      <c r="T119" s="224"/>
      <c r="U119" s="224"/>
      <c r="V119" s="224"/>
      <c r="W119" s="224"/>
      <c r="X119" s="224"/>
      <c r="Y119" s="224"/>
      <c r="Z119" s="224"/>
      <c r="AA119" s="224"/>
      <c r="AB119" s="224"/>
      <c r="AC119" s="224"/>
      <c r="AD119" s="224"/>
      <c r="AE119" s="224"/>
      <c r="AF119" s="224"/>
      <c r="AG119" s="239">
        <f>'009 - ostatní'!J34</f>
        <v>0</v>
      </c>
      <c r="AH119" s="240"/>
      <c r="AI119" s="240"/>
      <c r="AJ119" s="240"/>
      <c r="AK119" s="240"/>
      <c r="AL119" s="240"/>
      <c r="AM119" s="240"/>
      <c r="AN119" s="239">
        <f t="shared" si="0"/>
        <v>0</v>
      </c>
      <c r="AO119" s="240"/>
      <c r="AP119" s="240"/>
      <c r="AQ119" s="84" t="s">
        <v>87</v>
      </c>
      <c r="AR119" s="48"/>
      <c r="AS119" s="85">
        <v>0</v>
      </c>
      <c r="AT119" s="86">
        <f t="shared" si="1"/>
        <v>0</v>
      </c>
      <c r="AU119" s="87">
        <f>'009 - ostatní'!P127</f>
        <v>0</v>
      </c>
      <c r="AV119" s="86">
        <f>'009 - ostatní'!J37</f>
        <v>0</v>
      </c>
      <c r="AW119" s="86">
        <f>'009 - ostatní'!J38</f>
        <v>0</v>
      </c>
      <c r="AX119" s="86">
        <f>'009 - ostatní'!J39</f>
        <v>0</v>
      </c>
      <c r="AY119" s="86">
        <f>'009 - ostatní'!J40</f>
        <v>0</v>
      </c>
      <c r="AZ119" s="86">
        <f>'009 - ostatní'!F37</f>
        <v>0</v>
      </c>
      <c r="BA119" s="86">
        <f>'009 - ostatní'!F38</f>
        <v>0</v>
      </c>
      <c r="BB119" s="86">
        <f>'009 - ostatní'!F39</f>
        <v>0</v>
      </c>
      <c r="BC119" s="86">
        <f>'009 - ostatní'!F40</f>
        <v>0</v>
      </c>
      <c r="BD119" s="88">
        <f>'009 - ostatní'!F41</f>
        <v>0</v>
      </c>
      <c r="BT119" s="25" t="s">
        <v>94</v>
      </c>
      <c r="BV119" s="25" t="s">
        <v>78</v>
      </c>
      <c r="BW119" s="25" t="s">
        <v>159</v>
      </c>
      <c r="BX119" s="25" t="s">
        <v>132</v>
      </c>
      <c r="CL119" s="25" t="s">
        <v>1</v>
      </c>
    </row>
    <row r="120" spans="1:91" s="3" customFormat="1" ht="23.25" customHeight="1">
      <c r="A120" s="83" t="s">
        <v>86</v>
      </c>
      <c r="B120" s="48"/>
      <c r="C120" s="9"/>
      <c r="D120" s="9"/>
      <c r="E120" s="224" t="s">
        <v>160</v>
      </c>
      <c r="F120" s="224"/>
      <c r="G120" s="224"/>
      <c r="H120" s="224"/>
      <c r="I120" s="224"/>
      <c r="J120" s="9"/>
      <c r="K120" s="224" t="s">
        <v>161</v>
      </c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4"/>
      <c r="W120" s="224"/>
      <c r="X120" s="224"/>
      <c r="Y120" s="224"/>
      <c r="Z120" s="224"/>
      <c r="AA120" s="224"/>
      <c r="AB120" s="224"/>
      <c r="AC120" s="224"/>
      <c r="AD120" s="224"/>
      <c r="AE120" s="224"/>
      <c r="AF120" s="224"/>
      <c r="AG120" s="239">
        <f>'KS - Kolejnicový systém p...'!J32</f>
        <v>0</v>
      </c>
      <c r="AH120" s="240"/>
      <c r="AI120" s="240"/>
      <c r="AJ120" s="240"/>
      <c r="AK120" s="240"/>
      <c r="AL120" s="240"/>
      <c r="AM120" s="240"/>
      <c r="AN120" s="239">
        <f t="shared" si="0"/>
        <v>0</v>
      </c>
      <c r="AO120" s="240"/>
      <c r="AP120" s="240"/>
      <c r="AQ120" s="84" t="s">
        <v>87</v>
      </c>
      <c r="AR120" s="48"/>
      <c r="AS120" s="85">
        <v>0</v>
      </c>
      <c r="AT120" s="86">
        <f t="shared" si="1"/>
        <v>0</v>
      </c>
      <c r="AU120" s="87">
        <f>'KS - Kolejnicový systém p...'!P121</f>
        <v>0</v>
      </c>
      <c r="AV120" s="86">
        <f>'KS - Kolejnicový systém p...'!J35</f>
        <v>0</v>
      </c>
      <c r="AW120" s="86">
        <f>'KS - Kolejnicový systém p...'!J36</f>
        <v>0</v>
      </c>
      <c r="AX120" s="86">
        <f>'KS - Kolejnicový systém p...'!J37</f>
        <v>0</v>
      </c>
      <c r="AY120" s="86">
        <f>'KS - Kolejnicový systém p...'!J38</f>
        <v>0</v>
      </c>
      <c r="AZ120" s="86">
        <f>'KS - Kolejnicový systém p...'!F35</f>
        <v>0</v>
      </c>
      <c r="BA120" s="86">
        <f>'KS - Kolejnicový systém p...'!F36</f>
        <v>0</v>
      </c>
      <c r="BB120" s="86">
        <f>'KS - Kolejnicový systém p...'!F37</f>
        <v>0</v>
      </c>
      <c r="BC120" s="86">
        <f>'KS - Kolejnicový systém p...'!F38</f>
        <v>0</v>
      </c>
      <c r="BD120" s="88">
        <f>'KS - Kolejnicový systém p...'!F39</f>
        <v>0</v>
      </c>
      <c r="BT120" s="25" t="s">
        <v>85</v>
      </c>
      <c r="BV120" s="25" t="s">
        <v>78</v>
      </c>
      <c r="BW120" s="25" t="s">
        <v>162</v>
      </c>
      <c r="BX120" s="25" t="s">
        <v>84</v>
      </c>
      <c r="CL120" s="25" t="s">
        <v>1</v>
      </c>
    </row>
    <row r="121" spans="1:91" s="6" customFormat="1" ht="16.5" customHeight="1">
      <c r="A121" s="83" t="s">
        <v>86</v>
      </c>
      <c r="B121" s="74"/>
      <c r="C121" s="75"/>
      <c r="D121" s="246" t="s">
        <v>163</v>
      </c>
      <c r="E121" s="246"/>
      <c r="F121" s="246"/>
      <c r="G121" s="246"/>
      <c r="H121" s="246"/>
      <c r="I121" s="76"/>
      <c r="J121" s="246" t="s">
        <v>164</v>
      </c>
      <c r="K121" s="246"/>
      <c r="L121" s="246"/>
      <c r="M121" s="246"/>
      <c r="N121" s="246"/>
      <c r="O121" s="246"/>
      <c r="P121" s="246"/>
      <c r="Q121" s="246"/>
      <c r="R121" s="246"/>
      <c r="S121" s="246"/>
      <c r="T121" s="246"/>
      <c r="U121" s="246"/>
      <c r="V121" s="246"/>
      <c r="W121" s="246"/>
      <c r="X121" s="246"/>
      <c r="Y121" s="246"/>
      <c r="Z121" s="246"/>
      <c r="AA121" s="246"/>
      <c r="AB121" s="246"/>
      <c r="AC121" s="246"/>
      <c r="AD121" s="246"/>
      <c r="AE121" s="246"/>
      <c r="AF121" s="246"/>
      <c r="AG121" s="238">
        <f>'SO 02 - Terasa'!J30</f>
        <v>0</v>
      </c>
      <c r="AH121" s="237"/>
      <c r="AI121" s="237"/>
      <c r="AJ121" s="237"/>
      <c r="AK121" s="237"/>
      <c r="AL121" s="237"/>
      <c r="AM121" s="237"/>
      <c r="AN121" s="238">
        <f t="shared" si="0"/>
        <v>0</v>
      </c>
      <c r="AO121" s="237"/>
      <c r="AP121" s="237"/>
      <c r="AQ121" s="77" t="s">
        <v>82</v>
      </c>
      <c r="AR121" s="74"/>
      <c r="AS121" s="78">
        <v>0</v>
      </c>
      <c r="AT121" s="79">
        <f t="shared" si="1"/>
        <v>0</v>
      </c>
      <c r="AU121" s="80">
        <f>'SO 02 - Terasa'!P123</f>
        <v>0</v>
      </c>
      <c r="AV121" s="79">
        <f>'SO 02 - Terasa'!J33</f>
        <v>0</v>
      </c>
      <c r="AW121" s="79">
        <f>'SO 02 - Terasa'!J34</f>
        <v>0</v>
      </c>
      <c r="AX121" s="79">
        <f>'SO 02 - Terasa'!J35</f>
        <v>0</v>
      </c>
      <c r="AY121" s="79">
        <f>'SO 02 - Terasa'!J36</f>
        <v>0</v>
      </c>
      <c r="AZ121" s="79">
        <f>'SO 02 - Terasa'!F33</f>
        <v>0</v>
      </c>
      <c r="BA121" s="79">
        <f>'SO 02 - Terasa'!F34</f>
        <v>0</v>
      </c>
      <c r="BB121" s="79">
        <f>'SO 02 - Terasa'!F35</f>
        <v>0</v>
      </c>
      <c r="BC121" s="79">
        <f>'SO 02 - Terasa'!F36</f>
        <v>0</v>
      </c>
      <c r="BD121" s="81">
        <f>'SO 02 - Terasa'!F37</f>
        <v>0</v>
      </c>
      <c r="BT121" s="82" t="s">
        <v>83</v>
      </c>
      <c r="BV121" s="82" t="s">
        <v>78</v>
      </c>
      <c r="BW121" s="82" t="s">
        <v>165</v>
      </c>
      <c r="BX121" s="82" t="s">
        <v>5</v>
      </c>
      <c r="CL121" s="82" t="s">
        <v>1</v>
      </c>
      <c r="CM121" s="82" t="s">
        <v>85</v>
      </c>
    </row>
    <row r="122" spans="1:91" s="6" customFormat="1" ht="16.5" customHeight="1">
      <c r="A122" s="83" t="s">
        <v>86</v>
      </c>
      <c r="B122" s="74"/>
      <c r="C122" s="75"/>
      <c r="D122" s="246" t="s">
        <v>166</v>
      </c>
      <c r="E122" s="246"/>
      <c r="F122" s="246"/>
      <c r="G122" s="246"/>
      <c r="H122" s="246"/>
      <c r="I122" s="76"/>
      <c r="J122" s="246" t="s">
        <v>167</v>
      </c>
      <c r="K122" s="246"/>
      <c r="L122" s="246"/>
      <c r="M122" s="246"/>
      <c r="N122" s="246"/>
      <c r="O122" s="246"/>
      <c r="P122" s="246"/>
      <c r="Q122" s="246"/>
      <c r="R122" s="246"/>
      <c r="S122" s="246"/>
      <c r="T122" s="246"/>
      <c r="U122" s="246"/>
      <c r="V122" s="246"/>
      <c r="W122" s="246"/>
      <c r="X122" s="246"/>
      <c r="Y122" s="246"/>
      <c r="Z122" s="246"/>
      <c r="AA122" s="246"/>
      <c r="AB122" s="246"/>
      <c r="AC122" s="246"/>
      <c r="AD122" s="246"/>
      <c r="AE122" s="246"/>
      <c r="AF122" s="246"/>
      <c r="AG122" s="238">
        <f>'SO 03 - Terenní a sadové ...'!J30</f>
        <v>0</v>
      </c>
      <c r="AH122" s="237"/>
      <c r="AI122" s="237"/>
      <c r="AJ122" s="237"/>
      <c r="AK122" s="237"/>
      <c r="AL122" s="237"/>
      <c r="AM122" s="237"/>
      <c r="AN122" s="238">
        <f t="shared" si="0"/>
        <v>0</v>
      </c>
      <c r="AO122" s="237"/>
      <c r="AP122" s="237"/>
      <c r="AQ122" s="77" t="s">
        <v>82</v>
      </c>
      <c r="AR122" s="74"/>
      <c r="AS122" s="78">
        <v>0</v>
      </c>
      <c r="AT122" s="79">
        <f t="shared" si="1"/>
        <v>0</v>
      </c>
      <c r="AU122" s="80">
        <f>'SO 03 - Terenní a sadové ...'!P126</f>
        <v>0</v>
      </c>
      <c r="AV122" s="79">
        <f>'SO 03 - Terenní a sadové ...'!J33</f>
        <v>0</v>
      </c>
      <c r="AW122" s="79">
        <f>'SO 03 - Terenní a sadové ...'!J34</f>
        <v>0</v>
      </c>
      <c r="AX122" s="79">
        <f>'SO 03 - Terenní a sadové ...'!J35</f>
        <v>0</v>
      </c>
      <c r="AY122" s="79">
        <f>'SO 03 - Terenní a sadové ...'!J36</f>
        <v>0</v>
      </c>
      <c r="AZ122" s="79">
        <f>'SO 03 - Terenní a sadové ...'!F33</f>
        <v>0</v>
      </c>
      <c r="BA122" s="79">
        <f>'SO 03 - Terenní a sadové ...'!F34</f>
        <v>0</v>
      </c>
      <c r="BB122" s="79">
        <f>'SO 03 - Terenní a sadové ...'!F35</f>
        <v>0</v>
      </c>
      <c r="BC122" s="79">
        <f>'SO 03 - Terenní a sadové ...'!F36</f>
        <v>0</v>
      </c>
      <c r="BD122" s="81">
        <f>'SO 03 - Terenní a sadové ...'!F37</f>
        <v>0</v>
      </c>
      <c r="BT122" s="82" t="s">
        <v>83</v>
      </c>
      <c r="BV122" s="82" t="s">
        <v>78</v>
      </c>
      <c r="BW122" s="82" t="s">
        <v>168</v>
      </c>
      <c r="BX122" s="82" t="s">
        <v>5</v>
      </c>
      <c r="CL122" s="82" t="s">
        <v>1</v>
      </c>
      <c r="CM122" s="82" t="s">
        <v>85</v>
      </c>
    </row>
    <row r="123" spans="1:91" s="6" customFormat="1" ht="16.5" customHeight="1">
      <c r="A123" s="83" t="s">
        <v>86</v>
      </c>
      <c r="B123" s="74"/>
      <c r="C123" s="75"/>
      <c r="D123" s="246" t="s">
        <v>169</v>
      </c>
      <c r="E123" s="246"/>
      <c r="F123" s="246"/>
      <c r="G123" s="246"/>
      <c r="H123" s="246"/>
      <c r="I123" s="76"/>
      <c r="J123" s="246" t="s">
        <v>170</v>
      </c>
      <c r="K123" s="246"/>
      <c r="L123" s="246"/>
      <c r="M123" s="246"/>
      <c r="N123" s="246"/>
      <c r="O123" s="246"/>
      <c r="P123" s="246"/>
      <c r="Q123" s="246"/>
      <c r="R123" s="246"/>
      <c r="S123" s="246"/>
      <c r="T123" s="246"/>
      <c r="U123" s="246"/>
      <c r="V123" s="246"/>
      <c r="W123" s="246"/>
      <c r="X123" s="246"/>
      <c r="Y123" s="246"/>
      <c r="Z123" s="246"/>
      <c r="AA123" s="246"/>
      <c r="AB123" s="246"/>
      <c r="AC123" s="246"/>
      <c r="AD123" s="246"/>
      <c r="AE123" s="246"/>
      <c r="AF123" s="246"/>
      <c r="AG123" s="238">
        <f>'SO 04 - Oplocení'!J30</f>
        <v>0</v>
      </c>
      <c r="AH123" s="237"/>
      <c r="AI123" s="237"/>
      <c r="AJ123" s="237"/>
      <c r="AK123" s="237"/>
      <c r="AL123" s="237"/>
      <c r="AM123" s="237"/>
      <c r="AN123" s="238">
        <f t="shared" si="0"/>
        <v>0</v>
      </c>
      <c r="AO123" s="237"/>
      <c r="AP123" s="237"/>
      <c r="AQ123" s="77" t="s">
        <v>82</v>
      </c>
      <c r="AR123" s="74"/>
      <c r="AS123" s="78">
        <v>0</v>
      </c>
      <c r="AT123" s="79">
        <f t="shared" si="1"/>
        <v>0</v>
      </c>
      <c r="AU123" s="80">
        <f>'SO 04 - Oplocení'!P120</f>
        <v>0</v>
      </c>
      <c r="AV123" s="79">
        <f>'SO 04 - Oplocení'!J33</f>
        <v>0</v>
      </c>
      <c r="AW123" s="79">
        <f>'SO 04 - Oplocení'!J34</f>
        <v>0</v>
      </c>
      <c r="AX123" s="79">
        <f>'SO 04 - Oplocení'!J35</f>
        <v>0</v>
      </c>
      <c r="AY123" s="79">
        <f>'SO 04 - Oplocení'!J36</f>
        <v>0</v>
      </c>
      <c r="AZ123" s="79">
        <f>'SO 04 - Oplocení'!F33</f>
        <v>0</v>
      </c>
      <c r="BA123" s="79">
        <f>'SO 04 - Oplocení'!F34</f>
        <v>0</v>
      </c>
      <c r="BB123" s="79">
        <f>'SO 04 - Oplocení'!F35</f>
        <v>0</v>
      </c>
      <c r="BC123" s="79">
        <f>'SO 04 - Oplocení'!F36</f>
        <v>0</v>
      </c>
      <c r="BD123" s="81">
        <f>'SO 04 - Oplocení'!F37</f>
        <v>0</v>
      </c>
      <c r="BT123" s="82" t="s">
        <v>83</v>
      </c>
      <c r="BV123" s="82" t="s">
        <v>78</v>
      </c>
      <c r="BW123" s="82" t="s">
        <v>171</v>
      </c>
      <c r="BX123" s="82" t="s">
        <v>5</v>
      </c>
      <c r="CL123" s="82" t="s">
        <v>1</v>
      </c>
      <c r="CM123" s="82" t="s">
        <v>85</v>
      </c>
    </row>
    <row r="124" spans="1:91" s="6" customFormat="1" ht="16.5" customHeight="1">
      <c r="A124" s="83" t="s">
        <v>86</v>
      </c>
      <c r="B124" s="74"/>
      <c r="C124" s="75"/>
      <c r="D124" s="246" t="s">
        <v>172</v>
      </c>
      <c r="E124" s="246"/>
      <c r="F124" s="246"/>
      <c r="G124" s="246"/>
      <c r="H124" s="246"/>
      <c r="I124" s="76"/>
      <c r="J124" s="246" t="s">
        <v>173</v>
      </c>
      <c r="K124" s="246"/>
      <c r="L124" s="246"/>
      <c r="M124" s="246"/>
      <c r="N124" s="246"/>
      <c r="O124" s="246"/>
      <c r="P124" s="246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46"/>
      <c r="AE124" s="246"/>
      <c r="AF124" s="246"/>
      <c r="AG124" s="238">
        <f>'TČ.V - Vrty pro tepelná č...'!J30</f>
        <v>0</v>
      </c>
      <c r="AH124" s="237"/>
      <c r="AI124" s="237"/>
      <c r="AJ124" s="237"/>
      <c r="AK124" s="237"/>
      <c r="AL124" s="237"/>
      <c r="AM124" s="237"/>
      <c r="AN124" s="238">
        <f t="shared" si="0"/>
        <v>0</v>
      </c>
      <c r="AO124" s="237"/>
      <c r="AP124" s="237"/>
      <c r="AQ124" s="77" t="s">
        <v>82</v>
      </c>
      <c r="AR124" s="74"/>
      <c r="AS124" s="78">
        <v>0</v>
      </c>
      <c r="AT124" s="79">
        <f t="shared" si="1"/>
        <v>0</v>
      </c>
      <c r="AU124" s="80">
        <f>'TČ.V - Vrty pro tepelná č...'!P122</f>
        <v>0</v>
      </c>
      <c r="AV124" s="79">
        <f>'TČ.V - Vrty pro tepelná č...'!J33</f>
        <v>0</v>
      </c>
      <c r="AW124" s="79">
        <f>'TČ.V - Vrty pro tepelná č...'!J34</f>
        <v>0</v>
      </c>
      <c r="AX124" s="79">
        <f>'TČ.V - Vrty pro tepelná č...'!J35</f>
        <v>0</v>
      </c>
      <c r="AY124" s="79">
        <f>'TČ.V - Vrty pro tepelná č...'!J36</f>
        <v>0</v>
      </c>
      <c r="AZ124" s="79">
        <f>'TČ.V - Vrty pro tepelná č...'!F33</f>
        <v>0</v>
      </c>
      <c r="BA124" s="79">
        <f>'TČ.V - Vrty pro tepelná č...'!F34</f>
        <v>0</v>
      </c>
      <c r="BB124" s="79">
        <f>'TČ.V - Vrty pro tepelná č...'!F35</f>
        <v>0</v>
      </c>
      <c r="BC124" s="79">
        <f>'TČ.V - Vrty pro tepelná č...'!F36</f>
        <v>0</v>
      </c>
      <c r="BD124" s="81">
        <f>'TČ.V - Vrty pro tepelná č...'!F37</f>
        <v>0</v>
      </c>
      <c r="BT124" s="82" t="s">
        <v>83</v>
      </c>
      <c r="BV124" s="82" t="s">
        <v>78</v>
      </c>
      <c r="BW124" s="82" t="s">
        <v>174</v>
      </c>
      <c r="BX124" s="82" t="s">
        <v>5</v>
      </c>
      <c r="CL124" s="82" t="s">
        <v>1</v>
      </c>
      <c r="CM124" s="82" t="s">
        <v>85</v>
      </c>
    </row>
    <row r="125" spans="1:91" s="6" customFormat="1" ht="16.5" customHeight="1">
      <c r="A125" s="83" t="s">
        <v>86</v>
      </c>
      <c r="B125" s="74"/>
      <c r="C125" s="75"/>
      <c r="D125" s="246" t="s">
        <v>175</v>
      </c>
      <c r="E125" s="246"/>
      <c r="F125" s="246"/>
      <c r="G125" s="246"/>
      <c r="H125" s="246"/>
      <c r="I125" s="76"/>
      <c r="J125" s="246" t="s">
        <v>176</v>
      </c>
      <c r="K125" s="246"/>
      <c r="L125" s="246"/>
      <c r="M125" s="246"/>
      <c r="N125" s="246"/>
      <c r="O125" s="246"/>
      <c r="P125" s="246"/>
      <c r="Q125" s="246"/>
      <c r="R125" s="246"/>
      <c r="S125" s="246"/>
      <c r="T125" s="246"/>
      <c r="U125" s="246"/>
      <c r="V125" s="246"/>
      <c r="W125" s="246"/>
      <c r="X125" s="246"/>
      <c r="Y125" s="246"/>
      <c r="Z125" s="246"/>
      <c r="AA125" s="246"/>
      <c r="AB125" s="246"/>
      <c r="AC125" s="246"/>
      <c r="AD125" s="246"/>
      <c r="AE125" s="246"/>
      <c r="AF125" s="246"/>
      <c r="AG125" s="238">
        <f>'VRN - Vedlejší rozpočtové...'!J30</f>
        <v>0</v>
      </c>
      <c r="AH125" s="237"/>
      <c r="AI125" s="237"/>
      <c r="AJ125" s="237"/>
      <c r="AK125" s="237"/>
      <c r="AL125" s="237"/>
      <c r="AM125" s="237"/>
      <c r="AN125" s="238">
        <f t="shared" si="0"/>
        <v>0</v>
      </c>
      <c r="AO125" s="237"/>
      <c r="AP125" s="237"/>
      <c r="AQ125" s="77" t="s">
        <v>82</v>
      </c>
      <c r="AR125" s="74"/>
      <c r="AS125" s="89">
        <v>0</v>
      </c>
      <c r="AT125" s="90">
        <f t="shared" si="1"/>
        <v>0</v>
      </c>
      <c r="AU125" s="91">
        <f>'VRN - Vedlejší rozpočtové...'!P122</f>
        <v>0</v>
      </c>
      <c r="AV125" s="90">
        <f>'VRN - Vedlejší rozpočtové...'!J33</f>
        <v>0</v>
      </c>
      <c r="AW125" s="90">
        <f>'VRN - Vedlejší rozpočtové...'!J34</f>
        <v>0</v>
      </c>
      <c r="AX125" s="90">
        <f>'VRN - Vedlejší rozpočtové...'!J35</f>
        <v>0</v>
      </c>
      <c r="AY125" s="90">
        <f>'VRN - Vedlejší rozpočtové...'!J36</f>
        <v>0</v>
      </c>
      <c r="AZ125" s="90">
        <f>'VRN - Vedlejší rozpočtové...'!F33</f>
        <v>0</v>
      </c>
      <c r="BA125" s="90">
        <f>'VRN - Vedlejší rozpočtové...'!F34</f>
        <v>0</v>
      </c>
      <c r="BB125" s="90">
        <f>'VRN - Vedlejší rozpočtové...'!F35</f>
        <v>0</v>
      </c>
      <c r="BC125" s="90">
        <f>'VRN - Vedlejší rozpočtové...'!F36</f>
        <v>0</v>
      </c>
      <c r="BD125" s="92">
        <f>'VRN - Vedlejší rozpočtové...'!F37</f>
        <v>0</v>
      </c>
      <c r="BT125" s="82" t="s">
        <v>83</v>
      </c>
      <c r="BV125" s="82" t="s">
        <v>78</v>
      </c>
      <c r="BW125" s="82" t="s">
        <v>177</v>
      </c>
      <c r="BX125" s="82" t="s">
        <v>5</v>
      </c>
      <c r="CL125" s="82" t="s">
        <v>1</v>
      </c>
      <c r="CM125" s="82" t="s">
        <v>85</v>
      </c>
    </row>
    <row r="126" spans="1:91" s="1" customFormat="1" ht="30" customHeight="1">
      <c r="B126" s="32"/>
      <c r="AR126" s="32"/>
    </row>
    <row r="127" spans="1:91" s="1" customFormat="1" ht="7.15" customHeight="1">
      <c r="B127" s="44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32"/>
    </row>
  </sheetData>
  <sheetProtection algorithmName="SHA-512" hashValue="4tquxn7B7B7y858hJuveaGHzyt9P73rcufJb15LN96Lz4UsFS33R6ELmbXG8kuXRGHl46m/60zbQs7JujN/2UQ==" saltValue="RZvmQBm7cBTJqZv8E/fPPsx2aLAlXc1XKG3NJ2UmePwNsmtDg3qnBU42X16dUfBnYAWp0HC+9hRQmbPdItAMLw==" spinCount="100000" sheet="1" objects="1" scenarios="1" formatColumns="0" formatRows="0"/>
  <mergeCells count="162">
    <mergeCell ref="G104:K104"/>
    <mergeCell ref="M104:AF104"/>
    <mergeCell ref="G105:K105"/>
    <mergeCell ref="M105:AF105"/>
    <mergeCell ref="M106:AF106"/>
    <mergeCell ref="G106:K106"/>
    <mergeCell ref="M107:AF107"/>
    <mergeCell ref="G107:K107"/>
    <mergeCell ref="F108:J108"/>
    <mergeCell ref="L108:AF108"/>
    <mergeCell ref="E109:I109"/>
    <mergeCell ref="K109:AF109"/>
    <mergeCell ref="K110:AF110"/>
    <mergeCell ref="E110:I110"/>
    <mergeCell ref="F111:J111"/>
    <mergeCell ref="L111:AF111"/>
    <mergeCell ref="L112:AF112"/>
    <mergeCell ref="F112:J112"/>
    <mergeCell ref="L113:AF113"/>
    <mergeCell ref="F113:J113"/>
    <mergeCell ref="L114:AF114"/>
    <mergeCell ref="F114:J114"/>
    <mergeCell ref="F115:J115"/>
    <mergeCell ref="L115:AF115"/>
    <mergeCell ref="L116:AF116"/>
    <mergeCell ref="F116:J116"/>
    <mergeCell ref="F117:J117"/>
    <mergeCell ref="L117:AF117"/>
    <mergeCell ref="L118:AF118"/>
    <mergeCell ref="F118:J118"/>
    <mergeCell ref="F119:J119"/>
    <mergeCell ref="L119:AF119"/>
    <mergeCell ref="E120:I120"/>
    <mergeCell ref="K120:AF120"/>
    <mergeCell ref="D121:H121"/>
    <mergeCell ref="J121:AF121"/>
    <mergeCell ref="D122:H122"/>
    <mergeCell ref="J122:AF122"/>
    <mergeCell ref="D123:H123"/>
    <mergeCell ref="J123:AF123"/>
    <mergeCell ref="D124:H124"/>
    <mergeCell ref="J124:AF124"/>
    <mergeCell ref="D125:H125"/>
    <mergeCell ref="J125:AF125"/>
    <mergeCell ref="AN101:AP101"/>
    <mergeCell ref="AG101:AM101"/>
    <mergeCell ref="AN102:AP102"/>
    <mergeCell ref="AG102:AM102"/>
    <mergeCell ref="AG103:AM103"/>
    <mergeCell ref="AN103:AP103"/>
    <mergeCell ref="AG104:AM104"/>
    <mergeCell ref="AN104:AP104"/>
    <mergeCell ref="AN105:AP105"/>
    <mergeCell ref="AG105:AM105"/>
    <mergeCell ref="AN106:AP106"/>
    <mergeCell ref="AG106:AM106"/>
    <mergeCell ref="AG107:AM107"/>
    <mergeCell ref="AN107:AP107"/>
    <mergeCell ref="AN108:AP108"/>
    <mergeCell ref="AG108:AM108"/>
    <mergeCell ref="AN109:AP109"/>
    <mergeCell ref="AG109:AM109"/>
    <mergeCell ref="AG110:AM110"/>
    <mergeCell ref="AN110:AP110"/>
    <mergeCell ref="AG111:AM111"/>
    <mergeCell ref="AN111:AP111"/>
    <mergeCell ref="AG112:AM112"/>
    <mergeCell ref="AN112:AP112"/>
    <mergeCell ref="AG113:AM113"/>
    <mergeCell ref="AN113:AP113"/>
    <mergeCell ref="AN114:AP114"/>
    <mergeCell ref="AG114:AM114"/>
    <mergeCell ref="AG115:AM115"/>
    <mergeCell ref="AN115:AP115"/>
    <mergeCell ref="AN116:AP116"/>
    <mergeCell ref="AG116:AM116"/>
    <mergeCell ref="AN117:AP117"/>
    <mergeCell ref="AG117:AM117"/>
    <mergeCell ref="AN118:AP118"/>
    <mergeCell ref="AG118:AM118"/>
    <mergeCell ref="AN119:AP119"/>
    <mergeCell ref="AG119:AM119"/>
    <mergeCell ref="AN120:AP120"/>
    <mergeCell ref="AG120:AM120"/>
    <mergeCell ref="AN121:AP121"/>
    <mergeCell ref="AG121:AM121"/>
    <mergeCell ref="AN122:AP122"/>
    <mergeCell ref="AG122:AM122"/>
    <mergeCell ref="AN123:AP123"/>
    <mergeCell ref="AG123:AM123"/>
    <mergeCell ref="AN124:AP124"/>
    <mergeCell ref="AG124:AM124"/>
    <mergeCell ref="AN125:AP125"/>
    <mergeCell ref="AG125:AM125"/>
    <mergeCell ref="M102:AF102"/>
    <mergeCell ref="G102:K102"/>
    <mergeCell ref="L85:AO85"/>
    <mergeCell ref="C92:G92"/>
    <mergeCell ref="I92:AF92"/>
    <mergeCell ref="J95:AF95"/>
    <mergeCell ref="D95:H95"/>
    <mergeCell ref="K96:AF96"/>
    <mergeCell ref="E96:I96"/>
    <mergeCell ref="K97:AF97"/>
    <mergeCell ref="E97:I97"/>
    <mergeCell ref="AN94:AP94"/>
    <mergeCell ref="L98:AF98"/>
    <mergeCell ref="F98:J98"/>
    <mergeCell ref="F99:J99"/>
    <mergeCell ref="L99:AF99"/>
    <mergeCell ref="L100:AF100"/>
    <mergeCell ref="F100:J100"/>
    <mergeCell ref="L101:AF101"/>
    <mergeCell ref="F101:J101"/>
    <mergeCell ref="L33:P33"/>
    <mergeCell ref="AK33:AO33"/>
    <mergeCell ref="W33:AE33"/>
    <mergeCell ref="M103:AF103"/>
    <mergeCell ref="G103:K103"/>
    <mergeCell ref="AM87:AN87"/>
    <mergeCell ref="AM89:AP89"/>
    <mergeCell ref="AS89:AT91"/>
    <mergeCell ref="AM90:AP90"/>
    <mergeCell ref="AN92:AP92"/>
    <mergeCell ref="AG92:AM92"/>
    <mergeCell ref="AG95:AM95"/>
    <mergeCell ref="AN95:AP95"/>
    <mergeCell ref="AG96:AM96"/>
    <mergeCell ref="AN96:AP96"/>
    <mergeCell ref="AN97:AP97"/>
    <mergeCell ref="AG97:AM97"/>
    <mergeCell ref="AN98:AP98"/>
    <mergeCell ref="AG98:AM98"/>
    <mergeCell ref="AG99:AM99"/>
    <mergeCell ref="AN99:AP99"/>
    <mergeCell ref="AG100:AM100"/>
    <mergeCell ref="AN100:AP100"/>
    <mergeCell ref="AG94:AM94"/>
    <mergeCell ref="AK35:AO35"/>
    <mergeCell ref="X35:AB35"/>
    <mergeCell ref="AR2:BE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</mergeCells>
  <hyperlinks>
    <hyperlink ref="A96" location="'SO 01 - Pobytová odlehčov...'!C2" display="/"/>
    <hyperlink ref="A98" location="'SO01 - ESI'!C2" display="/"/>
    <hyperlink ref="A99" location="'SO02 - MaR'!C2" display="/"/>
    <hyperlink ref="A100" location="'SO03 - VZT'!C2" display="/"/>
    <hyperlink ref="A102" location="'04a - Přípojka vody'!C2" display="/"/>
    <hyperlink ref="A103" location="'04b - Přípojka dešťové ka...'!C2" display="/"/>
    <hyperlink ref="A104" location="'04c - Venkovní kanalizace'!C2" display="/"/>
    <hyperlink ref="A105" location="'04d - Venkovní vodovod'!C2" display="/"/>
    <hyperlink ref="A106" location="'04e - ČS + Systém dešťové...'!C2" display="/"/>
    <hyperlink ref="A107" location="'04f - Vnitřní ZTI'!C2" display="/"/>
    <hyperlink ref="A108" location="'SO05 - UTCH'!C2" display="/"/>
    <hyperlink ref="A109" location="'ZP - Zařizovací předměty'!C2" display="/"/>
    <hyperlink ref="A111" location="'001 - EPS - Elektrická po...'!C2" display="/"/>
    <hyperlink ref="A112" location="'002 - SK - Strukturovaná ...'!C2" display="/"/>
    <hyperlink ref="A113" location="'003 - CCTV – kamerový systém'!C2" display="/"/>
    <hyperlink ref="A114" location="'004 - STA - Společná tele...'!C2" display="/"/>
    <hyperlink ref="A115" location="'005 - ACS, INT, TÚ - inte...'!C2" display="/"/>
    <hyperlink ref="A116" location="'006 - KS – Komunikační sy...'!C2" display="/"/>
    <hyperlink ref="A117" location="'007 - AKT - Aktivní prvky...'!C2" display="/"/>
    <hyperlink ref="A118" location="'008 - hlavní kabelové trasy'!C2" display="/"/>
    <hyperlink ref="A119" location="'009 - ostatní'!C2" display="/"/>
    <hyperlink ref="A120" location="'KS - Kolejnicový systém p...'!C2" display="/"/>
    <hyperlink ref="A121" location="'SO 02 - Terasa'!C2" display="/"/>
    <hyperlink ref="A122" location="'SO 03 - Terenní a sadové ...'!C2" display="/"/>
    <hyperlink ref="A123" location="'SO 04 - Oplocení'!C2" display="/"/>
    <hyperlink ref="A124" location="'TČ.V - Vrty pro tepelná č...'!C2" display="/"/>
    <hyperlink ref="A125" location="'VRN - Vedlejší rozpočtové...'!C2" display="/"/>
  </hyperlinks>
  <pageMargins left="0.39374999999999999" right="0.39374999999999999" top="0.39374999999999999" bottom="0.39374999999999999" header="0" footer="0"/>
  <pageSetup paperSize="9" scale="75" fitToHeight="100" orientation="portrait" blackAndWhite="1" r:id="rId1"/>
  <headerFooter>
    <oddFooter>&amp;CStrana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45"/>
  <sheetViews>
    <sheetView showGridLines="0" topLeftCell="A120" workbookViewId="0">
      <selection activeCell="G131" sqref="G131"/>
    </sheetView>
  </sheetViews>
  <sheetFormatPr defaultRowHeight="11.25"/>
  <cols>
    <col min="1" max="1" width="8.33203125" customWidth="1"/>
    <col min="2" max="2" width="1.33203125" customWidth="1"/>
    <col min="3" max="3" width="4.1640625" customWidth="1"/>
    <col min="4" max="4" width="4.33203125" customWidth="1"/>
    <col min="5" max="5" width="17.1640625" customWidth="1"/>
    <col min="6" max="6" width="50.6640625" customWidth="1"/>
    <col min="7" max="7" width="7.5" customWidth="1"/>
    <col min="8" max="8" width="14" customWidth="1"/>
    <col min="9" max="9" width="15.6640625" customWidth="1"/>
    <col min="10" max="11" width="22.33203125" customWidth="1"/>
    <col min="12" max="12" width="9.33203125" customWidth="1"/>
    <col min="13" max="13" width="10.66406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.15" customHeight="1"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7" t="s">
        <v>120</v>
      </c>
    </row>
    <row r="3" spans="2:46" ht="7.1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ht="25.15" customHeight="1">
      <c r="B4" s="20"/>
      <c r="D4" s="21" t="s">
        <v>182</v>
      </c>
      <c r="L4" s="20"/>
      <c r="M4" s="94" t="s">
        <v>10</v>
      </c>
      <c r="AT4" s="17" t="s">
        <v>4</v>
      </c>
    </row>
    <row r="5" spans="2:46" ht="7.15" customHeight="1">
      <c r="B5" s="20"/>
      <c r="L5" s="20"/>
    </row>
    <row r="6" spans="2:46" ht="12" customHeight="1">
      <c r="B6" s="20"/>
      <c r="D6" s="27" t="s">
        <v>16</v>
      </c>
      <c r="L6" s="20"/>
    </row>
    <row r="7" spans="2:46" ht="16.5" customHeight="1">
      <c r="B7" s="20"/>
      <c r="E7" s="249" t="str">
        <f>'Rekapitulace stavby'!K6</f>
        <v>Pobytová odlehčovací služba Zábřeh - Sušilova</v>
      </c>
      <c r="F7" s="250"/>
      <c r="G7" s="250"/>
      <c r="H7" s="250"/>
      <c r="L7" s="20"/>
    </row>
    <row r="8" spans="2:46" ht="12.75">
      <c r="B8" s="20"/>
      <c r="D8" s="27" t="s">
        <v>191</v>
      </c>
      <c r="L8" s="20"/>
    </row>
    <row r="9" spans="2:46" ht="16.5" customHeight="1">
      <c r="B9" s="20"/>
      <c r="E9" s="249" t="s">
        <v>194</v>
      </c>
      <c r="F9" s="209"/>
      <c r="G9" s="209"/>
      <c r="H9" s="209"/>
      <c r="L9" s="20"/>
    </row>
    <row r="10" spans="2:46" ht="12" customHeight="1">
      <c r="B10" s="20"/>
      <c r="D10" s="27" t="s">
        <v>3006</v>
      </c>
      <c r="L10" s="20"/>
    </row>
    <row r="11" spans="2:46" s="1" customFormat="1" ht="16.5" customHeight="1">
      <c r="B11" s="32"/>
      <c r="E11" s="231" t="s">
        <v>3007</v>
      </c>
      <c r="F11" s="248"/>
      <c r="G11" s="248"/>
      <c r="H11" s="248"/>
      <c r="L11" s="32"/>
    </row>
    <row r="12" spans="2:46" s="1" customFormat="1" ht="12" customHeight="1">
      <c r="B12" s="32"/>
      <c r="D12" s="27" t="s">
        <v>4438</v>
      </c>
      <c r="L12" s="32"/>
    </row>
    <row r="13" spans="2:46" s="1" customFormat="1" ht="16.5" customHeight="1">
      <c r="B13" s="32"/>
      <c r="E13" s="243" t="s">
        <v>4731</v>
      </c>
      <c r="F13" s="248"/>
      <c r="G13" s="248"/>
      <c r="H13" s="248"/>
      <c r="L13" s="32"/>
    </row>
    <row r="14" spans="2:46" s="1" customFormat="1">
      <c r="B14" s="32"/>
      <c r="L14" s="32"/>
    </row>
    <row r="15" spans="2:46" s="1" customFormat="1" ht="12" customHeight="1">
      <c r="B15" s="32"/>
      <c r="D15" s="27" t="s">
        <v>18</v>
      </c>
      <c r="F15" s="25" t="s">
        <v>1</v>
      </c>
      <c r="I15" s="27" t="s">
        <v>19</v>
      </c>
      <c r="J15" s="25" t="s">
        <v>1</v>
      </c>
      <c r="L15" s="32"/>
    </row>
    <row r="16" spans="2:46" s="1" customFormat="1" ht="12" customHeight="1">
      <c r="B16" s="32"/>
      <c r="D16" s="27" t="s">
        <v>20</v>
      </c>
      <c r="F16" s="25" t="s">
        <v>21</v>
      </c>
      <c r="I16" s="27" t="s">
        <v>22</v>
      </c>
      <c r="J16" s="52" t="str">
        <f>'Rekapitulace stavby'!AN8</f>
        <v>5. 7. 2024</v>
      </c>
      <c r="L16" s="32"/>
    </row>
    <row r="17" spans="2:12" s="1" customFormat="1" ht="10.9" customHeight="1">
      <c r="B17" s="32"/>
      <c r="L17" s="32"/>
    </row>
    <row r="18" spans="2:12" s="1" customFormat="1" ht="12" customHeight="1">
      <c r="B18" s="32"/>
      <c r="D18" s="27" t="s">
        <v>24</v>
      </c>
      <c r="I18" s="27" t="s">
        <v>25</v>
      </c>
      <c r="J18" s="25" t="s">
        <v>1</v>
      </c>
      <c r="L18" s="32"/>
    </row>
    <row r="19" spans="2:12" s="1" customFormat="1" ht="18" customHeight="1">
      <c r="B19" s="32"/>
      <c r="E19" s="25" t="s">
        <v>26</v>
      </c>
      <c r="I19" s="27" t="s">
        <v>27</v>
      </c>
      <c r="J19" s="25" t="s">
        <v>1</v>
      </c>
      <c r="L19" s="32"/>
    </row>
    <row r="20" spans="2:12" s="1" customFormat="1" ht="7.15" customHeight="1">
      <c r="B20" s="32"/>
      <c r="L20" s="32"/>
    </row>
    <row r="21" spans="2:12" s="1" customFormat="1" ht="12" customHeight="1">
      <c r="B21" s="32"/>
      <c r="D21" s="27" t="s">
        <v>28</v>
      </c>
      <c r="I21" s="27" t="s">
        <v>25</v>
      </c>
      <c r="J21" s="28" t="str">
        <f>'Rekapitulace stavby'!AN13</f>
        <v>Vyplň údaj</v>
      </c>
      <c r="L21" s="32"/>
    </row>
    <row r="22" spans="2:12" s="1" customFormat="1" ht="18" customHeight="1">
      <c r="B22" s="32"/>
      <c r="E22" s="251" t="str">
        <f>'Rekapitulace stavby'!E14</f>
        <v>Vyplň údaj</v>
      </c>
      <c r="F22" s="213"/>
      <c r="G22" s="213"/>
      <c r="H22" s="213"/>
      <c r="I22" s="27" t="s">
        <v>27</v>
      </c>
      <c r="J22" s="28" t="str">
        <f>'Rekapitulace stavby'!AN14</f>
        <v>Vyplň údaj</v>
      </c>
      <c r="L22" s="32"/>
    </row>
    <row r="23" spans="2:12" s="1" customFormat="1" ht="7.15" customHeight="1">
      <c r="B23" s="32"/>
      <c r="L23" s="32"/>
    </row>
    <row r="24" spans="2:12" s="1" customFormat="1" ht="12" customHeight="1">
      <c r="B24" s="32"/>
      <c r="D24" s="27" t="s">
        <v>30</v>
      </c>
      <c r="I24" s="27" t="s">
        <v>25</v>
      </c>
      <c r="J24" s="25" t="s">
        <v>1</v>
      </c>
      <c r="L24" s="32"/>
    </row>
    <row r="25" spans="2:12" s="1" customFormat="1" ht="18" customHeight="1">
      <c r="B25" s="32"/>
      <c r="E25" s="25" t="s">
        <v>31</v>
      </c>
      <c r="I25" s="27" t="s">
        <v>27</v>
      </c>
      <c r="J25" s="25" t="s">
        <v>1</v>
      </c>
      <c r="L25" s="32"/>
    </row>
    <row r="26" spans="2:12" s="1" customFormat="1" ht="7.15" customHeight="1">
      <c r="B26" s="32"/>
      <c r="L26" s="32"/>
    </row>
    <row r="27" spans="2:12" s="1" customFormat="1" ht="12" customHeight="1">
      <c r="B27" s="32"/>
      <c r="D27" s="27" t="s">
        <v>33</v>
      </c>
      <c r="I27" s="27" t="s">
        <v>25</v>
      </c>
      <c r="J27" s="25" t="s">
        <v>1</v>
      </c>
      <c r="L27" s="32"/>
    </row>
    <row r="28" spans="2:12" s="1" customFormat="1" ht="18" customHeight="1">
      <c r="B28" s="32"/>
      <c r="E28" s="25" t="s">
        <v>3010</v>
      </c>
      <c r="I28" s="27" t="s">
        <v>27</v>
      </c>
      <c r="J28" s="25" t="s">
        <v>1</v>
      </c>
      <c r="L28" s="32"/>
    </row>
    <row r="29" spans="2:12" s="1" customFormat="1" ht="7.15" customHeight="1">
      <c r="B29" s="32"/>
      <c r="L29" s="32"/>
    </row>
    <row r="30" spans="2:12" s="1" customFormat="1" ht="12" customHeight="1">
      <c r="B30" s="32"/>
      <c r="D30" s="27" t="s">
        <v>35</v>
      </c>
      <c r="L30" s="32"/>
    </row>
    <row r="31" spans="2:12" s="7" customFormat="1" ht="16.5" customHeight="1">
      <c r="B31" s="95"/>
      <c r="E31" s="217" t="s">
        <v>1</v>
      </c>
      <c r="F31" s="217"/>
      <c r="G31" s="217"/>
      <c r="H31" s="217"/>
      <c r="L31" s="95"/>
    </row>
    <row r="32" spans="2:12" s="1" customFormat="1" ht="7.15" customHeight="1">
      <c r="B32" s="32"/>
      <c r="L32" s="32"/>
    </row>
    <row r="33" spans="2:12" s="1" customFormat="1" ht="7.1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25.35" customHeight="1">
      <c r="B34" s="32"/>
      <c r="D34" s="97" t="s">
        <v>36</v>
      </c>
      <c r="J34" s="66">
        <f>ROUND(J126, 2)</f>
        <v>0</v>
      </c>
      <c r="L34" s="32"/>
    </row>
    <row r="35" spans="2:12" s="1" customFormat="1" ht="7.15" customHeight="1">
      <c r="B35" s="32"/>
      <c r="D35" s="53"/>
      <c r="E35" s="53"/>
      <c r="F35" s="53"/>
      <c r="G35" s="53"/>
      <c r="H35" s="53"/>
      <c r="I35" s="53"/>
      <c r="J35" s="53"/>
      <c r="K35" s="53"/>
      <c r="L35" s="32"/>
    </row>
    <row r="36" spans="2:12" s="1" customFormat="1" ht="14.45" customHeight="1">
      <c r="B36" s="32"/>
      <c r="F36" s="35" t="s">
        <v>38</v>
      </c>
      <c r="I36" s="35" t="s">
        <v>37</v>
      </c>
      <c r="J36" s="35" t="s">
        <v>39</v>
      </c>
      <c r="L36" s="32"/>
    </row>
    <row r="37" spans="2:12" s="1" customFormat="1" ht="14.45" customHeight="1">
      <c r="B37" s="32"/>
      <c r="D37" s="55" t="s">
        <v>40</v>
      </c>
      <c r="E37" s="27" t="s">
        <v>41</v>
      </c>
      <c r="F37" s="86">
        <f>ROUND((SUM(BE126:BE144)),  2)</f>
        <v>0</v>
      </c>
      <c r="I37" s="98">
        <v>0.21</v>
      </c>
      <c r="J37" s="86">
        <f>ROUND(((SUM(BE126:BE144))*I37),  2)</f>
        <v>0</v>
      </c>
      <c r="L37" s="32"/>
    </row>
    <row r="38" spans="2:12" s="1" customFormat="1" ht="14.45" customHeight="1">
      <c r="B38" s="32"/>
      <c r="E38" s="27" t="s">
        <v>42</v>
      </c>
      <c r="F38" s="86">
        <f>ROUND((SUM(BF126:BF144)),  2)</f>
        <v>0</v>
      </c>
      <c r="I38" s="98">
        <v>0.12</v>
      </c>
      <c r="J38" s="86">
        <f>ROUND(((SUM(BF126:BF144))*I38),  2)</f>
        <v>0</v>
      </c>
      <c r="L38" s="32"/>
    </row>
    <row r="39" spans="2:12" s="1" customFormat="1" ht="14.45" hidden="1" customHeight="1">
      <c r="B39" s="32"/>
      <c r="E39" s="27" t="s">
        <v>43</v>
      </c>
      <c r="F39" s="86">
        <f>ROUND((SUM(BG126:BG144)),  2)</f>
        <v>0</v>
      </c>
      <c r="I39" s="98">
        <v>0.21</v>
      </c>
      <c r="J39" s="86">
        <f>0</f>
        <v>0</v>
      </c>
      <c r="L39" s="32"/>
    </row>
    <row r="40" spans="2:12" s="1" customFormat="1" ht="14.45" hidden="1" customHeight="1">
      <c r="B40" s="32"/>
      <c r="E40" s="27" t="s">
        <v>44</v>
      </c>
      <c r="F40" s="86">
        <f>ROUND((SUM(BH126:BH144)),  2)</f>
        <v>0</v>
      </c>
      <c r="I40" s="98">
        <v>0.12</v>
      </c>
      <c r="J40" s="86">
        <f>0</f>
        <v>0</v>
      </c>
      <c r="L40" s="32"/>
    </row>
    <row r="41" spans="2:12" s="1" customFormat="1" ht="14.45" hidden="1" customHeight="1">
      <c r="B41" s="32"/>
      <c r="E41" s="27" t="s">
        <v>45</v>
      </c>
      <c r="F41" s="86">
        <f>ROUND((SUM(BI126:BI144)),  2)</f>
        <v>0</v>
      </c>
      <c r="I41" s="98">
        <v>0</v>
      </c>
      <c r="J41" s="86">
        <f>0</f>
        <v>0</v>
      </c>
      <c r="L41" s="32"/>
    </row>
    <row r="42" spans="2:12" s="1" customFormat="1" ht="7.15" customHeight="1">
      <c r="B42" s="32"/>
      <c r="L42" s="32"/>
    </row>
    <row r="43" spans="2:12" s="1" customFormat="1" ht="25.35" customHeight="1">
      <c r="B43" s="32"/>
      <c r="C43" s="99"/>
      <c r="D43" s="100" t="s">
        <v>46</v>
      </c>
      <c r="E43" s="57"/>
      <c r="F43" s="57"/>
      <c r="G43" s="101" t="s">
        <v>47</v>
      </c>
      <c r="H43" s="102" t="s">
        <v>48</v>
      </c>
      <c r="I43" s="57"/>
      <c r="J43" s="103">
        <f>SUM(J34:J41)</f>
        <v>0</v>
      </c>
      <c r="K43" s="104"/>
      <c r="L43" s="32"/>
    </row>
    <row r="44" spans="2:12" s="1" customFormat="1" ht="14.45" customHeight="1">
      <c r="B44" s="32"/>
      <c r="L44" s="32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42"/>
      <c r="J50" s="42"/>
      <c r="K50" s="42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3" t="s">
        <v>51</v>
      </c>
      <c r="E61" s="34"/>
      <c r="F61" s="105" t="s">
        <v>52</v>
      </c>
      <c r="G61" s="43" t="s">
        <v>51</v>
      </c>
      <c r="H61" s="34"/>
      <c r="I61" s="34"/>
      <c r="J61" s="106" t="s">
        <v>52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42"/>
      <c r="J65" s="42"/>
      <c r="K65" s="42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3" t="s">
        <v>51</v>
      </c>
      <c r="E76" s="34"/>
      <c r="F76" s="105" t="s">
        <v>52</v>
      </c>
      <c r="G76" s="43" t="s">
        <v>51</v>
      </c>
      <c r="H76" s="34"/>
      <c r="I76" s="34"/>
      <c r="J76" s="106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7.1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5.15" customHeight="1">
      <c r="B82" s="32"/>
      <c r="C82" s="21" t="s">
        <v>249</v>
      </c>
      <c r="L82" s="32"/>
    </row>
    <row r="83" spans="2:12" s="1" customFormat="1" ht="7.1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49" t="str">
        <f>E7</f>
        <v>Pobytová odlehčovací služba Zábřeh - Sušilova</v>
      </c>
      <c r="F85" s="250"/>
      <c r="G85" s="250"/>
      <c r="H85" s="250"/>
      <c r="L85" s="32"/>
    </row>
    <row r="86" spans="2:12" ht="12" customHeight="1">
      <c r="B86" s="20"/>
      <c r="C86" s="27" t="s">
        <v>191</v>
      </c>
      <c r="L86" s="20"/>
    </row>
    <row r="87" spans="2:12" ht="16.5" customHeight="1">
      <c r="B87" s="20"/>
      <c r="E87" s="249" t="s">
        <v>194</v>
      </c>
      <c r="F87" s="209"/>
      <c r="G87" s="209"/>
      <c r="H87" s="209"/>
      <c r="L87" s="20"/>
    </row>
    <row r="88" spans="2:12" ht="12" customHeight="1">
      <c r="B88" s="20"/>
      <c r="C88" s="27" t="s">
        <v>3006</v>
      </c>
      <c r="L88" s="20"/>
    </row>
    <row r="89" spans="2:12" s="1" customFormat="1" ht="16.5" customHeight="1">
      <c r="B89" s="32"/>
      <c r="E89" s="231" t="s">
        <v>3007</v>
      </c>
      <c r="F89" s="248"/>
      <c r="G89" s="248"/>
      <c r="H89" s="248"/>
      <c r="L89" s="32"/>
    </row>
    <row r="90" spans="2:12" s="1" customFormat="1" ht="12" customHeight="1">
      <c r="B90" s="32"/>
      <c r="C90" s="27" t="s">
        <v>4438</v>
      </c>
      <c r="L90" s="32"/>
    </row>
    <row r="91" spans="2:12" s="1" customFormat="1" ht="16.5" customHeight="1">
      <c r="B91" s="32"/>
      <c r="E91" s="243" t="str">
        <f>E13</f>
        <v>04e - ČS + Systém dešťové vody</v>
      </c>
      <c r="F91" s="248"/>
      <c r="G91" s="248"/>
      <c r="H91" s="248"/>
      <c r="L91" s="32"/>
    </row>
    <row r="92" spans="2:12" s="1" customFormat="1" ht="7.15" customHeight="1">
      <c r="B92" s="32"/>
      <c r="L92" s="32"/>
    </row>
    <row r="93" spans="2:12" s="1" customFormat="1" ht="12" customHeight="1">
      <c r="B93" s="32"/>
      <c r="C93" s="27" t="s">
        <v>20</v>
      </c>
      <c r="F93" s="25" t="str">
        <f>F16</f>
        <v xml:space="preserve"> Zábřeh, Sušilova 1375/41</v>
      </c>
      <c r="I93" s="27" t="s">
        <v>22</v>
      </c>
      <c r="J93" s="52" t="str">
        <f>IF(J16="","",J16)</f>
        <v>5. 7. 2024</v>
      </c>
      <c r="L93" s="32"/>
    </row>
    <row r="94" spans="2:12" s="1" customFormat="1" ht="7.15" customHeight="1">
      <c r="B94" s="32"/>
      <c r="L94" s="32"/>
    </row>
    <row r="95" spans="2:12" s="1" customFormat="1" ht="25.7" customHeight="1">
      <c r="B95" s="32"/>
      <c r="C95" s="27" t="s">
        <v>24</v>
      </c>
      <c r="F95" s="25" t="str">
        <f>E19</f>
        <v>Město Zábřeh</v>
      </c>
      <c r="I95" s="27" t="s">
        <v>30</v>
      </c>
      <c r="J95" s="30" t="str">
        <f>E25</f>
        <v>Ing. arch. Josef Hlavatý</v>
      </c>
      <c r="L95" s="32"/>
    </row>
    <row r="96" spans="2:12" s="1" customFormat="1" ht="15.2" customHeight="1">
      <c r="B96" s="32"/>
      <c r="C96" s="27" t="s">
        <v>28</v>
      </c>
      <c r="F96" s="25" t="str">
        <f>IF(E22="","",E22)</f>
        <v>Vyplň údaj</v>
      </c>
      <c r="I96" s="27" t="s">
        <v>33</v>
      </c>
      <c r="J96" s="30" t="str">
        <f>E28</f>
        <v>Jaroslav Kudláček</v>
      </c>
      <c r="L96" s="32"/>
    </row>
    <row r="97" spans="2:47" s="1" customFormat="1" ht="10.15" customHeight="1">
      <c r="B97" s="32"/>
      <c r="L97" s="32"/>
    </row>
    <row r="98" spans="2:47" s="1" customFormat="1" ht="29.25" customHeight="1">
      <c r="B98" s="32"/>
      <c r="C98" s="107" t="s">
        <v>250</v>
      </c>
      <c r="D98" s="99"/>
      <c r="E98" s="99"/>
      <c r="F98" s="99"/>
      <c r="G98" s="99"/>
      <c r="H98" s="99"/>
      <c r="I98" s="99"/>
      <c r="J98" s="108" t="s">
        <v>251</v>
      </c>
      <c r="K98" s="99"/>
      <c r="L98" s="32"/>
    </row>
    <row r="99" spans="2:47" s="1" customFormat="1" ht="10.15" customHeight="1">
      <c r="B99" s="32"/>
      <c r="L99" s="32"/>
    </row>
    <row r="100" spans="2:47" s="1" customFormat="1" ht="22.9" customHeight="1">
      <c r="B100" s="32"/>
      <c r="C100" s="109" t="s">
        <v>252</v>
      </c>
      <c r="J100" s="66">
        <f>J126</f>
        <v>0</v>
      </c>
      <c r="L100" s="32"/>
      <c r="AU100" s="17" t="s">
        <v>253</v>
      </c>
    </row>
    <row r="101" spans="2:47" s="8" customFormat="1" ht="25.15" customHeight="1">
      <c r="B101" s="110"/>
      <c r="D101" s="111" t="s">
        <v>4732</v>
      </c>
      <c r="E101" s="112"/>
      <c r="F101" s="112"/>
      <c r="G101" s="112"/>
      <c r="H101" s="112"/>
      <c r="I101" s="112"/>
      <c r="J101" s="113">
        <f>J127</f>
        <v>0</v>
      </c>
      <c r="L101" s="110"/>
    </row>
    <row r="102" spans="2:47" s="8" customFormat="1" ht="25.15" customHeight="1">
      <c r="B102" s="110"/>
      <c r="D102" s="111" t="s">
        <v>4733</v>
      </c>
      <c r="E102" s="112"/>
      <c r="F102" s="112"/>
      <c r="G102" s="112"/>
      <c r="H102" s="112"/>
      <c r="I102" s="112"/>
      <c r="J102" s="113">
        <f>J138</f>
        <v>0</v>
      </c>
      <c r="L102" s="110"/>
    </row>
    <row r="103" spans="2:47" s="1" customFormat="1" ht="21.75" customHeight="1">
      <c r="B103" s="32"/>
      <c r="L103" s="32"/>
    </row>
    <row r="104" spans="2:47" s="1" customFormat="1" ht="7.15" customHeight="1"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32"/>
    </row>
    <row r="108" spans="2:47" s="1" customFormat="1" ht="7.15" customHeight="1"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32"/>
    </row>
    <row r="109" spans="2:47" s="1" customFormat="1" ht="25.15" customHeight="1">
      <c r="B109" s="32"/>
      <c r="C109" s="21" t="s">
        <v>281</v>
      </c>
      <c r="L109" s="32"/>
    </row>
    <row r="110" spans="2:47" s="1" customFormat="1" ht="7.15" customHeight="1">
      <c r="B110" s="32"/>
      <c r="L110" s="32"/>
    </row>
    <row r="111" spans="2:47" s="1" customFormat="1" ht="12" customHeight="1">
      <c r="B111" s="32"/>
      <c r="C111" s="27" t="s">
        <v>16</v>
      </c>
      <c r="L111" s="32"/>
    </row>
    <row r="112" spans="2:47" s="1" customFormat="1" ht="16.5" customHeight="1">
      <c r="B112" s="32"/>
      <c r="E112" s="249" t="str">
        <f>E7</f>
        <v>Pobytová odlehčovací služba Zábřeh - Sušilova</v>
      </c>
      <c r="F112" s="250"/>
      <c r="G112" s="250"/>
      <c r="H112" s="250"/>
      <c r="L112" s="32"/>
    </row>
    <row r="113" spans="2:65" ht="12" customHeight="1">
      <c r="B113" s="20"/>
      <c r="C113" s="27" t="s">
        <v>191</v>
      </c>
      <c r="L113" s="20"/>
    </row>
    <row r="114" spans="2:65" ht="16.5" customHeight="1">
      <c r="B114" s="20"/>
      <c r="E114" s="249" t="s">
        <v>194</v>
      </c>
      <c r="F114" s="209"/>
      <c r="G114" s="209"/>
      <c r="H114" s="209"/>
      <c r="L114" s="20"/>
    </row>
    <row r="115" spans="2:65" ht="12" customHeight="1">
      <c r="B115" s="20"/>
      <c r="C115" s="27" t="s">
        <v>3006</v>
      </c>
      <c r="L115" s="20"/>
    </row>
    <row r="116" spans="2:65" s="1" customFormat="1" ht="16.5" customHeight="1">
      <c r="B116" s="32"/>
      <c r="E116" s="231" t="s">
        <v>3007</v>
      </c>
      <c r="F116" s="248"/>
      <c r="G116" s="248"/>
      <c r="H116" s="248"/>
      <c r="L116" s="32"/>
    </row>
    <row r="117" spans="2:65" s="1" customFormat="1" ht="12" customHeight="1">
      <c r="B117" s="32"/>
      <c r="C117" s="27" t="s">
        <v>4438</v>
      </c>
      <c r="L117" s="32"/>
    </row>
    <row r="118" spans="2:65" s="1" customFormat="1" ht="16.5" customHeight="1">
      <c r="B118" s="32"/>
      <c r="E118" s="243" t="str">
        <f>E13</f>
        <v>04e - ČS + Systém dešťové vody</v>
      </c>
      <c r="F118" s="248"/>
      <c r="G118" s="248"/>
      <c r="H118" s="248"/>
      <c r="L118" s="32"/>
    </row>
    <row r="119" spans="2:65" s="1" customFormat="1" ht="7.15" customHeight="1">
      <c r="B119" s="32"/>
      <c r="L119" s="32"/>
    </row>
    <row r="120" spans="2:65" s="1" customFormat="1" ht="12" customHeight="1">
      <c r="B120" s="32"/>
      <c r="C120" s="27" t="s">
        <v>20</v>
      </c>
      <c r="F120" s="25" t="str">
        <f>F16</f>
        <v xml:space="preserve"> Zábřeh, Sušilova 1375/41</v>
      </c>
      <c r="I120" s="27" t="s">
        <v>22</v>
      </c>
      <c r="J120" s="52" t="str">
        <f>IF(J16="","",J16)</f>
        <v>5. 7. 2024</v>
      </c>
      <c r="L120" s="32"/>
    </row>
    <row r="121" spans="2:65" s="1" customFormat="1" ht="7.15" customHeight="1">
      <c r="B121" s="32"/>
      <c r="L121" s="32"/>
    </row>
    <row r="122" spans="2:65" s="1" customFormat="1" ht="25.7" customHeight="1">
      <c r="B122" s="32"/>
      <c r="C122" s="27" t="s">
        <v>24</v>
      </c>
      <c r="F122" s="25" t="str">
        <f>E19</f>
        <v>Město Zábřeh</v>
      </c>
      <c r="I122" s="27" t="s">
        <v>30</v>
      </c>
      <c r="J122" s="30" t="str">
        <f>E25</f>
        <v>Ing. arch. Josef Hlavatý</v>
      </c>
      <c r="L122" s="32"/>
    </row>
    <row r="123" spans="2:65" s="1" customFormat="1" ht="15.2" customHeight="1">
      <c r="B123" s="32"/>
      <c r="C123" s="27" t="s">
        <v>28</v>
      </c>
      <c r="F123" s="25" t="str">
        <f>IF(E22="","",E22)</f>
        <v>Vyplň údaj</v>
      </c>
      <c r="I123" s="27" t="s">
        <v>33</v>
      </c>
      <c r="J123" s="30" t="str">
        <f>E28</f>
        <v>Jaroslav Kudláček</v>
      </c>
      <c r="L123" s="32"/>
    </row>
    <row r="124" spans="2:65" s="1" customFormat="1" ht="10.15" customHeight="1">
      <c r="B124" s="32"/>
      <c r="L124" s="32"/>
    </row>
    <row r="125" spans="2:65" s="10" customFormat="1" ht="29.25" customHeight="1">
      <c r="B125" s="118"/>
      <c r="C125" s="119" t="s">
        <v>282</v>
      </c>
      <c r="D125" s="120" t="s">
        <v>61</v>
      </c>
      <c r="E125" s="120" t="s">
        <v>57</v>
      </c>
      <c r="F125" s="120" t="s">
        <v>58</v>
      </c>
      <c r="G125" s="120" t="s">
        <v>283</v>
      </c>
      <c r="H125" s="120" t="s">
        <v>284</v>
      </c>
      <c r="I125" s="120" t="s">
        <v>285</v>
      </c>
      <c r="J125" s="120" t="s">
        <v>251</v>
      </c>
      <c r="K125" s="121" t="s">
        <v>286</v>
      </c>
      <c r="L125" s="118"/>
      <c r="M125" s="59" t="s">
        <v>1</v>
      </c>
      <c r="N125" s="60" t="s">
        <v>40</v>
      </c>
      <c r="O125" s="60" t="s">
        <v>287</v>
      </c>
      <c r="P125" s="60" t="s">
        <v>288</v>
      </c>
      <c r="Q125" s="60" t="s">
        <v>289</v>
      </c>
      <c r="R125" s="60" t="s">
        <v>290</v>
      </c>
      <c r="S125" s="60" t="s">
        <v>291</v>
      </c>
      <c r="T125" s="61" t="s">
        <v>292</v>
      </c>
    </row>
    <row r="126" spans="2:65" s="1" customFormat="1" ht="22.9" customHeight="1">
      <c r="B126" s="32"/>
      <c r="C126" s="64" t="s">
        <v>293</v>
      </c>
      <c r="J126" s="122">
        <f>BK126</f>
        <v>0</v>
      </c>
      <c r="L126" s="32"/>
      <c r="M126" s="62"/>
      <c r="N126" s="53"/>
      <c r="O126" s="53"/>
      <c r="P126" s="123">
        <f>P127+P138</f>
        <v>0</v>
      </c>
      <c r="Q126" s="53"/>
      <c r="R126" s="123">
        <f>R127+R138</f>
        <v>0</v>
      </c>
      <c r="S126" s="53"/>
      <c r="T126" s="124">
        <f>T127+T138</f>
        <v>0</v>
      </c>
      <c r="AT126" s="17" t="s">
        <v>75</v>
      </c>
      <c r="AU126" s="17" t="s">
        <v>253</v>
      </c>
      <c r="BK126" s="125">
        <f>BK127+BK138</f>
        <v>0</v>
      </c>
    </row>
    <row r="127" spans="2:65" s="11" customFormat="1" ht="25.9" customHeight="1">
      <c r="B127" s="126"/>
      <c r="D127" s="127" t="s">
        <v>75</v>
      </c>
      <c r="E127" s="128" t="s">
        <v>4734</v>
      </c>
      <c r="F127" s="128" t="s">
        <v>4735</v>
      </c>
      <c r="I127" s="129"/>
      <c r="J127" s="130">
        <f>BK127</f>
        <v>0</v>
      </c>
      <c r="L127" s="126"/>
      <c r="M127" s="131"/>
      <c r="P127" s="132">
        <f>SUM(P128:P137)</f>
        <v>0</v>
      </c>
      <c r="R127" s="132">
        <f>SUM(R128:R137)</f>
        <v>0</v>
      </c>
      <c r="T127" s="133">
        <f>SUM(T128:T137)</f>
        <v>0</v>
      </c>
      <c r="AR127" s="127" t="s">
        <v>107</v>
      </c>
      <c r="AT127" s="134" t="s">
        <v>75</v>
      </c>
      <c r="AU127" s="134" t="s">
        <v>76</v>
      </c>
      <c r="AY127" s="127" t="s">
        <v>296</v>
      </c>
      <c r="BK127" s="135">
        <f>SUM(BK128:BK137)</f>
        <v>0</v>
      </c>
    </row>
    <row r="128" spans="2:65" s="1" customFormat="1" ht="37.9" customHeight="1">
      <c r="B128" s="32"/>
      <c r="C128" s="138" t="s">
        <v>83</v>
      </c>
      <c r="D128" s="138" t="s">
        <v>298</v>
      </c>
      <c r="E128" s="139" t="s">
        <v>4736</v>
      </c>
      <c r="F128" s="140" t="s">
        <v>4737</v>
      </c>
      <c r="G128" s="141" t="s">
        <v>3209</v>
      </c>
      <c r="H128" s="142">
        <v>1</v>
      </c>
      <c r="I128" s="143"/>
      <c r="J128" s="144">
        <f t="shared" ref="J128:J137" si="0">ROUND(I128*H128,2)</f>
        <v>0</v>
      </c>
      <c r="K128" s="140" t="s">
        <v>1</v>
      </c>
      <c r="L128" s="32"/>
      <c r="M128" s="145" t="s">
        <v>1</v>
      </c>
      <c r="N128" s="146" t="s">
        <v>41</v>
      </c>
      <c r="P128" s="147">
        <f t="shared" ref="P128:P137" si="1">O128*H128</f>
        <v>0</v>
      </c>
      <c r="Q128" s="147">
        <v>0</v>
      </c>
      <c r="R128" s="147">
        <f t="shared" ref="R128:R137" si="2">Q128*H128</f>
        <v>0</v>
      </c>
      <c r="S128" s="147">
        <v>0</v>
      </c>
      <c r="T128" s="148">
        <f t="shared" ref="T128:T137" si="3">S128*H128</f>
        <v>0</v>
      </c>
      <c r="AR128" s="149" t="s">
        <v>3953</v>
      </c>
      <c r="AT128" s="149" t="s">
        <v>298</v>
      </c>
      <c r="AU128" s="149" t="s">
        <v>83</v>
      </c>
      <c r="AY128" s="17" t="s">
        <v>296</v>
      </c>
      <c r="BE128" s="150">
        <f t="shared" ref="BE128:BE137" si="4">IF(N128="základní",J128,0)</f>
        <v>0</v>
      </c>
      <c r="BF128" s="150">
        <f t="shared" ref="BF128:BF137" si="5">IF(N128="snížená",J128,0)</f>
        <v>0</v>
      </c>
      <c r="BG128" s="150">
        <f t="shared" ref="BG128:BG137" si="6">IF(N128="zákl. přenesená",J128,0)</f>
        <v>0</v>
      </c>
      <c r="BH128" s="150">
        <f t="shared" ref="BH128:BH137" si="7">IF(N128="sníž. přenesená",J128,0)</f>
        <v>0</v>
      </c>
      <c r="BI128" s="150">
        <f t="shared" ref="BI128:BI137" si="8">IF(N128="nulová",J128,0)</f>
        <v>0</v>
      </c>
      <c r="BJ128" s="17" t="s">
        <v>83</v>
      </c>
      <c r="BK128" s="150">
        <f t="shared" ref="BK128:BK137" si="9">ROUND(I128*H128,2)</f>
        <v>0</v>
      </c>
      <c r="BL128" s="17" t="s">
        <v>3953</v>
      </c>
      <c r="BM128" s="149" t="s">
        <v>4738</v>
      </c>
    </row>
    <row r="129" spans="2:65" s="1" customFormat="1" ht="66.75" customHeight="1">
      <c r="B129" s="32"/>
      <c r="C129" s="138" t="s">
        <v>85</v>
      </c>
      <c r="D129" s="138" t="s">
        <v>298</v>
      </c>
      <c r="E129" s="139" t="s">
        <v>4739</v>
      </c>
      <c r="F129" s="140" t="s">
        <v>4740</v>
      </c>
      <c r="G129" s="141" t="s">
        <v>3209</v>
      </c>
      <c r="H129" s="142">
        <v>1</v>
      </c>
      <c r="I129" s="143"/>
      <c r="J129" s="144">
        <f t="shared" si="0"/>
        <v>0</v>
      </c>
      <c r="K129" s="140" t="s">
        <v>1</v>
      </c>
      <c r="L129" s="32"/>
      <c r="M129" s="145" t="s">
        <v>1</v>
      </c>
      <c r="N129" s="146" t="s">
        <v>41</v>
      </c>
      <c r="P129" s="147">
        <f t="shared" si="1"/>
        <v>0</v>
      </c>
      <c r="Q129" s="147">
        <v>0</v>
      </c>
      <c r="R129" s="147">
        <f t="shared" si="2"/>
        <v>0</v>
      </c>
      <c r="S129" s="147">
        <v>0</v>
      </c>
      <c r="T129" s="148">
        <f t="shared" si="3"/>
        <v>0</v>
      </c>
      <c r="AR129" s="149" t="s">
        <v>3953</v>
      </c>
      <c r="AT129" s="149" t="s">
        <v>298</v>
      </c>
      <c r="AU129" s="149" t="s">
        <v>83</v>
      </c>
      <c r="AY129" s="17" t="s">
        <v>296</v>
      </c>
      <c r="BE129" s="150">
        <f t="shared" si="4"/>
        <v>0</v>
      </c>
      <c r="BF129" s="150">
        <f t="shared" si="5"/>
        <v>0</v>
      </c>
      <c r="BG129" s="150">
        <f t="shared" si="6"/>
        <v>0</v>
      </c>
      <c r="BH129" s="150">
        <f t="shared" si="7"/>
        <v>0</v>
      </c>
      <c r="BI129" s="150">
        <f t="shared" si="8"/>
        <v>0</v>
      </c>
      <c r="BJ129" s="17" t="s">
        <v>83</v>
      </c>
      <c r="BK129" s="150">
        <f t="shared" si="9"/>
        <v>0</v>
      </c>
      <c r="BL129" s="17" t="s">
        <v>3953</v>
      </c>
      <c r="BM129" s="149" t="s">
        <v>4741</v>
      </c>
    </row>
    <row r="130" spans="2:65" s="1" customFormat="1" ht="16.5" customHeight="1">
      <c r="B130" s="32"/>
      <c r="C130" s="138" t="s">
        <v>94</v>
      </c>
      <c r="D130" s="138" t="s">
        <v>298</v>
      </c>
      <c r="E130" s="139" t="s">
        <v>4742</v>
      </c>
      <c r="F130" s="140" t="s">
        <v>4743</v>
      </c>
      <c r="G130" s="141" t="s">
        <v>3209</v>
      </c>
      <c r="H130" s="142">
        <v>1</v>
      </c>
      <c r="I130" s="143"/>
      <c r="J130" s="144">
        <f t="shared" si="0"/>
        <v>0</v>
      </c>
      <c r="K130" s="140" t="s">
        <v>1</v>
      </c>
      <c r="L130" s="32"/>
      <c r="M130" s="145" t="s">
        <v>1</v>
      </c>
      <c r="N130" s="146" t="s">
        <v>41</v>
      </c>
      <c r="P130" s="147">
        <f t="shared" si="1"/>
        <v>0</v>
      </c>
      <c r="Q130" s="147">
        <v>0</v>
      </c>
      <c r="R130" s="147">
        <f t="shared" si="2"/>
        <v>0</v>
      </c>
      <c r="S130" s="147">
        <v>0</v>
      </c>
      <c r="T130" s="148">
        <f t="shared" si="3"/>
        <v>0</v>
      </c>
      <c r="AR130" s="149" t="s">
        <v>3953</v>
      </c>
      <c r="AT130" s="149" t="s">
        <v>298</v>
      </c>
      <c r="AU130" s="149" t="s">
        <v>83</v>
      </c>
      <c r="AY130" s="17" t="s">
        <v>296</v>
      </c>
      <c r="BE130" s="150">
        <f t="shared" si="4"/>
        <v>0</v>
      </c>
      <c r="BF130" s="150">
        <f t="shared" si="5"/>
        <v>0</v>
      </c>
      <c r="BG130" s="150">
        <f t="shared" si="6"/>
        <v>0</v>
      </c>
      <c r="BH130" s="150">
        <f t="shared" si="7"/>
        <v>0</v>
      </c>
      <c r="BI130" s="150">
        <f t="shared" si="8"/>
        <v>0</v>
      </c>
      <c r="BJ130" s="17" t="s">
        <v>83</v>
      </c>
      <c r="BK130" s="150">
        <f t="shared" si="9"/>
        <v>0</v>
      </c>
      <c r="BL130" s="17" t="s">
        <v>3953</v>
      </c>
      <c r="BM130" s="149" t="s">
        <v>4744</v>
      </c>
    </row>
    <row r="131" spans="2:65" s="1" customFormat="1" ht="16.5" customHeight="1">
      <c r="B131" s="32"/>
      <c r="C131" s="138" t="s">
        <v>107</v>
      </c>
      <c r="D131" s="138" t="s">
        <v>298</v>
      </c>
      <c r="E131" s="139" t="s">
        <v>4745</v>
      </c>
      <c r="F131" s="140" t="s">
        <v>4746</v>
      </c>
      <c r="G131" s="141" t="s">
        <v>3209</v>
      </c>
      <c r="H131" s="142">
        <v>1</v>
      </c>
      <c r="I131" s="143"/>
      <c r="J131" s="144">
        <f t="shared" si="0"/>
        <v>0</v>
      </c>
      <c r="K131" s="140" t="s">
        <v>1</v>
      </c>
      <c r="L131" s="32"/>
      <c r="M131" s="145" t="s">
        <v>1</v>
      </c>
      <c r="N131" s="146" t="s">
        <v>41</v>
      </c>
      <c r="P131" s="147">
        <f t="shared" si="1"/>
        <v>0</v>
      </c>
      <c r="Q131" s="147">
        <v>0</v>
      </c>
      <c r="R131" s="147">
        <f t="shared" si="2"/>
        <v>0</v>
      </c>
      <c r="S131" s="147">
        <v>0</v>
      </c>
      <c r="T131" s="148">
        <f t="shared" si="3"/>
        <v>0</v>
      </c>
      <c r="AR131" s="149" t="s">
        <v>3953</v>
      </c>
      <c r="AT131" s="149" t="s">
        <v>298</v>
      </c>
      <c r="AU131" s="149" t="s">
        <v>83</v>
      </c>
      <c r="AY131" s="17" t="s">
        <v>296</v>
      </c>
      <c r="BE131" s="150">
        <f t="shared" si="4"/>
        <v>0</v>
      </c>
      <c r="BF131" s="150">
        <f t="shared" si="5"/>
        <v>0</v>
      </c>
      <c r="BG131" s="150">
        <f t="shared" si="6"/>
        <v>0</v>
      </c>
      <c r="BH131" s="150">
        <f t="shared" si="7"/>
        <v>0</v>
      </c>
      <c r="BI131" s="150">
        <f t="shared" si="8"/>
        <v>0</v>
      </c>
      <c r="BJ131" s="17" t="s">
        <v>83</v>
      </c>
      <c r="BK131" s="150">
        <f t="shared" si="9"/>
        <v>0</v>
      </c>
      <c r="BL131" s="17" t="s">
        <v>3953</v>
      </c>
      <c r="BM131" s="149" t="s">
        <v>4747</v>
      </c>
    </row>
    <row r="132" spans="2:65" s="1" customFormat="1" ht="16.5" customHeight="1">
      <c r="B132" s="32"/>
      <c r="C132" s="138" t="s">
        <v>332</v>
      </c>
      <c r="D132" s="138" t="s">
        <v>298</v>
      </c>
      <c r="E132" s="139" t="s">
        <v>4748</v>
      </c>
      <c r="F132" s="140" t="s">
        <v>4749</v>
      </c>
      <c r="G132" s="141" t="s">
        <v>3209</v>
      </c>
      <c r="H132" s="142">
        <v>1</v>
      </c>
      <c r="I132" s="143"/>
      <c r="J132" s="144">
        <f t="shared" si="0"/>
        <v>0</v>
      </c>
      <c r="K132" s="140" t="s">
        <v>1</v>
      </c>
      <c r="L132" s="32"/>
      <c r="M132" s="145" t="s">
        <v>1</v>
      </c>
      <c r="N132" s="146" t="s">
        <v>41</v>
      </c>
      <c r="P132" s="147">
        <f t="shared" si="1"/>
        <v>0</v>
      </c>
      <c r="Q132" s="147">
        <v>0</v>
      </c>
      <c r="R132" s="147">
        <f t="shared" si="2"/>
        <v>0</v>
      </c>
      <c r="S132" s="147">
        <v>0</v>
      </c>
      <c r="T132" s="148">
        <f t="shared" si="3"/>
        <v>0</v>
      </c>
      <c r="AR132" s="149" t="s">
        <v>3953</v>
      </c>
      <c r="AT132" s="149" t="s">
        <v>298</v>
      </c>
      <c r="AU132" s="149" t="s">
        <v>83</v>
      </c>
      <c r="AY132" s="17" t="s">
        <v>296</v>
      </c>
      <c r="BE132" s="150">
        <f t="shared" si="4"/>
        <v>0</v>
      </c>
      <c r="BF132" s="150">
        <f t="shared" si="5"/>
        <v>0</v>
      </c>
      <c r="BG132" s="150">
        <f t="shared" si="6"/>
        <v>0</v>
      </c>
      <c r="BH132" s="150">
        <f t="shared" si="7"/>
        <v>0</v>
      </c>
      <c r="BI132" s="150">
        <f t="shared" si="8"/>
        <v>0</v>
      </c>
      <c r="BJ132" s="17" t="s">
        <v>83</v>
      </c>
      <c r="BK132" s="150">
        <f t="shared" si="9"/>
        <v>0</v>
      </c>
      <c r="BL132" s="17" t="s">
        <v>3953</v>
      </c>
      <c r="BM132" s="149" t="s">
        <v>4750</v>
      </c>
    </row>
    <row r="133" spans="2:65" s="1" customFormat="1" ht="16.5" customHeight="1">
      <c r="B133" s="32"/>
      <c r="C133" s="138" t="s">
        <v>336</v>
      </c>
      <c r="D133" s="138" t="s">
        <v>298</v>
      </c>
      <c r="E133" s="139" t="s">
        <v>4751</v>
      </c>
      <c r="F133" s="140" t="s">
        <v>4752</v>
      </c>
      <c r="G133" s="141" t="s">
        <v>3209</v>
      </c>
      <c r="H133" s="142">
        <v>1</v>
      </c>
      <c r="I133" s="143"/>
      <c r="J133" s="144">
        <f t="shared" si="0"/>
        <v>0</v>
      </c>
      <c r="K133" s="140" t="s">
        <v>1</v>
      </c>
      <c r="L133" s="32"/>
      <c r="M133" s="145" t="s">
        <v>1</v>
      </c>
      <c r="N133" s="146" t="s">
        <v>41</v>
      </c>
      <c r="P133" s="147">
        <f t="shared" si="1"/>
        <v>0</v>
      </c>
      <c r="Q133" s="147">
        <v>0</v>
      </c>
      <c r="R133" s="147">
        <f t="shared" si="2"/>
        <v>0</v>
      </c>
      <c r="S133" s="147">
        <v>0</v>
      </c>
      <c r="T133" s="148">
        <f t="shared" si="3"/>
        <v>0</v>
      </c>
      <c r="AR133" s="149" t="s">
        <v>3953</v>
      </c>
      <c r="AT133" s="149" t="s">
        <v>298</v>
      </c>
      <c r="AU133" s="149" t="s">
        <v>83</v>
      </c>
      <c r="AY133" s="17" t="s">
        <v>296</v>
      </c>
      <c r="BE133" s="150">
        <f t="shared" si="4"/>
        <v>0</v>
      </c>
      <c r="BF133" s="150">
        <f t="shared" si="5"/>
        <v>0</v>
      </c>
      <c r="BG133" s="150">
        <f t="shared" si="6"/>
        <v>0</v>
      </c>
      <c r="BH133" s="150">
        <f t="shared" si="7"/>
        <v>0</v>
      </c>
      <c r="BI133" s="150">
        <f t="shared" si="8"/>
        <v>0</v>
      </c>
      <c r="BJ133" s="17" t="s">
        <v>83</v>
      </c>
      <c r="BK133" s="150">
        <f t="shared" si="9"/>
        <v>0</v>
      </c>
      <c r="BL133" s="17" t="s">
        <v>3953</v>
      </c>
      <c r="BM133" s="149" t="s">
        <v>4753</v>
      </c>
    </row>
    <row r="134" spans="2:65" s="1" customFormat="1" ht="16.5" customHeight="1">
      <c r="B134" s="32"/>
      <c r="C134" s="138" t="s">
        <v>342</v>
      </c>
      <c r="D134" s="138" t="s">
        <v>298</v>
      </c>
      <c r="E134" s="139" t="s">
        <v>4754</v>
      </c>
      <c r="F134" s="140" t="s">
        <v>4755</v>
      </c>
      <c r="G134" s="141" t="s">
        <v>3209</v>
      </c>
      <c r="H134" s="142">
        <v>1</v>
      </c>
      <c r="I134" s="143"/>
      <c r="J134" s="144">
        <f t="shared" si="0"/>
        <v>0</v>
      </c>
      <c r="K134" s="140" t="s">
        <v>1</v>
      </c>
      <c r="L134" s="32"/>
      <c r="M134" s="145" t="s">
        <v>1</v>
      </c>
      <c r="N134" s="146" t="s">
        <v>41</v>
      </c>
      <c r="P134" s="147">
        <f t="shared" si="1"/>
        <v>0</v>
      </c>
      <c r="Q134" s="147">
        <v>0</v>
      </c>
      <c r="R134" s="147">
        <f t="shared" si="2"/>
        <v>0</v>
      </c>
      <c r="S134" s="147">
        <v>0</v>
      </c>
      <c r="T134" s="148">
        <f t="shared" si="3"/>
        <v>0</v>
      </c>
      <c r="AR134" s="149" t="s">
        <v>3953</v>
      </c>
      <c r="AT134" s="149" t="s">
        <v>298</v>
      </c>
      <c r="AU134" s="149" t="s">
        <v>83</v>
      </c>
      <c r="AY134" s="17" t="s">
        <v>296</v>
      </c>
      <c r="BE134" s="150">
        <f t="shared" si="4"/>
        <v>0</v>
      </c>
      <c r="BF134" s="150">
        <f t="shared" si="5"/>
        <v>0</v>
      </c>
      <c r="BG134" s="150">
        <f t="shared" si="6"/>
        <v>0</v>
      </c>
      <c r="BH134" s="150">
        <f t="shared" si="7"/>
        <v>0</v>
      </c>
      <c r="BI134" s="150">
        <f t="shared" si="8"/>
        <v>0</v>
      </c>
      <c r="BJ134" s="17" t="s">
        <v>83</v>
      </c>
      <c r="BK134" s="150">
        <f t="shared" si="9"/>
        <v>0</v>
      </c>
      <c r="BL134" s="17" t="s">
        <v>3953</v>
      </c>
      <c r="BM134" s="149" t="s">
        <v>4756</v>
      </c>
    </row>
    <row r="135" spans="2:65" s="1" customFormat="1" ht="16.5" customHeight="1">
      <c r="B135" s="32"/>
      <c r="C135" s="138" t="s">
        <v>347</v>
      </c>
      <c r="D135" s="138" t="s">
        <v>298</v>
      </c>
      <c r="E135" s="139" t="s">
        <v>4757</v>
      </c>
      <c r="F135" s="140" t="s">
        <v>4758</v>
      </c>
      <c r="G135" s="141" t="s">
        <v>3209</v>
      </c>
      <c r="H135" s="142">
        <v>1</v>
      </c>
      <c r="I135" s="143"/>
      <c r="J135" s="144">
        <f t="shared" si="0"/>
        <v>0</v>
      </c>
      <c r="K135" s="140" t="s">
        <v>1</v>
      </c>
      <c r="L135" s="32"/>
      <c r="M135" s="145" t="s">
        <v>1</v>
      </c>
      <c r="N135" s="146" t="s">
        <v>41</v>
      </c>
      <c r="P135" s="147">
        <f t="shared" si="1"/>
        <v>0</v>
      </c>
      <c r="Q135" s="147">
        <v>0</v>
      </c>
      <c r="R135" s="147">
        <f t="shared" si="2"/>
        <v>0</v>
      </c>
      <c r="S135" s="147">
        <v>0</v>
      </c>
      <c r="T135" s="148">
        <f t="shared" si="3"/>
        <v>0</v>
      </c>
      <c r="AR135" s="149" t="s">
        <v>3953</v>
      </c>
      <c r="AT135" s="149" t="s">
        <v>298</v>
      </c>
      <c r="AU135" s="149" t="s">
        <v>83</v>
      </c>
      <c r="AY135" s="17" t="s">
        <v>296</v>
      </c>
      <c r="BE135" s="150">
        <f t="shared" si="4"/>
        <v>0</v>
      </c>
      <c r="BF135" s="150">
        <f t="shared" si="5"/>
        <v>0</v>
      </c>
      <c r="BG135" s="150">
        <f t="shared" si="6"/>
        <v>0</v>
      </c>
      <c r="BH135" s="150">
        <f t="shared" si="7"/>
        <v>0</v>
      </c>
      <c r="BI135" s="150">
        <f t="shared" si="8"/>
        <v>0</v>
      </c>
      <c r="BJ135" s="17" t="s">
        <v>83</v>
      </c>
      <c r="BK135" s="150">
        <f t="shared" si="9"/>
        <v>0</v>
      </c>
      <c r="BL135" s="17" t="s">
        <v>3953</v>
      </c>
      <c r="BM135" s="149" t="s">
        <v>4759</v>
      </c>
    </row>
    <row r="136" spans="2:65" s="1" customFormat="1" ht="24.2" customHeight="1">
      <c r="B136" s="32"/>
      <c r="C136" s="138" t="s">
        <v>354</v>
      </c>
      <c r="D136" s="138" t="s">
        <v>298</v>
      </c>
      <c r="E136" s="139" t="s">
        <v>4760</v>
      </c>
      <c r="F136" s="140" t="s">
        <v>4761</v>
      </c>
      <c r="G136" s="141" t="s">
        <v>3209</v>
      </c>
      <c r="H136" s="142">
        <v>1</v>
      </c>
      <c r="I136" s="143"/>
      <c r="J136" s="144">
        <f t="shared" si="0"/>
        <v>0</v>
      </c>
      <c r="K136" s="140" t="s">
        <v>1</v>
      </c>
      <c r="L136" s="32"/>
      <c r="M136" s="145" t="s">
        <v>1</v>
      </c>
      <c r="N136" s="146" t="s">
        <v>41</v>
      </c>
      <c r="P136" s="147">
        <f t="shared" si="1"/>
        <v>0</v>
      </c>
      <c r="Q136" s="147">
        <v>0</v>
      </c>
      <c r="R136" s="147">
        <f t="shared" si="2"/>
        <v>0</v>
      </c>
      <c r="S136" s="147">
        <v>0</v>
      </c>
      <c r="T136" s="148">
        <f t="shared" si="3"/>
        <v>0</v>
      </c>
      <c r="AR136" s="149" t="s">
        <v>3953</v>
      </c>
      <c r="AT136" s="149" t="s">
        <v>298</v>
      </c>
      <c r="AU136" s="149" t="s">
        <v>83</v>
      </c>
      <c r="AY136" s="17" t="s">
        <v>296</v>
      </c>
      <c r="BE136" s="150">
        <f t="shared" si="4"/>
        <v>0</v>
      </c>
      <c r="BF136" s="150">
        <f t="shared" si="5"/>
        <v>0</v>
      </c>
      <c r="BG136" s="150">
        <f t="shared" si="6"/>
        <v>0</v>
      </c>
      <c r="BH136" s="150">
        <f t="shared" si="7"/>
        <v>0</v>
      </c>
      <c r="BI136" s="150">
        <f t="shared" si="8"/>
        <v>0</v>
      </c>
      <c r="BJ136" s="17" t="s">
        <v>83</v>
      </c>
      <c r="BK136" s="150">
        <f t="shared" si="9"/>
        <v>0</v>
      </c>
      <c r="BL136" s="17" t="s">
        <v>3953</v>
      </c>
      <c r="BM136" s="149" t="s">
        <v>4762</v>
      </c>
    </row>
    <row r="137" spans="2:65" s="1" customFormat="1" ht="16.5" customHeight="1">
      <c r="B137" s="32"/>
      <c r="C137" s="138" t="s">
        <v>358</v>
      </c>
      <c r="D137" s="138" t="s">
        <v>298</v>
      </c>
      <c r="E137" s="139" t="s">
        <v>4763</v>
      </c>
      <c r="F137" s="140" t="s">
        <v>4764</v>
      </c>
      <c r="G137" s="141" t="s">
        <v>3209</v>
      </c>
      <c r="H137" s="142">
        <v>1</v>
      </c>
      <c r="I137" s="143"/>
      <c r="J137" s="144">
        <f t="shared" si="0"/>
        <v>0</v>
      </c>
      <c r="K137" s="140" t="s">
        <v>1</v>
      </c>
      <c r="L137" s="32"/>
      <c r="M137" s="145" t="s">
        <v>1</v>
      </c>
      <c r="N137" s="146" t="s">
        <v>41</v>
      </c>
      <c r="P137" s="147">
        <f t="shared" si="1"/>
        <v>0</v>
      </c>
      <c r="Q137" s="147">
        <v>0</v>
      </c>
      <c r="R137" s="147">
        <f t="shared" si="2"/>
        <v>0</v>
      </c>
      <c r="S137" s="147">
        <v>0</v>
      </c>
      <c r="T137" s="148">
        <f t="shared" si="3"/>
        <v>0</v>
      </c>
      <c r="AR137" s="149" t="s">
        <v>3953</v>
      </c>
      <c r="AT137" s="149" t="s">
        <v>298</v>
      </c>
      <c r="AU137" s="149" t="s">
        <v>83</v>
      </c>
      <c r="AY137" s="17" t="s">
        <v>296</v>
      </c>
      <c r="BE137" s="150">
        <f t="shared" si="4"/>
        <v>0</v>
      </c>
      <c r="BF137" s="150">
        <f t="shared" si="5"/>
        <v>0</v>
      </c>
      <c r="BG137" s="150">
        <f t="shared" si="6"/>
        <v>0</v>
      </c>
      <c r="BH137" s="150">
        <f t="shared" si="7"/>
        <v>0</v>
      </c>
      <c r="BI137" s="150">
        <f t="shared" si="8"/>
        <v>0</v>
      </c>
      <c r="BJ137" s="17" t="s">
        <v>83</v>
      </c>
      <c r="BK137" s="150">
        <f t="shared" si="9"/>
        <v>0</v>
      </c>
      <c r="BL137" s="17" t="s">
        <v>3953</v>
      </c>
      <c r="BM137" s="149" t="s">
        <v>4765</v>
      </c>
    </row>
    <row r="138" spans="2:65" s="11" customFormat="1" ht="25.9" customHeight="1">
      <c r="B138" s="126"/>
      <c r="D138" s="127" t="s">
        <v>75</v>
      </c>
      <c r="E138" s="128" t="s">
        <v>4766</v>
      </c>
      <c r="F138" s="128" t="s">
        <v>4767</v>
      </c>
      <c r="I138" s="129"/>
      <c r="J138" s="130">
        <f>BK138</f>
        <v>0</v>
      </c>
      <c r="L138" s="126"/>
      <c r="M138" s="131"/>
      <c r="P138" s="132">
        <f>SUM(P139:P144)</f>
        <v>0</v>
      </c>
      <c r="R138" s="132">
        <f>SUM(R139:R144)</f>
        <v>0</v>
      </c>
      <c r="T138" s="133">
        <f>SUM(T139:T144)</f>
        <v>0</v>
      </c>
      <c r="AR138" s="127" t="s">
        <v>107</v>
      </c>
      <c r="AT138" s="134" t="s">
        <v>75</v>
      </c>
      <c r="AU138" s="134" t="s">
        <v>76</v>
      </c>
      <c r="AY138" s="127" t="s">
        <v>296</v>
      </c>
      <c r="BK138" s="135">
        <f>SUM(BK139:BK144)</f>
        <v>0</v>
      </c>
    </row>
    <row r="139" spans="2:65" s="1" customFormat="1" ht="16.5" customHeight="1">
      <c r="B139" s="32"/>
      <c r="C139" s="138" t="s">
        <v>365</v>
      </c>
      <c r="D139" s="138" t="s">
        <v>298</v>
      </c>
      <c r="E139" s="139" t="s">
        <v>4768</v>
      </c>
      <c r="F139" s="140" t="s">
        <v>4769</v>
      </c>
      <c r="G139" s="141" t="s">
        <v>3209</v>
      </c>
      <c r="H139" s="142">
        <v>1</v>
      </c>
      <c r="I139" s="143"/>
      <c r="J139" s="144">
        <f t="shared" ref="J139:J144" si="10">ROUND(I139*H139,2)</f>
        <v>0</v>
      </c>
      <c r="K139" s="140" t="s">
        <v>1</v>
      </c>
      <c r="L139" s="32"/>
      <c r="M139" s="145" t="s">
        <v>1</v>
      </c>
      <c r="N139" s="146" t="s">
        <v>41</v>
      </c>
      <c r="P139" s="147">
        <f t="shared" ref="P139:P144" si="11">O139*H139</f>
        <v>0</v>
      </c>
      <c r="Q139" s="147">
        <v>0</v>
      </c>
      <c r="R139" s="147">
        <f t="shared" ref="R139:R144" si="12">Q139*H139</f>
        <v>0</v>
      </c>
      <c r="S139" s="147">
        <v>0</v>
      </c>
      <c r="T139" s="148">
        <f t="shared" ref="T139:T144" si="13">S139*H139</f>
        <v>0</v>
      </c>
      <c r="AR139" s="149" t="s">
        <v>107</v>
      </c>
      <c r="AT139" s="149" t="s">
        <v>298</v>
      </c>
      <c r="AU139" s="149" t="s">
        <v>83</v>
      </c>
      <c r="AY139" s="17" t="s">
        <v>296</v>
      </c>
      <c r="BE139" s="150">
        <f t="shared" ref="BE139:BE144" si="14">IF(N139="základní",J139,0)</f>
        <v>0</v>
      </c>
      <c r="BF139" s="150">
        <f t="shared" ref="BF139:BF144" si="15">IF(N139="snížená",J139,0)</f>
        <v>0</v>
      </c>
      <c r="BG139" s="150">
        <f t="shared" ref="BG139:BG144" si="16">IF(N139="zákl. přenesená",J139,0)</f>
        <v>0</v>
      </c>
      <c r="BH139" s="150">
        <f t="shared" ref="BH139:BH144" si="17">IF(N139="sníž. přenesená",J139,0)</f>
        <v>0</v>
      </c>
      <c r="BI139" s="150">
        <f t="shared" ref="BI139:BI144" si="18">IF(N139="nulová",J139,0)</f>
        <v>0</v>
      </c>
      <c r="BJ139" s="17" t="s">
        <v>83</v>
      </c>
      <c r="BK139" s="150">
        <f t="shared" ref="BK139:BK144" si="19">ROUND(I139*H139,2)</f>
        <v>0</v>
      </c>
      <c r="BL139" s="17" t="s">
        <v>107</v>
      </c>
      <c r="BM139" s="149" t="s">
        <v>4770</v>
      </c>
    </row>
    <row r="140" spans="2:65" s="1" customFormat="1" ht="16.5" customHeight="1">
      <c r="B140" s="32"/>
      <c r="C140" s="138" t="s">
        <v>8</v>
      </c>
      <c r="D140" s="138" t="s">
        <v>298</v>
      </c>
      <c r="E140" s="139" t="s">
        <v>4771</v>
      </c>
      <c r="F140" s="140" t="s">
        <v>4772</v>
      </c>
      <c r="G140" s="141" t="s">
        <v>3209</v>
      </c>
      <c r="H140" s="142">
        <v>1</v>
      </c>
      <c r="I140" s="143"/>
      <c r="J140" s="144">
        <f t="shared" si="10"/>
        <v>0</v>
      </c>
      <c r="K140" s="140" t="s">
        <v>1</v>
      </c>
      <c r="L140" s="32"/>
      <c r="M140" s="145" t="s">
        <v>1</v>
      </c>
      <c r="N140" s="146" t="s">
        <v>41</v>
      </c>
      <c r="P140" s="147">
        <f t="shared" si="11"/>
        <v>0</v>
      </c>
      <c r="Q140" s="147">
        <v>0</v>
      </c>
      <c r="R140" s="147">
        <f t="shared" si="12"/>
        <v>0</v>
      </c>
      <c r="S140" s="147">
        <v>0</v>
      </c>
      <c r="T140" s="148">
        <f t="shared" si="13"/>
        <v>0</v>
      </c>
      <c r="AR140" s="149" t="s">
        <v>107</v>
      </c>
      <c r="AT140" s="149" t="s">
        <v>298</v>
      </c>
      <c r="AU140" s="149" t="s">
        <v>83</v>
      </c>
      <c r="AY140" s="17" t="s">
        <v>296</v>
      </c>
      <c r="BE140" s="150">
        <f t="shared" si="14"/>
        <v>0</v>
      </c>
      <c r="BF140" s="150">
        <f t="shared" si="15"/>
        <v>0</v>
      </c>
      <c r="BG140" s="150">
        <f t="shared" si="16"/>
        <v>0</v>
      </c>
      <c r="BH140" s="150">
        <f t="shared" si="17"/>
        <v>0</v>
      </c>
      <c r="BI140" s="150">
        <f t="shared" si="18"/>
        <v>0</v>
      </c>
      <c r="BJ140" s="17" t="s">
        <v>83</v>
      </c>
      <c r="BK140" s="150">
        <f t="shared" si="19"/>
        <v>0</v>
      </c>
      <c r="BL140" s="17" t="s">
        <v>107</v>
      </c>
      <c r="BM140" s="149" t="s">
        <v>4773</v>
      </c>
    </row>
    <row r="141" spans="2:65" s="1" customFormat="1" ht="16.5" customHeight="1">
      <c r="B141" s="32"/>
      <c r="C141" s="138" t="s">
        <v>373</v>
      </c>
      <c r="D141" s="138" t="s">
        <v>298</v>
      </c>
      <c r="E141" s="139" t="s">
        <v>4774</v>
      </c>
      <c r="F141" s="140" t="s">
        <v>4775</v>
      </c>
      <c r="G141" s="141" t="s">
        <v>3209</v>
      </c>
      <c r="H141" s="142">
        <v>1</v>
      </c>
      <c r="I141" s="143"/>
      <c r="J141" s="144">
        <f t="shared" si="10"/>
        <v>0</v>
      </c>
      <c r="K141" s="140" t="s">
        <v>1</v>
      </c>
      <c r="L141" s="32"/>
      <c r="M141" s="145" t="s">
        <v>1</v>
      </c>
      <c r="N141" s="146" t="s">
        <v>41</v>
      </c>
      <c r="P141" s="147">
        <f t="shared" si="11"/>
        <v>0</v>
      </c>
      <c r="Q141" s="147">
        <v>0</v>
      </c>
      <c r="R141" s="147">
        <f t="shared" si="12"/>
        <v>0</v>
      </c>
      <c r="S141" s="147">
        <v>0</v>
      </c>
      <c r="T141" s="148">
        <f t="shared" si="13"/>
        <v>0</v>
      </c>
      <c r="AR141" s="149" t="s">
        <v>107</v>
      </c>
      <c r="AT141" s="149" t="s">
        <v>298</v>
      </c>
      <c r="AU141" s="149" t="s">
        <v>83</v>
      </c>
      <c r="AY141" s="17" t="s">
        <v>296</v>
      </c>
      <c r="BE141" s="150">
        <f t="shared" si="14"/>
        <v>0</v>
      </c>
      <c r="BF141" s="150">
        <f t="shared" si="15"/>
        <v>0</v>
      </c>
      <c r="BG141" s="150">
        <f t="shared" si="16"/>
        <v>0</v>
      </c>
      <c r="BH141" s="150">
        <f t="shared" si="17"/>
        <v>0</v>
      </c>
      <c r="BI141" s="150">
        <f t="shared" si="18"/>
        <v>0</v>
      </c>
      <c r="BJ141" s="17" t="s">
        <v>83</v>
      </c>
      <c r="BK141" s="150">
        <f t="shared" si="19"/>
        <v>0</v>
      </c>
      <c r="BL141" s="17" t="s">
        <v>107</v>
      </c>
      <c r="BM141" s="149" t="s">
        <v>4776</v>
      </c>
    </row>
    <row r="142" spans="2:65" s="1" customFormat="1" ht="16.5" customHeight="1">
      <c r="B142" s="32"/>
      <c r="C142" s="138" t="s">
        <v>379</v>
      </c>
      <c r="D142" s="138" t="s">
        <v>298</v>
      </c>
      <c r="E142" s="139" t="s">
        <v>4777</v>
      </c>
      <c r="F142" s="140" t="s">
        <v>4778</v>
      </c>
      <c r="G142" s="141" t="s">
        <v>3209</v>
      </c>
      <c r="H142" s="142">
        <v>1</v>
      </c>
      <c r="I142" s="143"/>
      <c r="J142" s="144">
        <f t="shared" si="10"/>
        <v>0</v>
      </c>
      <c r="K142" s="140" t="s">
        <v>1</v>
      </c>
      <c r="L142" s="32"/>
      <c r="M142" s="145" t="s">
        <v>1</v>
      </c>
      <c r="N142" s="146" t="s">
        <v>41</v>
      </c>
      <c r="P142" s="147">
        <f t="shared" si="11"/>
        <v>0</v>
      </c>
      <c r="Q142" s="147">
        <v>0</v>
      </c>
      <c r="R142" s="147">
        <f t="shared" si="12"/>
        <v>0</v>
      </c>
      <c r="S142" s="147">
        <v>0</v>
      </c>
      <c r="T142" s="148">
        <f t="shared" si="13"/>
        <v>0</v>
      </c>
      <c r="AR142" s="149" t="s">
        <v>107</v>
      </c>
      <c r="AT142" s="149" t="s">
        <v>298</v>
      </c>
      <c r="AU142" s="149" t="s">
        <v>83</v>
      </c>
      <c r="AY142" s="17" t="s">
        <v>296</v>
      </c>
      <c r="BE142" s="150">
        <f t="shared" si="14"/>
        <v>0</v>
      </c>
      <c r="BF142" s="150">
        <f t="shared" si="15"/>
        <v>0</v>
      </c>
      <c r="BG142" s="150">
        <f t="shared" si="16"/>
        <v>0</v>
      </c>
      <c r="BH142" s="150">
        <f t="shared" si="17"/>
        <v>0</v>
      </c>
      <c r="BI142" s="150">
        <f t="shared" si="18"/>
        <v>0</v>
      </c>
      <c r="BJ142" s="17" t="s">
        <v>83</v>
      </c>
      <c r="BK142" s="150">
        <f t="shared" si="19"/>
        <v>0</v>
      </c>
      <c r="BL142" s="17" t="s">
        <v>107</v>
      </c>
      <c r="BM142" s="149" t="s">
        <v>4779</v>
      </c>
    </row>
    <row r="143" spans="2:65" s="1" customFormat="1" ht="16.5" customHeight="1">
      <c r="B143" s="32"/>
      <c r="C143" s="138" t="s">
        <v>385</v>
      </c>
      <c r="D143" s="138" t="s">
        <v>298</v>
      </c>
      <c r="E143" s="139" t="s">
        <v>4780</v>
      </c>
      <c r="F143" s="140" t="s">
        <v>4781</v>
      </c>
      <c r="G143" s="141" t="s">
        <v>3209</v>
      </c>
      <c r="H143" s="142">
        <v>1</v>
      </c>
      <c r="I143" s="143"/>
      <c r="J143" s="144">
        <f t="shared" si="10"/>
        <v>0</v>
      </c>
      <c r="K143" s="140" t="s">
        <v>1</v>
      </c>
      <c r="L143" s="32"/>
      <c r="M143" s="145" t="s">
        <v>1</v>
      </c>
      <c r="N143" s="146" t="s">
        <v>41</v>
      </c>
      <c r="P143" s="147">
        <f t="shared" si="11"/>
        <v>0</v>
      </c>
      <c r="Q143" s="147">
        <v>0</v>
      </c>
      <c r="R143" s="147">
        <f t="shared" si="12"/>
        <v>0</v>
      </c>
      <c r="S143" s="147">
        <v>0</v>
      </c>
      <c r="T143" s="148">
        <f t="shared" si="13"/>
        <v>0</v>
      </c>
      <c r="AR143" s="149" t="s">
        <v>107</v>
      </c>
      <c r="AT143" s="149" t="s">
        <v>298</v>
      </c>
      <c r="AU143" s="149" t="s">
        <v>83</v>
      </c>
      <c r="AY143" s="17" t="s">
        <v>296</v>
      </c>
      <c r="BE143" s="150">
        <f t="shared" si="14"/>
        <v>0</v>
      </c>
      <c r="BF143" s="150">
        <f t="shared" si="15"/>
        <v>0</v>
      </c>
      <c r="BG143" s="150">
        <f t="shared" si="16"/>
        <v>0</v>
      </c>
      <c r="BH143" s="150">
        <f t="shared" si="17"/>
        <v>0</v>
      </c>
      <c r="BI143" s="150">
        <f t="shared" si="18"/>
        <v>0</v>
      </c>
      <c r="BJ143" s="17" t="s">
        <v>83</v>
      </c>
      <c r="BK143" s="150">
        <f t="shared" si="19"/>
        <v>0</v>
      </c>
      <c r="BL143" s="17" t="s">
        <v>107</v>
      </c>
      <c r="BM143" s="149" t="s">
        <v>4782</v>
      </c>
    </row>
    <row r="144" spans="2:65" s="1" customFormat="1" ht="16.5" customHeight="1">
      <c r="B144" s="32"/>
      <c r="C144" s="138" t="s">
        <v>378</v>
      </c>
      <c r="D144" s="138" t="s">
        <v>298</v>
      </c>
      <c r="E144" s="139" t="s">
        <v>4783</v>
      </c>
      <c r="F144" s="140" t="s">
        <v>4784</v>
      </c>
      <c r="G144" s="141" t="s">
        <v>3209</v>
      </c>
      <c r="H144" s="142">
        <v>1</v>
      </c>
      <c r="I144" s="143"/>
      <c r="J144" s="144">
        <f t="shared" si="10"/>
        <v>0</v>
      </c>
      <c r="K144" s="140" t="s">
        <v>1</v>
      </c>
      <c r="L144" s="32"/>
      <c r="M144" s="190" t="s">
        <v>1</v>
      </c>
      <c r="N144" s="191" t="s">
        <v>41</v>
      </c>
      <c r="O144" s="192"/>
      <c r="P144" s="193">
        <f t="shared" si="11"/>
        <v>0</v>
      </c>
      <c r="Q144" s="193">
        <v>0</v>
      </c>
      <c r="R144" s="193">
        <f t="shared" si="12"/>
        <v>0</v>
      </c>
      <c r="S144" s="193">
        <v>0</v>
      </c>
      <c r="T144" s="194">
        <f t="shared" si="13"/>
        <v>0</v>
      </c>
      <c r="AR144" s="149" t="s">
        <v>107</v>
      </c>
      <c r="AT144" s="149" t="s">
        <v>298</v>
      </c>
      <c r="AU144" s="149" t="s">
        <v>83</v>
      </c>
      <c r="AY144" s="17" t="s">
        <v>296</v>
      </c>
      <c r="BE144" s="150">
        <f t="shared" si="14"/>
        <v>0</v>
      </c>
      <c r="BF144" s="150">
        <f t="shared" si="15"/>
        <v>0</v>
      </c>
      <c r="BG144" s="150">
        <f t="shared" si="16"/>
        <v>0</v>
      </c>
      <c r="BH144" s="150">
        <f t="shared" si="17"/>
        <v>0</v>
      </c>
      <c r="BI144" s="150">
        <f t="shared" si="18"/>
        <v>0</v>
      </c>
      <c r="BJ144" s="17" t="s">
        <v>83</v>
      </c>
      <c r="BK144" s="150">
        <f t="shared" si="19"/>
        <v>0</v>
      </c>
      <c r="BL144" s="17" t="s">
        <v>107</v>
      </c>
      <c r="BM144" s="149" t="s">
        <v>4785</v>
      </c>
    </row>
    <row r="145" spans="2:12" s="1" customFormat="1" ht="7.15" customHeight="1">
      <c r="B145" s="44"/>
      <c r="C145" s="45"/>
      <c r="D145" s="45"/>
      <c r="E145" s="45"/>
      <c r="F145" s="45"/>
      <c r="G145" s="45"/>
      <c r="H145" s="45"/>
      <c r="I145" s="45"/>
      <c r="J145" s="45"/>
      <c r="K145" s="45"/>
      <c r="L145" s="32"/>
    </row>
  </sheetData>
  <sheetProtection algorithmName="SHA-512" hashValue="MQ737SeW1h/cYF9ZhMntnzmZH4LdgmpdTqQyKjPJ/5aNY0scm0ex5DVEpsxPXDSXBgYlrKMne/rWZfFpRxzXZw==" saltValue="Al2xp4hwlqRjTKzPVZSYVCd/e2fzuLrU9lwhAkYTlNrTsw8ujwtLp8LeLNBcQ+L0AkvKzPCuVF8WR7UZ4PCBOQ==" spinCount="100000" sheet="1" objects="1" scenarios="1" formatColumns="0" formatRows="0" autoFilter="0"/>
  <autoFilter ref="C125:K144"/>
  <mergeCells count="15">
    <mergeCell ref="E112:H112"/>
    <mergeCell ref="E116:H116"/>
    <mergeCell ref="E114:H114"/>
    <mergeCell ref="E118:H118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38"/>
  <sheetViews>
    <sheetView showGridLines="0" topLeftCell="A129" workbookViewId="0">
      <selection activeCell="G142" sqref="G142"/>
    </sheetView>
  </sheetViews>
  <sheetFormatPr defaultRowHeight="11.25"/>
  <cols>
    <col min="1" max="1" width="8.33203125" customWidth="1"/>
    <col min="2" max="2" width="1.33203125" customWidth="1"/>
    <col min="3" max="3" width="4.1640625" customWidth="1"/>
    <col min="4" max="4" width="4.33203125" customWidth="1"/>
    <col min="5" max="5" width="17.1640625" customWidth="1"/>
    <col min="6" max="6" width="50.6640625" customWidth="1"/>
    <col min="7" max="7" width="7.5" customWidth="1"/>
    <col min="8" max="8" width="14" customWidth="1"/>
    <col min="9" max="9" width="15.6640625" customWidth="1"/>
    <col min="10" max="11" width="22.33203125" customWidth="1"/>
    <col min="12" max="12" width="9.33203125" customWidth="1"/>
    <col min="13" max="13" width="10.66406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.15" customHeight="1"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7" t="s">
        <v>123</v>
      </c>
    </row>
    <row r="3" spans="2:46" ht="7.1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ht="25.15" customHeight="1">
      <c r="B4" s="20"/>
      <c r="D4" s="21" t="s">
        <v>182</v>
      </c>
      <c r="L4" s="20"/>
      <c r="M4" s="94" t="s">
        <v>10</v>
      </c>
      <c r="AT4" s="17" t="s">
        <v>4</v>
      </c>
    </row>
    <row r="5" spans="2:46" ht="7.15" customHeight="1">
      <c r="B5" s="20"/>
      <c r="L5" s="20"/>
    </row>
    <row r="6" spans="2:46" ht="12" customHeight="1">
      <c r="B6" s="20"/>
      <c r="D6" s="27" t="s">
        <v>16</v>
      </c>
      <c r="L6" s="20"/>
    </row>
    <row r="7" spans="2:46" ht="16.5" customHeight="1">
      <c r="B7" s="20"/>
      <c r="E7" s="249" t="str">
        <f>'Rekapitulace stavby'!K6</f>
        <v>Pobytová odlehčovací služba Zábřeh - Sušilova</v>
      </c>
      <c r="F7" s="250"/>
      <c r="G7" s="250"/>
      <c r="H7" s="250"/>
      <c r="L7" s="20"/>
    </row>
    <row r="8" spans="2:46" ht="12.75">
      <c r="B8" s="20"/>
      <c r="D8" s="27" t="s">
        <v>191</v>
      </c>
      <c r="L8" s="20"/>
    </row>
    <row r="9" spans="2:46" ht="16.5" customHeight="1">
      <c r="B9" s="20"/>
      <c r="E9" s="249" t="s">
        <v>194</v>
      </c>
      <c r="F9" s="209"/>
      <c r="G9" s="209"/>
      <c r="H9" s="209"/>
      <c r="L9" s="20"/>
    </row>
    <row r="10" spans="2:46" ht="12" customHeight="1">
      <c r="B10" s="20"/>
      <c r="D10" s="27" t="s">
        <v>3006</v>
      </c>
      <c r="L10" s="20"/>
    </row>
    <row r="11" spans="2:46" s="1" customFormat="1" ht="16.5" customHeight="1">
      <c r="B11" s="32"/>
      <c r="E11" s="231" t="s">
        <v>3007</v>
      </c>
      <c r="F11" s="248"/>
      <c r="G11" s="248"/>
      <c r="H11" s="248"/>
      <c r="L11" s="32"/>
    </row>
    <row r="12" spans="2:46" s="1" customFormat="1" ht="12" customHeight="1">
      <c r="B12" s="32"/>
      <c r="D12" s="27" t="s">
        <v>4438</v>
      </c>
      <c r="L12" s="32"/>
    </row>
    <row r="13" spans="2:46" s="1" customFormat="1" ht="16.5" customHeight="1">
      <c r="B13" s="32"/>
      <c r="E13" s="243" t="s">
        <v>4786</v>
      </c>
      <c r="F13" s="248"/>
      <c r="G13" s="248"/>
      <c r="H13" s="248"/>
      <c r="L13" s="32"/>
    </row>
    <row r="14" spans="2:46" s="1" customFormat="1">
      <c r="B14" s="32"/>
      <c r="L14" s="32"/>
    </row>
    <row r="15" spans="2:46" s="1" customFormat="1" ht="12" customHeight="1">
      <c r="B15" s="32"/>
      <c r="D15" s="27" t="s">
        <v>18</v>
      </c>
      <c r="F15" s="25" t="s">
        <v>1</v>
      </c>
      <c r="I15" s="27" t="s">
        <v>19</v>
      </c>
      <c r="J15" s="25" t="s">
        <v>1</v>
      </c>
      <c r="L15" s="32"/>
    </row>
    <row r="16" spans="2:46" s="1" customFormat="1" ht="12" customHeight="1">
      <c r="B16" s="32"/>
      <c r="D16" s="27" t="s">
        <v>20</v>
      </c>
      <c r="F16" s="25" t="s">
        <v>21</v>
      </c>
      <c r="I16" s="27" t="s">
        <v>22</v>
      </c>
      <c r="J16" s="52" t="str">
        <f>'Rekapitulace stavby'!AN8</f>
        <v>5. 7. 2024</v>
      </c>
      <c r="L16" s="32"/>
    </row>
    <row r="17" spans="2:12" s="1" customFormat="1" ht="10.9" customHeight="1">
      <c r="B17" s="32"/>
      <c r="L17" s="32"/>
    </row>
    <row r="18" spans="2:12" s="1" customFormat="1" ht="12" customHeight="1">
      <c r="B18" s="32"/>
      <c r="D18" s="27" t="s">
        <v>24</v>
      </c>
      <c r="I18" s="27" t="s">
        <v>25</v>
      </c>
      <c r="J18" s="25" t="s">
        <v>1</v>
      </c>
      <c r="L18" s="32"/>
    </row>
    <row r="19" spans="2:12" s="1" customFormat="1" ht="18" customHeight="1">
      <c r="B19" s="32"/>
      <c r="E19" s="25" t="s">
        <v>26</v>
      </c>
      <c r="I19" s="27" t="s">
        <v>27</v>
      </c>
      <c r="J19" s="25" t="s">
        <v>1</v>
      </c>
      <c r="L19" s="32"/>
    </row>
    <row r="20" spans="2:12" s="1" customFormat="1" ht="7.15" customHeight="1">
      <c r="B20" s="32"/>
      <c r="L20" s="32"/>
    </row>
    <row r="21" spans="2:12" s="1" customFormat="1" ht="12" customHeight="1">
      <c r="B21" s="32"/>
      <c r="D21" s="27" t="s">
        <v>28</v>
      </c>
      <c r="I21" s="27" t="s">
        <v>25</v>
      </c>
      <c r="J21" s="28" t="str">
        <f>'Rekapitulace stavby'!AN13</f>
        <v>Vyplň údaj</v>
      </c>
      <c r="L21" s="32"/>
    </row>
    <row r="22" spans="2:12" s="1" customFormat="1" ht="18" customHeight="1">
      <c r="B22" s="32"/>
      <c r="E22" s="251" t="str">
        <f>'Rekapitulace stavby'!E14</f>
        <v>Vyplň údaj</v>
      </c>
      <c r="F22" s="213"/>
      <c r="G22" s="213"/>
      <c r="H22" s="213"/>
      <c r="I22" s="27" t="s">
        <v>27</v>
      </c>
      <c r="J22" s="28" t="str">
        <f>'Rekapitulace stavby'!AN14</f>
        <v>Vyplň údaj</v>
      </c>
      <c r="L22" s="32"/>
    </row>
    <row r="23" spans="2:12" s="1" customFormat="1" ht="7.15" customHeight="1">
      <c r="B23" s="32"/>
      <c r="L23" s="32"/>
    </row>
    <row r="24" spans="2:12" s="1" customFormat="1" ht="12" customHeight="1">
      <c r="B24" s="32"/>
      <c r="D24" s="27" t="s">
        <v>30</v>
      </c>
      <c r="I24" s="27" t="s">
        <v>25</v>
      </c>
      <c r="J24" s="25" t="s">
        <v>1</v>
      </c>
      <c r="L24" s="32"/>
    </row>
    <row r="25" spans="2:12" s="1" customFormat="1" ht="18" customHeight="1">
      <c r="B25" s="32"/>
      <c r="E25" s="25" t="s">
        <v>31</v>
      </c>
      <c r="I25" s="27" t="s">
        <v>27</v>
      </c>
      <c r="J25" s="25" t="s">
        <v>1</v>
      </c>
      <c r="L25" s="32"/>
    </row>
    <row r="26" spans="2:12" s="1" customFormat="1" ht="7.15" customHeight="1">
      <c r="B26" s="32"/>
      <c r="L26" s="32"/>
    </row>
    <row r="27" spans="2:12" s="1" customFormat="1" ht="12" customHeight="1">
      <c r="B27" s="32"/>
      <c r="D27" s="27" t="s">
        <v>33</v>
      </c>
      <c r="I27" s="27" t="s">
        <v>25</v>
      </c>
      <c r="J27" s="25" t="s">
        <v>1</v>
      </c>
      <c r="L27" s="32"/>
    </row>
    <row r="28" spans="2:12" s="1" customFormat="1" ht="18" customHeight="1">
      <c r="B28" s="32"/>
      <c r="E28" s="25" t="s">
        <v>3010</v>
      </c>
      <c r="I28" s="27" t="s">
        <v>27</v>
      </c>
      <c r="J28" s="25" t="s">
        <v>1</v>
      </c>
      <c r="L28" s="32"/>
    </row>
    <row r="29" spans="2:12" s="1" customFormat="1" ht="7.15" customHeight="1">
      <c r="B29" s="32"/>
      <c r="L29" s="32"/>
    </row>
    <row r="30" spans="2:12" s="1" customFormat="1" ht="12" customHeight="1">
      <c r="B30" s="32"/>
      <c r="D30" s="27" t="s">
        <v>35</v>
      </c>
      <c r="L30" s="32"/>
    </row>
    <row r="31" spans="2:12" s="7" customFormat="1" ht="16.5" customHeight="1">
      <c r="B31" s="95"/>
      <c r="E31" s="217" t="s">
        <v>1</v>
      </c>
      <c r="F31" s="217"/>
      <c r="G31" s="217"/>
      <c r="H31" s="217"/>
      <c r="L31" s="95"/>
    </row>
    <row r="32" spans="2:12" s="1" customFormat="1" ht="7.15" customHeight="1">
      <c r="B32" s="32"/>
      <c r="L32" s="32"/>
    </row>
    <row r="33" spans="2:12" s="1" customFormat="1" ht="7.1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25.35" customHeight="1">
      <c r="B34" s="32"/>
      <c r="D34" s="97" t="s">
        <v>36</v>
      </c>
      <c r="J34" s="66">
        <f>ROUND(J131, 2)</f>
        <v>0</v>
      </c>
      <c r="L34" s="32"/>
    </row>
    <row r="35" spans="2:12" s="1" customFormat="1" ht="7.15" customHeight="1">
      <c r="B35" s="32"/>
      <c r="D35" s="53"/>
      <c r="E35" s="53"/>
      <c r="F35" s="53"/>
      <c r="G35" s="53"/>
      <c r="H35" s="53"/>
      <c r="I35" s="53"/>
      <c r="J35" s="53"/>
      <c r="K35" s="53"/>
      <c r="L35" s="32"/>
    </row>
    <row r="36" spans="2:12" s="1" customFormat="1" ht="14.45" customHeight="1">
      <c r="B36" s="32"/>
      <c r="F36" s="35" t="s">
        <v>38</v>
      </c>
      <c r="I36" s="35" t="s">
        <v>37</v>
      </c>
      <c r="J36" s="35" t="s">
        <v>39</v>
      </c>
      <c r="L36" s="32"/>
    </row>
    <row r="37" spans="2:12" s="1" customFormat="1" ht="14.45" customHeight="1">
      <c r="B37" s="32"/>
      <c r="D37" s="55" t="s">
        <v>40</v>
      </c>
      <c r="E37" s="27" t="s">
        <v>41</v>
      </c>
      <c r="F37" s="86">
        <f>ROUND((SUM(BE131:BE237)),  2)</f>
        <v>0</v>
      </c>
      <c r="I37" s="98">
        <v>0.21</v>
      </c>
      <c r="J37" s="86">
        <f>ROUND(((SUM(BE131:BE237))*I37),  2)</f>
        <v>0</v>
      </c>
      <c r="L37" s="32"/>
    </row>
    <row r="38" spans="2:12" s="1" customFormat="1" ht="14.45" customHeight="1">
      <c r="B38" s="32"/>
      <c r="E38" s="27" t="s">
        <v>42</v>
      </c>
      <c r="F38" s="86">
        <f>ROUND((SUM(BF131:BF237)),  2)</f>
        <v>0</v>
      </c>
      <c r="I38" s="98">
        <v>0.12</v>
      </c>
      <c r="J38" s="86">
        <f>ROUND(((SUM(BF131:BF237))*I38),  2)</f>
        <v>0</v>
      </c>
      <c r="L38" s="32"/>
    </row>
    <row r="39" spans="2:12" s="1" customFormat="1" ht="14.45" hidden="1" customHeight="1">
      <c r="B39" s="32"/>
      <c r="E39" s="27" t="s">
        <v>43</v>
      </c>
      <c r="F39" s="86">
        <f>ROUND((SUM(BG131:BG237)),  2)</f>
        <v>0</v>
      </c>
      <c r="I39" s="98">
        <v>0.21</v>
      </c>
      <c r="J39" s="86">
        <f>0</f>
        <v>0</v>
      </c>
      <c r="L39" s="32"/>
    </row>
    <row r="40" spans="2:12" s="1" customFormat="1" ht="14.45" hidden="1" customHeight="1">
      <c r="B40" s="32"/>
      <c r="E40" s="27" t="s">
        <v>44</v>
      </c>
      <c r="F40" s="86">
        <f>ROUND((SUM(BH131:BH237)),  2)</f>
        <v>0</v>
      </c>
      <c r="I40" s="98">
        <v>0.12</v>
      </c>
      <c r="J40" s="86">
        <f>0</f>
        <v>0</v>
      </c>
      <c r="L40" s="32"/>
    </row>
    <row r="41" spans="2:12" s="1" customFormat="1" ht="14.45" hidden="1" customHeight="1">
      <c r="B41" s="32"/>
      <c r="E41" s="27" t="s">
        <v>45</v>
      </c>
      <c r="F41" s="86">
        <f>ROUND((SUM(BI131:BI237)),  2)</f>
        <v>0</v>
      </c>
      <c r="I41" s="98">
        <v>0</v>
      </c>
      <c r="J41" s="86">
        <f>0</f>
        <v>0</v>
      </c>
      <c r="L41" s="32"/>
    </row>
    <row r="42" spans="2:12" s="1" customFormat="1" ht="7.15" customHeight="1">
      <c r="B42" s="32"/>
      <c r="L42" s="32"/>
    </row>
    <row r="43" spans="2:12" s="1" customFormat="1" ht="25.35" customHeight="1">
      <c r="B43" s="32"/>
      <c r="C43" s="99"/>
      <c r="D43" s="100" t="s">
        <v>46</v>
      </c>
      <c r="E43" s="57"/>
      <c r="F43" s="57"/>
      <c r="G43" s="101" t="s">
        <v>47</v>
      </c>
      <c r="H43" s="102" t="s">
        <v>48</v>
      </c>
      <c r="I43" s="57"/>
      <c r="J43" s="103">
        <f>SUM(J34:J41)</f>
        <v>0</v>
      </c>
      <c r="K43" s="104"/>
      <c r="L43" s="32"/>
    </row>
    <row r="44" spans="2:12" s="1" customFormat="1" ht="14.45" customHeight="1">
      <c r="B44" s="32"/>
      <c r="L44" s="32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42"/>
      <c r="J50" s="42"/>
      <c r="K50" s="42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3" t="s">
        <v>51</v>
      </c>
      <c r="E61" s="34"/>
      <c r="F61" s="105" t="s">
        <v>52</v>
      </c>
      <c r="G61" s="43" t="s">
        <v>51</v>
      </c>
      <c r="H61" s="34"/>
      <c r="I61" s="34"/>
      <c r="J61" s="106" t="s">
        <v>52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42"/>
      <c r="J65" s="42"/>
      <c r="K65" s="42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3" t="s">
        <v>51</v>
      </c>
      <c r="E76" s="34"/>
      <c r="F76" s="105" t="s">
        <v>52</v>
      </c>
      <c r="G76" s="43" t="s">
        <v>51</v>
      </c>
      <c r="H76" s="34"/>
      <c r="I76" s="34"/>
      <c r="J76" s="106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7.1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5.15" customHeight="1">
      <c r="B82" s="32"/>
      <c r="C82" s="21" t="s">
        <v>249</v>
      </c>
      <c r="L82" s="32"/>
    </row>
    <row r="83" spans="2:12" s="1" customFormat="1" ht="7.1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49" t="str">
        <f>E7</f>
        <v>Pobytová odlehčovací služba Zábřeh - Sušilova</v>
      </c>
      <c r="F85" s="250"/>
      <c r="G85" s="250"/>
      <c r="H85" s="250"/>
      <c r="L85" s="32"/>
    </row>
    <row r="86" spans="2:12" ht="12" customHeight="1">
      <c r="B86" s="20"/>
      <c r="C86" s="27" t="s">
        <v>191</v>
      </c>
      <c r="L86" s="20"/>
    </row>
    <row r="87" spans="2:12" ht="16.5" customHeight="1">
      <c r="B87" s="20"/>
      <c r="E87" s="249" t="s">
        <v>194</v>
      </c>
      <c r="F87" s="209"/>
      <c r="G87" s="209"/>
      <c r="H87" s="209"/>
      <c r="L87" s="20"/>
    </row>
    <row r="88" spans="2:12" ht="12" customHeight="1">
      <c r="B88" s="20"/>
      <c r="C88" s="27" t="s">
        <v>3006</v>
      </c>
      <c r="L88" s="20"/>
    </row>
    <row r="89" spans="2:12" s="1" customFormat="1" ht="16.5" customHeight="1">
      <c r="B89" s="32"/>
      <c r="E89" s="231" t="s">
        <v>3007</v>
      </c>
      <c r="F89" s="248"/>
      <c r="G89" s="248"/>
      <c r="H89" s="248"/>
      <c r="L89" s="32"/>
    </row>
    <row r="90" spans="2:12" s="1" customFormat="1" ht="12" customHeight="1">
      <c r="B90" s="32"/>
      <c r="C90" s="27" t="s">
        <v>4438</v>
      </c>
      <c r="L90" s="32"/>
    </row>
    <row r="91" spans="2:12" s="1" customFormat="1" ht="16.5" customHeight="1">
      <c r="B91" s="32"/>
      <c r="E91" s="243" t="str">
        <f>E13</f>
        <v>04f - Vnitřní ZTI</v>
      </c>
      <c r="F91" s="248"/>
      <c r="G91" s="248"/>
      <c r="H91" s="248"/>
      <c r="L91" s="32"/>
    </row>
    <row r="92" spans="2:12" s="1" customFormat="1" ht="7.15" customHeight="1">
      <c r="B92" s="32"/>
      <c r="L92" s="32"/>
    </row>
    <row r="93" spans="2:12" s="1" customFormat="1" ht="12" customHeight="1">
      <c r="B93" s="32"/>
      <c r="C93" s="27" t="s">
        <v>20</v>
      </c>
      <c r="F93" s="25" t="str">
        <f>F16</f>
        <v xml:space="preserve"> Zábřeh, Sušilova 1375/41</v>
      </c>
      <c r="I93" s="27" t="s">
        <v>22</v>
      </c>
      <c r="J93" s="52" t="str">
        <f>IF(J16="","",J16)</f>
        <v>5. 7. 2024</v>
      </c>
      <c r="L93" s="32"/>
    </row>
    <row r="94" spans="2:12" s="1" customFormat="1" ht="7.15" customHeight="1">
      <c r="B94" s="32"/>
      <c r="L94" s="32"/>
    </row>
    <row r="95" spans="2:12" s="1" customFormat="1" ht="25.7" customHeight="1">
      <c r="B95" s="32"/>
      <c r="C95" s="27" t="s">
        <v>24</v>
      </c>
      <c r="F95" s="25" t="str">
        <f>E19</f>
        <v>Město Zábřeh</v>
      </c>
      <c r="I95" s="27" t="s">
        <v>30</v>
      </c>
      <c r="J95" s="30" t="str">
        <f>E25</f>
        <v>Ing. arch. Josef Hlavatý</v>
      </c>
      <c r="L95" s="32"/>
    </row>
    <row r="96" spans="2:12" s="1" customFormat="1" ht="15.2" customHeight="1">
      <c r="B96" s="32"/>
      <c r="C96" s="27" t="s">
        <v>28</v>
      </c>
      <c r="F96" s="25" t="str">
        <f>IF(E22="","",E22)</f>
        <v>Vyplň údaj</v>
      </c>
      <c r="I96" s="27" t="s">
        <v>33</v>
      </c>
      <c r="J96" s="30" t="str">
        <f>E28</f>
        <v>Jaroslav Kudláček</v>
      </c>
      <c r="L96" s="32"/>
    </row>
    <row r="97" spans="2:47" s="1" customFormat="1" ht="10.15" customHeight="1">
      <c r="B97" s="32"/>
      <c r="L97" s="32"/>
    </row>
    <row r="98" spans="2:47" s="1" customFormat="1" ht="29.25" customHeight="1">
      <c r="B98" s="32"/>
      <c r="C98" s="107" t="s">
        <v>250</v>
      </c>
      <c r="D98" s="99"/>
      <c r="E98" s="99"/>
      <c r="F98" s="99"/>
      <c r="G98" s="99"/>
      <c r="H98" s="99"/>
      <c r="I98" s="99"/>
      <c r="J98" s="108" t="s">
        <v>251</v>
      </c>
      <c r="K98" s="99"/>
      <c r="L98" s="32"/>
    </row>
    <row r="99" spans="2:47" s="1" customFormat="1" ht="10.15" customHeight="1">
      <c r="B99" s="32"/>
      <c r="L99" s="32"/>
    </row>
    <row r="100" spans="2:47" s="1" customFormat="1" ht="22.9" customHeight="1">
      <c r="B100" s="32"/>
      <c r="C100" s="109" t="s">
        <v>252</v>
      </c>
      <c r="J100" s="66">
        <f>J131</f>
        <v>0</v>
      </c>
      <c r="L100" s="32"/>
      <c r="AU100" s="17" t="s">
        <v>253</v>
      </c>
    </row>
    <row r="101" spans="2:47" s="8" customFormat="1" ht="25.15" customHeight="1">
      <c r="B101" s="110"/>
      <c r="D101" s="111" t="s">
        <v>254</v>
      </c>
      <c r="E101" s="112"/>
      <c r="F101" s="112"/>
      <c r="G101" s="112"/>
      <c r="H101" s="112"/>
      <c r="I101" s="112"/>
      <c r="J101" s="113">
        <f>J132</f>
        <v>0</v>
      </c>
      <c r="L101" s="110"/>
    </row>
    <row r="102" spans="2:47" s="9" customFormat="1" ht="19.899999999999999" customHeight="1">
      <c r="B102" s="114"/>
      <c r="D102" s="115" t="s">
        <v>260</v>
      </c>
      <c r="E102" s="116"/>
      <c r="F102" s="116"/>
      <c r="G102" s="116"/>
      <c r="H102" s="116"/>
      <c r="I102" s="116"/>
      <c r="J102" s="117">
        <f>J133</f>
        <v>0</v>
      </c>
      <c r="L102" s="114"/>
    </row>
    <row r="103" spans="2:47" s="9" customFormat="1" ht="19.899999999999999" customHeight="1">
      <c r="B103" s="114"/>
      <c r="D103" s="115" t="s">
        <v>261</v>
      </c>
      <c r="E103" s="116"/>
      <c r="F103" s="116"/>
      <c r="G103" s="116"/>
      <c r="H103" s="116"/>
      <c r="I103" s="116"/>
      <c r="J103" s="117">
        <f>J135</f>
        <v>0</v>
      </c>
      <c r="L103" s="114"/>
    </row>
    <row r="104" spans="2:47" s="8" customFormat="1" ht="25.15" customHeight="1">
      <c r="B104" s="110"/>
      <c r="D104" s="111" t="s">
        <v>262</v>
      </c>
      <c r="E104" s="112"/>
      <c r="F104" s="112"/>
      <c r="G104" s="112"/>
      <c r="H104" s="112"/>
      <c r="I104" s="112"/>
      <c r="J104" s="113">
        <f>J137</f>
        <v>0</v>
      </c>
      <c r="L104" s="110"/>
    </row>
    <row r="105" spans="2:47" s="9" customFormat="1" ht="19.899999999999999" customHeight="1">
      <c r="B105" s="114"/>
      <c r="D105" s="115" t="s">
        <v>4599</v>
      </c>
      <c r="E105" s="116"/>
      <c r="F105" s="116"/>
      <c r="G105" s="116"/>
      <c r="H105" s="116"/>
      <c r="I105" s="116"/>
      <c r="J105" s="117">
        <f>J138</f>
        <v>0</v>
      </c>
      <c r="L105" s="114"/>
    </row>
    <row r="106" spans="2:47" s="9" customFormat="1" ht="19.899999999999999" customHeight="1">
      <c r="B106" s="114"/>
      <c r="D106" s="115" t="s">
        <v>4787</v>
      </c>
      <c r="E106" s="116"/>
      <c r="F106" s="116"/>
      <c r="G106" s="116"/>
      <c r="H106" s="116"/>
      <c r="I106" s="116"/>
      <c r="J106" s="117">
        <f>J160</f>
        <v>0</v>
      </c>
      <c r="L106" s="114"/>
    </row>
    <row r="107" spans="2:47" s="9" customFormat="1" ht="19.899999999999999" customHeight="1">
      <c r="B107" s="114"/>
      <c r="D107" s="115" t="s">
        <v>4788</v>
      </c>
      <c r="E107" s="116"/>
      <c r="F107" s="116"/>
      <c r="G107" s="116"/>
      <c r="H107" s="116"/>
      <c r="I107" s="116"/>
      <c r="J107" s="117">
        <f>J235</f>
        <v>0</v>
      </c>
      <c r="L107" s="114"/>
    </row>
    <row r="108" spans="2:47" s="1" customFormat="1" ht="21.75" customHeight="1">
      <c r="B108" s="32"/>
      <c r="L108" s="32"/>
    </row>
    <row r="109" spans="2:47" s="1" customFormat="1" ht="7.15" customHeight="1"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32"/>
    </row>
    <row r="113" spans="2:12" s="1" customFormat="1" ht="7.15" customHeight="1"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32"/>
    </row>
    <row r="114" spans="2:12" s="1" customFormat="1" ht="25.15" customHeight="1">
      <c r="B114" s="32"/>
      <c r="C114" s="21" t="s">
        <v>281</v>
      </c>
      <c r="L114" s="32"/>
    </row>
    <row r="115" spans="2:12" s="1" customFormat="1" ht="7.15" customHeight="1">
      <c r="B115" s="32"/>
      <c r="L115" s="32"/>
    </row>
    <row r="116" spans="2:12" s="1" customFormat="1" ht="12" customHeight="1">
      <c r="B116" s="32"/>
      <c r="C116" s="27" t="s">
        <v>16</v>
      </c>
      <c r="L116" s="32"/>
    </row>
    <row r="117" spans="2:12" s="1" customFormat="1" ht="16.5" customHeight="1">
      <c r="B117" s="32"/>
      <c r="E117" s="249" t="str">
        <f>E7</f>
        <v>Pobytová odlehčovací služba Zábřeh - Sušilova</v>
      </c>
      <c r="F117" s="250"/>
      <c r="G117" s="250"/>
      <c r="H117" s="250"/>
      <c r="L117" s="32"/>
    </row>
    <row r="118" spans="2:12" ht="12" customHeight="1">
      <c r="B118" s="20"/>
      <c r="C118" s="27" t="s">
        <v>191</v>
      </c>
      <c r="L118" s="20"/>
    </row>
    <row r="119" spans="2:12" ht="16.5" customHeight="1">
      <c r="B119" s="20"/>
      <c r="E119" s="249" t="s">
        <v>194</v>
      </c>
      <c r="F119" s="209"/>
      <c r="G119" s="209"/>
      <c r="H119" s="209"/>
      <c r="L119" s="20"/>
    </row>
    <row r="120" spans="2:12" ht="12" customHeight="1">
      <c r="B120" s="20"/>
      <c r="C120" s="27" t="s">
        <v>3006</v>
      </c>
      <c r="L120" s="20"/>
    </row>
    <row r="121" spans="2:12" s="1" customFormat="1" ht="16.5" customHeight="1">
      <c r="B121" s="32"/>
      <c r="E121" s="231" t="s">
        <v>3007</v>
      </c>
      <c r="F121" s="248"/>
      <c r="G121" s="248"/>
      <c r="H121" s="248"/>
      <c r="L121" s="32"/>
    </row>
    <row r="122" spans="2:12" s="1" customFormat="1" ht="12" customHeight="1">
      <c r="B122" s="32"/>
      <c r="C122" s="27" t="s">
        <v>4438</v>
      </c>
      <c r="L122" s="32"/>
    </row>
    <row r="123" spans="2:12" s="1" customFormat="1" ht="16.5" customHeight="1">
      <c r="B123" s="32"/>
      <c r="E123" s="243" t="str">
        <f>E13</f>
        <v>04f - Vnitřní ZTI</v>
      </c>
      <c r="F123" s="248"/>
      <c r="G123" s="248"/>
      <c r="H123" s="248"/>
      <c r="L123" s="32"/>
    </row>
    <row r="124" spans="2:12" s="1" customFormat="1" ht="7.15" customHeight="1">
      <c r="B124" s="32"/>
      <c r="L124" s="32"/>
    </row>
    <row r="125" spans="2:12" s="1" customFormat="1" ht="12" customHeight="1">
      <c r="B125" s="32"/>
      <c r="C125" s="27" t="s">
        <v>20</v>
      </c>
      <c r="F125" s="25" t="str">
        <f>F16</f>
        <v xml:space="preserve"> Zábřeh, Sušilova 1375/41</v>
      </c>
      <c r="I125" s="27" t="s">
        <v>22</v>
      </c>
      <c r="J125" s="52" t="str">
        <f>IF(J16="","",J16)</f>
        <v>5. 7. 2024</v>
      </c>
      <c r="L125" s="32"/>
    </row>
    <row r="126" spans="2:12" s="1" customFormat="1" ht="7.15" customHeight="1">
      <c r="B126" s="32"/>
      <c r="L126" s="32"/>
    </row>
    <row r="127" spans="2:12" s="1" customFormat="1" ht="25.7" customHeight="1">
      <c r="B127" s="32"/>
      <c r="C127" s="27" t="s">
        <v>24</v>
      </c>
      <c r="F127" s="25" t="str">
        <f>E19</f>
        <v>Město Zábřeh</v>
      </c>
      <c r="I127" s="27" t="s">
        <v>30</v>
      </c>
      <c r="J127" s="30" t="str">
        <f>E25</f>
        <v>Ing. arch. Josef Hlavatý</v>
      </c>
      <c r="L127" s="32"/>
    </row>
    <row r="128" spans="2:12" s="1" customFormat="1" ht="15.2" customHeight="1">
      <c r="B128" s="32"/>
      <c r="C128" s="27" t="s">
        <v>28</v>
      </c>
      <c r="F128" s="25" t="str">
        <f>IF(E22="","",E22)</f>
        <v>Vyplň údaj</v>
      </c>
      <c r="I128" s="27" t="s">
        <v>33</v>
      </c>
      <c r="J128" s="30" t="str">
        <f>E28</f>
        <v>Jaroslav Kudláček</v>
      </c>
      <c r="L128" s="32"/>
    </row>
    <row r="129" spans="2:65" s="1" customFormat="1" ht="10.15" customHeight="1">
      <c r="B129" s="32"/>
      <c r="L129" s="32"/>
    </row>
    <row r="130" spans="2:65" s="10" customFormat="1" ht="29.25" customHeight="1">
      <c r="B130" s="118"/>
      <c r="C130" s="119" t="s">
        <v>282</v>
      </c>
      <c r="D130" s="120" t="s">
        <v>61</v>
      </c>
      <c r="E130" s="120" t="s">
        <v>57</v>
      </c>
      <c r="F130" s="120" t="s">
        <v>58</v>
      </c>
      <c r="G130" s="120" t="s">
        <v>283</v>
      </c>
      <c r="H130" s="120" t="s">
        <v>284</v>
      </c>
      <c r="I130" s="120" t="s">
        <v>285</v>
      </c>
      <c r="J130" s="120" t="s">
        <v>251</v>
      </c>
      <c r="K130" s="121" t="s">
        <v>286</v>
      </c>
      <c r="L130" s="118"/>
      <c r="M130" s="59" t="s">
        <v>1</v>
      </c>
      <c r="N130" s="60" t="s">
        <v>40</v>
      </c>
      <c r="O130" s="60" t="s">
        <v>287</v>
      </c>
      <c r="P130" s="60" t="s">
        <v>288</v>
      </c>
      <c r="Q130" s="60" t="s">
        <v>289</v>
      </c>
      <c r="R130" s="60" t="s">
        <v>290</v>
      </c>
      <c r="S130" s="60" t="s">
        <v>291</v>
      </c>
      <c r="T130" s="61" t="s">
        <v>292</v>
      </c>
    </row>
    <row r="131" spans="2:65" s="1" customFormat="1" ht="22.9" customHeight="1">
      <c r="B131" s="32"/>
      <c r="C131" s="64" t="s">
        <v>293</v>
      </c>
      <c r="J131" s="122">
        <f>BK131</f>
        <v>0</v>
      </c>
      <c r="L131" s="32"/>
      <c r="M131" s="62"/>
      <c r="N131" s="53"/>
      <c r="O131" s="53"/>
      <c r="P131" s="123">
        <f>P132+P137</f>
        <v>0</v>
      </c>
      <c r="Q131" s="53"/>
      <c r="R131" s="123">
        <f>R132+R137</f>
        <v>2.2090899999999993</v>
      </c>
      <c r="S131" s="53"/>
      <c r="T131" s="124">
        <f>T132+T137</f>
        <v>0</v>
      </c>
      <c r="AT131" s="17" t="s">
        <v>75</v>
      </c>
      <c r="AU131" s="17" t="s">
        <v>253</v>
      </c>
      <c r="BK131" s="125">
        <f>BK132+BK137</f>
        <v>0</v>
      </c>
    </row>
    <row r="132" spans="2:65" s="11" customFormat="1" ht="25.9" customHeight="1">
      <c r="B132" s="126"/>
      <c r="D132" s="127" t="s">
        <v>75</v>
      </c>
      <c r="E132" s="128" t="s">
        <v>294</v>
      </c>
      <c r="F132" s="128" t="s">
        <v>295</v>
      </c>
      <c r="I132" s="129"/>
      <c r="J132" s="130">
        <f>BK132</f>
        <v>0</v>
      </c>
      <c r="L132" s="126"/>
      <c r="M132" s="131"/>
      <c r="P132" s="132">
        <f>P133+P135</f>
        <v>0</v>
      </c>
      <c r="R132" s="132">
        <f>R133+R135</f>
        <v>1.95E-2</v>
      </c>
      <c r="T132" s="133">
        <f>T133+T135</f>
        <v>0</v>
      </c>
      <c r="AR132" s="127" t="s">
        <v>83</v>
      </c>
      <c r="AT132" s="134" t="s">
        <v>75</v>
      </c>
      <c r="AU132" s="134" t="s">
        <v>76</v>
      </c>
      <c r="AY132" s="127" t="s">
        <v>296</v>
      </c>
      <c r="BK132" s="135">
        <f>BK133+BK135</f>
        <v>0</v>
      </c>
    </row>
    <row r="133" spans="2:65" s="11" customFormat="1" ht="22.9" customHeight="1">
      <c r="B133" s="126"/>
      <c r="D133" s="127" t="s">
        <v>75</v>
      </c>
      <c r="E133" s="136" t="s">
        <v>354</v>
      </c>
      <c r="F133" s="136" t="s">
        <v>1333</v>
      </c>
      <c r="I133" s="129"/>
      <c r="J133" s="137">
        <f>BK133</f>
        <v>0</v>
      </c>
      <c r="L133" s="126"/>
      <c r="M133" s="131"/>
      <c r="P133" s="132">
        <f>P134</f>
        <v>0</v>
      </c>
      <c r="R133" s="132">
        <f>R134</f>
        <v>1.95E-2</v>
      </c>
      <c r="T133" s="133">
        <f>T134</f>
        <v>0</v>
      </c>
      <c r="AR133" s="127" t="s">
        <v>83</v>
      </c>
      <c r="AT133" s="134" t="s">
        <v>75</v>
      </c>
      <c r="AU133" s="134" t="s">
        <v>83</v>
      </c>
      <c r="AY133" s="127" t="s">
        <v>296</v>
      </c>
      <c r="BK133" s="135">
        <f>BK134</f>
        <v>0</v>
      </c>
    </row>
    <row r="134" spans="2:65" s="1" customFormat="1" ht="37.9" customHeight="1">
      <c r="B134" s="32"/>
      <c r="C134" s="138" t="s">
        <v>83</v>
      </c>
      <c r="D134" s="138" t="s">
        <v>298</v>
      </c>
      <c r="E134" s="139" t="s">
        <v>1362</v>
      </c>
      <c r="F134" s="140" t="s">
        <v>3026</v>
      </c>
      <c r="G134" s="141" t="s">
        <v>301</v>
      </c>
      <c r="H134" s="142">
        <v>150</v>
      </c>
      <c r="I134" s="143"/>
      <c r="J134" s="144">
        <f>ROUND(I134*H134,2)</f>
        <v>0</v>
      </c>
      <c r="K134" s="140" t="s">
        <v>302</v>
      </c>
      <c r="L134" s="32"/>
      <c r="M134" s="145" t="s">
        <v>1</v>
      </c>
      <c r="N134" s="146" t="s">
        <v>41</v>
      </c>
      <c r="P134" s="147">
        <f>O134*H134</f>
        <v>0</v>
      </c>
      <c r="Q134" s="147">
        <v>1.2999999999999999E-4</v>
      </c>
      <c r="R134" s="147">
        <f>Q134*H134</f>
        <v>1.95E-2</v>
      </c>
      <c r="S134" s="147">
        <v>0</v>
      </c>
      <c r="T134" s="148">
        <f>S134*H134</f>
        <v>0</v>
      </c>
      <c r="AR134" s="149" t="s">
        <v>107</v>
      </c>
      <c r="AT134" s="149" t="s">
        <v>298</v>
      </c>
      <c r="AU134" s="149" t="s">
        <v>85</v>
      </c>
      <c r="AY134" s="17" t="s">
        <v>296</v>
      </c>
      <c r="BE134" s="150">
        <f>IF(N134="základní",J134,0)</f>
        <v>0</v>
      </c>
      <c r="BF134" s="150">
        <f>IF(N134="snížená",J134,0)</f>
        <v>0</v>
      </c>
      <c r="BG134" s="150">
        <f>IF(N134="zákl. přenesená",J134,0)</f>
        <v>0</v>
      </c>
      <c r="BH134" s="150">
        <f>IF(N134="sníž. přenesená",J134,0)</f>
        <v>0</v>
      </c>
      <c r="BI134" s="150">
        <f>IF(N134="nulová",J134,0)</f>
        <v>0</v>
      </c>
      <c r="BJ134" s="17" t="s">
        <v>83</v>
      </c>
      <c r="BK134" s="150">
        <f>ROUND(I134*H134,2)</f>
        <v>0</v>
      </c>
      <c r="BL134" s="17" t="s">
        <v>107</v>
      </c>
      <c r="BM134" s="149" t="s">
        <v>4789</v>
      </c>
    </row>
    <row r="135" spans="2:65" s="11" customFormat="1" ht="22.9" customHeight="1">
      <c r="B135" s="126"/>
      <c r="D135" s="127" t="s">
        <v>75</v>
      </c>
      <c r="E135" s="136" t="s">
        <v>1404</v>
      </c>
      <c r="F135" s="136" t="s">
        <v>1405</v>
      </c>
      <c r="I135" s="129"/>
      <c r="J135" s="137">
        <f>BK135</f>
        <v>0</v>
      </c>
      <c r="L135" s="126"/>
      <c r="M135" s="131"/>
      <c r="P135" s="132">
        <f>P136</f>
        <v>0</v>
      </c>
      <c r="R135" s="132">
        <f>R136</f>
        <v>0</v>
      </c>
      <c r="T135" s="133">
        <f>T136</f>
        <v>0</v>
      </c>
      <c r="AR135" s="127" t="s">
        <v>83</v>
      </c>
      <c r="AT135" s="134" t="s">
        <v>75</v>
      </c>
      <c r="AU135" s="134" t="s">
        <v>83</v>
      </c>
      <c r="AY135" s="127" t="s">
        <v>296</v>
      </c>
      <c r="BK135" s="135">
        <f>BK136</f>
        <v>0</v>
      </c>
    </row>
    <row r="136" spans="2:65" s="1" customFormat="1" ht="62.65" customHeight="1">
      <c r="B136" s="32"/>
      <c r="C136" s="138" t="s">
        <v>85</v>
      </c>
      <c r="D136" s="138" t="s">
        <v>298</v>
      </c>
      <c r="E136" s="139" t="s">
        <v>1407</v>
      </c>
      <c r="F136" s="140" t="s">
        <v>3047</v>
      </c>
      <c r="G136" s="141" t="s">
        <v>346</v>
      </c>
      <c r="H136" s="142">
        <v>0.02</v>
      </c>
      <c r="I136" s="143"/>
      <c r="J136" s="144">
        <f>ROUND(I136*H136,2)</f>
        <v>0</v>
      </c>
      <c r="K136" s="140" t="s">
        <v>302</v>
      </c>
      <c r="L136" s="32"/>
      <c r="M136" s="145" t="s">
        <v>1</v>
      </c>
      <c r="N136" s="146" t="s">
        <v>41</v>
      </c>
      <c r="P136" s="147">
        <f>O136*H136</f>
        <v>0</v>
      </c>
      <c r="Q136" s="147">
        <v>0</v>
      </c>
      <c r="R136" s="147">
        <f>Q136*H136</f>
        <v>0</v>
      </c>
      <c r="S136" s="147">
        <v>0</v>
      </c>
      <c r="T136" s="148">
        <f>S136*H136</f>
        <v>0</v>
      </c>
      <c r="AR136" s="149" t="s">
        <v>107</v>
      </c>
      <c r="AT136" s="149" t="s">
        <v>298</v>
      </c>
      <c r="AU136" s="149" t="s">
        <v>85</v>
      </c>
      <c r="AY136" s="17" t="s">
        <v>296</v>
      </c>
      <c r="BE136" s="150">
        <f>IF(N136="základní",J136,0)</f>
        <v>0</v>
      </c>
      <c r="BF136" s="150">
        <f>IF(N136="snížená",J136,0)</f>
        <v>0</v>
      </c>
      <c r="BG136" s="150">
        <f>IF(N136="zákl. přenesená",J136,0)</f>
        <v>0</v>
      </c>
      <c r="BH136" s="150">
        <f>IF(N136="sníž. přenesená",J136,0)</f>
        <v>0</v>
      </c>
      <c r="BI136" s="150">
        <f>IF(N136="nulová",J136,0)</f>
        <v>0</v>
      </c>
      <c r="BJ136" s="17" t="s">
        <v>83</v>
      </c>
      <c r="BK136" s="150">
        <f>ROUND(I136*H136,2)</f>
        <v>0</v>
      </c>
      <c r="BL136" s="17" t="s">
        <v>107</v>
      </c>
      <c r="BM136" s="149" t="s">
        <v>4790</v>
      </c>
    </row>
    <row r="137" spans="2:65" s="11" customFormat="1" ht="25.9" customHeight="1">
      <c r="B137" s="126"/>
      <c r="D137" s="127" t="s">
        <v>75</v>
      </c>
      <c r="E137" s="128" t="s">
        <v>1410</v>
      </c>
      <c r="F137" s="128" t="s">
        <v>1411</v>
      </c>
      <c r="I137" s="129"/>
      <c r="J137" s="130">
        <f>BK137</f>
        <v>0</v>
      </c>
      <c r="L137" s="126"/>
      <c r="M137" s="131"/>
      <c r="P137" s="132">
        <f>P138+P160+P235</f>
        <v>0</v>
      </c>
      <c r="R137" s="132">
        <f>R138+R160+R235</f>
        <v>2.1895899999999995</v>
      </c>
      <c r="T137" s="133">
        <f>T138+T160+T235</f>
        <v>0</v>
      </c>
      <c r="AR137" s="127" t="s">
        <v>85</v>
      </c>
      <c r="AT137" s="134" t="s">
        <v>75</v>
      </c>
      <c r="AU137" s="134" t="s">
        <v>76</v>
      </c>
      <c r="AY137" s="127" t="s">
        <v>296</v>
      </c>
      <c r="BK137" s="135">
        <f>BK138+BK160+BK235</f>
        <v>0</v>
      </c>
    </row>
    <row r="138" spans="2:65" s="11" customFormat="1" ht="22.9" customHeight="1">
      <c r="B138" s="126"/>
      <c r="D138" s="127" t="s">
        <v>75</v>
      </c>
      <c r="E138" s="136" t="s">
        <v>4678</v>
      </c>
      <c r="F138" s="136" t="s">
        <v>4679</v>
      </c>
      <c r="I138" s="129"/>
      <c r="J138" s="137">
        <f>BK138</f>
        <v>0</v>
      </c>
      <c r="L138" s="126"/>
      <c r="M138" s="131"/>
      <c r="P138" s="132">
        <f>SUM(P139:P159)</f>
        <v>0</v>
      </c>
      <c r="R138" s="132">
        <f>SUM(R139:R159)</f>
        <v>0.5627899999999999</v>
      </c>
      <c r="T138" s="133">
        <f>SUM(T139:T159)</f>
        <v>0</v>
      </c>
      <c r="AR138" s="127" t="s">
        <v>85</v>
      </c>
      <c r="AT138" s="134" t="s">
        <v>75</v>
      </c>
      <c r="AU138" s="134" t="s">
        <v>83</v>
      </c>
      <c r="AY138" s="127" t="s">
        <v>296</v>
      </c>
      <c r="BK138" s="135">
        <f>SUM(BK139:BK159)</f>
        <v>0</v>
      </c>
    </row>
    <row r="139" spans="2:65" s="1" customFormat="1" ht="21.75" customHeight="1">
      <c r="B139" s="32"/>
      <c r="C139" s="138" t="s">
        <v>94</v>
      </c>
      <c r="D139" s="138" t="s">
        <v>298</v>
      </c>
      <c r="E139" s="139" t="s">
        <v>4791</v>
      </c>
      <c r="F139" s="140" t="s">
        <v>4792</v>
      </c>
      <c r="G139" s="141" t="s">
        <v>339</v>
      </c>
      <c r="H139" s="142">
        <v>11</v>
      </c>
      <c r="I139" s="143"/>
      <c r="J139" s="144">
        <f>ROUND(I139*H139,2)</f>
        <v>0</v>
      </c>
      <c r="K139" s="140" t="s">
        <v>302</v>
      </c>
      <c r="L139" s="32"/>
      <c r="M139" s="145" t="s">
        <v>1</v>
      </c>
      <c r="N139" s="146" t="s">
        <v>41</v>
      </c>
      <c r="P139" s="147">
        <f>O139*H139</f>
        <v>0</v>
      </c>
      <c r="Q139" s="147">
        <v>3.8000000000000002E-4</v>
      </c>
      <c r="R139" s="147">
        <f>Q139*H139</f>
        <v>4.1800000000000006E-3</v>
      </c>
      <c r="S139" s="147">
        <v>0</v>
      </c>
      <c r="T139" s="148">
        <f>S139*H139</f>
        <v>0</v>
      </c>
      <c r="AR139" s="149" t="s">
        <v>378</v>
      </c>
      <c r="AT139" s="149" t="s">
        <v>298</v>
      </c>
      <c r="AU139" s="149" t="s">
        <v>85</v>
      </c>
      <c r="AY139" s="17" t="s">
        <v>296</v>
      </c>
      <c r="BE139" s="150">
        <f>IF(N139="základní",J139,0)</f>
        <v>0</v>
      </c>
      <c r="BF139" s="150">
        <f>IF(N139="snížená",J139,0)</f>
        <v>0</v>
      </c>
      <c r="BG139" s="150">
        <f>IF(N139="zákl. přenesená",J139,0)</f>
        <v>0</v>
      </c>
      <c r="BH139" s="150">
        <f>IF(N139="sníž. přenesená",J139,0)</f>
        <v>0</v>
      </c>
      <c r="BI139" s="150">
        <f>IF(N139="nulová",J139,0)</f>
        <v>0</v>
      </c>
      <c r="BJ139" s="17" t="s">
        <v>83</v>
      </c>
      <c r="BK139" s="150">
        <f>ROUND(I139*H139,2)</f>
        <v>0</v>
      </c>
      <c r="BL139" s="17" t="s">
        <v>378</v>
      </c>
      <c r="BM139" s="149" t="s">
        <v>4793</v>
      </c>
    </row>
    <row r="140" spans="2:65" s="15" customFormat="1">
      <c r="B140" s="183"/>
      <c r="D140" s="152" t="s">
        <v>304</v>
      </c>
      <c r="E140" s="184" t="s">
        <v>1</v>
      </c>
      <c r="F140" s="185" t="s">
        <v>4794</v>
      </c>
      <c r="H140" s="184" t="s">
        <v>1</v>
      </c>
      <c r="I140" s="186"/>
      <c r="L140" s="183"/>
      <c r="M140" s="187"/>
      <c r="T140" s="188"/>
      <c r="AT140" s="184" t="s">
        <v>304</v>
      </c>
      <c r="AU140" s="184" t="s">
        <v>85</v>
      </c>
      <c r="AV140" s="15" t="s">
        <v>83</v>
      </c>
      <c r="AW140" s="15" t="s">
        <v>32</v>
      </c>
      <c r="AX140" s="15" t="s">
        <v>76</v>
      </c>
      <c r="AY140" s="184" t="s">
        <v>296</v>
      </c>
    </row>
    <row r="141" spans="2:65" s="12" customFormat="1">
      <c r="B141" s="151"/>
      <c r="D141" s="152" t="s">
        <v>304</v>
      </c>
      <c r="E141" s="153" t="s">
        <v>1</v>
      </c>
      <c r="F141" s="154" t="s">
        <v>365</v>
      </c>
      <c r="H141" s="155">
        <v>11</v>
      </c>
      <c r="I141" s="156"/>
      <c r="L141" s="151"/>
      <c r="M141" s="157"/>
      <c r="T141" s="158"/>
      <c r="AT141" s="153" t="s">
        <v>304</v>
      </c>
      <c r="AU141" s="153" t="s">
        <v>85</v>
      </c>
      <c r="AV141" s="12" t="s">
        <v>85</v>
      </c>
      <c r="AW141" s="12" t="s">
        <v>32</v>
      </c>
      <c r="AX141" s="12" t="s">
        <v>83</v>
      </c>
      <c r="AY141" s="153" t="s">
        <v>296</v>
      </c>
    </row>
    <row r="142" spans="2:65" s="1" customFormat="1" ht="21.75" customHeight="1">
      <c r="B142" s="32"/>
      <c r="C142" s="138" t="s">
        <v>107</v>
      </c>
      <c r="D142" s="138" t="s">
        <v>298</v>
      </c>
      <c r="E142" s="139" t="s">
        <v>4795</v>
      </c>
      <c r="F142" s="140" t="s">
        <v>4796</v>
      </c>
      <c r="G142" s="141" t="s">
        <v>339</v>
      </c>
      <c r="H142" s="142">
        <v>104</v>
      </c>
      <c r="I142" s="143"/>
      <c r="J142" s="144">
        <f>ROUND(I142*H142,2)</f>
        <v>0</v>
      </c>
      <c r="K142" s="140" t="s">
        <v>302</v>
      </c>
      <c r="L142" s="32"/>
      <c r="M142" s="145" t="s">
        <v>1</v>
      </c>
      <c r="N142" s="146" t="s">
        <v>41</v>
      </c>
      <c r="P142" s="147">
        <f>O142*H142</f>
        <v>0</v>
      </c>
      <c r="Q142" s="147">
        <v>5.5000000000000003E-4</v>
      </c>
      <c r="R142" s="147">
        <f>Q142*H142</f>
        <v>5.7200000000000001E-2</v>
      </c>
      <c r="S142" s="147">
        <v>0</v>
      </c>
      <c r="T142" s="148">
        <f>S142*H142</f>
        <v>0</v>
      </c>
      <c r="AR142" s="149" t="s">
        <v>378</v>
      </c>
      <c r="AT142" s="149" t="s">
        <v>298</v>
      </c>
      <c r="AU142" s="149" t="s">
        <v>85</v>
      </c>
      <c r="AY142" s="17" t="s">
        <v>296</v>
      </c>
      <c r="BE142" s="150">
        <f>IF(N142="základní",J142,0)</f>
        <v>0</v>
      </c>
      <c r="BF142" s="150">
        <f>IF(N142="snížená",J142,0)</f>
        <v>0</v>
      </c>
      <c r="BG142" s="150">
        <f>IF(N142="zákl. přenesená",J142,0)</f>
        <v>0</v>
      </c>
      <c r="BH142" s="150">
        <f>IF(N142="sníž. přenesená",J142,0)</f>
        <v>0</v>
      </c>
      <c r="BI142" s="150">
        <f>IF(N142="nulová",J142,0)</f>
        <v>0</v>
      </c>
      <c r="BJ142" s="17" t="s">
        <v>83</v>
      </c>
      <c r="BK142" s="150">
        <f>ROUND(I142*H142,2)</f>
        <v>0</v>
      </c>
      <c r="BL142" s="17" t="s">
        <v>378</v>
      </c>
      <c r="BM142" s="149" t="s">
        <v>4797</v>
      </c>
    </row>
    <row r="143" spans="2:65" s="1" customFormat="1" ht="24.2" customHeight="1">
      <c r="B143" s="32"/>
      <c r="C143" s="138" t="s">
        <v>332</v>
      </c>
      <c r="D143" s="138" t="s">
        <v>298</v>
      </c>
      <c r="E143" s="139" t="s">
        <v>4798</v>
      </c>
      <c r="F143" s="140" t="s">
        <v>4799</v>
      </c>
      <c r="G143" s="141" t="s">
        <v>339</v>
      </c>
      <c r="H143" s="142">
        <v>65</v>
      </c>
      <c r="I143" s="143"/>
      <c r="J143" s="144">
        <f>ROUND(I143*H143,2)</f>
        <v>0</v>
      </c>
      <c r="K143" s="140" t="s">
        <v>302</v>
      </c>
      <c r="L143" s="32"/>
      <c r="M143" s="145" t="s">
        <v>1</v>
      </c>
      <c r="N143" s="146" t="s">
        <v>41</v>
      </c>
      <c r="P143" s="147">
        <f>O143*H143</f>
        <v>0</v>
      </c>
      <c r="Q143" s="147">
        <v>1.8699999999999999E-3</v>
      </c>
      <c r="R143" s="147">
        <f>Q143*H143</f>
        <v>0.12154999999999999</v>
      </c>
      <c r="S143" s="147">
        <v>0</v>
      </c>
      <c r="T143" s="148">
        <f>S143*H143</f>
        <v>0</v>
      </c>
      <c r="AR143" s="149" t="s">
        <v>378</v>
      </c>
      <c r="AT143" s="149" t="s">
        <v>298</v>
      </c>
      <c r="AU143" s="149" t="s">
        <v>85</v>
      </c>
      <c r="AY143" s="17" t="s">
        <v>296</v>
      </c>
      <c r="BE143" s="150">
        <f>IF(N143="základní",J143,0)</f>
        <v>0</v>
      </c>
      <c r="BF143" s="150">
        <f>IF(N143="snížená",J143,0)</f>
        <v>0</v>
      </c>
      <c r="BG143" s="150">
        <f>IF(N143="zákl. přenesená",J143,0)</f>
        <v>0</v>
      </c>
      <c r="BH143" s="150">
        <f>IF(N143="sníž. přenesená",J143,0)</f>
        <v>0</v>
      </c>
      <c r="BI143" s="150">
        <f>IF(N143="nulová",J143,0)</f>
        <v>0</v>
      </c>
      <c r="BJ143" s="17" t="s">
        <v>83</v>
      </c>
      <c r="BK143" s="150">
        <f>ROUND(I143*H143,2)</f>
        <v>0</v>
      </c>
      <c r="BL143" s="17" t="s">
        <v>378</v>
      </c>
      <c r="BM143" s="149" t="s">
        <v>4800</v>
      </c>
    </row>
    <row r="144" spans="2:65" s="12" customFormat="1">
      <c r="B144" s="151"/>
      <c r="D144" s="152" t="s">
        <v>304</v>
      </c>
      <c r="E144" s="153" t="s">
        <v>1</v>
      </c>
      <c r="F144" s="154" t="s">
        <v>4801</v>
      </c>
      <c r="H144" s="155">
        <v>65</v>
      </c>
      <c r="I144" s="156"/>
      <c r="L144" s="151"/>
      <c r="M144" s="157"/>
      <c r="T144" s="158"/>
      <c r="AT144" s="153" t="s">
        <v>304</v>
      </c>
      <c r="AU144" s="153" t="s">
        <v>85</v>
      </c>
      <c r="AV144" s="12" t="s">
        <v>85</v>
      </c>
      <c r="AW144" s="12" t="s">
        <v>32</v>
      </c>
      <c r="AX144" s="12" t="s">
        <v>83</v>
      </c>
      <c r="AY144" s="153" t="s">
        <v>296</v>
      </c>
    </row>
    <row r="145" spans="2:65" s="1" customFormat="1" ht="24.2" customHeight="1">
      <c r="B145" s="32"/>
      <c r="C145" s="138" t="s">
        <v>336</v>
      </c>
      <c r="D145" s="138" t="s">
        <v>298</v>
      </c>
      <c r="E145" s="139" t="s">
        <v>4802</v>
      </c>
      <c r="F145" s="140" t="s">
        <v>4803</v>
      </c>
      <c r="G145" s="141" t="s">
        <v>339</v>
      </c>
      <c r="H145" s="142">
        <v>5</v>
      </c>
      <c r="I145" s="143"/>
      <c r="J145" s="144">
        <f>ROUND(I145*H145,2)</f>
        <v>0</v>
      </c>
      <c r="K145" s="140" t="s">
        <v>302</v>
      </c>
      <c r="L145" s="32"/>
      <c r="M145" s="145" t="s">
        <v>1</v>
      </c>
      <c r="N145" s="146" t="s">
        <v>41</v>
      </c>
      <c r="P145" s="147">
        <f>O145*H145</f>
        <v>0</v>
      </c>
      <c r="Q145" s="147">
        <v>9.3000000000000005E-4</v>
      </c>
      <c r="R145" s="147">
        <f>Q145*H145</f>
        <v>4.6500000000000005E-3</v>
      </c>
      <c r="S145" s="147">
        <v>0</v>
      </c>
      <c r="T145" s="148">
        <f>S145*H145</f>
        <v>0</v>
      </c>
      <c r="AR145" s="149" t="s">
        <v>378</v>
      </c>
      <c r="AT145" s="149" t="s">
        <v>298</v>
      </c>
      <c r="AU145" s="149" t="s">
        <v>85</v>
      </c>
      <c r="AY145" s="17" t="s">
        <v>296</v>
      </c>
      <c r="BE145" s="150">
        <f>IF(N145="základní",J145,0)</f>
        <v>0</v>
      </c>
      <c r="BF145" s="150">
        <f>IF(N145="snížená",J145,0)</f>
        <v>0</v>
      </c>
      <c r="BG145" s="150">
        <f>IF(N145="zákl. přenesená",J145,0)</f>
        <v>0</v>
      </c>
      <c r="BH145" s="150">
        <f>IF(N145="sníž. přenesená",J145,0)</f>
        <v>0</v>
      </c>
      <c r="BI145" s="150">
        <f>IF(N145="nulová",J145,0)</f>
        <v>0</v>
      </c>
      <c r="BJ145" s="17" t="s">
        <v>83</v>
      </c>
      <c r="BK145" s="150">
        <f>ROUND(I145*H145,2)</f>
        <v>0</v>
      </c>
      <c r="BL145" s="17" t="s">
        <v>378</v>
      </c>
      <c r="BM145" s="149" t="s">
        <v>4804</v>
      </c>
    </row>
    <row r="146" spans="2:65" s="1" customFormat="1" ht="24.2" customHeight="1">
      <c r="B146" s="32"/>
      <c r="C146" s="138" t="s">
        <v>342</v>
      </c>
      <c r="D146" s="138" t="s">
        <v>298</v>
      </c>
      <c r="E146" s="139" t="s">
        <v>4805</v>
      </c>
      <c r="F146" s="140" t="s">
        <v>4806</v>
      </c>
      <c r="G146" s="141" t="s">
        <v>339</v>
      </c>
      <c r="H146" s="142">
        <v>210</v>
      </c>
      <c r="I146" s="143"/>
      <c r="J146" s="144">
        <f>ROUND(I146*H146,2)</f>
        <v>0</v>
      </c>
      <c r="K146" s="140" t="s">
        <v>302</v>
      </c>
      <c r="L146" s="32"/>
      <c r="M146" s="145" t="s">
        <v>1</v>
      </c>
      <c r="N146" s="146" t="s">
        <v>41</v>
      </c>
      <c r="P146" s="147">
        <f>O146*H146</f>
        <v>0</v>
      </c>
      <c r="Q146" s="147">
        <v>1.7700000000000001E-3</v>
      </c>
      <c r="R146" s="147">
        <f>Q146*H146</f>
        <v>0.37170000000000003</v>
      </c>
      <c r="S146" s="147">
        <v>0</v>
      </c>
      <c r="T146" s="148">
        <f>S146*H146</f>
        <v>0</v>
      </c>
      <c r="AR146" s="149" t="s">
        <v>378</v>
      </c>
      <c r="AT146" s="149" t="s">
        <v>298</v>
      </c>
      <c r="AU146" s="149" t="s">
        <v>85</v>
      </c>
      <c r="AY146" s="17" t="s">
        <v>296</v>
      </c>
      <c r="BE146" s="150">
        <f>IF(N146="základní",J146,0)</f>
        <v>0</v>
      </c>
      <c r="BF146" s="150">
        <f>IF(N146="snížená",J146,0)</f>
        <v>0</v>
      </c>
      <c r="BG146" s="150">
        <f>IF(N146="zákl. přenesená",J146,0)</f>
        <v>0</v>
      </c>
      <c r="BH146" s="150">
        <f>IF(N146="sníž. přenesená",J146,0)</f>
        <v>0</v>
      </c>
      <c r="BI146" s="150">
        <f>IF(N146="nulová",J146,0)</f>
        <v>0</v>
      </c>
      <c r="BJ146" s="17" t="s">
        <v>83</v>
      </c>
      <c r="BK146" s="150">
        <f>ROUND(I146*H146,2)</f>
        <v>0</v>
      </c>
      <c r="BL146" s="17" t="s">
        <v>378</v>
      </c>
      <c r="BM146" s="149" t="s">
        <v>4807</v>
      </c>
    </row>
    <row r="147" spans="2:65" s="1" customFormat="1" ht="24.2" customHeight="1">
      <c r="B147" s="32"/>
      <c r="C147" s="138" t="s">
        <v>347</v>
      </c>
      <c r="D147" s="138" t="s">
        <v>298</v>
      </c>
      <c r="E147" s="139" t="s">
        <v>4808</v>
      </c>
      <c r="F147" s="140" t="s">
        <v>4809</v>
      </c>
      <c r="G147" s="141" t="s">
        <v>376</v>
      </c>
      <c r="H147" s="142">
        <v>12</v>
      </c>
      <c r="I147" s="143"/>
      <c r="J147" s="144">
        <f>ROUND(I147*H147,2)</f>
        <v>0</v>
      </c>
      <c r="K147" s="140" t="s">
        <v>1</v>
      </c>
      <c r="L147" s="32"/>
      <c r="M147" s="145" t="s">
        <v>1</v>
      </c>
      <c r="N147" s="146" t="s">
        <v>41</v>
      </c>
      <c r="P147" s="147">
        <f>O147*H147</f>
        <v>0</v>
      </c>
      <c r="Q147" s="147">
        <v>0</v>
      </c>
      <c r="R147" s="147">
        <f>Q147*H147</f>
        <v>0</v>
      </c>
      <c r="S147" s="147">
        <v>0</v>
      </c>
      <c r="T147" s="148">
        <f>S147*H147</f>
        <v>0</v>
      </c>
      <c r="AR147" s="149" t="s">
        <v>378</v>
      </c>
      <c r="AT147" s="149" t="s">
        <v>298</v>
      </c>
      <c r="AU147" s="149" t="s">
        <v>85</v>
      </c>
      <c r="AY147" s="17" t="s">
        <v>296</v>
      </c>
      <c r="BE147" s="150">
        <f>IF(N147="základní",J147,0)</f>
        <v>0</v>
      </c>
      <c r="BF147" s="150">
        <f>IF(N147="snížená",J147,0)</f>
        <v>0</v>
      </c>
      <c r="BG147" s="150">
        <f>IF(N147="zákl. přenesená",J147,0)</f>
        <v>0</v>
      </c>
      <c r="BH147" s="150">
        <f>IF(N147="sníž. přenesená",J147,0)</f>
        <v>0</v>
      </c>
      <c r="BI147" s="150">
        <f>IF(N147="nulová",J147,0)</f>
        <v>0</v>
      </c>
      <c r="BJ147" s="17" t="s">
        <v>83</v>
      </c>
      <c r="BK147" s="150">
        <f>ROUND(I147*H147,2)</f>
        <v>0</v>
      </c>
      <c r="BL147" s="17" t="s">
        <v>378</v>
      </c>
      <c r="BM147" s="149" t="s">
        <v>4810</v>
      </c>
    </row>
    <row r="148" spans="2:65" s="12" customFormat="1">
      <c r="B148" s="151"/>
      <c r="D148" s="152" t="s">
        <v>304</v>
      </c>
      <c r="E148" s="153" t="s">
        <v>1</v>
      </c>
      <c r="F148" s="154" t="s">
        <v>4811</v>
      </c>
      <c r="H148" s="155">
        <v>12</v>
      </c>
      <c r="I148" s="156"/>
      <c r="L148" s="151"/>
      <c r="M148" s="157"/>
      <c r="T148" s="158"/>
      <c r="AT148" s="153" t="s">
        <v>304</v>
      </c>
      <c r="AU148" s="153" t="s">
        <v>85</v>
      </c>
      <c r="AV148" s="12" t="s">
        <v>85</v>
      </c>
      <c r="AW148" s="12" t="s">
        <v>32</v>
      </c>
      <c r="AX148" s="12" t="s">
        <v>83</v>
      </c>
      <c r="AY148" s="153" t="s">
        <v>296</v>
      </c>
    </row>
    <row r="149" spans="2:65" s="1" customFormat="1" ht="24.2" customHeight="1">
      <c r="B149" s="32"/>
      <c r="C149" s="173" t="s">
        <v>354</v>
      </c>
      <c r="D149" s="173" t="s">
        <v>343</v>
      </c>
      <c r="E149" s="174" t="s">
        <v>4812</v>
      </c>
      <c r="F149" s="175" t="s">
        <v>4813</v>
      </c>
      <c r="G149" s="176" t="s">
        <v>376</v>
      </c>
      <c r="H149" s="177">
        <v>2</v>
      </c>
      <c r="I149" s="178"/>
      <c r="J149" s="179">
        <f t="shared" ref="J149:J155" si="0">ROUND(I149*H149,2)</f>
        <v>0</v>
      </c>
      <c r="K149" s="175" t="s">
        <v>302</v>
      </c>
      <c r="L149" s="180"/>
      <c r="M149" s="181" t="s">
        <v>1</v>
      </c>
      <c r="N149" s="182" t="s">
        <v>41</v>
      </c>
      <c r="P149" s="147">
        <f t="shared" ref="P149:P155" si="1">O149*H149</f>
        <v>0</v>
      </c>
      <c r="Q149" s="147">
        <v>6.9999999999999994E-5</v>
      </c>
      <c r="R149" s="147">
        <f t="shared" ref="R149:R155" si="2">Q149*H149</f>
        <v>1.3999999999999999E-4</v>
      </c>
      <c r="S149" s="147">
        <v>0</v>
      </c>
      <c r="T149" s="148">
        <f t="shared" ref="T149:T155" si="3">S149*H149</f>
        <v>0</v>
      </c>
      <c r="AR149" s="149" t="s">
        <v>479</v>
      </c>
      <c r="AT149" s="149" t="s">
        <v>343</v>
      </c>
      <c r="AU149" s="149" t="s">
        <v>85</v>
      </c>
      <c r="AY149" s="17" t="s">
        <v>296</v>
      </c>
      <c r="BE149" s="150">
        <f t="shared" ref="BE149:BE155" si="4">IF(N149="základní",J149,0)</f>
        <v>0</v>
      </c>
      <c r="BF149" s="150">
        <f t="shared" ref="BF149:BF155" si="5">IF(N149="snížená",J149,0)</f>
        <v>0</v>
      </c>
      <c r="BG149" s="150">
        <f t="shared" ref="BG149:BG155" si="6">IF(N149="zákl. přenesená",J149,0)</f>
        <v>0</v>
      </c>
      <c r="BH149" s="150">
        <f t="shared" ref="BH149:BH155" si="7">IF(N149="sníž. přenesená",J149,0)</f>
        <v>0</v>
      </c>
      <c r="BI149" s="150">
        <f t="shared" ref="BI149:BI155" si="8">IF(N149="nulová",J149,0)</f>
        <v>0</v>
      </c>
      <c r="BJ149" s="17" t="s">
        <v>83</v>
      </c>
      <c r="BK149" s="150">
        <f t="shared" ref="BK149:BK155" si="9">ROUND(I149*H149,2)</f>
        <v>0</v>
      </c>
      <c r="BL149" s="17" t="s">
        <v>378</v>
      </c>
      <c r="BM149" s="149" t="s">
        <v>4814</v>
      </c>
    </row>
    <row r="150" spans="2:65" s="1" customFormat="1" ht="24.2" customHeight="1">
      <c r="B150" s="32"/>
      <c r="C150" s="173" t="s">
        <v>358</v>
      </c>
      <c r="D150" s="173" t="s">
        <v>343</v>
      </c>
      <c r="E150" s="174" t="s">
        <v>4815</v>
      </c>
      <c r="F150" s="175" t="s">
        <v>4816</v>
      </c>
      <c r="G150" s="176" t="s">
        <v>376</v>
      </c>
      <c r="H150" s="177">
        <v>2</v>
      </c>
      <c r="I150" s="178"/>
      <c r="J150" s="179">
        <f t="shared" si="0"/>
        <v>0</v>
      </c>
      <c r="K150" s="175" t="s">
        <v>302</v>
      </c>
      <c r="L150" s="180"/>
      <c r="M150" s="181" t="s">
        <v>1</v>
      </c>
      <c r="N150" s="182" t="s">
        <v>41</v>
      </c>
      <c r="P150" s="147">
        <f t="shared" si="1"/>
        <v>0</v>
      </c>
      <c r="Q150" s="147">
        <v>3.0000000000000001E-5</v>
      </c>
      <c r="R150" s="147">
        <f t="shared" si="2"/>
        <v>6.0000000000000002E-5</v>
      </c>
      <c r="S150" s="147">
        <v>0</v>
      </c>
      <c r="T150" s="148">
        <f t="shared" si="3"/>
        <v>0</v>
      </c>
      <c r="AR150" s="149" t="s">
        <v>479</v>
      </c>
      <c r="AT150" s="149" t="s">
        <v>343</v>
      </c>
      <c r="AU150" s="149" t="s">
        <v>85</v>
      </c>
      <c r="AY150" s="17" t="s">
        <v>296</v>
      </c>
      <c r="BE150" s="150">
        <f t="shared" si="4"/>
        <v>0</v>
      </c>
      <c r="BF150" s="150">
        <f t="shared" si="5"/>
        <v>0</v>
      </c>
      <c r="BG150" s="150">
        <f t="shared" si="6"/>
        <v>0</v>
      </c>
      <c r="BH150" s="150">
        <f t="shared" si="7"/>
        <v>0</v>
      </c>
      <c r="BI150" s="150">
        <f t="shared" si="8"/>
        <v>0</v>
      </c>
      <c r="BJ150" s="17" t="s">
        <v>83</v>
      </c>
      <c r="BK150" s="150">
        <f t="shared" si="9"/>
        <v>0</v>
      </c>
      <c r="BL150" s="17" t="s">
        <v>378</v>
      </c>
      <c r="BM150" s="149" t="s">
        <v>4817</v>
      </c>
    </row>
    <row r="151" spans="2:65" s="1" customFormat="1" ht="24.2" customHeight="1">
      <c r="B151" s="32"/>
      <c r="C151" s="173" t="s">
        <v>365</v>
      </c>
      <c r="D151" s="173" t="s">
        <v>343</v>
      </c>
      <c r="E151" s="174" t="s">
        <v>4818</v>
      </c>
      <c r="F151" s="175" t="s">
        <v>4819</v>
      </c>
      <c r="G151" s="176" t="s">
        <v>376</v>
      </c>
      <c r="H151" s="177">
        <v>6</v>
      </c>
      <c r="I151" s="178"/>
      <c r="J151" s="179">
        <f t="shared" si="0"/>
        <v>0</v>
      </c>
      <c r="K151" s="175" t="s">
        <v>302</v>
      </c>
      <c r="L151" s="180"/>
      <c r="M151" s="181" t="s">
        <v>1</v>
      </c>
      <c r="N151" s="182" t="s">
        <v>41</v>
      </c>
      <c r="P151" s="147">
        <f t="shared" si="1"/>
        <v>0</v>
      </c>
      <c r="Q151" s="147">
        <v>3.3E-4</v>
      </c>
      <c r="R151" s="147">
        <f t="shared" si="2"/>
        <v>1.98E-3</v>
      </c>
      <c r="S151" s="147">
        <v>0</v>
      </c>
      <c r="T151" s="148">
        <f t="shared" si="3"/>
        <v>0</v>
      </c>
      <c r="AR151" s="149" t="s">
        <v>479</v>
      </c>
      <c r="AT151" s="149" t="s">
        <v>343</v>
      </c>
      <c r="AU151" s="149" t="s">
        <v>85</v>
      </c>
      <c r="AY151" s="17" t="s">
        <v>296</v>
      </c>
      <c r="BE151" s="150">
        <f t="shared" si="4"/>
        <v>0</v>
      </c>
      <c r="BF151" s="150">
        <f t="shared" si="5"/>
        <v>0</v>
      </c>
      <c r="BG151" s="150">
        <f t="shared" si="6"/>
        <v>0</v>
      </c>
      <c r="BH151" s="150">
        <f t="shared" si="7"/>
        <v>0</v>
      </c>
      <c r="BI151" s="150">
        <f t="shared" si="8"/>
        <v>0</v>
      </c>
      <c r="BJ151" s="17" t="s">
        <v>83</v>
      </c>
      <c r="BK151" s="150">
        <f t="shared" si="9"/>
        <v>0</v>
      </c>
      <c r="BL151" s="17" t="s">
        <v>378</v>
      </c>
      <c r="BM151" s="149" t="s">
        <v>4820</v>
      </c>
    </row>
    <row r="152" spans="2:65" s="1" customFormat="1" ht="24.2" customHeight="1">
      <c r="B152" s="32"/>
      <c r="C152" s="173" t="s">
        <v>8</v>
      </c>
      <c r="D152" s="173" t="s">
        <v>343</v>
      </c>
      <c r="E152" s="174" t="s">
        <v>4821</v>
      </c>
      <c r="F152" s="175" t="s">
        <v>4822</v>
      </c>
      <c r="G152" s="176" t="s">
        <v>376</v>
      </c>
      <c r="H152" s="177">
        <v>2</v>
      </c>
      <c r="I152" s="178"/>
      <c r="J152" s="179">
        <f t="shared" si="0"/>
        <v>0</v>
      </c>
      <c r="K152" s="175" t="s">
        <v>302</v>
      </c>
      <c r="L152" s="180"/>
      <c r="M152" s="181" t="s">
        <v>1</v>
      </c>
      <c r="N152" s="182" t="s">
        <v>41</v>
      </c>
      <c r="P152" s="147">
        <f t="shared" si="1"/>
        <v>0</v>
      </c>
      <c r="Q152" s="147">
        <v>1.3999999999999999E-4</v>
      </c>
      <c r="R152" s="147">
        <f t="shared" si="2"/>
        <v>2.7999999999999998E-4</v>
      </c>
      <c r="S152" s="147">
        <v>0</v>
      </c>
      <c r="T152" s="148">
        <f t="shared" si="3"/>
        <v>0</v>
      </c>
      <c r="AR152" s="149" t="s">
        <v>479</v>
      </c>
      <c r="AT152" s="149" t="s">
        <v>343</v>
      </c>
      <c r="AU152" s="149" t="s">
        <v>85</v>
      </c>
      <c r="AY152" s="17" t="s">
        <v>296</v>
      </c>
      <c r="BE152" s="150">
        <f t="shared" si="4"/>
        <v>0</v>
      </c>
      <c r="BF152" s="150">
        <f t="shared" si="5"/>
        <v>0</v>
      </c>
      <c r="BG152" s="150">
        <f t="shared" si="6"/>
        <v>0</v>
      </c>
      <c r="BH152" s="150">
        <f t="shared" si="7"/>
        <v>0</v>
      </c>
      <c r="BI152" s="150">
        <f t="shared" si="8"/>
        <v>0</v>
      </c>
      <c r="BJ152" s="17" t="s">
        <v>83</v>
      </c>
      <c r="BK152" s="150">
        <f t="shared" si="9"/>
        <v>0</v>
      </c>
      <c r="BL152" s="17" t="s">
        <v>378</v>
      </c>
      <c r="BM152" s="149" t="s">
        <v>4823</v>
      </c>
    </row>
    <row r="153" spans="2:65" s="1" customFormat="1" ht="16.5" customHeight="1">
      <c r="B153" s="32"/>
      <c r="C153" s="138" t="s">
        <v>373</v>
      </c>
      <c r="D153" s="138" t="s">
        <v>298</v>
      </c>
      <c r="E153" s="139" t="s">
        <v>4824</v>
      </c>
      <c r="F153" s="140" t="s">
        <v>4825</v>
      </c>
      <c r="G153" s="141" t="s">
        <v>376</v>
      </c>
      <c r="H153" s="142">
        <v>3</v>
      </c>
      <c r="I153" s="143"/>
      <c r="J153" s="144">
        <f t="shared" si="0"/>
        <v>0</v>
      </c>
      <c r="K153" s="140" t="s">
        <v>302</v>
      </c>
      <c r="L153" s="32"/>
      <c r="M153" s="145" t="s">
        <v>1</v>
      </c>
      <c r="N153" s="146" t="s">
        <v>41</v>
      </c>
      <c r="P153" s="147">
        <f t="shared" si="1"/>
        <v>0</v>
      </c>
      <c r="Q153" s="147">
        <v>2.9E-4</v>
      </c>
      <c r="R153" s="147">
        <f t="shared" si="2"/>
        <v>8.7000000000000001E-4</v>
      </c>
      <c r="S153" s="147">
        <v>0</v>
      </c>
      <c r="T153" s="148">
        <f t="shared" si="3"/>
        <v>0</v>
      </c>
      <c r="AR153" s="149" t="s">
        <v>378</v>
      </c>
      <c r="AT153" s="149" t="s">
        <v>298</v>
      </c>
      <c r="AU153" s="149" t="s">
        <v>85</v>
      </c>
      <c r="AY153" s="17" t="s">
        <v>296</v>
      </c>
      <c r="BE153" s="150">
        <f t="shared" si="4"/>
        <v>0</v>
      </c>
      <c r="BF153" s="150">
        <f t="shared" si="5"/>
        <v>0</v>
      </c>
      <c r="BG153" s="150">
        <f t="shared" si="6"/>
        <v>0</v>
      </c>
      <c r="BH153" s="150">
        <f t="shared" si="7"/>
        <v>0</v>
      </c>
      <c r="BI153" s="150">
        <f t="shared" si="8"/>
        <v>0</v>
      </c>
      <c r="BJ153" s="17" t="s">
        <v>83</v>
      </c>
      <c r="BK153" s="150">
        <f t="shared" si="9"/>
        <v>0</v>
      </c>
      <c r="BL153" s="17" t="s">
        <v>378</v>
      </c>
      <c r="BM153" s="149" t="s">
        <v>4826</v>
      </c>
    </row>
    <row r="154" spans="2:65" s="1" customFormat="1" ht="21.75" customHeight="1">
      <c r="B154" s="32"/>
      <c r="C154" s="138" t="s">
        <v>379</v>
      </c>
      <c r="D154" s="138" t="s">
        <v>298</v>
      </c>
      <c r="E154" s="139" t="s">
        <v>4827</v>
      </c>
      <c r="F154" s="140" t="s">
        <v>4828</v>
      </c>
      <c r="G154" s="141" t="s">
        <v>376</v>
      </c>
      <c r="H154" s="142">
        <v>1</v>
      </c>
      <c r="I154" s="143"/>
      <c r="J154" s="144">
        <f t="shared" si="0"/>
        <v>0</v>
      </c>
      <c r="K154" s="140" t="s">
        <v>302</v>
      </c>
      <c r="L154" s="32"/>
      <c r="M154" s="145" t="s">
        <v>1</v>
      </c>
      <c r="N154" s="146" t="s">
        <v>41</v>
      </c>
      <c r="P154" s="147">
        <f t="shared" si="1"/>
        <v>0</v>
      </c>
      <c r="Q154" s="147">
        <v>1.8000000000000001E-4</v>
      </c>
      <c r="R154" s="147">
        <f t="shared" si="2"/>
        <v>1.8000000000000001E-4</v>
      </c>
      <c r="S154" s="147">
        <v>0</v>
      </c>
      <c r="T154" s="148">
        <f t="shared" si="3"/>
        <v>0</v>
      </c>
      <c r="AR154" s="149" t="s">
        <v>378</v>
      </c>
      <c r="AT154" s="149" t="s">
        <v>298</v>
      </c>
      <c r="AU154" s="149" t="s">
        <v>85</v>
      </c>
      <c r="AY154" s="17" t="s">
        <v>296</v>
      </c>
      <c r="BE154" s="150">
        <f t="shared" si="4"/>
        <v>0</v>
      </c>
      <c r="BF154" s="150">
        <f t="shared" si="5"/>
        <v>0</v>
      </c>
      <c r="BG154" s="150">
        <f t="shared" si="6"/>
        <v>0</v>
      </c>
      <c r="BH154" s="150">
        <f t="shared" si="7"/>
        <v>0</v>
      </c>
      <c r="BI154" s="150">
        <f t="shared" si="8"/>
        <v>0</v>
      </c>
      <c r="BJ154" s="17" t="s">
        <v>83</v>
      </c>
      <c r="BK154" s="150">
        <f t="shared" si="9"/>
        <v>0</v>
      </c>
      <c r="BL154" s="17" t="s">
        <v>378</v>
      </c>
      <c r="BM154" s="149" t="s">
        <v>4829</v>
      </c>
    </row>
    <row r="155" spans="2:65" s="1" customFormat="1" ht="24.2" customHeight="1">
      <c r="B155" s="32"/>
      <c r="C155" s="138" t="s">
        <v>385</v>
      </c>
      <c r="D155" s="138" t="s">
        <v>298</v>
      </c>
      <c r="E155" s="139" t="s">
        <v>4830</v>
      </c>
      <c r="F155" s="140" t="s">
        <v>4831</v>
      </c>
      <c r="G155" s="141" t="s">
        <v>339</v>
      </c>
      <c r="H155" s="142">
        <v>395</v>
      </c>
      <c r="I155" s="143"/>
      <c r="J155" s="144">
        <f t="shared" si="0"/>
        <v>0</v>
      </c>
      <c r="K155" s="140" t="s">
        <v>302</v>
      </c>
      <c r="L155" s="32"/>
      <c r="M155" s="145" t="s">
        <v>1</v>
      </c>
      <c r="N155" s="146" t="s">
        <v>41</v>
      </c>
      <c r="P155" s="147">
        <f t="shared" si="1"/>
        <v>0</v>
      </c>
      <c r="Q155" s="147">
        <v>0</v>
      </c>
      <c r="R155" s="147">
        <f t="shared" si="2"/>
        <v>0</v>
      </c>
      <c r="S155" s="147">
        <v>0</v>
      </c>
      <c r="T155" s="148">
        <f t="shared" si="3"/>
        <v>0</v>
      </c>
      <c r="AR155" s="149" t="s">
        <v>378</v>
      </c>
      <c r="AT155" s="149" t="s">
        <v>298</v>
      </c>
      <c r="AU155" s="149" t="s">
        <v>85</v>
      </c>
      <c r="AY155" s="17" t="s">
        <v>296</v>
      </c>
      <c r="BE155" s="150">
        <f t="shared" si="4"/>
        <v>0</v>
      </c>
      <c r="BF155" s="150">
        <f t="shared" si="5"/>
        <v>0</v>
      </c>
      <c r="BG155" s="150">
        <f t="shared" si="6"/>
        <v>0</v>
      </c>
      <c r="BH155" s="150">
        <f t="shared" si="7"/>
        <v>0</v>
      </c>
      <c r="BI155" s="150">
        <f t="shared" si="8"/>
        <v>0</v>
      </c>
      <c r="BJ155" s="17" t="s">
        <v>83</v>
      </c>
      <c r="BK155" s="150">
        <f t="shared" si="9"/>
        <v>0</v>
      </c>
      <c r="BL155" s="17" t="s">
        <v>378</v>
      </c>
      <c r="BM155" s="149" t="s">
        <v>4832</v>
      </c>
    </row>
    <row r="156" spans="2:65" s="12" customFormat="1">
      <c r="B156" s="151"/>
      <c r="D156" s="152" t="s">
        <v>304</v>
      </c>
      <c r="E156" s="153" t="s">
        <v>1</v>
      </c>
      <c r="F156" s="154" t="s">
        <v>4833</v>
      </c>
      <c r="H156" s="155">
        <v>395</v>
      </c>
      <c r="I156" s="156"/>
      <c r="L156" s="151"/>
      <c r="M156" s="157"/>
      <c r="T156" s="158"/>
      <c r="AT156" s="153" t="s">
        <v>304</v>
      </c>
      <c r="AU156" s="153" t="s">
        <v>85</v>
      </c>
      <c r="AV156" s="12" t="s">
        <v>85</v>
      </c>
      <c r="AW156" s="12" t="s">
        <v>32</v>
      </c>
      <c r="AX156" s="12" t="s">
        <v>83</v>
      </c>
      <c r="AY156" s="153" t="s">
        <v>296</v>
      </c>
    </row>
    <row r="157" spans="2:65" s="1" customFormat="1" ht="16.5" customHeight="1">
      <c r="B157" s="32"/>
      <c r="C157" s="138" t="s">
        <v>378</v>
      </c>
      <c r="D157" s="138" t="s">
        <v>298</v>
      </c>
      <c r="E157" s="139" t="s">
        <v>4834</v>
      </c>
      <c r="F157" s="140" t="s">
        <v>4835</v>
      </c>
      <c r="G157" s="141" t="s">
        <v>376</v>
      </c>
      <c r="H157" s="142">
        <v>7</v>
      </c>
      <c r="I157" s="143"/>
      <c r="J157" s="144">
        <f>ROUND(I157*H157,2)</f>
        <v>0</v>
      </c>
      <c r="K157" s="140" t="s">
        <v>1</v>
      </c>
      <c r="L157" s="32"/>
      <c r="M157" s="145" t="s">
        <v>1</v>
      </c>
      <c r="N157" s="146" t="s">
        <v>41</v>
      </c>
      <c r="P157" s="147">
        <f>O157*H157</f>
        <v>0</v>
      </c>
      <c r="Q157" s="147">
        <v>0</v>
      </c>
      <c r="R157" s="147">
        <f>Q157*H157</f>
        <v>0</v>
      </c>
      <c r="S157" s="147">
        <v>0</v>
      </c>
      <c r="T157" s="148">
        <f>S157*H157</f>
        <v>0</v>
      </c>
      <c r="AR157" s="149" t="s">
        <v>378</v>
      </c>
      <c r="AT157" s="149" t="s">
        <v>298</v>
      </c>
      <c r="AU157" s="149" t="s">
        <v>85</v>
      </c>
      <c r="AY157" s="17" t="s">
        <v>296</v>
      </c>
      <c r="BE157" s="150">
        <f>IF(N157="základní",J157,0)</f>
        <v>0</v>
      </c>
      <c r="BF157" s="150">
        <f>IF(N157="snížená",J157,0)</f>
        <v>0</v>
      </c>
      <c r="BG157" s="150">
        <f>IF(N157="zákl. přenesená",J157,0)</f>
        <v>0</v>
      </c>
      <c r="BH157" s="150">
        <f>IF(N157="sníž. přenesená",J157,0)</f>
        <v>0</v>
      </c>
      <c r="BI157" s="150">
        <f>IF(N157="nulová",J157,0)</f>
        <v>0</v>
      </c>
      <c r="BJ157" s="17" t="s">
        <v>83</v>
      </c>
      <c r="BK157" s="150">
        <f>ROUND(I157*H157,2)</f>
        <v>0</v>
      </c>
      <c r="BL157" s="17" t="s">
        <v>378</v>
      </c>
      <c r="BM157" s="149" t="s">
        <v>4836</v>
      </c>
    </row>
    <row r="158" spans="2:65" s="1" customFormat="1" ht="16.5" customHeight="1">
      <c r="B158" s="32"/>
      <c r="C158" s="138" t="s">
        <v>393</v>
      </c>
      <c r="D158" s="138" t="s">
        <v>298</v>
      </c>
      <c r="E158" s="139" t="s">
        <v>4837</v>
      </c>
      <c r="F158" s="140" t="s">
        <v>4838</v>
      </c>
      <c r="G158" s="141" t="s">
        <v>376</v>
      </c>
      <c r="H158" s="142">
        <v>2</v>
      </c>
      <c r="I158" s="143"/>
      <c r="J158" s="144">
        <f>ROUND(I158*H158,2)</f>
        <v>0</v>
      </c>
      <c r="K158" s="140" t="s">
        <v>1</v>
      </c>
      <c r="L158" s="32"/>
      <c r="M158" s="145" t="s">
        <v>1</v>
      </c>
      <c r="N158" s="146" t="s">
        <v>41</v>
      </c>
      <c r="P158" s="147">
        <f>O158*H158</f>
        <v>0</v>
      </c>
      <c r="Q158" s="147">
        <v>0</v>
      </c>
      <c r="R158" s="147">
        <f>Q158*H158</f>
        <v>0</v>
      </c>
      <c r="S158" s="147">
        <v>0</v>
      </c>
      <c r="T158" s="148">
        <f>S158*H158</f>
        <v>0</v>
      </c>
      <c r="AR158" s="149" t="s">
        <v>378</v>
      </c>
      <c r="AT158" s="149" t="s">
        <v>298</v>
      </c>
      <c r="AU158" s="149" t="s">
        <v>85</v>
      </c>
      <c r="AY158" s="17" t="s">
        <v>296</v>
      </c>
      <c r="BE158" s="150">
        <f>IF(N158="základní",J158,0)</f>
        <v>0</v>
      </c>
      <c r="BF158" s="150">
        <f>IF(N158="snížená",J158,0)</f>
        <v>0</v>
      </c>
      <c r="BG158" s="150">
        <f>IF(N158="zákl. přenesená",J158,0)</f>
        <v>0</v>
      </c>
      <c r="BH158" s="150">
        <f>IF(N158="sníž. přenesená",J158,0)</f>
        <v>0</v>
      </c>
      <c r="BI158" s="150">
        <f>IF(N158="nulová",J158,0)</f>
        <v>0</v>
      </c>
      <c r="BJ158" s="17" t="s">
        <v>83</v>
      </c>
      <c r="BK158" s="150">
        <f>ROUND(I158*H158,2)</f>
        <v>0</v>
      </c>
      <c r="BL158" s="17" t="s">
        <v>378</v>
      </c>
      <c r="BM158" s="149" t="s">
        <v>4839</v>
      </c>
    </row>
    <row r="159" spans="2:65" s="1" customFormat="1" ht="49.15" customHeight="1">
      <c r="B159" s="32"/>
      <c r="C159" s="138" t="s">
        <v>397</v>
      </c>
      <c r="D159" s="138" t="s">
        <v>298</v>
      </c>
      <c r="E159" s="139" t="s">
        <v>4840</v>
      </c>
      <c r="F159" s="140" t="s">
        <v>4841</v>
      </c>
      <c r="G159" s="141" t="s">
        <v>346</v>
      </c>
      <c r="H159" s="142">
        <v>0.56299999999999994</v>
      </c>
      <c r="I159" s="143"/>
      <c r="J159" s="144">
        <f>ROUND(I159*H159,2)</f>
        <v>0</v>
      </c>
      <c r="K159" s="140" t="s">
        <v>302</v>
      </c>
      <c r="L159" s="32"/>
      <c r="M159" s="145" t="s">
        <v>1</v>
      </c>
      <c r="N159" s="146" t="s">
        <v>41</v>
      </c>
      <c r="P159" s="147">
        <f>O159*H159</f>
        <v>0</v>
      </c>
      <c r="Q159" s="147">
        <v>0</v>
      </c>
      <c r="R159" s="147">
        <f>Q159*H159</f>
        <v>0</v>
      </c>
      <c r="S159" s="147">
        <v>0</v>
      </c>
      <c r="T159" s="148">
        <f>S159*H159</f>
        <v>0</v>
      </c>
      <c r="AR159" s="149" t="s">
        <v>378</v>
      </c>
      <c r="AT159" s="149" t="s">
        <v>298</v>
      </c>
      <c r="AU159" s="149" t="s">
        <v>85</v>
      </c>
      <c r="AY159" s="17" t="s">
        <v>296</v>
      </c>
      <c r="BE159" s="150">
        <f>IF(N159="základní",J159,0)</f>
        <v>0</v>
      </c>
      <c r="BF159" s="150">
        <f>IF(N159="snížená",J159,0)</f>
        <v>0</v>
      </c>
      <c r="BG159" s="150">
        <f>IF(N159="zákl. přenesená",J159,0)</f>
        <v>0</v>
      </c>
      <c r="BH159" s="150">
        <f>IF(N159="sníž. přenesená",J159,0)</f>
        <v>0</v>
      </c>
      <c r="BI159" s="150">
        <f>IF(N159="nulová",J159,0)</f>
        <v>0</v>
      </c>
      <c r="BJ159" s="17" t="s">
        <v>83</v>
      </c>
      <c r="BK159" s="150">
        <f>ROUND(I159*H159,2)</f>
        <v>0</v>
      </c>
      <c r="BL159" s="17" t="s">
        <v>378</v>
      </c>
      <c r="BM159" s="149" t="s">
        <v>4842</v>
      </c>
    </row>
    <row r="160" spans="2:65" s="11" customFormat="1" ht="22.9" customHeight="1">
      <c r="B160" s="126"/>
      <c r="D160" s="127" t="s">
        <v>75</v>
      </c>
      <c r="E160" s="136" t="s">
        <v>4843</v>
      </c>
      <c r="F160" s="136" t="s">
        <v>4844</v>
      </c>
      <c r="I160" s="129"/>
      <c r="J160" s="137">
        <f>BK160</f>
        <v>0</v>
      </c>
      <c r="L160" s="126"/>
      <c r="M160" s="131"/>
      <c r="P160" s="132">
        <f>SUM(P161:P234)</f>
        <v>0</v>
      </c>
      <c r="R160" s="132">
        <f>SUM(R161:R234)</f>
        <v>1.6257799999999998</v>
      </c>
      <c r="T160" s="133">
        <f>SUM(T161:T234)</f>
        <v>0</v>
      </c>
      <c r="AR160" s="127" t="s">
        <v>85</v>
      </c>
      <c r="AT160" s="134" t="s">
        <v>75</v>
      </c>
      <c r="AU160" s="134" t="s">
        <v>83</v>
      </c>
      <c r="AY160" s="127" t="s">
        <v>296</v>
      </c>
      <c r="BK160" s="135">
        <f>SUM(BK161:BK234)</f>
        <v>0</v>
      </c>
    </row>
    <row r="161" spans="2:65" s="1" customFormat="1" ht="16.5" customHeight="1">
      <c r="B161" s="32"/>
      <c r="C161" s="138" t="s">
        <v>402</v>
      </c>
      <c r="D161" s="138" t="s">
        <v>298</v>
      </c>
      <c r="E161" s="139" t="s">
        <v>4845</v>
      </c>
      <c r="F161" s="140" t="s">
        <v>4846</v>
      </c>
      <c r="G161" s="141" t="s">
        <v>376</v>
      </c>
      <c r="H161" s="142">
        <v>3</v>
      </c>
      <c r="I161" s="143"/>
      <c r="J161" s="144">
        <f>ROUND(I161*H161,2)</f>
        <v>0</v>
      </c>
      <c r="K161" s="140" t="s">
        <v>1</v>
      </c>
      <c r="L161" s="32"/>
      <c r="M161" s="145" t="s">
        <v>1</v>
      </c>
      <c r="N161" s="146" t="s">
        <v>41</v>
      </c>
      <c r="P161" s="147">
        <f>O161*H161</f>
        <v>0</v>
      </c>
      <c r="Q161" s="147">
        <v>0</v>
      </c>
      <c r="R161" s="147">
        <f>Q161*H161</f>
        <v>0</v>
      </c>
      <c r="S161" s="147">
        <v>0</v>
      </c>
      <c r="T161" s="148">
        <f>S161*H161</f>
        <v>0</v>
      </c>
      <c r="AR161" s="149" t="s">
        <v>378</v>
      </c>
      <c r="AT161" s="149" t="s">
        <v>298</v>
      </c>
      <c r="AU161" s="149" t="s">
        <v>85</v>
      </c>
      <c r="AY161" s="17" t="s">
        <v>296</v>
      </c>
      <c r="BE161" s="150">
        <f>IF(N161="základní",J161,0)</f>
        <v>0</v>
      </c>
      <c r="BF161" s="150">
        <f>IF(N161="snížená",J161,0)</f>
        <v>0</v>
      </c>
      <c r="BG161" s="150">
        <f>IF(N161="zákl. přenesená",J161,0)</f>
        <v>0</v>
      </c>
      <c r="BH161" s="150">
        <f>IF(N161="sníž. přenesená",J161,0)</f>
        <v>0</v>
      </c>
      <c r="BI161" s="150">
        <f>IF(N161="nulová",J161,0)</f>
        <v>0</v>
      </c>
      <c r="BJ161" s="17" t="s">
        <v>83</v>
      </c>
      <c r="BK161" s="150">
        <f>ROUND(I161*H161,2)</f>
        <v>0</v>
      </c>
      <c r="BL161" s="17" t="s">
        <v>378</v>
      </c>
      <c r="BM161" s="149" t="s">
        <v>4847</v>
      </c>
    </row>
    <row r="162" spans="2:65" s="1" customFormat="1" ht="24.2" customHeight="1">
      <c r="B162" s="32"/>
      <c r="C162" s="138" t="s">
        <v>409</v>
      </c>
      <c r="D162" s="138" t="s">
        <v>298</v>
      </c>
      <c r="E162" s="139" t="s">
        <v>4848</v>
      </c>
      <c r="F162" s="140" t="s">
        <v>4849</v>
      </c>
      <c r="G162" s="141" t="s">
        <v>339</v>
      </c>
      <c r="H162" s="142">
        <v>18</v>
      </c>
      <c r="I162" s="143"/>
      <c r="J162" s="144">
        <f>ROUND(I162*H162,2)</f>
        <v>0</v>
      </c>
      <c r="K162" s="140" t="s">
        <v>302</v>
      </c>
      <c r="L162" s="32"/>
      <c r="M162" s="145" t="s">
        <v>1</v>
      </c>
      <c r="N162" s="146" t="s">
        <v>41</v>
      </c>
      <c r="P162" s="147">
        <f>O162*H162</f>
        <v>0</v>
      </c>
      <c r="Q162" s="147">
        <v>3.0899999999999999E-3</v>
      </c>
      <c r="R162" s="147">
        <f>Q162*H162</f>
        <v>5.5619999999999996E-2</v>
      </c>
      <c r="S162" s="147">
        <v>0</v>
      </c>
      <c r="T162" s="148">
        <f>S162*H162</f>
        <v>0</v>
      </c>
      <c r="AR162" s="149" t="s">
        <v>378</v>
      </c>
      <c r="AT162" s="149" t="s">
        <v>298</v>
      </c>
      <c r="AU162" s="149" t="s">
        <v>85</v>
      </c>
      <c r="AY162" s="17" t="s">
        <v>296</v>
      </c>
      <c r="BE162" s="150">
        <f>IF(N162="základní",J162,0)</f>
        <v>0</v>
      </c>
      <c r="BF162" s="150">
        <f>IF(N162="snížená",J162,0)</f>
        <v>0</v>
      </c>
      <c r="BG162" s="150">
        <f>IF(N162="zákl. přenesená",J162,0)</f>
        <v>0</v>
      </c>
      <c r="BH162" s="150">
        <f>IF(N162="sníž. přenesená",J162,0)</f>
        <v>0</v>
      </c>
      <c r="BI162" s="150">
        <f>IF(N162="nulová",J162,0)</f>
        <v>0</v>
      </c>
      <c r="BJ162" s="17" t="s">
        <v>83</v>
      </c>
      <c r="BK162" s="150">
        <f>ROUND(I162*H162,2)</f>
        <v>0</v>
      </c>
      <c r="BL162" s="17" t="s">
        <v>378</v>
      </c>
      <c r="BM162" s="149" t="s">
        <v>4850</v>
      </c>
    </row>
    <row r="163" spans="2:65" s="15" customFormat="1">
      <c r="B163" s="183"/>
      <c r="D163" s="152" t="s">
        <v>304</v>
      </c>
      <c r="E163" s="184" t="s">
        <v>1</v>
      </c>
      <c r="F163" s="185" t="s">
        <v>4851</v>
      </c>
      <c r="H163" s="184" t="s">
        <v>1</v>
      </c>
      <c r="I163" s="186"/>
      <c r="L163" s="183"/>
      <c r="M163" s="187"/>
      <c r="T163" s="188"/>
      <c r="AT163" s="184" t="s">
        <v>304</v>
      </c>
      <c r="AU163" s="184" t="s">
        <v>85</v>
      </c>
      <c r="AV163" s="15" t="s">
        <v>83</v>
      </c>
      <c r="AW163" s="15" t="s">
        <v>32</v>
      </c>
      <c r="AX163" s="15" t="s">
        <v>76</v>
      </c>
      <c r="AY163" s="184" t="s">
        <v>296</v>
      </c>
    </row>
    <row r="164" spans="2:65" s="12" customFormat="1">
      <c r="B164" s="151"/>
      <c r="D164" s="152" t="s">
        <v>304</v>
      </c>
      <c r="E164" s="153" t="s">
        <v>1</v>
      </c>
      <c r="F164" s="154" t="s">
        <v>397</v>
      </c>
      <c r="H164" s="155">
        <v>18</v>
      </c>
      <c r="I164" s="156"/>
      <c r="L164" s="151"/>
      <c r="M164" s="157"/>
      <c r="T164" s="158"/>
      <c r="AT164" s="153" t="s">
        <v>304</v>
      </c>
      <c r="AU164" s="153" t="s">
        <v>85</v>
      </c>
      <c r="AV164" s="12" t="s">
        <v>85</v>
      </c>
      <c r="AW164" s="12" t="s">
        <v>32</v>
      </c>
      <c r="AX164" s="12" t="s">
        <v>83</v>
      </c>
      <c r="AY164" s="153" t="s">
        <v>296</v>
      </c>
    </row>
    <row r="165" spans="2:65" s="1" customFormat="1" ht="24.2" customHeight="1">
      <c r="B165" s="32"/>
      <c r="C165" s="138" t="s">
        <v>7</v>
      </c>
      <c r="D165" s="138" t="s">
        <v>298</v>
      </c>
      <c r="E165" s="139" t="s">
        <v>4852</v>
      </c>
      <c r="F165" s="140" t="s">
        <v>4853</v>
      </c>
      <c r="G165" s="141" t="s">
        <v>339</v>
      </c>
      <c r="H165" s="142">
        <v>22</v>
      </c>
      <c r="I165" s="143"/>
      <c r="J165" s="144">
        <f>ROUND(I165*H165,2)</f>
        <v>0</v>
      </c>
      <c r="K165" s="140" t="s">
        <v>302</v>
      </c>
      <c r="L165" s="32"/>
      <c r="M165" s="145" t="s">
        <v>1</v>
      </c>
      <c r="N165" s="146" t="s">
        <v>41</v>
      </c>
      <c r="P165" s="147">
        <f>O165*H165</f>
        <v>0</v>
      </c>
      <c r="Q165" s="147">
        <v>5.1799999999999997E-3</v>
      </c>
      <c r="R165" s="147">
        <f>Q165*H165</f>
        <v>0.11395999999999999</v>
      </c>
      <c r="S165" s="147">
        <v>0</v>
      </c>
      <c r="T165" s="148">
        <f>S165*H165</f>
        <v>0</v>
      </c>
      <c r="AR165" s="149" t="s">
        <v>378</v>
      </c>
      <c r="AT165" s="149" t="s">
        <v>298</v>
      </c>
      <c r="AU165" s="149" t="s">
        <v>85</v>
      </c>
      <c r="AY165" s="17" t="s">
        <v>296</v>
      </c>
      <c r="BE165" s="150">
        <f>IF(N165="základní",J165,0)</f>
        <v>0</v>
      </c>
      <c r="BF165" s="150">
        <f>IF(N165="snížená",J165,0)</f>
        <v>0</v>
      </c>
      <c r="BG165" s="150">
        <f>IF(N165="zákl. přenesená",J165,0)</f>
        <v>0</v>
      </c>
      <c r="BH165" s="150">
        <f>IF(N165="sníž. přenesená",J165,0)</f>
        <v>0</v>
      </c>
      <c r="BI165" s="150">
        <f>IF(N165="nulová",J165,0)</f>
        <v>0</v>
      </c>
      <c r="BJ165" s="17" t="s">
        <v>83</v>
      </c>
      <c r="BK165" s="150">
        <f>ROUND(I165*H165,2)</f>
        <v>0</v>
      </c>
      <c r="BL165" s="17" t="s">
        <v>378</v>
      </c>
      <c r="BM165" s="149" t="s">
        <v>4854</v>
      </c>
    </row>
    <row r="166" spans="2:65" s="15" customFormat="1">
      <c r="B166" s="183"/>
      <c r="D166" s="152" t="s">
        <v>304</v>
      </c>
      <c r="E166" s="184" t="s">
        <v>1</v>
      </c>
      <c r="F166" s="185" t="s">
        <v>4855</v>
      </c>
      <c r="H166" s="184" t="s">
        <v>1</v>
      </c>
      <c r="I166" s="186"/>
      <c r="L166" s="183"/>
      <c r="M166" s="187"/>
      <c r="T166" s="188"/>
      <c r="AT166" s="184" t="s">
        <v>304</v>
      </c>
      <c r="AU166" s="184" t="s">
        <v>85</v>
      </c>
      <c r="AV166" s="15" t="s">
        <v>83</v>
      </c>
      <c r="AW166" s="15" t="s">
        <v>32</v>
      </c>
      <c r="AX166" s="15" t="s">
        <v>76</v>
      </c>
      <c r="AY166" s="184" t="s">
        <v>296</v>
      </c>
    </row>
    <row r="167" spans="2:65" s="12" customFormat="1">
      <c r="B167" s="151"/>
      <c r="D167" s="152" t="s">
        <v>304</v>
      </c>
      <c r="E167" s="153" t="s">
        <v>1</v>
      </c>
      <c r="F167" s="154" t="s">
        <v>422</v>
      </c>
      <c r="H167" s="155">
        <v>22</v>
      </c>
      <c r="I167" s="156"/>
      <c r="L167" s="151"/>
      <c r="M167" s="157"/>
      <c r="T167" s="158"/>
      <c r="AT167" s="153" t="s">
        <v>304</v>
      </c>
      <c r="AU167" s="153" t="s">
        <v>85</v>
      </c>
      <c r="AV167" s="12" t="s">
        <v>85</v>
      </c>
      <c r="AW167" s="12" t="s">
        <v>32</v>
      </c>
      <c r="AX167" s="12" t="s">
        <v>83</v>
      </c>
      <c r="AY167" s="153" t="s">
        <v>296</v>
      </c>
    </row>
    <row r="168" spans="2:65" s="1" customFormat="1" ht="33" customHeight="1">
      <c r="B168" s="32"/>
      <c r="C168" s="138" t="s">
        <v>422</v>
      </c>
      <c r="D168" s="138" t="s">
        <v>298</v>
      </c>
      <c r="E168" s="139" t="s">
        <v>4856</v>
      </c>
      <c r="F168" s="140" t="s">
        <v>4857</v>
      </c>
      <c r="G168" s="141" t="s">
        <v>339</v>
      </c>
      <c r="H168" s="142">
        <v>488</v>
      </c>
      <c r="I168" s="143"/>
      <c r="J168" s="144">
        <f>ROUND(I168*H168,2)</f>
        <v>0</v>
      </c>
      <c r="K168" s="140" t="s">
        <v>302</v>
      </c>
      <c r="L168" s="32"/>
      <c r="M168" s="145" t="s">
        <v>1</v>
      </c>
      <c r="N168" s="146" t="s">
        <v>41</v>
      </c>
      <c r="P168" s="147">
        <f>O168*H168</f>
        <v>0</v>
      </c>
      <c r="Q168" s="147">
        <v>9.7999999999999997E-4</v>
      </c>
      <c r="R168" s="147">
        <f>Q168*H168</f>
        <v>0.47824</v>
      </c>
      <c r="S168" s="147">
        <v>0</v>
      </c>
      <c r="T168" s="148">
        <f>S168*H168</f>
        <v>0</v>
      </c>
      <c r="AR168" s="149" t="s">
        <v>378</v>
      </c>
      <c r="AT168" s="149" t="s">
        <v>298</v>
      </c>
      <c r="AU168" s="149" t="s">
        <v>85</v>
      </c>
      <c r="AY168" s="17" t="s">
        <v>296</v>
      </c>
      <c r="BE168" s="150">
        <f>IF(N168="základní",J168,0)</f>
        <v>0</v>
      </c>
      <c r="BF168" s="150">
        <f>IF(N168="snížená",J168,0)</f>
        <v>0</v>
      </c>
      <c r="BG168" s="150">
        <f>IF(N168="zákl. přenesená",J168,0)</f>
        <v>0</v>
      </c>
      <c r="BH168" s="150">
        <f>IF(N168="sníž. přenesená",J168,0)</f>
        <v>0</v>
      </c>
      <c r="BI168" s="150">
        <f>IF(N168="nulová",J168,0)</f>
        <v>0</v>
      </c>
      <c r="BJ168" s="17" t="s">
        <v>83</v>
      </c>
      <c r="BK168" s="150">
        <f>ROUND(I168*H168,2)</f>
        <v>0</v>
      </c>
      <c r="BL168" s="17" t="s">
        <v>378</v>
      </c>
      <c r="BM168" s="149" t="s">
        <v>4858</v>
      </c>
    </row>
    <row r="169" spans="2:65" s="15" customFormat="1">
      <c r="B169" s="183"/>
      <c r="D169" s="152" t="s">
        <v>304</v>
      </c>
      <c r="E169" s="184" t="s">
        <v>1</v>
      </c>
      <c r="F169" s="185" t="s">
        <v>4859</v>
      </c>
      <c r="H169" s="184" t="s">
        <v>1</v>
      </c>
      <c r="I169" s="186"/>
      <c r="L169" s="183"/>
      <c r="M169" s="187"/>
      <c r="T169" s="188"/>
      <c r="AT169" s="184" t="s">
        <v>304</v>
      </c>
      <c r="AU169" s="184" t="s">
        <v>85</v>
      </c>
      <c r="AV169" s="15" t="s">
        <v>83</v>
      </c>
      <c r="AW169" s="15" t="s">
        <v>32</v>
      </c>
      <c r="AX169" s="15" t="s">
        <v>76</v>
      </c>
      <c r="AY169" s="184" t="s">
        <v>296</v>
      </c>
    </row>
    <row r="170" spans="2:65" s="12" customFormat="1">
      <c r="B170" s="151"/>
      <c r="D170" s="152" t="s">
        <v>304</v>
      </c>
      <c r="E170" s="153" t="s">
        <v>1</v>
      </c>
      <c r="F170" s="154" t="s">
        <v>4860</v>
      </c>
      <c r="H170" s="155">
        <v>242</v>
      </c>
      <c r="I170" s="156"/>
      <c r="L170" s="151"/>
      <c r="M170" s="157"/>
      <c r="T170" s="158"/>
      <c r="AT170" s="153" t="s">
        <v>304</v>
      </c>
      <c r="AU170" s="153" t="s">
        <v>85</v>
      </c>
      <c r="AV170" s="12" t="s">
        <v>85</v>
      </c>
      <c r="AW170" s="12" t="s">
        <v>32</v>
      </c>
      <c r="AX170" s="12" t="s">
        <v>76</v>
      </c>
      <c r="AY170" s="153" t="s">
        <v>296</v>
      </c>
    </row>
    <row r="171" spans="2:65" s="15" customFormat="1">
      <c r="B171" s="183"/>
      <c r="D171" s="152" t="s">
        <v>304</v>
      </c>
      <c r="E171" s="184" t="s">
        <v>1</v>
      </c>
      <c r="F171" s="185" t="s">
        <v>4861</v>
      </c>
      <c r="H171" s="184" t="s">
        <v>1</v>
      </c>
      <c r="I171" s="186"/>
      <c r="L171" s="183"/>
      <c r="M171" s="187"/>
      <c r="T171" s="188"/>
      <c r="AT171" s="184" t="s">
        <v>304</v>
      </c>
      <c r="AU171" s="184" t="s">
        <v>85</v>
      </c>
      <c r="AV171" s="15" t="s">
        <v>83</v>
      </c>
      <c r="AW171" s="15" t="s">
        <v>32</v>
      </c>
      <c r="AX171" s="15" t="s">
        <v>76</v>
      </c>
      <c r="AY171" s="184" t="s">
        <v>296</v>
      </c>
    </row>
    <row r="172" spans="2:65" s="12" customFormat="1">
      <c r="B172" s="151"/>
      <c r="D172" s="152" t="s">
        <v>304</v>
      </c>
      <c r="E172" s="153" t="s">
        <v>1</v>
      </c>
      <c r="F172" s="154" t="s">
        <v>4862</v>
      </c>
      <c r="H172" s="155">
        <v>209</v>
      </c>
      <c r="I172" s="156"/>
      <c r="L172" s="151"/>
      <c r="M172" s="157"/>
      <c r="T172" s="158"/>
      <c r="AT172" s="153" t="s">
        <v>304</v>
      </c>
      <c r="AU172" s="153" t="s">
        <v>85</v>
      </c>
      <c r="AV172" s="12" t="s">
        <v>85</v>
      </c>
      <c r="AW172" s="12" t="s">
        <v>32</v>
      </c>
      <c r="AX172" s="12" t="s">
        <v>76</v>
      </c>
      <c r="AY172" s="153" t="s">
        <v>296</v>
      </c>
    </row>
    <row r="173" spans="2:65" s="15" customFormat="1">
      <c r="B173" s="183"/>
      <c r="D173" s="152" t="s">
        <v>304</v>
      </c>
      <c r="E173" s="184" t="s">
        <v>1</v>
      </c>
      <c r="F173" s="185" t="s">
        <v>4863</v>
      </c>
      <c r="H173" s="184" t="s">
        <v>1</v>
      </c>
      <c r="I173" s="186"/>
      <c r="L173" s="183"/>
      <c r="M173" s="187"/>
      <c r="T173" s="188"/>
      <c r="AT173" s="184" t="s">
        <v>304</v>
      </c>
      <c r="AU173" s="184" t="s">
        <v>85</v>
      </c>
      <c r="AV173" s="15" t="s">
        <v>83</v>
      </c>
      <c r="AW173" s="15" t="s">
        <v>32</v>
      </c>
      <c r="AX173" s="15" t="s">
        <v>76</v>
      </c>
      <c r="AY173" s="184" t="s">
        <v>296</v>
      </c>
    </row>
    <row r="174" spans="2:65" s="12" customFormat="1">
      <c r="B174" s="151"/>
      <c r="D174" s="152" t="s">
        <v>304</v>
      </c>
      <c r="E174" s="153" t="s">
        <v>1</v>
      </c>
      <c r="F174" s="154" t="s">
        <v>512</v>
      </c>
      <c r="H174" s="155">
        <v>37</v>
      </c>
      <c r="I174" s="156"/>
      <c r="L174" s="151"/>
      <c r="M174" s="157"/>
      <c r="T174" s="158"/>
      <c r="AT174" s="153" t="s">
        <v>304</v>
      </c>
      <c r="AU174" s="153" t="s">
        <v>85</v>
      </c>
      <c r="AV174" s="12" t="s">
        <v>85</v>
      </c>
      <c r="AW174" s="12" t="s">
        <v>32</v>
      </c>
      <c r="AX174" s="12" t="s">
        <v>76</v>
      </c>
      <c r="AY174" s="153" t="s">
        <v>296</v>
      </c>
    </row>
    <row r="175" spans="2:65" s="14" customFormat="1">
      <c r="B175" s="166"/>
      <c r="D175" s="152" t="s">
        <v>304</v>
      </c>
      <c r="E175" s="167" t="s">
        <v>1</v>
      </c>
      <c r="F175" s="168" t="s">
        <v>308</v>
      </c>
      <c r="H175" s="169">
        <v>488</v>
      </c>
      <c r="I175" s="170"/>
      <c r="L175" s="166"/>
      <c r="M175" s="171"/>
      <c r="T175" s="172"/>
      <c r="AT175" s="167" t="s">
        <v>304</v>
      </c>
      <c r="AU175" s="167" t="s">
        <v>85</v>
      </c>
      <c r="AV175" s="14" t="s">
        <v>107</v>
      </c>
      <c r="AW175" s="14" t="s">
        <v>32</v>
      </c>
      <c r="AX175" s="14" t="s">
        <v>83</v>
      </c>
      <c r="AY175" s="167" t="s">
        <v>296</v>
      </c>
    </row>
    <row r="176" spans="2:65" s="1" customFormat="1" ht="33" customHeight="1">
      <c r="B176" s="32"/>
      <c r="C176" s="138" t="s">
        <v>427</v>
      </c>
      <c r="D176" s="138" t="s">
        <v>298</v>
      </c>
      <c r="E176" s="139" t="s">
        <v>4864</v>
      </c>
      <c r="F176" s="140" t="s">
        <v>4865</v>
      </c>
      <c r="G176" s="141" t="s">
        <v>339</v>
      </c>
      <c r="H176" s="142">
        <v>185</v>
      </c>
      <c r="I176" s="143"/>
      <c r="J176" s="144">
        <f>ROUND(I176*H176,2)</f>
        <v>0</v>
      </c>
      <c r="K176" s="140" t="s">
        <v>302</v>
      </c>
      <c r="L176" s="32"/>
      <c r="M176" s="145" t="s">
        <v>1</v>
      </c>
      <c r="N176" s="146" t="s">
        <v>41</v>
      </c>
      <c r="P176" s="147">
        <f>O176*H176</f>
        <v>0</v>
      </c>
      <c r="Q176" s="147">
        <v>1.2600000000000001E-3</v>
      </c>
      <c r="R176" s="147">
        <f>Q176*H176</f>
        <v>0.2331</v>
      </c>
      <c r="S176" s="147">
        <v>0</v>
      </c>
      <c r="T176" s="148">
        <f>S176*H176</f>
        <v>0</v>
      </c>
      <c r="AR176" s="149" t="s">
        <v>378</v>
      </c>
      <c r="AT176" s="149" t="s">
        <v>298</v>
      </c>
      <c r="AU176" s="149" t="s">
        <v>85</v>
      </c>
      <c r="AY176" s="17" t="s">
        <v>296</v>
      </c>
      <c r="BE176" s="150">
        <f>IF(N176="základní",J176,0)</f>
        <v>0</v>
      </c>
      <c r="BF176" s="150">
        <f>IF(N176="snížená",J176,0)</f>
        <v>0</v>
      </c>
      <c r="BG176" s="150">
        <f>IF(N176="zákl. přenesená",J176,0)</f>
        <v>0</v>
      </c>
      <c r="BH176" s="150">
        <f>IF(N176="sníž. přenesená",J176,0)</f>
        <v>0</v>
      </c>
      <c r="BI176" s="150">
        <f>IF(N176="nulová",J176,0)</f>
        <v>0</v>
      </c>
      <c r="BJ176" s="17" t="s">
        <v>83</v>
      </c>
      <c r="BK176" s="150">
        <f>ROUND(I176*H176,2)</f>
        <v>0</v>
      </c>
      <c r="BL176" s="17" t="s">
        <v>378</v>
      </c>
      <c r="BM176" s="149" t="s">
        <v>4866</v>
      </c>
    </row>
    <row r="177" spans="2:65" s="15" customFormat="1">
      <c r="B177" s="183"/>
      <c r="D177" s="152" t="s">
        <v>304</v>
      </c>
      <c r="E177" s="184" t="s">
        <v>1</v>
      </c>
      <c r="F177" s="185" t="s">
        <v>4859</v>
      </c>
      <c r="H177" s="184" t="s">
        <v>1</v>
      </c>
      <c r="I177" s="186"/>
      <c r="L177" s="183"/>
      <c r="M177" s="187"/>
      <c r="T177" s="188"/>
      <c r="AT177" s="184" t="s">
        <v>304</v>
      </c>
      <c r="AU177" s="184" t="s">
        <v>85</v>
      </c>
      <c r="AV177" s="15" t="s">
        <v>83</v>
      </c>
      <c r="AW177" s="15" t="s">
        <v>32</v>
      </c>
      <c r="AX177" s="15" t="s">
        <v>76</v>
      </c>
      <c r="AY177" s="184" t="s">
        <v>296</v>
      </c>
    </row>
    <row r="178" spans="2:65" s="12" customFormat="1">
      <c r="B178" s="151"/>
      <c r="D178" s="152" t="s">
        <v>304</v>
      </c>
      <c r="E178" s="153" t="s">
        <v>1</v>
      </c>
      <c r="F178" s="154" t="s">
        <v>512</v>
      </c>
      <c r="H178" s="155">
        <v>37</v>
      </c>
      <c r="I178" s="156"/>
      <c r="L178" s="151"/>
      <c r="M178" s="157"/>
      <c r="T178" s="158"/>
      <c r="AT178" s="153" t="s">
        <v>304</v>
      </c>
      <c r="AU178" s="153" t="s">
        <v>85</v>
      </c>
      <c r="AV178" s="12" t="s">
        <v>85</v>
      </c>
      <c r="AW178" s="12" t="s">
        <v>32</v>
      </c>
      <c r="AX178" s="12" t="s">
        <v>76</v>
      </c>
      <c r="AY178" s="153" t="s">
        <v>296</v>
      </c>
    </row>
    <row r="179" spans="2:65" s="15" customFormat="1">
      <c r="B179" s="183"/>
      <c r="D179" s="152" t="s">
        <v>304</v>
      </c>
      <c r="E179" s="184" t="s">
        <v>1</v>
      </c>
      <c r="F179" s="185" t="s">
        <v>4861</v>
      </c>
      <c r="H179" s="184" t="s">
        <v>1</v>
      </c>
      <c r="I179" s="186"/>
      <c r="L179" s="183"/>
      <c r="M179" s="187"/>
      <c r="T179" s="188"/>
      <c r="AT179" s="184" t="s">
        <v>304</v>
      </c>
      <c r="AU179" s="184" t="s">
        <v>85</v>
      </c>
      <c r="AV179" s="15" t="s">
        <v>83</v>
      </c>
      <c r="AW179" s="15" t="s">
        <v>32</v>
      </c>
      <c r="AX179" s="15" t="s">
        <v>76</v>
      </c>
      <c r="AY179" s="184" t="s">
        <v>296</v>
      </c>
    </row>
    <row r="180" spans="2:65" s="12" customFormat="1">
      <c r="B180" s="151"/>
      <c r="D180" s="152" t="s">
        <v>304</v>
      </c>
      <c r="E180" s="153" t="s">
        <v>1</v>
      </c>
      <c r="F180" s="154" t="s">
        <v>512</v>
      </c>
      <c r="H180" s="155">
        <v>37</v>
      </c>
      <c r="I180" s="156"/>
      <c r="L180" s="151"/>
      <c r="M180" s="157"/>
      <c r="T180" s="158"/>
      <c r="AT180" s="153" t="s">
        <v>304</v>
      </c>
      <c r="AU180" s="153" t="s">
        <v>85</v>
      </c>
      <c r="AV180" s="12" t="s">
        <v>85</v>
      </c>
      <c r="AW180" s="12" t="s">
        <v>32</v>
      </c>
      <c r="AX180" s="12" t="s">
        <v>76</v>
      </c>
      <c r="AY180" s="153" t="s">
        <v>296</v>
      </c>
    </row>
    <row r="181" spans="2:65" s="15" customFormat="1">
      <c r="B181" s="183"/>
      <c r="D181" s="152" t="s">
        <v>304</v>
      </c>
      <c r="E181" s="184" t="s">
        <v>1</v>
      </c>
      <c r="F181" s="185" t="s">
        <v>4867</v>
      </c>
      <c r="H181" s="184" t="s">
        <v>1</v>
      </c>
      <c r="I181" s="186"/>
      <c r="L181" s="183"/>
      <c r="M181" s="187"/>
      <c r="T181" s="188"/>
      <c r="AT181" s="184" t="s">
        <v>304</v>
      </c>
      <c r="AU181" s="184" t="s">
        <v>85</v>
      </c>
      <c r="AV181" s="15" t="s">
        <v>83</v>
      </c>
      <c r="AW181" s="15" t="s">
        <v>32</v>
      </c>
      <c r="AX181" s="15" t="s">
        <v>76</v>
      </c>
      <c r="AY181" s="184" t="s">
        <v>296</v>
      </c>
    </row>
    <row r="182" spans="2:65" s="12" customFormat="1">
      <c r="B182" s="151"/>
      <c r="D182" s="152" t="s">
        <v>304</v>
      </c>
      <c r="E182" s="153" t="s">
        <v>1</v>
      </c>
      <c r="F182" s="154" t="s">
        <v>4868</v>
      </c>
      <c r="H182" s="155">
        <v>70</v>
      </c>
      <c r="I182" s="156"/>
      <c r="L182" s="151"/>
      <c r="M182" s="157"/>
      <c r="T182" s="158"/>
      <c r="AT182" s="153" t="s">
        <v>304</v>
      </c>
      <c r="AU182" s="153" t="s">
        <v>85</v>
      </c>
      <c r="AV182" s="12" t="s">
        <v>85</v>
      </c>
      <c r="AW182" s="12" t="s">
        <v>32</v>
      </c>
      <c r="AX182" s="12" t="s">
        <v>76</v>
      </c>
      <c r="AY182" s="153" t="s">
        <v>296</v>
      </c>
    </row>
    <row r="183" spans="2:65" s="15" customFormat="1">
      <c r="B183" s="183"/>
      <c r="D183" s="152" t="s">
        <v>304</v>
      </c>
      <c r="E183" s="184" t="s">
        <v>1</v>
      </c>
      <c r="F183" s="185" t="s">
        <v>4863</v>
      </c>
      <c r="H183" s="184" t="s">
        <v>1</v>
      </c>
      <c r="I183" s="186"/>
      <c r="L183" s="183"/>
      <c r="M183" s="187"/>
      <c r="T183" s="188"/>
      <c r="AT183" s="184" t="s">
        <v>304</v>
      </c>
      <c r="AU183" s="184" t="s">
        <v>85</v>
      </c>
      <c r="AV183" s="15" t="s">
        <v>83</v>
      </c>
      <c r="AW183" s="15" t="s">
        <v>32</v>
      </c>
      <c r="AX183" s="15" t="s">
        <v>76</v>
      </c>
      <c r="AY183" s="184" t="s">
        <v>296</v>
      </c>
    </row>
    <row r="184" spans="2:65" s="12" customFormat="1">
      <c r="B184" s="151"/>
      <c r="D184" s="152" t="s">
        <v>304</v>
      </c>
      <c r="E184" s="153" t="s">
        <v>1</v>
      </c>
      <c r="F184" s="154" t="s">
        <v>536</v>
      </c>
      <c r="H184" s="155">
        <v>41</v>
      </c>
      <c r="I184" s="156"/>
      <c r="L184" s="151"/>
      <c r="M184" s="157"/>
      <c r="T184" s="158"/>
      <c r="AT184" s="153" t="s">
        <v>304</v>
      </c>
      <c r="AU184" s="153" t="s">
        <v>85</v>
      </c>
      <c r="AV184" s="12" t="s">
        <v>85</v>
      </c>
      <c r="AW184" s="12" t="s">
        <v>32</v>
      </c>
      <c r="AX184" s="12" t="s">
        <v>76</v>
      </c>
      <c r="AY184" s="153" t="s">
        <v>296</v>
      </c>
    </row>
    <row r="185" spans="2:65" s="14" customFormat="1">
      <c r="B185" s="166"/>
      <c r="D185" s="152" t="s">
        <v>304</v>
      </c>
      <c r="E185" s="167" t="s">
        <v>1</v>
      </c>
      <c r="F185" s="168" t="s">
        <v>308</v>
      </c>
      <c r="H185" s="169">
        <v>185</v>
      </c>
      <c r="I185" s="170"/>
      <c r="L185" s="166"/>
      <c r="M185" s="171"/>
      <c r="T185" s="172"/>
      <c r="AT185" s="167" t="s">
        <v>304</v>
      </c>
      <c r="AU185" s="167" t="s">
        <v>85</v>
      </c>
      <c r="AV185" s="14" t="s">
        <v>107</v>
      </c>
      <c r="AW185" s="14" t="s">
        <v>32</v>
      </c>
      <c r="AX185" s="14" t="s">
        <v>83</v>
      </c>
      <c r="AY185" s="167" t="s">
        <v>296</v>
      </c>
    </row>
    <row r="186" spans="2:65" s="1" customFormat="1" ht="33" customHeight="1">
      <c r="B186" s="32"/>
      <c r="C186" s="138" t="s">
        <v>432</v>
      </c>
      <c r="D186" s="138" t="s">
        <v>298</v>
      </c>
      <c r="E186" s="139" t="s">
        <v>4869</v>
      </c>
      <c r="F186" s="140" t="s">
        <v>4870</v>
      </c>
      <c r="G186" s="141" t="s">
        <v>339</v>
      </c>
      <c r="H186" s="142">
        <v>214</v>
      </c>
      <c r="I186" s="143"/>
      <c r="J186" s="144">
        <f>ROUND(I186*H186,2)</f>
        <v>0</v>
      </c>
      <c r="K186" s="140" t="s">
        <v>302</v>
      </c>
      <c r="L186" s="32"/>
      <c r="M186" s="145" t="s">
        <v>1</v>
      </c>
      <c r="N186" s="146" t="s">
        <v>41</v>
      </c>
      <c r="P186" s="147">
        <f>O186*H186</f>
        <v>0</v>
      </c>
      <c r="Q186" s="147">
        <v>1.5299999999999999E-3</v>
      </c>
      <c r="R186" s="147">
        <f>Q186*H186</f>
        <v>0.32741999999999999</v>
      </c>
      <c r="S186" s="147">
        <v>0</v>
      </c>
      <c r="T186" s="148">
        <f>S186*H186</f>
        <v>0</v>
      </c>
      <c r="AR186" s="149" t="s">
        <v>378</v>
      </c>
      <c r="AT186" s="149" t="s">
        <v>298</v>
      </c>
      <c r="AU186" s="149" t="s">
        <v>85</v>
      </c>
      <c r="AY186" s="17" t="s">
        <v>296</v>
      </c>
      <c r="BE186" s="150">
        <f>IF(N186="základní",J186,0)</f>
        <v>0</v>
      </c>
      <c r="BF186" s="150">
        <f>IF(N186="snížená",J186,0)</f>
        <v>0</v>
      </c>
      <c r="BG186" s="150">
        <f>IF(N186="zákl. přenesená",J186,0)</f>
        <v>0</v>
      </c>
      <c r="BH186" s="150">
        <f>IF(N186="sníž. přenesená",J186,0)</f>
        <v>0</v>
      </c>
      <c r="BI186" s="150">
        <f>IF(N186="nulová",J186,0)</f>
        <v>0</v>
      </c>
      <c r="BJ186" s="17" t="s">
        <v>83</v>
      </c>
      <c r="BK186" s="150">
        <f>ROUND(I186*H186,2)</f>
        <v>0</v>
      </c>
      <c r="BL186" s="17" t="s">
        <v>378</v>
      </c>
      <c r="BM186" s="149" t="s">
        <v>4871</v>
      </c>
    </row>
    <row r="187" spans="2:65" s="15" customFormat="1">
      <c r="B187" s="183"/>
      <c r="D187" s="152" t="s">
        <v>304</v>
      </c>
      <c r="E187" s="184" t="s">
        <v>1</v>
      </c>
      <c r="F187" s="185" t="s">
        <v>4859</v>
      </c>
      <c r="H187" s="184" t="s">
        <v>1</v>
      </c>
      <c r="I187" s="186"/>
      <c r="L187" s="183"/>
      <c r="M187" s="187"/>
      <c r="T187" s="188"/>
      <c r="AT187" s="184" t="s">
        <v>304</v>
      </c>
      <c r="AU187" s="184" t="s">
        <v>85</v>
      </c>
      <c r="AV187" s="15" t="s">
        <v>83</v>
      </c>
      <c r="AW187" s="15" t="s">
        <v>32</v>
      </c>
      <c r="AX187" s="15" t="s">
        <v>76</v>
      </c>
      <c r="AY187" s="184" t="s">
        <v>296</v>
      </c>
    </row>
    <row r="188" spans="2:65" s="12" customFormat="1">
      <c r="B188" s="151"/>
      <c r="D188" s="152" t="s">
        <v>304</v>
      </c>
      <c r="E188" s="153" t="s">
        <v>1</v>
      </c>
      <c r="F188" s="154" t="s">
        <v>603</v>
      </c>
      <c r="H188" s="155">
        <v>51</v>
      </c>
      <c r="I188" s="156"/>
      <c r="L188" s="151"/>
      <c r="M188" s="157"/>
      <c r="T188" s="158"/>
      <c r="AT188" s="153" t="s">
        <v>304</v>
      </c>
      <c r="AU188" s="153" t="s">
        <v>85</v>
      </c>
      <c r="AV188" s="12" t="s">
        <v>85</v>
      </c>
      <c r="AW188" s="12" t="s">
        <v>32</v>
      </c>
      <c r="AX188" s="12" t="s">
        <v>76</v>
      </c>
      <c r="AY188" s="153" t="s">
        <v>296</v>
      </c>
    </row>
    <row r="189" spans="2:65" s="15" customFormat="1">
      <c r="B189" s="183"/>
      <c r="D189" s="152" t="s">
        <v>304</v>
      </c>
      <c r="E189" s="184" t="s">
        <v>1</v>
      </c>
      <c r="F189" s="185" t="s">
        <v>4861</v>
      </c>
      <c r="H189" s="184" t="s">
        <v>1</v>
      </c>
      <c r="I189" s="186"/>
      <c r="L189" s="183"/>
      <c r="M189" s="187"/>
      <c r="T189" s="188"/>
      <c r="AT189" s="184" t="s">
        <v>304</v>
      </c>
      <c r="AU189" s="184" t="s">
        <v>85</v>
      </c>
      <c r="AV189" s="15" t="s">
        <v>83</v>
      </c>
      <c r="AW189" s="15" t="s">
        <v>32</v>
      </c>
      <c r="AX189" s="15" t="s">
        <v>76</v>
      </c>
      <c r="AY189" s="184" t="s">
        <v>296</v>
      </c>
    </row>
    <row r="190" spans="2:65" s="12" customFormat="1">
      <c r="B190" s="151"/>
      <c r="D190" s="152" t="s">
        <v>304</v>
      </c>
      <c r="E190" s="153" t="s">
        <v>1</v>
      </c>
      <c r="F190" s="154" t="s">
        <v>603</v>
      </c>
      <c r="H190" s="155">
        <v>51</v>
      </c>
      <c r="I190" s="156"/>
      <c r="L190" s="151"/>
      <c r="M190" s="157"/>
      <c r="T190" s="158"/>
      <c r="AT190" s="153" t="s">
        <v>304</v>
      </c>
      <c r="AU190" s="153" t="s">
        <v>85</v>
      </c>
      <c r="AV190" s="12" t="s">
        <v>85</v>
      </c>
      <c r="AW190" s="12" t="s">
        <v>32</v>
      </c>
      <c r="AX190" s="12" t="s">
        <v>76</v>
      </c>
      <c r="AY190" s="153" t="s">
        <v>296</v>
      </c>
    </row>
    <row r="191" spans="2:65" s="15" customFormat="1">
      <c r="B191" s="183"/>
      <c r="D191" s="152" t="s">
        <v>304</v>
      </c>
      <c r="E191" s="184" t="s">
        <v>1</v>
      </c>
      <c r="F191" s="185" t="s">
        <v>4867</v>
      </c>
      <c r="H191" s="184" t="s">
        <v>1</v>
      </c>
      <c r="I191" s="186"/>
      <c r="L191" s="183"/>
      <c r="M191" s="187"/>
      <c r="T191" s="188"/>
      <c r="AT191" s="184" t="s">
        <v>304</v>
      </c>
      <c r="AU191" s="184" t="s">
        <v>85</v>
      </c>
      <c r="AV191" s="15" t="s">
        <v>83</v>
      </c>
      <c r="AW191" s="15" t="s">
        <v>32</v>
      </c>
      <c r="AX191" s="15" t="s">
        <v>76</v>
      </c>
      <c r="AY191" s="184" t="s">
        <v>296</v>
      </c>
    </row>
    <row r="192" spans="2:65" s="12" customFormat="1">
      <c r="B192" s="151"/>
      <c r="D192" s="152" t="s">
        <v>304</v>
      </c>
      <c r="E192" s="153" t="s">
        <v>1</v>
      </c>
      <c r="F192" s="154" t="s">
        <v>4872</v>
      </c>
      <c r="H192" s="155">
        <v>112</v>
      </c>
      <c r="I192" s="156"/>
      <c r="L192" s="151"/>
      <c r="M192" s="157"/>
      <c r="T192" s="158"/>
      <c r="AT192" s="153" t="s">
        <v>304</v>
      </c>
      <c r="AU192" s="153" t="s">
        <v>85</v>
      </c>
      <c r="AV192" s="12" t="s">
        <v>85</v>
      </c>
      <c r="AW192" s="12" t="s">
        <v>32</v>
      </c>
      <c r="AX192" s="12" t="s">
        <v>76</v>
      </c>
      <c r="AY192" s="153" t="s">
        <v>296</v>
      </c>
    </row>
    <row r="193" spans="2:65" s="14" customFormat="1">
      <c r="B193" s="166"/>
      <c r="D193" s="152" t="s">
        <v>304</v>
      </c>
      <c r="E193" s="167" t="s">
        <v>1</v>
      </c>
      <c r="F193" s="168" t="s">
        <v>308</v>
      </c>
      <c r="H193" s="169">
        <v>214</v>
      </c>
      <c r="I193" s="170"/>
      <c r="L193" s="166"/>
      <c r="M193" s="171"/>
      <c r="T193" s="172"/>
      <c r="AT193" s="167" t="s">
        <v>304</v>
      </c>
      <c r="AU193" s="167" t="s">
        <v>85</v>
      </c>
      <c r="AV193" s="14" t="s">
        <v>107</v>
      </c>
      <c r="AW193" s="14" t="s">
        <v>32</v>
      </c>
      <c r="AX193" s="14" t="s">
        <v>83</v>
      </c>
      <c r="AY193" s="167" t="s">
        <v>296</v>
      </c>
    </row>
    <row r="194" spans="2:65" s="1" customFormat="1" ht="33" customHeight="1">
      <c r="B194" s="32"/>
      <c r="C194" s="138" t="s">
        <v>445</v>
      </c>
      <c r="D194" s="138" t="s">
        <v>298</v>
      </c>
      <c r="E194" s="139" t="s">
        <v>4873</v>
      </c>
      <c r="F194" s="140" t="s">
        <v>4874</v>
      </c>
      <c r="G194" s="141" t="s">
        <v>339</v>
      </c>
      <c r="H194" s="142">
        <v>12</v>
      </c>
      <c r="I194" s="143"/>
      <c r="J194" s="144">
        <f>ROUND(I194*H194,2)</f>
        <v>0</v>
      </c>
      <c r="K194" s="140" t="s">
        <v>302</v>
      </c>
      <c r="L194" s="32"/>
      <c r="M194" s="145" t="s">
        <v>1</v>
      </c>
      <c r="N194" s="146" t="s">
        <v>41</v>
      </c>
      <c r="P194" s="147">
        <f>O194*H194</f>
        <v>0</v>
      </c>
      <c r="Q194" s="147">
        <v>2.8400000000000001E-3</v>
      </c>
      <c r="R194" s="147">
        <f>Q194*H194</f>
        <v>3.4079999999999999E-2</v>
      </c>
      <c r="S194" s="147">
        <v>0</v>
      </c>
      <c r="T194" s="148">
        <f>S194*H194</f>
        <v>0</v>
      </c>
      <c r="AR194" s="149" t="s">
        <v>378</v>
      </c>
      <c r="AT194" s="149" t="s">
        <v>298</v>
      </c>
      <c r="AU194" s="149" t="s">
        <v>85</v>
      </c>
      <c r="AY194" s="17" t="s">
        <v>296</v>
      </c>
      <c r="BE194" s="150">
        <f>IF(N194="základní",J194,0)</f>
        <v>0</v>
      </c>
      <c r="BF194" s="150">
        <f>IF(N194="snížená",J194,0)</f>
        <v>0</v>
      </c>
      <c r="BG194" s="150">
        <f>IF(N194="zákl. přenesená",J194,0)</f>
        <v>0</v>
      </c>
      <c r="BH194" s="150">
        <f>IF(N194="sníž. přenesená",J194,0)</f>
        <v>0</v>
      </c>
      <c r="BI194" s="150">
        <f>IF(N194="nulová",J194,0)</f>
        <v>0</v>
      </c>
      <c r="BJ194" s="17" t="s">
        <v>83</v>
      </c>
      <c r="BK194" s="150">
        <f>ROUND(I194*H194,2)</f>
        <v>0</v>
      </c>
      <c r="BL194" s="17" t="s">
        <v>378</v>
      </c>
      <c r="BM194" s="149" t="s">
        <v>4875</v>
      </c>
    </row>
    <row r="195" spans="2:65" s="15" customFormat="1">
      <c r="B195" s="183"/>
      <c r="D195" s="152" t="s">
        <v>304</v>
      </c>
      <c r="E195" s="184" t="s">
        <v>1</v>
      </c>
      <c r="F195" s="185" t="s">
        <v>4859</v>
      </c>
      <c r="H195" s="184" t="s">
        <v>1</v>
      </c>
      <c r="I195" s="186"/>
      <c r="L195" s="183"/>
      <c r="M195" s="187"/>
      <c r="T195" s="188"/>
      <c r="AT195" s="184" t="s">
        <v>304</v>
      </c>
      <c r="AU195" s="184" t="s">
        <v>85</v>
      </c>
      <c r="AV195" s="15" t="s">
        <v>83</v>
      </c>
      <c r="AW195" s="15" t="s">
        <v>32</v>
      </c>
      <c r="AX195" s="15" t="s">
        <v>76</v>
      </c>
      <c r="AY195" s="184" t="s">
        <v>296</v>
      </c>
    </row>
    <row r="196" spans="2:65" s="12" customFormat="1">
      <c r="B196" s="151"/>
      <c r="D196" s="152" t="s">
        <v>304</v>
      </c>
      <c r="E196" s="153" t="s">
        <v>1</v>
      </c>
      <c r="F196" s="154" t="s">
        <v>336</v>
      </c>
      <c r="H196" s="155">
        <v>6</v>
      </c>
      <c r="I196" s="156"/>
      <c r="L196" s="151"/>
      <c r="M196" s="157"/>
      <c r="T196" s="158"/>
      <c r="AT196" s="153" t="s">
        <v>304</v>
      </c>
      <c r="AU196" s="153" t="s">
        <v>85</v>
      </c>
      <c r="AV196" s="12" t="s">
        <v>85</v>
      </c>
      <c r="AW196" s="12" t="s">
        <v>32</v>
      </c>
      <c r="AX196" s="12" t="s">
        <v>76</v>
      </c>
      <c r="AY196" s="153" t="s">
        <v>296</v>
      </c>
    </row>
    <row r="197" spans="2:65" s="15" customFormat="1">
      <c r="B197" s="183"/>
      <c r="D197" s="152" t="s">
        <v>304</v>
      </c>
      <c r="E197" s="184" t="s">
        <v>1</v>
      </c>
      <c r="F197" s="185" t="s">
        <v>4861</v>
      </c>
      <c r="H197" s="184" t="s">
        <v>1</v>
      </c>
      <c r="I197" s="186"/>
      <c r="L197" s="183"/>
      <c r="M197" s="187"/>
      <c r="T197" s="188"/>
      <c r="AT197" s="184" t="s">
        <v>304</v>
      </c>
      <c r="AU197" s="184" t="s">
        <v>85</v>
      </c>
      <c r="AV197" s="15" t="s">
        <v>83</v>
      </c>
      <c r="AW197" s="15" t="s">
        <v>32</v>
      </c>
      <c r="AX197" s="15" t="s">
        <v>76</v>
      </c>
      <c r="AY197" s="184" t="s">
        <v>296</v>
      </c>
    </row>
    <row r="198" spans="2:65" s="12" customFormat="1">
      <c r="B198" s="151"/>
      <c r="D198" s="152" t="s">
        <v>304</v>
      </c>
      <c r="E198" s="153" t="s">
        <v>1</v>
      </c>
      <c r="F198" s="154" t="s">
        <v>336</v>
      </c>
      <c r="H198" s="155">
        <v>6</v>
      </c>
      <c r="I198" s="156"/>
      <c r="L198" s="151"/>
      <c r="M198" s="157"/>
      <c r="T198" s="158"/>
      <c r="AT198" s="153" t="s">
        <v>304</v>
      </c>
      <c r="AU198" s="153" t="s">
        <v>85</v>
      </c>
      <c r="AV198" s="12" t="s">
        <v>85</v>
      </c>
      <c r="AW198" s="12" t="s">
        <v>32</v>
      </c>
      <c r="AX198" s="12" t="s">
        <v>76</v>
      </c>
      <c r="AY198" s="153" t="s">
        <v>296</v>
      </c>
    </row>
    <row r="199" spans="2:65" s="14" customFormat="1">
      <c r="B199" s="166"/>
      <c r="D199" s="152" t="s">
        <v>304</v>
      </c>
      <c r="E199" s="167" t="s">
        <v>1</v>
      </c>
      <c r="F199" s="168" t="s">
        <v>308</v>
      </c>
      <c r="H199" s="169">
        <v>12</v>
      </c>
      <c r="I199" s="170"/>
      <c r="L199" s="166"/>
      <c r="M199" s="171"/>
      <c r="T199" s="172"/>
      <c r="AT199" s="167" t="s">
        <v>304</v>
      </c>
      <c r="AU199" s="167" t="s">
        <v>85</v>
      </c>
      <c r="AV199" s="14" t="s">
        <v>107</v>
      </c>
      <c r="AW199" s="14" t="s">
        <v>32</v>
      </c>
      <c r="AX199" s="14" t="s">
        <v>83</v>
      </c>
      <c r="AY199" s="167" t="s">
        <v>296</v>
      </c>
    </row>
    <row r="200" spans="2:65" s="1" customFormat="1" ht="33" customHeight="1">
      <c r="B200" s="32"/>
      <c r="C200" s="138" t="s">
        <v>451</v>
      </c>
      <c r="D200" s="138" t="s">
        <v>298</v>
      </c>
      <c r="E200" s="139" t="s">
        <v>4876</v>
      </c>
      <c r="F200" s="140" t="s">
        <v>4877</v>
      </c>
      <c r="G200" s="141" t="s">
        <v>339</v>
      </c>
      <c r="H200" s="142">
        <v>32</v>
      </c>
      <c r="I200" s="143"/>
      <c r="J200" s="144">
        <f>ROUND(I200*H200,2)</f>
        <v>0</v>
      </c>
      <c r="K200" s="140" t="s">
        <v>302</v>
      </c>
      <c r="L200" s="32"/>
      <c r="M200" s="145" t="s">
        <v>1</v>
      </c>
      <c r="N200" s="146" t="s">
        <v>41</v>
      </c>
      <c r="P200" s="147">
        <f>O200*H200</f>
        <v>0</v>
      </c>
      <c r="Q200" s="147">
        <v>3.7299999999999998E-3</v>
      </c>
      <c r="R200" s="147">
        <f>Q200*H200</f>
        <v>0.11935999999999999</v>
      </c>
      <c r="S200" s="147">
        <v>0</v>
      </c>
      <c r="T200" s="148">
        <f>S200*H200</f>
        <v>0</v>
      </c>
      <c r="AR200" s="149" t="s">
        <v>378</v>
      </c>
      <c r="AT200" s="149" t="s">
        <v>298</v>
      </c>
      <c r="AU200" s="149" t="s">
        <v>85</v>
      </c>
      <c r="AY200" s="17" t="s">
        <v>296</v>
      </c>
      <c r="BE200" s="150">
        <f>IF(N200="základní",J200,0)</f>
        <v>0</v>
      </c>
      <c r="BF200" s="150">
        <f>IF(N200="snížená",J200,0)</f>
        <v>0</v>
      </c>
      <c r="BG200" s="150">
        <f>IF(N200="zákl. přenesená",J200,0)</f>
        <v>0</v>
      </c>
      <c r="BH200" s="150">
        <f>IF(N200="sníž. přenesená",J200,0)</f>
        <v>0</v>
      </c>
      <c r="BI200" s="150">
        <f>IF(N200="nulová",J200,0)</f>
        <v>0</v>
      </c>
      <c r="BJ200" s="17" t="s">
        <v>83</v>
      </c>
      <c r="BK200" s="150">
        <f>ROUND(I200*H200,2)</f>
        <v>0</v>
      </c>
      <c r="BL200" s="17" t="s">
        <v>378</v>
      </c>
      <c r="BM200" s="149" t="s">
        <v>4878</v>
      </c>
    </row>
    <row r="201" spans="2:65" s="15" customFormat="1">
      <c r="B201" s="183"/>
      <c r="D201" s="152" t="s">
        <v>304</v>
      </c>
      <c r="E201" s="184" t="s">
        <v>1</v>
      </c>
      <c r="F201" s="185" t="s">
        <v>4859</v>
      </c>
      <c r="H201" s="184" t="s">
        <v>1</v>
      </c>
      <c r="I201" s="186"/>
      <c r="L201" s="183"/>
      <c r="M201" s="187"/>
      <c r="T201" s="188"/>
      <c r="AT201" s="184" t="s">
        <v>304</v>
      </c>
      <c r="AU201" s="184" t="s">
        <v>85</v>
      </c>
      <c r="AV201" s="15" t="s">
        <v>83</v>
      </c>
      <c r="AW201" s="15" t="s">
        <v>32</v>
      </c>
      <c r="AX201" s="15" t="s">
        <v>76</v>
      </c>
      <c r="AY201" s="184" t="s">
        <v>296</v>
      </c>
    </row>
    <row r="202" spans="2:65" s="12" customFormat="1">
      <c r="B202" s="151"/>
      <c r="D202" s="152" t="s">
        <v>304</v>
      </c>
      <c r="E202" s="153" t="s">
        <v>1</v>
      </c>
      <c r="F202" s="154" t="s">
        <v>378</v>
      </c>
      <c r="H202" s="155">
        <v>16</v>
      </c>
      <c r="I202" s="156"/>
      <c r="L202" s="151"/>
      <c r="M202" s="157"/>
      <c r="T202" s="158"/>
      <c r="AT202" s="153" t="s">
        <v>304</v>
      </c>
      <c r="AU202" s="153" t="s">
        <v>85</v>
      </c>
      <c r="AV202" s="12" t="s">
        <v>85</v>
      </c>
      <c r="AW202" s="12" t="s">
        <v>32</v>
      </c>
      <c r="AX202" s="12" t="s">
        <v>76</v>
      </c>
      <c r="AY202" s="153" t="s">
        <v>296</v>
      </c>
    </row>
    <row r="203" spans="2:65" s="15" customFormat="1">
      <c r="B203" s="183"/>
      <c r="D203" s="152" t="s">
        <v>304</v>
      </c>
      <c r="E203" s="184" t="s">
        <v>1</v>
      </c>
      <c r="F203" s="185" t="s">
        <v>4861</v>
      </c>
      <c r="H203" s="184" t="s">
        <v>1</v>
      </c>
      <c r="I203" s="186"/>
      <c r="L203" s="183"/>
      <c r="M203" s="187"/>
      <c r="T203" s="188"/>
      <c r="AT203" s="184" t="s">
        <v>304</v>
      </c>
      <c r="AU203" s="184" t="s">
        <v>85</v>
      </c>
      <c r="AV203" s="15" t="s">
        <v>83</v>
      </c>
      <c r="AW203" s="15" t="s">
        <v>32</v>
      </c>
      <c r="AX203" s="15" t="s">
        <v>76</v>
      </c>
      <c r="AY203" s="184" t="s">
        <v>296</v>
      </c>
    </row>
    <row r="204" spans="2:65" s="12" customFormat="1">
      <c r="B204" s="151"/>
      <c r="D204" s="152" t="s">
        <v>304</v>
      </c>
      <c r="E204" s="153" t="s">
        <v>1</v>
      </c>
      <c r="F204" s="154" t="s">
        <v>378</v>
      </c>
      <c r="H204" s="155">
        <v>16</v>
      </c>
      <c r="I204" s="156"/>
      <c r="L204" s="151"/>
      <c r="M204" s="157"/>
      <c r="T204" s="158"/>
      <c r="AT204" s="153" t="s">
        <v>304</v>
      </c>
      <c r="AU204" s="153" t="s">
        <v>85</v>
      </c>
      <c r="AV204" s="12" t="s">
        <v>85</v>
      </c>
      <c r="AW204" s="12" t="s">
        <v>32</v>
      </c>
      <c r="AX204" s="12" t="s">
        <v>76</v>
      </c>
      <c r="AY204" s="153" t="s">
        <v>296</v>
      </c>
    </row>
    <row r="205" spans="2:65" s="14" customFormat="1">
      <c r="B205" s="166"/>
      <c r="D205" s="152" t="s">
        <v>304</v>
      </c>
      <c r="E205" s="167" t="s">
        <v>1</v>
      </c>
      <c r="F205" s="168" t="s">
        <v>308</v>
      </c>
      <c r="H205" s="169">
        <v>32</v>
      </c>
      <c r="I205" s="170"/>
      <c r="L205" s="166"/>
      <c r="M205" s="171"/>
      <c r="T205" s="172"/>
      <c r="AT205" s="167" t="s">
        <v>304</v>
      </c>
      <c r="AU205" s="167" t="s">
        <v>85</v>
      </c>
      <c r="AV205" s="14" t="s">
        <v>107</v>
      </c>
      <c r="AW205" s="14" t="s">
        <v>32</v>
      </c>
      <c r="AX205" s="14" t="s">
        <v>83</v>
      </c>
      <c r="AY205" s="167" t="s">
        <v>296</v>
      </c>
    </row>
    <row r="206" spans="2:65" s="1" customFormat="1" ht="55.5" customHeight="1">
      <c r="B206" s="32"/>
      <c r="C206" s="138" t="s">
        <v>457</v>
      </c>
      <c r="D206" s="138" t="s">
        <v>298</v>
      </c>
      <c r="E206" s="139" t="s">
        <v>4879</v>
      </c>
      <c r="F206" s="140" t="s">
        <v>4880</v>
      </c>
      <c r="G206" s="141" t="s">
        <v>339</v>
      </c>
      <c r="H206" s="142">
        <v>488</v>
      </c>
      <c r="I206" s="143"/>
      <c r="J206" s="144">
        <f>ROUND(I206*H206,2)</f>
        <v>0</v>
      </c>
      <c r="K206" s="140" t="s">
        <v>302</v>
      </c>
      <c r="L206" s="32"/>
      <c r="M206" s="145" t="s">
        <v>1</v>
      </c>
      <c r="N206" s="146" t="s">
        <v>41</v>
      </c>
      <c r="P206" s="147">
        <f>O206*H206</f>
        <v>0</v>
      </c>
      <c r="Q206" s="147">
        <v>6.9999999999999994E-5</v>
      </c>
      <c r="R206" s="147">
        <f>Q206*H206</f>
        <v>3.4159999999999996E-2</v>
      </c>
      <c r="S206" s="147">
        <v>0</v>
      </c>
      <c r="T206" s="148">
        <f>S206*H206</f>
        <v>0</v>
      </c>
      <c r="AR206" s="149" t="s">
        <v>378</v>
      </c>
      <c r="AT206" s="149" t="s">
        <v>298</v>
      </c>
      <c r="AU206" s="149" t="s">
        <v>85</v>
      </c>
      <c r="AY206" s="17" t="s">
        <v>296</v>
      </c>
      <c r="BE206" s="150">
        <f>IF(N206="základní",J206,0)</f>
        <v>0</v>
      </c>
      <c r="BF206" s="150">
        <f>IF(N206="snížená",J206,0)</f>
        <v>0</v>
      </c>
      <c r="BG206" s="150">
        <f>IF(N206="zákl. přenesená",J206,0)</f>
        <v>0</v>
      </c>
      <c r="BH206" s="150">
        <f>IF(N206="sníž. přenesená",J206,0)</f>
        <v>0</v>
      </c>
      <c r="BI206" s="150">
        <f>IF(N206="nulová",J206,0)</f>
        <v>0</v>
      </c>
      <c r="BJ206" s="17" t="s">
        <v>83</v>
      </c>
      <c r="BK206" s="150">
        <f>ROUND(I206*H206,2)</f>
        <v>0</v>
      </c>
      <c r="BL206" s="17" t="s">
        <v>378</v>
      </c>
      <c r="BM206" s="149" t="s">
        <v>4881</v>
      </c>
    </row>
    <row r="207" spans="2:65" s="1" customFormat="1" ht="55.5" customHeight="1">
      <c r="B207" s="32"/>
      <c r="C207" s="138" t="s">
        <v>462</v>
      </c>
      <c r="D207" s="138" t="s">
        <v>298</v>
      </c>
      <c r="E207" s="139" t="s">
        <v>4882</v>
      </c>
      <c r="F207" s="140" t="s">
        <v>4883</v>
      </c>
      <c r="G207" s="141" t="s">
        <v>339</v>
      </c>
      <c r="H207" s="142">
        <v>411</v>
      </c>
      <c r="I207" s="143"/>
      <c r="J207" s="144">
        <f>ROUND(I207*H207,2)</f>
        <v>0</v>
      </c>
      <c r="K207" s="140" t="s">
        <v>302</v>
      </c>
      <c r="L207" s="32"/>
      <c r="M207" s="145" t="s">
        <v>1</v>
      </c>
      <c r="N207" s="146" t="s">
        <v>41</v>
      </c>
      <c r="P207" s="147">
        <f>O207*H207</f>
        <v>0</v>
      </c>
      <c r="Q207" s="147">
        <v>9.0000000000000006E-5</v>
      </c>
      <c r="R207" s="147">
        <f>Q207*H207</f>
        <v>3.6990000000000002E-2</v>
      </c>
      <c r="S207" s="147">
        <v>0</v>
      </c>
      <c r="T207" s="148">
        <f>S207*H207</f>
        <v>0</v>
      </c>
      <c r="AR207" s="149" t="s">
        <v>378</v>
      </c>
      <c r="AT207" s="149" t="s">
        <v>298</v>
      </c>
      <c r="AU207" s="149" t="s">
        <v>85</v>
      </c>
      <c r="AY207" s="17" t="s">
        <v>296</v>
      </c>
      <c r="BE207" s="150">
        <f>IF(N207="základní",J207,0)</f>
        <v>0</v>
      </c>
      <c r="BF207" s="150">
        <f>IF(N207="snížená",J207,0)</f>
        <v>0</v>
      </c>
      <c r="BG207" s="150">
        <f>IF(N207="zákl. přenesená",J207,0)</f>
        <v>0</v>
      </c>
      <c r="BH207" s="150">
        <f>IF(N207="sníž. přenesená",J207,0)</f>
        <v>0</v>
      </c>
      <c r="BI207" s="150">
        <f>IF(N207="nulová",J207,0)</f>
        <v>0</v>
      </c>
      <c r="BJ207" s="17" t="s">
        <v>83</v>
      </c>
      <c r="BK207" s="150">
        <f>ROUND(I207*H207,2)</f>
        <v>0</v>
      </c>
      <c r="BL207" s="17" t="s">
        <v>378</v>
      </c>
      <c r="BM207" s="149" t="s">
        <v>4884</v>
      </c>
    </row>
    <row r="208" spans="2:65" s="12" customFormat="1">
      <c r="B208" s="151"/>
      <c r="D208" s="152" t="s">
        <v>304</v>
      </c>
      <c r="E208" s="153" t="s">
        <v>1</v>
      </c>
      <c r="F208" s="154" t="s">
        <v>4885</v>
      </c>
      <c r="H208" s="155">
        <v>411</v>
      </c>
      <c r="I208" s="156"/>
      <c r="L208" s="151"/>
      <c r="M208" s="157"/>
      <c r="T208" s="158"/>
      <c r="AT208" s="153" t="s">
        <v>304</v>
      </c>
      <c r="AU208" s="153" t="s">
        <v>85</v>
      </c>
      <c r="AV208" s="12" t="s">
        <v>85</v>
      </c>
      <c r="AW208" s="12" t="s">
        <v>32</v>
      </c>
      <c r="AX208" s="12" t="s">
        <v>83</v>
      </c>
      <c r="AY208" s="153" t="s">
        <v>296</v>
      </c>
    </row>
    <row r="209" spans="2:65" s="1" customFormat="1" ht="55.5" customHeight="1">
      <c r="B209" s="32"/>
      <c r="C209" s="138" t="s">
        <v>466</v>
      </c>
      <c r="D209" s="138" t="s">
        <v>298</v>
      </c>
      <c r="E209" s="139" t="s">
        <v>4886</v>
      </c>
      <c r="F209" s="140" t="s">
        <v>4887</v>
      </c>
      <c r="G209" s="141" t="s">
        <v>339</v>
      </c>
      <c r="H209" s="142">
        <v>32</v>
      </c>
      <c r="I209" s="143"/>
      <c r="J209" s="144">
        <f t="shared" ref="J209:J229" si="10">ROUND(I209*H209,2)</f>
        <v>0</v>
      </c>
      <c r="K209" s="140" t="s">
        <v>302</v>
      </c>
      <c r="L209" s="32"/>
      <c r="M209" s="145" t="s">
        <v>1</v>
      </c>
      <c r="N209" s="146" t="s">
        <v>41</v>
      </c>
      <c r="P209" s="147">
        <f t="shared" ref="P209:P229" si="11">O209*H209</f>
        <v>0</v>
      </c>
      <c r="Q209" s="147">
        <v>1.2E-4</v>
      </c>
      <c r="R209" s="147">
        <f t="shared" ref="R209:R229" si="12">Q209*H209</f>
        <v>3.8400000000000001E-3</v>
      </c>
      <c r="S209" s="147">
        <v>0</v>
      </c>
      <c r="T209" s="148">
        <f t="shared" ref="T209:T229" si="13">S209*H209</f>
        <v>0</v>
      </c>
      <c r="AR209" s="149" t="s">
        <v>378</v>
      </c>
      <c r="AT209" s="149" t="s">
        <v>298</v>
      </c>
      <c r="AU209" s="149" t="s">
        <v>85</v>
      </c>
      <c r="AY209" s="17" t="s">
        <v>296</v>
      </c>
      <c r="BE209" s="150">
        <f t="shared" ref="BE209:BE229" si="14">IF(N209="základní",J209,0)</f>
        <v>0</v>
      </c>
      <c r="BF209" s="150">
        <f t="shared" ref="BF209:BF229" si="15">IF(N209="snížená",J209,0)</f>
        <v>0</v>
      </c>
      <c r="BG209" s="150">
        <f t="shared" ref="BG209:BG229" si="16">IF(N209="zákl. přenesená",J209,0)</f>
        <v>0</v>
      </c>
      <c r="BH209" s="150">
        <f t="shared" ref="BH209:BH229" si="17">IF(N209="sníž. přenesená",J209,0)</f>
        <v>0</v>
      </c>
      <c r="BI209" s="150">
        <f t="shared" ref="BI209:BI229" si="18">IF(N209="nulová",J209,0)</f>
        <v>0</v>
      </c>
      <c r="BJ209" s="17" t="s">
        <v>83</v>
      </c>
      <c r="BK209" s="150">
        <f t="shared" ref="BK209:BK229" si="19">ROUND(I209*H209,2)</f>
        <v>0</v>
      </c>
      <c r="BL209" s="17" t="s">
        <v>378</v>
      </c>
      <c r="BM209" s="149" t="s">
        <v>4888</v>
      </c>
    </row>
    <row r="210" spans="2:65" s="1" customFormat="1" ht="24.2" customHeight="1">
      <c r="B210" s="32"/>
      <c r="C210" s="138" t="s">
        <v>470</v>
      </c>
      <c r="D210" s="138" t="s">
        <v>298</v>
      </c>
      <c r="E210" s="139" t="s">
        <v>4889</v>
      </c>
      <c r="F210" s="140" t="s">
        <v>4890</v>
      </c>
      <c r="G210" s="141" t="s">
        <v>376</v>
      </c>
      <c r="H210" s="142">
        <v>1</v>
      </c>
      <c r="I210" s="143"/>
      <c r="J210" s="144">
        <f t="shared" si="10"/>
        <v>0</v>
      </c>
      <c r="K210" s="140" t="s">
        <v>302</v>
      </c>
      <c r="L210" s="32"/>
      <c r="M210" s="145" t="s">
        <v>1</v>
      </c>
      <c r="N210" s="146" t="s">
        <v>41</v>
      </c>
      <c r="P210" s="147">
        <f t="shared" si="11"/>
        <v>0</v>
      </c>
      <c r="Q210" s="147">
        <v>1.1199999999999999E-3</v>
      </c>
      <c r="R210" s="147">
        <f t="shared" si="12"/>
        <v>1.1199999999999999E-3</v>
      </c>
      <c r="S210" s="147">
        <v>0</v>
      </c>
      <c r="T210" s="148">
        <f t="shared" si="13"/>
        <v>0</v>
      </c>
      <c r="AR210" s="149" t="s">
        <v>378</v>
      </c>
      <c r="AT210" s="149" t="s">
        <v>298</v>
      </c>
      <c r="AU210" s="149" t="s">
        <v>85</v>
      </c>
      <c r="AY210" s="17" t="s">
        <v>296</v>
      </c>
      <c r="BE210" s="150">
        <f t="shared" si="14"/>
        <v>0</v>
      </c>
      <c r="BF210" s="150">
        <f t="shared" si="15"/>
        <v>0</v>
      </c>
      <c r="BG210" s="150">
        <f t="shared" si="16"/>
        <v>0</v>
      </c>
      <c r="BH210" s="150">
        <f t="shared" si="17"/>
        <v>0</v>
      </c>
      <c r="BI210" s="150">
        <f t="shared" si="18"/>
        <v>0</v>
      </c>
      <c r="BJ210" s="17" t="s">
        <v>83</v>
      </c>
      <c r="BK210" s="150">
        <f t="shared" si="19"/>
        <v>0</v>
      </c>
      <c r="BL210" s="17" t="s">
        <v>378</v>
      </c>
      <c r="BM210" s="149" t="s">
        <v>4891</v>
      </c>
    </row>
    <row r="211" spans="2:65" s="1" customFormat="1" ht="33" customHeight="1">
      <c r="B211" s="32"/>
      <c r="C211" s="138" t="s">
        <v>474</v>
      </c>
      <c r="D211" s="138" t="s">
        <v>298</v>
      </c>
      <c r="E211" s="139" t="s">
        <v>4892</v>
      </c>
      <c r="F211" s="140" t="s">
        <v>4893</v>
      </c>
      <c r="G211" s="141" t="s">
        <v>376</v>
      </c>
      <c r="H211" s="142">
        <v>1</v>
      </c>
      <c r="I211" s="143"/>
      <c r="J211" s="144">
        <f t="shared" si="10"/>
        <v>0</v>
      </c>
      <c r="K211" s="140" t="s">
        <v>302</v>
      </c>
      <c r="L211" s="32"/>
      <c r="M211" s="145" t="s">
        <v>1</v>
      </c>
      <c r="N211" s="146" t="s">
        <v>41</v>
      </c>
      <c r="P211" s="147">
        <f t="shared" si="11"/>
        <v>0</v>
      </c>
      <c r="Q211" s="147">
        <v>3.4499999999999999E-3</v>
      </c>
      <c r="R211" s="147">
        <f t="shared" si="12"/>
        <v>3.4499999999999999E-3</v>
      </c>
      <c r="S211" s="147">
        <v>0</v>
      </c>
      <c r="T211" s="148">
        <f t="shared" si="13"/>
        <v>0</v>
      </c>
      <c r="AR211" s="149" t="s">
        <v>378</v>
      </c>
      <c r="AT211" s="149" t="s">
        <v>298</v>
      </c>
      <c r="AU211" s="149" t="s">
        <v>85</v>
      </c>
      <c r="AY211" s="17" t="s">
        <v>296</v>
      </c>
      <c r="BE211" s="150">
        <f t="shared" si="14"/>
        <v>0</v>
      </c>
      <c r="BF211" s="150">
        <f t="shared" si="15"/>
        <v>0</v>
      </c>
      <c r="BG211" s="150">
        <f t="shared" si="16"/>
        <v>0</v>
      </c>
      <c r="BH211" s="150">
        <f t="shared" si="17"/>
        <v>0</v>
      </c>
      <c r="BI211" s="150">
        <f t="shared" si="18"/>
        <v>0</v>
      </c>
      <c r="BJ211" s="17" t="s">
        <v>83</v>
      </c>
      <c r="BK211" s="150">
        <f t="shared" si="19"/>
        <v>0</v>
      </c>
      <c r="BL211" s="17" t="s">
        <v>378</v>
      </c>
      <c r="BM211" s="149" t="s">
        <v>4894</v>
      </c>
    </row>
    <row r="212" spans="2:65" s="1" customFormat="1" ht="24.2" customHeight="1">
      <c r="B212" s="32"/>
      <c r="C212" s="138" t="s">
        <v>479</v>
      </c>
      <c r="D212" s="138" t="s">
        <v>298</v>
      </c>
      <c r="E212" s="139" t="s">
        <v>4895</v>
      </c>
      <c r="F212" s="140" t="s">
        <v>4896</v>
      </c>
      <c r="G212" s="141" t="s">
        <v>376</v>
      </c>
      <c r="H212" s="142">
        <v>1</v>
      </c>
      <c r="I212" s="143"/>
      <c r="J212" s="144">
        <f t="shared" si="10"/>
        <v>0</v>
      </c>
      <c r="K212" s="140" t="s">
        <v>302</v>
      </c>
      <c r="L212" s="32"/>
      <c r="M212" s="145" t="s">
        <v>1</v>
      </c>
      <c r="N212" s="146" t="s">
        <v>41</v>
      </c>
      <c r="P212" s="147">
        <f t="shared" si="11"/>
        <v>0</v>
      </c>
      <c r="Q212" s="147">
        <v>5.0000000000000001E-4</v>
      </c>
      <c r="R212" s="147">
        <f t="shared" si="12"/>
        <v>5.0000000000000001E-4</v>
      </c>
      <c r="S212" s="147">
        <v>0</v>
      </c>
      <c r="T212" s="148">
        <f t="shared" si="13"/>
        <v>0</v>
      </c>
      <c r="AR212" s="149" t="s">
        <v>378</v>
      </c>
      <c r="AT212" s="149" t="s">
        <v>298</v>
      </c>
      <c r="AU212" s="149" t="s">
        <v>85</v>
      </c>
      <c r="AY212" s="17" t="s">
        <v>296</v>
      </c>
      <c r="BE212" s="150">
        <f t="shared" si="14"/>
        <v>0</v>
      </c>
      <c r="BF212" s="150">
        <f t="shared" si="15"/>
        <v>0</v>
      </c>
      <c r="BG212" s="150">
        <f t="shared" si="16"/>
        <v>0</v>
      </c>
      <c r="BH212" s="150">
        <f t="shared" si="17"/>
        <v>0</v>
      </c>
      <c r="BI212" s="150">
        <f t="shared" si="18"/>
        <v>0</v>
      </c>
      <c r="BJ212" s="17" t="s">
        <v>83</v>
      </c>
      <c r="BK212" s="150">
        <f t="shared" si="19"/>
        <v>0</v>
      </c>
      <c r="BL212" s="17" t="s">
        <v>378</v>
      </c>
      <c r="BM212" s="149" t="s">
        <v>4897</v>
      </c>
    </row>
    <row r="213" spans="2:65" s="1" customFormat="1" ht="24.2" customHeight="1">
      <c r="B213" s="32"/>
      <c r="C213" s="138" t="s">
        <v>484</v>
      </c>
      <c r="D213" s="138" t="s">
        <v>298</v>
      </c>
      <c r="E213" s="139" t="s">
        <v>4898</v>
      </c>
      <c r="F213" s="140" t="s">
        <v>4899</v>
      </c>
      <c r="G213" s="141" t="s">
        <v>376</v>
      </c>
      <c r="H213" s="142">
        <v>2</v>
      </c>
      <c r="I213" s="143"/>
      <c r="J213" s="144">
        <f t="shared" si="10"/>
        <v>0</v>
      </c>
      <c r="K213" s="140" t="s">
        <v>302</v>
      </c>
      <c r="L213" s="32"/>
      <c r="M213" s="145" t="s">
        <v>1</v>
      </c>
      <c r="N213" s="146" t="s">
        <v>41</v>
      </c>
      <c r="P213" s="147">
        <f t="shared" si="11"/>
        <v>0</v>
      </c>
      <c r="Q213" s="147">
        <v>1.07E-3</v>
      </c>
      <c r="R213" s="147">
        <f t="shared" si="12"/>
        <v>2.14E-3</v>
      </c>
      <c r="S213" s="147">
        <v>0</v>
      </c>
      <c r="T213" s="148">
        <f t="shared" si="13"/>
        <v>0</v>
      </c>
      <c r="AR213" s="149" t="s">
        <v>378</v>
      </c>
      <c r="AT213" s="149" t="s">
        <v>298</v>
      </c>
      <c r="AU213" s="149" t="s">
        <v>85</v>
      </c>
      <c r="AY213" s="17" t="s">
        <v>296</v>
      </c>
      <c r="BE213" s="150">
        <f t="shared" si="14"/>
        <v>0</v>
      </c>
      <c r="BF213" s="150">
        <f t="shared" si="15"/>
        <v>0</v>
      </c>
      <c r="BG213" s="150">
        <f t="shared" si="16"/>
        <v>0</v>
      </c>
      <c r="BH213" s="150">
        <f t="shared" si="17"/>
        <v>0</v>
      </c>
      <c r="BI213" s="150">
        <f t="shared" si="18"/>
        <v>0</v>
      </c>
      <c r="BJ213" s="17" t="s">
        <v>83</v>
      </c>
      <c r="BK213" s="150">
        <f t="shared" si="19"/>
        <v>0</v>
      </c>
      <c r="BL213" s="17" t="s">
        <v>378</v>
      </c>
      <c r="BM213" s="149" t="s">
        <v>4900</v>
      </c>
    </row>
    <row r="214" spans="2:65" s="1" customFormat="1" ht="33" customHeight="1">
      <c r="B214" s="32"/>
      <c r="C214" s="138" t="s">
        <v>490</v>
      </c>
      <c r="D214" s="138" t="s">
        <v>298</v>
      </c>
      <c r="E214" s="139" t="s">
        <v>4901</v>
      </c>
      <c r="F214" s="140" t="s">
        <v>4902</v>
      </c>
      <c r="G214" s="141" t="s">
        <v>376</v>
      </c>
      <c r="H214" s="142">
        <v>5</v>
      </c>
      <c r="I214" s="143"/>
      <c r="J214" s="144">
        <f t="shared" si="10"/>
        <v>0</v>
      </c>
      <c r="K214" s="140" t="s">
        <v>302</v>
      </c>
      <c r="L214" s="32"/>
      <c r="M214" s="145" t="s">
        <v>1</v>
      </c>
      <c r="N214" s="146" t="s">
        <v>41</v>
      </c>
      <c r="P214" s="147">
        <f t="shared" si="11"/>
        <v>0</v>
      </c>
      <c r="Q214" s="147">
        <v>4.0000000000000002E-4</v>
      </c>
      <c r="R214" s="147">
        <f t="shared" si="12"/>
        <v>2E-3</v>
      </c>
      <c r="S214" s="147">
        <v>0</v>
      </c>
      <c r="T214" s="148">
        <f t="shared" si="13"/>
        <v>0</v>
      </c>
      <c r="AR214" s="149" t="s">
        <v>378</v>
      </c>
      <c r="AT214" s="149" t="s">
        <v>298</v>
      </c>
      <c r="AU214" s="149" t="s">
        <v>85</v>
      </c>
      <c r="AY214" s="17" t="s">
        <v>296</v>
      </c>
      <c r="BE214" s="150">
        <f t="shared" si="14"/>
        <v>0</v>
      </c>
      <c r="BF214" s="150">
        <f t="shared" si="15"/>
        <v>0</v>
      </c>
      <c r="BG214" s="150">
        <f t="shared" si="16"/>
        <v>0</v>
      </c>
      <c r="BH214" s="150">
        <f t="shared" si="17"/>
        <v>0</v>
      </c>
      <c r="BI214" s="150">
        <f t="shared" si="18"/>
        <v>0</v>
      </c>
      <c r="BJ214" s="17" t="s">
        <v>83</v>
      </c>
      <c r="BK214" s="150">
        <f t="shared" si="19"/>
        <v>0</v>
      </c>
      <c r="BL214" s="17" t="s">
        <v>378</v>
      </c>
      <c r="BM214" s="149" t="s">
        <v>4903</v>
      </c>
    </row>
    <row r="215" spans="2:65" s="1" customFormat="1" ht="33" customHeight="1">
      <c r="B215" s="32"/>
      <c r="C215" s="138" t="s">
        <v>497</v>
      </c>
      <c r="D215" s="138" t="s">
        <v>298</v>
      </c>
      <c r="E215" s="139" t="s">
        <v>4904</v>
      </c>
      <c r="F215" s="140" t="s">
        <v>4905</v>
      </c>
      <c r="G215" s="141" t="s">
        <v>376</v>
      </c>
      <c r="H215" s="142">
        <v>8</v>
      </c>
      <c r="I215" s="143"/>
      <c r="J215" s="144">
        <f t="shared" si="10"/>
        <v>0</v>
      </c>
      <c r="K215" s="140" t="s">
        <v>302</v>
      </c>
      <c r="L215" s="32"/>
      <c r="M215" s="145" t="s">
        <v>1</v>
      </c>
      <c r="N215" s="146" t="s">
        <v>41</v>
      </c>
      <c r="P215" s="147">
        <f t="shared" si="11"/>
        <v>0</v>
      </c>
      <c r="Q215" s="147">
        <v>5.6999999999999998E-4</v>
      </c>
      <c r="R215" s="147">
        <f t="shared" si="12"/>
        <v>4.5599999999999998E-3</v>
      </c>
      <c r="S215" s="147">
        <v>0</v>
      </c>
      <c r="T215" s="148">
        <f t="shared" si="13"/>
        <v>0</v>
      </c>
      <c r="AR215" s="149" t="s">
        <v>378</v>
      </c>
      <c r="AT215" s="149" t="s">
        <v>298</v>
      </c>
      <c r="AU215" s="149" t="s">
        <v>85</v>
      </c>
      <c r="AY215" s="17" t="s">
        <v>296</v>
      </c>
      <c r="BE215" s="150">
        <f t="shared" si="14"/>
        <v>0</v>
      </c>
      <c r="BF215" s="150">
        <f t="shared" si="15"/>
        <v>0</v>
      </c>
      <c r="BG215" s="150">
        <f t="shared" si="16"/>
        <v>0</v>
      </c>
      <c r="BH215" s="150">
        <f t="shared" si="17"/>
        <v>0</v>
      </c>
      <c r="BI215" s="150">
        <f t="shared" si="18"/>
        <v>0</v>
      </c>
      <c r="BJ215" s="17" t="s">
        <v>83</v>
      </c>
      <c r="BK215" s="150">
        <f t="shared" si="19"/>
        <v>0</v>
      </c>
      <c r="BL215" s="17" t="s">
        <v>378</v>
      </c>
      <c r="BM215" s="149" t="s">
        <v>4906</v>
      </c>
    </row>
    <row r="216" spans="2:65" s="1" customFormat="1" ht="33" customHeight="1">
      <c r="B216" s="32"/>
      <c r="C216" s="138" t="s">
        <v>505</v>
      </c>
      <c r="D216" s="138" t="s">
        <v>298</v>
      </c>
      <c r="E216" s="139" t="s">
        <v>4907</v>
      </c>
      <c r="F216" s="140" t="s">
        <v>4908</v>
      </c>
      <c r="G216" s="141" t="s">
        <v>376</v>
      </c>
      <c r="H216" s="142">
        <v>2</v>
      </c>
      <c r="I216" s="143"/>
      <c r="J216" s="144">
        <f t="shared" si="10"/>
        <v>0</v>
      </c>
      <c r="K216" s="140" t="s">
        <v>302</v>
      </c>
      <c r="L216" s="32"/>
      <c r="M216" s="145" t="s">
        <v>1</v>
      </c>
      <c r="N216" s="146" t="s">
        <v>41</v>
      </c>
      <c r="P216" s="147">
        <f t="shared" si="11"/>
        <v>0</v>
      </c>
      <c r="Q216" s="147">
        <v>8.0000000000000004E-4</v>
      </c>
      <c r="R216" s="147">
        <f t="shared" si="12"/>
        <v>1.6000000000000001E-3</v>
      </c>
      <c r="S216" s="147">
        <v>0</v>
      </c>
      <c r="T216" s="148">
        <f t="shared" si="13"/>
        <v>0</v>
      </c>
      <c r="AR216" s="149" t="s">
        <v>378</v>
      </c>
      <c r="AT216" s="149" t="s">
        <v>298</v>
      </c>
      <c r="AU216" s="149" t="s">
        <v>85</v>
      </c>
      <c r="AY216" s="17" t="s">
        <v>296</v>
      </c>
      <c r="BE216" s="150">
        <f t="shared" si="14"/>
        <v>0</v>
      </c>
      <c r="BF216" s="150">
        <f t="shared" si="15"/>
        <v>0</v>
      </c>
      <c r="BG216" s="150">
        <f t="shared" si="16"/>
        <v>0</v>
      </c>
      <c r="BH216" s="150">
        <f t="shared" si="17"/>
        <v>0</v>
      </c>
      <c r="BI216" s="150">
        <f t="shared" si="18"/>
        <v>0</v>
      </c>
      <c r="BJ216" s="17" t="s">
        <v>83</v>
      </c>
      <c r="BK216" s="150">
        <f t="shared" si="19"/>
        <v>0</v>
      </c>
      <c r="BL216" s="17" t="s">
        <v>378</v>
      </c>
      <c r="BM216" s="149" t="s">
        <v>4909</v>
      </c>
    </row>
    <row r="217" spans="2:65" s="1" customFormat="1" ht="33" customHeight="1">
      <c r="B217" s="32"/>
      <c r="C217" s="138" t="s">
        <v>512</v>
      </c>
      <c r="D217" s="138" t="s">
        <v>298</v>
      </c>
      <c r="E217" s="139" t="s">
        <v>4910</v>
      </c>
      <c r="F217" s="140" t="s">
        <v>4911</v>
      </c>
      <c r="G217" s="141" t="s">
        <v>376</v>
      </c>
      <c r="H217" s="142">
        <v>2</v>
      </c>
      <c r="I217" s="143"/>
      <c r="J217" s="144">
        <f t="shared" si="10"/>
        <v>0</v>
      </c>
      <c r="K217" s="140" t="s">
        <v>302</v>
      </c>
      <c r="L217" s="32"/>
      <c r="M217" s="145" t="s">
        <v>1</v>
      </c>
      <c r="N217" s="146" t="s">
        <v>41</v>
      </c>
      <c r="P217" s="147">
        <f t="shared" si="11"/>
        <v>0</v>
      </c>
      <c r="Q217" s="147">
        <v>1.1999999999999999E-3</v>
      </c>
      <c r="R217" s="147">
        <f t="shared" si="12"/>
        <v>2.3999999999999998E-3</v>
      </c>
      <c r="S217" s="147">
        <v>0</v>
      </c>
      <c r="T217" s="148">
        <f t="shared" si="13"/>
        <v>0</v>
      </c>
      <c r="AR217" s="149" t="s">
        <v>378</v>
      </c>
      <c r="AT217" s="149" t="s">
        <v>298</v>
      </c>
      <c r="AU217" s="149" t="s">
        <v>85</v>
      </c>
      <c r="AY217" s="17" t="s">
        <v>296</v>
      </c>
      <c r="BE217" s="150">
        <f t="shared" si="14"/>
        <v>0</v>
      </c>
      <c r="BF217" s="150">
        <f t="shared" si="15"/>
        <v>0</v>
      </c>
      <c r="BG217" s="150">
        <f t="shared" si="16"/>
        <v>0</v>
      </c>
      <c r="BH217" s="150">
        <f t="shared" si="17"/>
        <v>0</v>
      </c>
      <c r="BI217" s="150">
        <f t="shared" si="18"/>
        <v>0</v>
      </c>
      <c r="BJ217" s="17" t="s">
        <v>83</v>
      </c>
      <c r="BK217" s="150">
        <f t="shared" si="19"/>
        <v>0</v>
      </c>
      <c r="BL217" s="17" t="s">
        <v>378</v>
      </c>
      <c r="BM217" s="149" t="s">
        <v>4912</v>
      </c>
    </row>
    <row r="218" spans="2:65" s="1" customFormat="1" ht="24.2" customHeight="1">
      <c r="B218" s="32"/>
      <c r="C218" s="138" t="s">
        <v>521</v>
      </c>
      <c r="D218" s="138" t="s">
        <v>298</v>
      </c>
      <c r="E218" s="139" t="s">
        <v>4913</v>
      </c>
      <c r="F218" s="140" t="s">
        <v>4914</v>
      </c>
      <c r="G218" s="141" t="s">
        <v>376</v>
      </c>
      <c r="H218" s="142">
        <v>1</v>
      </c>
      <c r="I218" s="143"/>
      <c r="J218" s="144">
        <f t="shared" si="10"/>
        <v>0</v>
      </c>
      <c r="K218" s="140" t="s">
        <v>302</v>
      </c>
      <c r="L218" s="32"/>
      <c r="M218" s="145" t="s">
        <v>1</v>
      </c>
      <c r="N218" s="146" t="s">
        <v>41</v>
      </c>
      <c r="P218" s="147">
        <f t="shared" si="11"/>
        <v>0</v>
      </c>
      <c r="Q218" s="147">
        <v>5.9999999999999995E-4</v>
      </c>
      <c r="R218" s="147">
        <f t="shared" si="12"/>
        <v>5.9999999999999995E-4</v>
      </c>
      <c r="S218" s="147">
        <v>0</v>
      </c>
      <c r="T218" s="148">
        <f t="shared" si="13"/>
        <v>0</v>
      </c>
      <c r="AR218" s="149" t="s">
        <v>378</v>
      </c>
      <c r="AT218" s="149" t="s">
        <v>298</v>
      </c>
      <c r="AU218" s="149" t="s">
        <v>85</v>
      </c>
      <c r="AY218" s="17" t="s">
        <v>296</v>
      </c>
      <c r="BE218" s="150">
        <f t="shared" si="14"/>
        <v>0</v>
      </c>
      <c r="BF218" s="150">
        <f t="shared" si="15"/>
        <v>0</v>
      </c>
      <c r="BG218" s="150">
        <f t="shared" si="16"/>
        <v>0</v>
      </c>
      <c r="BH218" s="150">
        <f t="shared" si="17"/>
        <v>0</v>
      </c>
      <c r="BI218" s="150">
        <f t="shared" si="18"/>
        <v>0</v>
      </c>
      <c r="BJ218" s="17" t="s">
        <v>83</v>
      </c>
      <c r="BK218" s="150">
        <f t="shared" si="19"/>
        <v>0</v>
      </c>
      <c r="BL218" s="17" t="s">
        <v>378</v>
      </c>
      <c r="BM218" s="149" t="s">
        <v>4915</v>
      </c>
    </row>
    <row r="219" spans="2:65" s="1" customFormat="1" ht="24.2" customHeight="1">
      <c r="B219" s="32"/>
      <c r="C219" s="138" t="s">
        <v>525</v>
      </c>
      <c r="D219" s="138" t="s">
        <v>298</v>
      </c>
      <c r="E219" s="139" t="s">
        <v>4916</v>
      </c>
      <c r="F219" s="140" t="s">
        <v>4917</v>
      </c>
      <c r="G219" s="141" t="s">
        <v>376</v>
      </c>
      <c r="H219" s="142">
        <v>2</v>
      </c>
      <c r="I219" s="143"/>
      <c r="J219" s="144">
        <f t="shared" si="10"/>
        <v>0</v>
      </c>
      <c r="K219" s="140" t="s">
        <v>302</v>
      </c>
      <c r="L219" s="32"/>
      <c r="M219" s="145" t="s">
        <v>1</v>
      </c>
      <c r="N219" s="146" t="s">
        <v>41</v>
      </c>
      <c r="P219" s="147">
        <f t="shared" si="11"/>
        <v>0</v>
      </c>
      <c r="Q219" s="147">
        <v>7.5000000000000002E-4</v>
      </c>
      <c r="R219" s="147">
        <f t="shared" si="12"/>
        <v>1.5E-3</v>
      </c>
      <c r="S219" s="147">
        <v>0</v>
      </c>
      <c r="T219" s="148">
        <f t="shared" si="13"/>
        <v>0</v>
      </c>
      <c r="AR219" s="149" t="s">
        <v>378</v>
      </c>
      <c r="AT219" s="149" t="s">
        <v>298</v>
      </c>
      <c r="AU219" s="149" t="s">
        <v>85</v>
      </c>
      <c r="AY219" s="17" t="s">
        <v>296</v>
      </c>
      <c r="BE219" s="150">
        <f t="shared" si="14"/>
        <v>0</v>
      </c>
      <c r="BF219" s="150">
        <f t="shared" si="15"/>
        <v>0</v>
      </c>
      <c r="BG219" s="150">
        <f t="shared" si="16"/>
        <v>0</v>
      </c>
      <c r="BH219" s="150">
        <f t="shared" si="17"/>
        <v>0</v>
      </c>
      <c r="BI219" s="150">
        <f t="shared" si="18"/>
        <v>0</v>
      </c>
      <c r="BJ219" s="17" t="s">
        <v>83</v>
      </c>
      <c r="BK219" s="150">
        <f t="shared" si="19"/>
        <v>0</v>
      </c>
      <c r="BL219" s="17" t="s">
        <v>378</v>
      </c>
      <c r="BM219" s="149" t="s">
        <v>4918</v>
      </c>
    </row>
    <row r="220" spans="2:65" s="1" customFormat="1" ht="24.2" customHeight="1">
      <c r="B220" s="32"/>
      <c r="C220" s="138" t="s">
        <v>531</v>
      </c>
      <c r="D220" s="138" t="s">
        <v>298</v>
      </c>
      <c r="E220" s="139" t="s">
        <v>4919</v>
      </c>
      <c r="F220" s="140" t="s">
        <v>4920</v>
      </c>
      <c r="G220" s="141" t="s">
        <v>376</v>
      </c>
      <c r="H220" s="142">
        <v>3</v>
      </c>
      <c r="I220" s="143"/>
      <c r="J220" s="144">
        <f t="shared" si="10"/>
        <v>0</v>
      </c>
      <c r="K220" s="140" t="s">
        <v>302</v>
      </c>
      <c r="L220" s="32"/>
      <c r="M220" s="145" t="s">
        <v>1</v>
      </c>
      <c r="N220" s="146" t="s">
        <v>41</v>
      </c>
      <c r="P220" s="147">
        <f t="shared" si="11"/>
        <v>0</v>
      </c>
      <c r="Q220" s="147">
        <v>9.7000000000000005E-4</v>
      </c>
      <c r="R220" s="147">
        <f t="shared" si="12"/>
        <v>2.9100000000000003E-3</v>
      </c>
      <c r="S220" s="147">
        <v>0</v>
      </c>
      <c r="T220" s="148">
        <f t="shared" si="13"/>
        <v>0</v>
      </c>
      <c r="AR220" s="149" t="s">
        <v>378</v>
      </c>
      <c r="AT220" s="149" t="s">
        <v>298</v>
      </c>
      <c r="AU220" s="149" t="s">
        <v>85</v>
      </c>
      <c r="AY220" s="17" t="s">
        <v>296</v>
      </c>
      <c r="BE220" s="150">
        <f t="shared" si="14"/>
        <v>0</v>
      </c>
      <c r="BF220" s="150">
        <f t="shared" si="15"/>
        <v>0</v>
      </c>
      <c r="BG220" s="150">
        <f t="shared" si="16"/>
        <v>0</v>
      </c>
      <c r="BH220" s="150">
        <f t="shared" si="17"/>
        <v>0</v>
      </c>
      <c r="BI220" s="150">
        <f t="shared" si="18"/>
        <v>0</v>
      </c>
      <c r="BJ220" s="17" t="s">
        <v>83</v>
      </c>
      <c r="BK220" s="150">
        <f t="shared" si="19"/>
        <v>0</v>
      </c>
      <c r="BL220" s="17" t="s">
        <v>378</v>
      </c>
      <c r="BM220" s="149" t="s">
        <v>4921</v>
      </c>
    </row>
    <row r="221" spans="2:65" s="1" customFormat="1" ht="24.2" customHeight="1">
      <c r="B221" s="32"/>
      <c r="C221" s="138" t="s">
        <v>536</v>
      </c>
      <c r="D221" s="138" t="s">
        <v>298</v>
      </c>
      <c r="E221" s="139" t="s">
        <v>4922</v>
      </c>
      <c r="F221" s="140" t="s">
        <v>4923</v>
      </c>
      <c r="G221" s="141" t="s">
        <v>376</v>
      </c>
      <c r="H221" s="142">
        <v>2</v>
      </c>
      <c r="I221" s="143"/>
      <c r="J221" s="144">
        <f t="shared" si="10"/>
        <v>0</v>
      </c>
      <c r="K221" s="140" t="s">
        <v>302</v>
      </c>
      <c r="L221" s="32"/>
      <c r="M221" s="145" t="s">
        <v>1</v>
      </c>
      <c r="N221" s="146" t="s">
        <v>41</v>
      </c>
      <c r="P221" s="147">
        <f t="shared" si="11"/>
        <v>0</v>
      </c>
      <c r="Q221" s="147">
        <v>1.23E-3</v>
      </c>
      <c r="R221" s="147">
        <f t="shared" si="12"/>
        <v>2.4599999999999999E-3</v>
      </c>
      <c r="S221" s="147">
        <v>0</v>
      </c>
      <c r="T221" s="148">
        <f t="shared" si="13"/>
        <v>0</v>
      </c>
      <c r="AR221" s="149" t="s">
        <v>378</v>
      </c>
      <c r="AT221" s="149" t="s">
        <v>298</v>
      </c>
      <c r="AU221" s="149" t="s">
        <v>85</v>
      </c>
      <c r="AY221" s="17" t="s">
        <v>296</v>
      </c>
      <c r="BE221" s="150">
        <f t="shared" si="14"/>
        <v>0</v>
      </c>
      <c r="BF221" s="150">
        <f t="shared" si="15"/>
        <v>0</v>
      </c>
      <c r="BG221" s="150">
        <f t="shared" si="16"/>
        <v>0</v>
      </c>
      <c r="BH221" s="150">
        <f t="shared" si="17"/>
        <v>0</v>
      </c>
      <c r="BI221" s="150">
        <f t="shared" si="18"/>
        <v>0</v>
      </c>
      <c r="BJ221" s="17" t="s">
        <v>83</v>
      </c>
      <c r="BK221" s="150">
        <f t="shared" si="19"/>
        <v>0</v>
      </c>
      <c r="BL221" s="17" t="s">
        <v>378</v>
      </c>
      <c r="BM221" s="149" t="s">
        <v>4924</v>
      </c>
    </row>
    <row r="222" spans="2:65" s="1" customFormat="1" ht="24.2" customHeight="1">
      <c r="B222" s="32"/>
      <c r="C222" s="138" t="s">
        <v>547</v>
      </c>
      <c r="D222" s="138" t="s">
        <v>298</v>
      </c>
      <c r="E222" s="139" t="s">
        <v>4925</v>
      </c>
      <c r="F222" s="140" t="s">
        <v>4926</v>
      </c>
      <c r="G222" s="141" t="s">
        <v>376</v>
      </c>
      <c r="H222" s="142">
        <v>1</v>
      </c>
      <c r="I222" s="143"/>
      <c r="J222" s="144">
        <f t="shared" si="10"/>
        <v>0</v>
      </c>
      <c r="K222" s="140" t="s">
        <v>302</v>
      </c>
      <c r="L222" s="32"/>
      <c r="M222" s="145" t="s">
        <v>1</v>
      </c>
      <c r="N222" s="146" t="s">
        <v>41</v>
      </c>
      <c r="P222" s="147">
        <f t="shared" si="11"/>
        <v>0</v>
      </c>
      <c r="Q222" s="147">
        <v>1.7600000000000001E-3</v>
      </c>
      <c r="R222" s="147">
        <f t="shared" si="12"/>
        <v>1.7600000000000001E-3</v>
      </c>
      <c r="S222" s="147">
        <v>0</v>
      </c>
      <c r="T222" s="148">
        <f t="shared" si="13"/>
        <v>0</v>
      </c>
      <c r="AR222" s="149" t="s">
        <v>378</v>
      </c>
      <c r="AT222" s="149" t="s">
        <v>298</v>
      </c>
      <c r="AU222" s="149" t="s">
        <v>85</v>
      </c>
      <c r="AY222" s="17" t="s">
        <v>296</v>
      </c>
      <c r="BE222" s="150">
        <f t="shared" si="14"/>
        <v>0</v>
      </c>
      <c r="BF222" s="150">
        <f t="shared" si="15"/>
        <v>0</v>
      </c>
      <c r="BG222" s="150">
        <f t="shared" si="16"/>
        <v>0</v>
      </c>
      <c r="BH222" s="150">
        <f t="shared" si="17"/>
        <v>0</v>
      </c>
      <c r="BI222" s="150">
        <f t="shared" si="18"/>
        <v>0</v>
      </c>
      <c r="BJ222" s="17" t="s">
        <v>83</v>
      </c>
      <c r="BK222" s="150">
        <f t="shared" si="19"/>
        <v>0</v>
      </c>
      <c r="BL222" s="17" t="s">
        <v>378</v>
      </c>
      <c r="BM222" s="149" t="s">
        <v>4927</v>
      </c>
    </row>
    <row r="223" spans="2:65" s="1" customFormat="1" ht="16.5" customHeight="1">
      <c r="B223" s="32"/>
      <c r="C223" s="138" t="s">
        <v>552</v>
      </c>
      <c r="D223" s="138" t="s">
        <v>298</v>
      </c>
      <c r="E223" s="139" t="s">
        <v>4928</v>
      </c>
      <c r="F223" s="140" t="s">
        <v>4929</v>
      </c>
      <c r="G223" s="141" t="s">
        <v>376</v>
      </c>
      <c r="H223" s="142">
        <v>3</v>
      </c>
      <c r="I223" s="143"/>
      <c r="J223" s="144">
        <f t="shared" si="10"/>
        <v>0</v>
      </c>
      <c r="K223" s="140" t="s">
        <v>1</v>
      </c>
      <c r="L223" s="32"/>
      <c r="M223" s="145" t="s">
        <v>1</v>
      </c>
      <c r="N223" s="146" t="s">
        <v>41</v>
      </c>
      <c r="P223" s="147">
        <f t="shared" si="11"/>
        <v>0</v>
      </c>
      <c r="Q223" s="147">
        <v>0</v>
      </c>
      <c r="R223" s="147">
        <f t="shared" si="12"/>
        <v>0</v>
      </c>
      <c r="S223" s="147">
        <v>0</v>
      </c>
      <c r="T223" s="148">
        <f t="shared" si="13"/>
        <v>0</v>
      </c>
      <c r="AR223" s="149" t="s">
        <v>378</v>
      </c>
      <c r="AT223" s="149" t="s">
        <v>298</v>
      </c>
      <c r="AU223" s="149" t="s">
        <v>85</v>
      </c>
      <c r="AY223" s="17" t="s">
        <v>296</v>
      </c>
      <c r="BE223" s="150">
        <f t="shared" si="14"/>
        <v>0</v>
      </c>
      <c r="BF223" s="150">
        <f t="shared" si="15"/>
        <v>0</v>
      </c>
      <c r="BG223" s="150">
        <f t="shared" si="16"/>
        <v>0</v>
      </c>
      <c r="BH223" s="150">
        <f t="shared" si="17"/>
        <v>0</v>
      </c>
      <c r="BI223" s="150">
        <f t="shared" si="18"/>
        <v>0</v>
      </c>
      <c r="BJ223" s="17" t="s">
        <v>83</v>
      </c>
      <c r="BK223" s="150">
        <f t="shared" si="19"/>
        <v>0</v>
      </c>
      <c r="BL223" s="17" t="s">
        <v>378</v>
      </c>
      <c r="BM223" s="149" t="s">
        <v>4930</v>
      </c>
    </row>
    <row r="224" spans="2:65" s="1" customFormat="1" ht="16.5" customHeight="1">
      <c r="B224" s="32"/>
      <c r="C224" s="138" t="s">
        <v>558</v>
      </c>
      <c r="D224" s="138" t="s">
        <v>298</v>
      </c>
      <c r="E224" s="139" t="s">
        <v>4931</v>
      </c>
      <c r="F224" s="140" t="s">
        <v>4932</v>
      </c>
      <c r="G224" s="141" t="s">
        <v>376</v>
      </c>
      <c r="H224" s="142">
        <v>1</v>
      </c>
      <c r="I224" s="143"/>
      <c r="J224" s="144">
        <f t="shared" si="10"/>
        <v>0</v>
      </c>
      <c r="K224" s="140" t="s">
        <v>1</v>
      </c>
      <c r="L224" s="32"/>
      <c r="M224" s="145" t="s">
        <v>1</v>
      </c>
      <c r="N224" s="146" t="s">
        <v>41</v>
      </c>
      <c r="P224" s="147">
        <f t="shared" si="11"/>
        <v>0</v>
      </c>
      <c r="Q224" s="147">
        <v>0</v>
      </c>
      <c r="R224" s="147">
        <f t="shared" si="12"/>
        <v>0</v>
      </c>
      <c r="S224" s="147">
        <v>0</v>
      </c>
      <c r="T224" s="148">
        <f t="shared" si="13"/>
        <v>0</v>
      </c>
      <c r="AR224" s="149" t="s">
        <v>378</v>
      </c>
      <c r="AT224" s="149" t="s">
        <v>298</v>
      </c>
      <c r="AU224" s="149" t="s">
        <v>85</v>
      </c>
      <c r="AY224" s="17" t="s">
        <v>296</v>
      </c>
      <c r="BE224" s="150">
        <f t="shared" si="14"/>
        <v>0</v>
      </c>
      <c r="BF224" s="150">
        <f t="shared" si="15"/>
        <v>0</v>
      </c>
      <c r="BG224" s="150">
        <f t="shared" si="16"/>
        <v>0</v>
      </c>
      <c r="BH224" s="150">
        <f t="shared" si="17"/>
        <v>0</v>
      </c>
      <c r="BI224" s="150">
        <f t="shared" si="18"/>
        <v>0</v>
      </c>
      <c r="BJ224" s="17" t="s">
        <v>83</v>
      </c>
      <c r="BK224" s="150">
        <f t="shared" si="19"/>
        <v>0</v>
      </c>
      <c r="BL224" s="17" t="s">
        <v>378</v>
      </c>
      <c r="BM224" s="149" t="s">
        <v>4933</v>
      </c>
    </row>
    <row r="225" spans="2:65" s="1" customFormat="1" ht="16.5" customHeight="1">
      <c r="B225" s="32"/>
      <c r="C225" s="138" t="s">
        <v>563</v>
      </c>
      <c r="D225" s="138" t="s">
        <v>298</v>
      </c>
      <c r="E225" s="139" t="s">
        <v>4934</v>
      </c>
      <c r="F225" s="140" t="s">
        <v>4935</v>
      </c>
      <c r="G225" s="141" t="s">
        <v>376</v>
      </c>
      <c r="H225" s="142">
        <v>1</v>
      </c>
      <c r="I225" s="143"/>
      <c r="J225" s="144">
        <f t="shared" si="10"/>
        <v>0</v>
      </c>
      <c r="K225" s="140" t="s">
        <v>1</v>
      </c>
      <c r="L225" s="32"/>
      <c r="M225" s="145" t="s">
        <v>1</v>
      </c>
      <c r="N225" s="146" t="s">
        <v>41</v>
      </c>
      <c r="P225" s="147">
        <f t="shared" si="11"/>
        <v>0</v>
      </c>
      <c r="Q225" s="147">
        <v>0</v>
      </c>
      <c r="R225" s="147">
        <f t="shared" si="12"/>
        <v>0</v>
      </c>
      <c r="S225" s="147">
        <v>0</v>
      </c>
      <c r="T225" s="148">
        <f t="shared" si="13"/>
        <v>0</v>
      </c>
      <c r="AR225" s="149" t="s">
        <v>378</v>
      </c>
      <c r="AT225" s="149" t="s">
        <v>298</v>
      </c>
      <c r="AU225" s="149" t="s">
        <v>85</v>
      </c>
      <c r="AY225" s="17" t="s">
        <v>296</v>
      </c>
      <c r="BE225" s="150">
        <f t="shared" si="14"/>
        <v>0</v>
      </c>
      <c r="BF225" s="150">
        <f t="shared" si="15"/>
        <v>0</v>
      </c>
      <c r="BG225" s="150">
        <f t="shared" si="16"/>
        <v>0</v>
      </c>
      <c r="BH225" s="150">
        <f t="shared" si="17"/>
        <v>0</v>
      </c>
      <c r="BI225" s="150">
        <f t="shared" si="18"/>
        <v>0</v>
      </c>
      <c r="BJ225" s="17" t="s">
        <v>83</v>
      </c>
      <c r="BK225" s="150">
        <f t="shared" si="19"/>
        <v>0</v>
      </c>
      <c r="BL225" s="17" t="s">
        <v>378</v>
      </c>
      <c r="BM225" s="149" t="s">
        <v>4936</v>
      </c>
    </row>
    <row r="226" spans="2:65" s="1" customFormat="1" ht="21.75" customHeight="1">
      <c r="B226" s="32"/>
      <c r="C226" s="138" t="s">
        <v>569</v>
      </c>
      <c r="D226" s="138" t="s">
        <v>298</v>
      </c>
      <c r="E226" s="139" t="s">
        <v>4937</v>
      </c>
      <c r="F226" s="140" t="s">
        <v>4938</v>
      </c>
      <c r="G226" s="141" t="s">
        <v>376</v>
      </c>
      <c r="H226" s="142">
        <v>1</v>
      </c>
      <c r="I226" s="143"/>
      <c r="J226" s="144">
        <f t="shared" si="10"/>
        <v>0</v>
      </c>
      <c r="K226" s="140" t="s">
        <v>1</v>
      </c>
      <c r="L226" s="32"/>
      <c r="M226" s="145" t="s">
        <v>1</v>
      </c>
      <c r="N226" s="146" t="s">
        <v>41</v>
      </c>
      <c r="P226" s="147">
        <f t="shared" si="11"/>
        <v>0</v>
      </c>
      <c r="Q226" s="147">
        <v>0</v>
      </c>
      <c r="R226" s="147">
        <f t="shared" si="12"/>
        <v>0</v>
      </c>
      <c r="S226" s="147">
        <v>0</v>
      </c>
      <c r="T226" s="148">
        <f t="shared" si="13"/>
        <v>0</v>
      </c>
      <c r="AR226" s="149" t="s">
        <v>378</v>
      </c>
      <c r="AT226" s="149" t="s">
        <v>298</v>
      </c>
      <c r="AU226" s="149" t="s">
        <v>85</v>
      </c>
      <c r="AY226" s="17" t="s">
        <v>296</v>
      </c>
      <c r="BE226" s="150">
        <f t="shared" si="14"/>
        <v>0</v>
      </c>
      <c r="BF226" s="150">
        <f t="shared" si="15"/>
        <v>0</v>
      </c>
      <c r="BG226" s="150">
        <f t="shared" si="16"/>
        <v>0</v>
      </c>
      <c r="BH226" s="150">
        <f t="shared" si="17"/>
        <v>0</v>
      </c>
      <c r="BI226" s="150">
        <f t="shared" si="18"/>
        <v>0</v>
      </c>
      <c r="BJ226" s="17" t="s">
        <v>83</v>
      </c>
      <c r="BK226" s="150">
        <f t="shared" si="19"/>
        <v>0</v>
      </c>
      <c r="BL226" s="17" t="s">
        <v>378</v>
      </c>
      <c r="BM226" s="149" t="s">
        <v>4939</v>
      </c>
    </row>
    <row r="227" spans="2:65" s="1" customFormat="1" ht="33" customHeight="1">
      <c r="B227" s="32"/>
      <c r="C227" s="138" t="s">
        <v>583</v>
      </c>
      <c r="D227" s="138" t="s">
        <v>298</v>
      </c>
      <c r="E227" s="139" t="s">
        <v>4940</v>
      </c>
      <c r="F227" s="140" t="s">
        <v>4941</v>
      </c>
      <c r="G227" s="141" t="s">
        <v>1341</v>
      </c>
      <c r="H227" s="142">
        <v>4</v>
      </c>
      <c r="I227" s="143"/>
      <c r="J227" s="144">
        <f t="shared" si="10"/>
        <v>0</v>
      </c>
      <c r="K227" s="140" t="s">
        <v>302</v>
      </c>
      <c r="L227" s="32"/>
      <c r="M227" s="145" t="s">
        <v>1</v>
      </c>
      <c r="N227" s="146" t="s">
        <v>41</v>
      </c>
      <c r="P227" s="147">
        <f t="shared" si="11"/>
        <v>0</v>
      </c>
      <c r="Q227" s="147">
        <v>2.92E-2</v>
      </c>
      <c r="R227" s="147">
        <f t="shared" si="12"/>
        <v>0.1168</v>
      </c>
      <c r="S227" s="147">
        <v>0</v>
      </c>
      <c r="T227" s="148">
        <f t="shared" si="13"/>
        <v>0</v>
      </c>
      <c r="AR227" s="149" t="s">
        <v>378</v>
      </c>
      <c r="AT227" s="149" t="s">
        <v>298</v>
      </c>
      <c r="AU227" s="149" t="s">
        <v>85</v>
      </c>
      <c r="AY227" s="17" t="s">
        <v>296</v>
      </c>
      <c r="BE227" s="150">
        <f t="shared" si="14"/>
        <v>0</v>
      </c>
      <c r="BF227" s="150">
        <f t="shared" si="15"/>
        <v>0</v>
      </c>
      <c r="BG227" s="150">
        <f t="shared" si="16"/>
        <v>0</v>
      </c>
      <c r="BH227" s="150">
        <f t="shared" si="17"/>
        <v>0</v>
      </c>
      <c r="BI227" s="150">
        <f t="shared" si="18"/>
        <v>0</v>
      </c>
      <c r="BJ227" s="17" t="s">
        <v>83</v>
      </c>
      <c r="BK227" s="150">
        <f t="shared" si="19"/>
        <v>0</v>
      </c>
      <c r="BL227" s="17" t="s">
        <v>378</v>
      </c>
      <c r="BM227" s="149" t="s">
        <v>4942</v>
      </c>
    </row>
    <row r="228" spans="2:65" s="1" customFormat="1" ht="37.9" customHeight="1">
      <c r="B228" s="32"/>
      <c r="C228" s="138" t="s">
        <v>588</v>
      </c>
      <c r="D228" s="138" t="s">
        <v>298</v>
      </c>
      <c r="E228" s="139" t="s">
        <v>4943</v>
      </c>
      <c r="F228" s="140" t="s">
        <v>4944</v>
      </c>
      <c r="G228" s="141" t="s">
        <v>339</v>
      </c>
      <c r="H228" s="142">
        <v>40</v>
      </c>
      <c r="I228" s="143"/>
      <c r="J228" s="144">
        <f t="shared" si="10"/>
        <v>0</v>
      </c>
      <c r="K228" s="140" t="s">
        <v>302</v>
      </c>
      <c r="L228" s="32"/>
      <c r="M228" s="145" t="s">
        <v>1</v>
      </c>
      <c r="N228" s="146" t="s">
        <v>41</v>
      </c>
      <c r="P228" s="147">
        <f t="shared" si="11"/>
        <v>0</v>
      </c>
      <c r="Q228" s="147">
        <v>4.0000000000000002E-4</v>
      </c>
      <c r="R228" s="147">
        <f t="shared" si="12"/>
        <v>1.6E-2</v>
      </c>
      <c r="S228" s="147">
        <v>0</v>
      </c>
      <c r="T228" s="148">
        <f t="shared" si="13"/>
        <v>0</v>
      </c>
      <c r="AR228" s="149" t="s">
        <v>378</v>
      </c>
      <c r="AT228" s="149" t="s">
        <v>298</v>
      </c>
      <c r="AU228" s="149" t="s">
        <v>85</v>
      </c>
      <c r="AY228" s="17" t="s">
        <v>296</v>
      </c>
      <c r="BE228" s="150">
        <f t="shared" si="14"/>
        <v>0</v>
      </c>
      <c r="BF228" s="150">
        <f t="shared" si="15"/>
        <v>0</v>
      </c>
      <c r="BG228" s="150">
        <f t="shared" si="16"/>
        <v>0</v>
      </c>
      <c r="BH228" s="150">
        <f t="shared" si="17"/>
        <v>0</v>
      </c>
      <c r="BI228" s="150">
        <f t="shared" si="18"/>
        <v>0</v>
      </c>
      <c r="BJ228" s="17" t="s">
        <v>83</v>
      </c>
      <c r="BK228" s="150">
        <f t="shared" si="19"/>
        <v>0</v>
      </c>
      <c r="BL228" s="17" t="s">
        <v>378</v>
      </c>
      <c r="BM228" s="149" t="s">
        <v>4945</v>
      </c>
    </row>
    <row r="229" spans="2:65" s="1" customFormat="1" ht="33" customHeight="1">
      <c r="B229" s="32"/>
      <c r="C229" s="138" t="s">
        <v>593</v>
      </c>
      <c r="D229" s="138" t="s">
        <v>298</v>
      </c>
      <c r="E229" s="139" t="s">
        <v>4946</v>
      </c>
      <c r="F229" s="140" t="s">
        <v>4947</v>
      </c>
      <c r="G229" s="141" t="s">
        <v>339</v>
      </c>
      <c r="H229" s="142">
        <v>931</v>
      </c>
      <c r="I229" s="143"/>
      <c r="J229" s="144">
        <f t="shared" si="10"/>
        <v>0</v>
      </c>
      <c r="K229" s="140" t="s">
        <v>302</v>
      </c>
      <c r="L229" s="32"/>
      <c r="M229" s="145" t="s">
        <v>1</v>
      </c>
      <c r="N229" s="146" t="s">
        <v>41</v>
      </c>
      <c r="P229" s="147">
        <f t="shared" si="11"/>
        <v>0</v>
      </c>
      <c r="Q229" s="147">
        <v>1.0000000000000001E-5</v>
      </c>
      <c r="R229" s="147">
        <f t="shared" si="12"/>
        <v>9.3100000000000006E-3</v>
      </c>
      <c r="S229" s="147">
        <v>0</v>
      </c>
      <c r="T229" s="148">
        <f t="shared" si="13"/>
        <v>0</v>
      </c>
      <c r="AR229" s="149" t="s">
        <v>378</v>
      </c>
      <c r="AT229" s="149" t="s">
        <v>298</v>
      </c>
      <c r="AU229" s="149" t="s">
        <v>85</v>
      </c>
      <c r="AY229" s="17" t="s">
        <v>296</v>
      </c>
      <c r="BE229" s="150">
        <f t="shared" si="14"/>
        <v>0</v>
      </c>
      <c r="BF229" s="150">
        <f t="shared" si="15"/>
        <v>0</v>
      </c>
      <c r="BG229" s="150">
        <f t="shared" si="16"/>
        <v>0</v>
      </c>
      <c r="BH229" s="150">
        <f t="shared" si="17"/>
        <v>0</v>
      </c>
      <c r="BI229" s="150">
        <f t="shared" si="18"/>
        <v>0</v>
      </c>
      <c r="BJ229" s="17" t="s">
        <v>83</v>
      </c>
      <c r="BK229" s="150">
        <f t="shared" si="19"/>
        <v>0</v>
      </c>
      <c r="BL229" s="17" t="s">
        <v>378</v>
      </c>
      <c r="BM229" s="149" t="s">
        <v>4948</v>
      </c>
    </row>
    <row r="230" spans="2:65" s="12" customFormat="1">
      <c r="B230" s="151"/>
      <c r="D230" s="152" t="s">
        <v>304</v>
      </c>
      <c r="E230" s="153" t="s">
        <v>1</v>
      </c>
      <c r="F230" s="154" t="s">
        <v>4949</v>
      </c>
      <c r="H230" s="155">
        <v>931</v>
      </c>
      <c r="I230" s="156"/>
      <c r="L230" s="151"/>
      <c r="M230" s="157"/>
      <c r="T230" s="158"/>
      <c r="AT230" s="153" t="s">
        <v>304</v>
      </c>
      <c r="AU230" s="153" t="s">
        <v>85</v>
      </c>
      <c r="AV230" s="12" t="s">
        <v>85</v>
      </c>
      <c r="AW230" s="12" t="s">
        <v>32</v>
      </c>
      <c r="AX230" s="12" t="s">
        <v>83</v>
      </c>
      <c r="AY230" s="153" t="s">
        <v>296</v>
      </c>
    </row>
    <row r="231" spans="2:65" s="1" customFormat="1" ht="37.9" customHeight="1">
      <c r="B231" s="32"/>
      <c r="C231" s="138" t="s">
        <v>599</v>
      </c>
      <c r="D231" s="138" t="s">
        <v>298</v>
      </c>
      <c r="E231" s="139" t="s">
        <v>4950</v>
      </c>
      <c r="F231" s="140" t="s">
        <v>4951</v>
      </c>
      <c r="G231" s="141" t="s">
        <v>339</v>
      </c>
      <c r="H231" s="142">
        <v>899</v>
      </c>
      <c r="I231" s="143"/>
      <c r="J231" s="144">
        <f>ROUND(I231*H231,2)</f>
        <v>0</v>
      </c>
      <c r="K231" s="140" t="s">
        <v>302</v>
      </c>
      <c r="L231" s="32"/>
      <c r="M231" s="145" t="s">
        <v>1</v>
      </c>
      <c r="N231" s="146" t="s">
        <v>41</v>
      </c>
      <c r="P231" s="147">
        <f>O231*H231</f>
        <v>0</v>
      </c>
      <c r="Q231" s="147">
        <v>2.0000000000000002E-5</v>
      </c>
      <c r="R231" s="147">
        <f>Q231*H231</f>
        <v>1.7980000000000003E-2</v>
      </c>
      <c r="S231" s="147">
        <v>0</v>
      </c>
      <c r="T231" s="148">
        <f>S231*H231</f>
        <v>0</v>
      </c>
      <c r="AR231" s="149" t="s">
        <v>378</v>
      </c>
      <c r="AT231" s="149" t="s">
        <v>298</v>
      </c>
      <c r="AU231" s="149" t="s">
        <v>85</v>
      </c>
      <c r="AY231" s="17" t="s">
        <v>296</v>
      </c>
      <c r="BE231" s="150">
        <f>IF(N231="základní",J231,0)</f>
        <v>0</v>
      </c>
      <c r="BF231" s="150">
        <f>IF(N231="snížená",J231,0)</f>
        <v>0</v>
      </c>
      <c r="BG231" s="150">
        <f>IF(N231="zákl. přenesená",J231,0)</f>
        <v>0</v>
      </c>
      <c r="BH231" s="150">
        <f>IF(N231="sníž. přenesená",J231,0)</f>
        <v>0</v>
      </c>
      <c r="BI231" s="150">
        <f>IF(N231="nulová",J231,0)</f>
        <v>0</v>
      </c>
      <c r="BJ231" s="17" t="s">
        <v>83</v>
      </c>
      <c r="BK231" s="150">
        <f>ROUND(I231*H231,2)</f>
        <v>0</v>
      </c>
      <c r="BL231" s="17" t="s">
        <v>378</v>
      </c>
      <c r="BM231" s="149" t="s">
        <v>4952</v>
      </c>
    </row>
    <row r="232" spans="2:65" s="12" customFormat="1">
      <c r="B232" s="151"/>
      <c r="D232" s="152" t="s">
        <v>304</v>
      </c>
      <c r="E232" s="153" t="s">
        <v>1</v>
      </c>
      <c r="F232" s="154" t="s">
        <v>4953</v>
      </c>
      <c r="H232" s="155">
        <v>899</v>
      </c>
      <c r="I232" s="156"/>
      <c r="L232" s="151"/>
      <c r="M232" s="157"/>
      <c r="T232" s="158"/>
      <c r="AT232" s="153" t="s">
        <v>304</v>
      </c>
      <c r="AU232" s="153" t="s">
        <v>85</v>
      </c>
      <c r="AV232" s="12" t="s">
        <v>85</v>
      </c>
      <c r="AW232" s="12" t="s">
        <v>32</v>
      </c>
      <c r="AX232" s="12" t="s">
        <v>83</v>
      </c>
      <c r="AY232" s="153" t="s">
        <v>296</v>
      </c>
    </row>
    <row r="233" spans="2:65" s="1" customFormat="1" ht="37.9" customHeight="1">
      <c r="B233" s="32"/>
      <c r="C233" s="138" t="s">
        <v>603</v>
      </c>
      <c r="D233" s="138" t="s">
        <v>298</v>
      </c>
      <c r="E233" s="139" t="s">
        <v>4954</v>
      </c>
      <c r="F233" s="140" t="s">
        <v>4955</v>
      </c>
      <c r="G233" s="141" t="s">
        <v>339</v>
      </c>
      <c r="H233" s="142">
        <v>32</v>
      </c>
      <c r="I233" s="143"/>
      <c r="J233" s="144">
        <f>ROUND(I233*H233,2)</f>
        <v>0</v>
      </c>
      <c r="K233" s="140" t="s">
        <v>302</v>
      </c>
      <c r="L233" s="32"/>
      <c r="M233" s="145" t="s">
        <v>1</v>
      </c>
      <c r="N233" s="146" t="s">
        <v>41</v>
      </c>
      <c r="P233" s="147">
        <f>O233*H233</f>
        <v>0</v>
      </c>
      <c r="Q233" s="147">
        <v>6.0000000000000002E-5</v>
      </c>
      <c r="R233" s="147">
        <f>Q233*H233</f>
        <v>1.92E-3</v>
      </c>
      <c r="S233" s="147">
        <v>0</v>
      </c>
      <c r="T233" s="148">
        <f>S233*H233</f>
        <v>0</v>
      </c>
      <c r="AR233" s="149" t="s">
        <v>378</v>
      </c>
      <c r="AT233" s="149" t="s">
        <v>298</v>
      </c>
      <c r="AU233" s="149" t="s">
        <v>85</v>
      </c>
      <c r="AY233" s="17" t="s">
        <v>296</v>
      </c>
      <c r="BE233" s="150">
        <f>IF(N233="základní",J233,0)</f>
        <v>0</v>
      </c>
      <c r="BF233" s="150">
        <f>IF(N233="snížená",J233,0)</f>
        <v>0</v>
      </c>
      <c r="BG233" s="150">
        <f>IF(N233="zákl. přenesená",J233,0)</f>
        <v>0</v>
      </c>
      <c r="BH233" s="150">
        <f>IF(N233="sníž. přenesená",J233,0)</f>
        <v>0</v>
      </c>
      <c r="BI233" s="150">
        <f>IF(N233="nulová",J233,0)</f>
        <v>0</v>
      </c>
      <c r="BJ233" s="17" t="s">
        <v>83</v>
      </c>
      <c r="BK233" s="150">
        <f>ROUND(I233*H233,2)</f>
        <v>0</v>
      </c>
      <c r="BL233" s="17" t="s">
        <v>378</v>
      </c>
      <c r="BM233" s="149" t="s">
        <v>4956</v>
      </c>
    </row>
    <row r="234" spans="2:65" s="1" customFormat="1" ht="49.15" customHeight="1">
      <c r="B234" s="32"/>
      <c r="C234" s="138" t="s">
        <v>609</v>
      </c>
      <c r="D234" s="138" t="s">
        <v>298</v>
      </c>
      <c r="E234" s="139" t="s">
        <v>4957</v>
      </c>
      <c r="F234" s="140" t="s">
        <v>4958</v>
      </c>
      <c r="G234" s="141" t="s">
        <v>346</v>
      </c>
      <c r="H234" s="142">
        <v>1.6259999999999999</v>
      </c>
      <c r="I234" s="143"/>
      <c r="J234" s="144">
        <f>ROUND(I234*H234,2)</f>
        <v>0</v>
      </c>
      <c r="K234" s="140" t="s">
        <v>302</v>
      </c>
      <c r="L234" s="32"/>
      <c r="M234" s="145" t="s">
        <v>1</v>
      </c>
      <c r="N234" s="146" t="s">
        <v>41</v>
      </c>
      <c r="P234" s="147">
        <f>O234*H234</f>
        <v>0</v>
      </c>
      <c r="Q234" s="147">
        <v>0</v>
      </c>
      <c r="R234" s="147">
        <f>Q234*H234</f>
        <v>0</v>
      </c>
      <c r="S234" s="147">
        <v>0</v>
      </c>
      <c r="T234" s="148">
        <f>S234*H234</f>
        <v>0</v>
      </c>
      <c r="AR234" s="149" t="s">
        <v>378</v>
      </c>
      <c r="AT234" s="149" t="s">
        <v>298</v>
      </c>
      <c r="AU234" s="149" t="s">
        <v>85</v>
      </c>
      <c r="AY234" s="17" t="s">
        <v>296</v>
      </c>
      <c r="BE234" s="150">
        <f>IF(N234="základní",J234,0)</f>
        <v>0</v>
      </c>
      <c r="BF234" s="150">
        <f>IF(N234="snížená",J234,0)</f>
        <v>0</v>
      </c>
      <c r="BG234" s="150">
        <f>IF(N234="zákl. přenesená",J234,0)</f>
        <v>0</v>
      </c>
      <c r="BH234" s="150">
        <f>IF(N234="sníž. přenesená",J234,0)</f>
        <v>0</v>
      </c>
      <c r="BI234" s="150">
        <f>IF(N234="nulová",J234,0)</f>
        <v>0</v>
      </c>
      <c r="BJ234" s="17" t="s">
        <v>83</v>
      </c>
      <c r="BK234" s="150">
        <f>ROUND(I234*H234,2)</f>
        <v>0</v>
      </c>
      <c r="BL234" s="17" t="s">
        <v>378</v>
      </c>
      <c r="BM234" s="149" t="s">
        <v>4959</v>
      </c>
    </row>
    <row r="235" spans="2:65" s="11" customFormat="1" ht="22.9" customHeight="1">
      <c r="B235" s="126"/>
      <c r="D235" s="127" t="s">
        <v>75</v>
      </c>
      <c r="E235" s="136" t="s">
        <v>4960</v>
      </c>
      <c r="F235" s="136" t="s">
        <v>4961</v>
      </c>
      <c r="I235" s="129"/>
      <c r="J235" s="137">
        <f>BK235</f>
        <v>0</v>
      </c>
      <c r="L235" s="126"/>
      <c r="M235" s="131"/>
      <c r="P235" s="132">
        <f>SUM(P236:P237)</f>
        <v>0</v>
      </c>
      <c r="R235" s="132">
        <f>SUM(R236:R237)</f>
        <v>1.0200000000000001E-3</v>
      </c>
      <c r="T235" s="133">
        <f>SUM(T236:T237)</f>
        <v>0</v>
      </c>
      <c r="AR235" s="127" t="s">
        <v>85</v>
      </c>
      <c r="AT235" s="134" t="s">
        <v>75</v>
      </c>
      <c r="AU235" s="134" t="s">
        <v>83</v>
      </c>
      <c r="AY235" s="127" t="s">
        <v>296</v>
      </c>
      <c r="BK235" s="135">
        <f>SUM(BK236:BK237)</f>
        <v>0</v>
      </c>
    </row>
    <row r="236" spans="2:65" s="1" customFormat="1" ht="33" customHeight="1">
      <c r="B236" s="32"/>
      <c r="C236" s="138" t="s">
        <v>614</v>
      </c>
      <c r="D236" s="138" t="s">
        <v>298</v>
      </c>
      <c r="E236" s="139" t="s">
        <v>4962</v>
      </c>
      <c r="F236" s="140" t="s">
        <v>4963</v>
      </c>
      <c r="G236" s="141" t="s">
        <v>376</v>
      </c>
      <c r="H236" s="142">
        <v>34</v>
      </c>
      <c r="I236" s="143"/>
      <c r="J236" s="144">
        <f>ROUND(I236*H236,2)</f>
        <v>0</v>
      </c>
      <c r="K236" s="140" t="s">
        <v>302</v>
      </c>
      <c r="L236" s="32"/>
      <c r="M236" s="145" t="s">
        <v>1</v>
      </c>
      <c r="N236" s="146" t="s">
        <v>41</v>
      </c>
      <c r="P236" s="147">
        <f>O236*H236</f>
        <v>0</v>
      </c>
      <c r="Q236" s="147">
        <v>3.0000000000000001E-5</v>
      </c>
      <c r="R236" s="147">
        <f>Q236*H236</f>
        <v>1.0200000000000001E-3</v>
      </c>
      <c r="S236" s="147">
        <v>0</v>
      </c>
      <c r="T236" s="148">
        <f>S236*H236</f>
        <v>0</v>
      </c>
      <c r="AR236" s="149" t="s">
        <v>378</v>
      </c>
      <c r="AT236" s="149" t="s">
        <v>298</v>
      </c>
      <c r="AU236" s="149" t="s">
        <v>85</v>
      </c>
      <c r="AY236" s="17" t="s">
        <v>296</v>
      </c>
      <c r="BE236" s="150">
        <f>IF(N236="základní",J236,0)</f>
        <v>0</v>
      </c>
      <c r="BF236" s="150">
        <f>IF(N236="snížená",J236,0)</f>
        <v>0</v>
      </c>
      <c r="BG236" s="150">
        <f>IF(N236="zákl. přenesená",J236,0)</f>
        <v>0</v>
      </c>
      <c r="BH236" s="150">
        <f>IF(N236="sníž. přenesená",J236,0)</f>
        <v>0</v>
      </c>
      <c r="BI236" s="150">
        <f>IF(N236="nulová",J236,0)</f>
        <v>0</v>
      </c>
      <c r="BJ236" s="17" t="s">
        <v>83</v>
      </c>
      <c r="BK236" s="150">
        <f>ROUND(I236*H236,2)</f>
        <v>0</v>
      </c>
      <c r="BL236" s="17" t="s">
        <v>378</v>
      </c>
      <c r="BM236" s="149" t="s">
        <v>4964</v>
      </c>
    </row>
    <row r="237" spans="2:65" s="1" customFormat="1" ht="49.15" customHeight="1">
      <c r="B237" s="32"/>
      <c r="C237" s="138" t="s">
        <v>620</v>
      </c>
      <c r="D237" s="138" t="s">
        <v>298</v>
      </c>
      <c r="E237" s="139" t="s">
        <v>4965</v>
      </c>
      <c r="F237" s="140" t="s">
        <v>4966</v>
      </c>
      <c r="G237" s="141" t="s">
        <v>346</v>
      </c>
      <c r="H237" s="142">
        <v>1E-3</v>
      </c>
      <c r="I237" s="143"/>
      <c r="J237" s="144">
        <f>ROUND(I237*H237,2)</f>
        <v>0</v>
      </c>
      <c r="K237" s="140" t="s">
        <v>302</v>
      </c>
      <c r="L237" s="32"/>
      <c r="M237" s="190" t="s">
        <v>1</v>
      </c>
      <c r="N237" s="191" t="s">
        <v>41</v>
      </c>
      <c r="O237" s="192"/>
      <c r="P237" s="193">
        <f>O237*H237</f>
        <v>0</v>
      </c>
      <c r="Q237" s="193">
        <v>0</v>
      </c>
      <c r="R237" s="193">
        <f>Q237*H237</f>
        <v>0</v>
      </c>
      <c r="S237" s="193">
        <v>0</v>
      </c>
      <c r="T237" s="194">
        <f>S237*H237</f>
        <v>0</v>
      </c>
      <c r="AR237" s="149" t="s">
        <v>378</v>
      </c>
      <c r="AT237" s="149" t="s">
        <v>298</v>
      </c>
      <c r="AU237" s="149" t="s">
        <v>85</v>
      </c>
      <c r="AY237" s="17" t="s">
        <v>296</v>
      </c>
      <c r="BE237" s="150">
        <f>IF(N237="základní",J237,0)</f>
        <v>0</v>
      </c>
      <c r="BF237" s="150">
        <f>IF(N237="snížená",J237,0)</f>
        <v>0</v>
      </c>
      <c r="BG237" s="150">
        <f>IF(N237="zákl. přenesená",J237,0)</f>
        <v>0</v>
      </c>
      <c r="BH237" s="150">
        <f>IF(N237="sníž. přenesená",J237,0)</f>
        <v>0</v>
      </c>
      <c r="BI237" s="150">
        <f>IF(N237="nulová",J237,0)</f>
        <v>0</v>
      </c>
      <c r="BJ237" s="17" t="s">
        <v>83</v>
      </c>
      <c r="BK237" s="150">
        <f>ROUND(I237*H237,2)</f>
        <v>0</v>
      </c>
      <c r="BL237" s="17" t="s">
        <v>378</v>
      </c>
      <c r="BM237" s="149" t="s">
        <v>4967</v>
      </c>
    </row>
    <row r="238" spans="2:65" s="1" customFormat="1" ht="7.15" customHeight="1">
      <c r="B238" s="44"/>
      <c r="C238" s="45"/>
      <c r="D238" s="45"/>
      <c r="E238" s="45"/>
      <c r="F238" s="45"/>
      <c r="G238" s="45"/>
      <c r="H238" s="45"/>
      <c r="I238" s="45"/>
      <c r="J238" s="45"/>
      <c r="K238" s="45"/>
      <c r="L238" s="32"/>
    </row>
  </sheetData>
  <sheetProtection algorithmName="SHA-512" hashValue="yGYDpe6qqhkQgk1hZ/O4L85iUZjjWJa75eHw56PxheLqfGkrhqNgq4BXEFEQt/PuvlFRCk/0z/KvLsCIoLex9A==" saltValue="GPvm6AEGuLy8/qQ+FvKS1nAwvtG0Vy2MFKLX9SvcgivmykWjtDBUywsHIB8HfdA2CBkEIIvdGEQq4BE/RtS87g==" spinCount="100000" sheet="1" objects="1" scenarios="1" formatColumns="0" formatRows="0" autoFilter="0"/>
  <autoFilter ref="C130:K237"/>
  <mergeCells count="15">
    <mergeCell ref="E117:H117"/>
    <mergeCell ref="E121:H121"/>
    <mergeCell ref="E119:H119"/>
    <mergeCell ref="E123:H123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76"/>
  <sheetViews>
    <sheetView showGridLines="0" topLeftCell="A126" workbookViewId="0">
      <selection activeCell="G140" sqref="G140"/>
    </sheetView>
  </sheetViews>
  <sheetFormatPr defaultRowHeight="11.25"/>
  <cols>
    <col min="1" max="1" width="8.33203125" customWidth="1"/>
    <col min="2" max="2" width="1.33203125" customWidth="1"/>
    <col min="3" max="3" width="4.1640625" customWidth="1"/>
    <col min="4" max="4" width="4.33203125" customWidth="1"/>
    <col min="5" max="5" width="17.1640625" customWidth="1"/>
    <col min="6" max="6" width="50.6640625" customWidth="1"/>
    <col min="7" max="7" width="7.5" customWidth="1"/>
    <col min="8" max="8" width="14" customWidth="1"/>
    <col min="9" max="9" width="15.6640625" customWidth="1"/>
    <col min="10" max="11" width="22.33203125" customWidth="1"/>
    <col min="12" max="12" width="9.33203125" customWidth="1"/>
    <col min="13" max="13" width="10.66406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.15" customHeight="1"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7" t="s">
        <v>126</v>
      </c>
    </row>
    <row r="3" spans="2:46" ht="7.1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ht="25.15" customHeight="1">
      <c r="B4" s="20"/>
      <c r="D4" s="21" t="s">
        <v>182</v>
      </c>
      <c r="L4" s="20"/>
      <c r="M4" s="94" t="s">
        <v>10</v>
      </c>
      <c r="AT4" s="17" t="s">
        <v>4</v>
      </c>
    </row>
    <row r="5" spans="2:46" ht="7.15" customHeight="1">
      <c r="B5" s="20"/>
      <c r="L5" s="20"/>
    </row>
    <row r="6" spans="2:46" ht="12" customHeight="1">
      <c r="B6" s="20"/>
      <c r="D6" s="27" t="s">
        <v>16</v>
      </c>
      <c r="L6" s="20"/>
    </row>
    <row r="7" spans="2:46" ht="16.5" customHeight="1">
      <c r="B7" s="20"/>
      <c r="E7" s="249" t="str">
        <f>'Rekapitulace stavby'!K6</f>
        <v>Pobytová odlehčovací služba Zábřeh - Sušilova</v>
      </c>
      <c r="F7" s="250"/>
      <c r="G7" s="250"/>
      <c r="H7" s="250"/>
      <c r="L7" s="20"/>
    </row>
    <row r="8" spans="2:46" ht="12.75">
      <c r="B8" s="20"/>
      <c r="D8" s="27" t="s">
        <v>191</v>
      </c>
      <c r="L8" s="20"/>
    </row>
    <row r="9" spans="2:46" ht="16.5" customHeight="1">
      <c r="B9" s="20"/>
      <c r="E9" s="249" t="s">
        <v>194</v>
      </c>
      <c r="F9" s="209"/>
      <c r="G9" s="209"/>
      <c r="H9" s="209"/>
      <c r="L9" s="20"/>
    </row>
    <row r="10" spans="2:46" ht="12" customHeight="1">
      <c r="B10" s="20"/>
      <c r="D10" s="27" t="s">
        <v>3006</v>
      </c>
      <c r="L10" s="20"/>
    </row>
    <row r="11" spans="2:46" s="1" customFormat="1" ht="16.5" customHeight="1">
      <c r="B11" s="32"/>
      <c r="E11" s="231" t="s">
        <v>3007</v>
      </c>
      <c r="F11" s="248"/>
      <c r="G11" s="248"/>
      <c r="H11" s="248"/>
      <c r="L11" s="32"/>
    </row>
    <row r="12" spans="2:46" s="1" customFormat="1" ht="12" customHeight="1">
      <c r="B12" s="32"/>
      <c r="D12" s="27" t="s">
        <v>3008</v>
      </c>
      <c r="L12" s="32"/>
    </row>
    <row r="13" spans="2:46" s="1" customFormat="1" ht="16.5" customHeight="1">
      <c r="B13" s="32"/>
      <c r="E13" s="243" t="s">
        <v>4968</v>
      </c>
      <c r="F13" s="248"/>
      <c r="G13" s="248"/>
      <c r="H13" s="248"/>
      <c r="L13" s="32"/>
    </row>
    <row r="14" spans="2:46" s="1" customFormat="1">
      <c r="B14" s="32"/>
      <c r="L14" s="32"/>
    </row>
    <row r="15" spans="2:46" s="1" customFormat="1" ht="12" customHeight="1">
      <c r="B15" s="32"/>
      <c r="D15" s="27" t="s">
        <v>18</v>
      </c>
      <c r="F15" s="25" t="s">
        <v>1</v>
      </c>
      <c r="I15" s="27" t="s">
        <v>19</v>
      </c>
      <c r="J15" s="25" t="s">
        <v>1</v>
      </c>
      <c r="L15" s="32"/>
    </row>
    <row r="16" spans="2:46" s="1" customFormat="1" ht="12" customHeight="1">
      <c r="B16" s="32"/>
      <c r="D16" s="27" t="s">
        <v>20</v>
      </c>
      <c r="F16" s="25" t="s">
        <v>21</v>
      </c>
      <c r="I16" s="27" t="s">
        <v>22</v>
      </c>
      <c r="J16" s="52" t="str">
        <f>'Rekapitulace stavby'!AN8</f>
        <v>5. 7. 2024</v>
      </c>
      <c r="L16" s="32"/>
    </row>
    <row r="17" spans="2:12" s="1" customFormat="1" ht="10.9" customHeight="1">
      <c r="B17" s="32"/>
      <c r="L17" s="32"/>
    </row>
    <row r="18" spans="2:12" s="1" customFormat="1" ht="12" customHeight="1">
      <c r="B18" s="32"/>
      <c r="D18" s="27" t="s">
        <v>24</v>
      </c>
      <c r="I18" s="27" t="s">
        <v>25</v>
      </c>
      <c r="J18" s="25" t="s">
        <v>1</v>
      </c>
      <c r="L18" s="32"/>
    </row>
    <row r="19" spans="2:12" s="1" customFormat="1" ht="18" customHeight="1">
      <c r="B19" s="32"/>
      <c r="E19" s="25" t="s">
        <v>26</v>
      </c>
      <c r="I19" s="27" t="s">
        <v>27</v>
      </c>
      <c r="J19" s="25" t="s">
        <v>1</v>
      </c>
      <c r="L19" s="32"/>
    </row>
    <row r="20" spans="2:12" s="1" customFormat="1" ht="7.15" customHeight="1">
      <c r="B20" s="32"/>
      <c r="L20" s="32"/>
    </row>
    <row r="21" spans="2:12" s="1" customFormat="1" ht="12" customHeight="1">
      <c r="B21" s="32"/>
      <c r="D21" s="27" t="s">
        <v>28</v>
      </c>
      <c r="I21" s="27" t="s">
        <v>25</v>
      </c>
      <c r="J21" s="28" t="str">
        <f>'Rekapitulace stavby'!AN13</f>
        <v>Vyplň údaj</v>
      </c>
      <c r="L21" s="32"/>
    </row>
    <row r="22" spans="2:12" s="1" customFormat="1" ht="18" customHeight="1">
      <c r="B22" s="32"/>
      <c r="E22" s="251" t="str">
        <f>'Rekapitulace stavby'!E14</f>
        <v>Vyplň údaj</v>
      </c>
      <c r="F22" s="213"/>
      <c r="G22" s="213"/>
      <c r="H22" s="213"/>
      <c r="I22" s="27" t="s">
        <v>27</v>
      </c>
      <c r="J22" s="28" t="str">
        <f>'Rekapitulace stavby'!AN14</f>
        <v>Vyplň údaj</v>
      </c>
      <c r="L22" s="32"/>
    </row>
    <row r="23" spans="2:12" s="1" customFormat="1" ht="7.15" customHeight="1">
      <c r="B23" s="32"/>
      <c r="L23" s="32"/>
    </row>
    <row r="24" spans="2:12" s="1" customFormat="1" ht="12" customHeight="1">
      <c r="B24" s="32"/>
      <c r="D24" s="27" t="s">
        <v>30</v>
      </c>
      <c r="I24" s="27" t="s">
        <v>25</v>
      </c>
      <c r="J24" s="25" t="s">
        <v>1</v>
      </c>
      <c r="L24" s="32"/>
    </row>
    <row r="25" spans="2:12" s="1" customFormat="1" ht="18" customHeight="1">
      <c r="B25" s="32"/>
      <c r="E25" s="25" t="s">
        <v>31</v>
      </c>
      <c r="I25" s="27" t="s">
        <v>27</v>
      </c>
      <c r="J25" s="25" t="s">
        <v>1</v>
      </c>
      <c r="L25" s="32"/>
    </row>
    <row r="26" spans="2:12" s="1" customFormat="1" ht="7.15" customHeight="1">
      <c r="B26" s="32"/>
      <c r="L26" s="32"/>
    </row>
    <row r="27" spans="2:12" s="1" customFormat="1" ht="12" customHeight="1">
      <c r="B27" s="32"/>
      <c r="D27" s="27" t="s">
        <v>33</v>
      </c>
      <c r="I27" s="27" t="s">
        <v>25</v>
      </c>
      <c r="J27" s="25" t="s">
        <v>1</v>
      </c>
      <c r="L27" s="32"/>
    </row>
    <row r="28" spans="2:12" s="1" customFormat="1" ht="18" customHeight="1">
      <c r="B28" s="32"/>
      <c r="E28" s="25" t="s">
        <v>3010</v>
      </c>
      <c r="I28" s="27" t="s">
        <v>27</v>
      </c>
      <c r="J28" s="25" t="s">
        <v>1</v>
      </c>
      <c r="L28" s="32"/>
    </row>
    <row r="29" spans="2:12" s="1" customFormat="1" ht="7.15" customHeight="1">
      <c r="B29" s="32"/>
      <c r="L29" s="32"/>
    </row>
    <row r="30" spans="2:12" s="1" customFormat="1" ht="12" customHeight="1">
      <c r="B30" s="32"/>
      <c r="D30" s="27" t="s">
        <v>35</v>
      </c>
      <c r="L30" s="32"/>
    </row>
    <row r="31" spans="2:12" s="7" customFormat="1" ht="16.5" customHeight="1">
      <c r="B31" s="95"/>
      <c r="E31" s="217" t="s">
        <v>1</v>
      </c>
      <c r="F31" s="217"/>
      <c r="G31" s="217"/>
      <c r="H31" s="217"/>
      <c r="L31" s="95"/>
    </row>
    <row r="32" spans="2:12" s="1" customFormat="1" ht="7.15" customHeight="1">
      <c r="B32" s="32"/>
      <c r="L32" s="32"/>
    </row>
    <row r="33" spans="2:12" s="1" customFormat="1" ht="7.1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25.35" customHeight="1">
      <c r="B34" s="32"/>
      <c r="D34" s="97" t="s">
        <v>36</v>
      </c>
      <c r="J34" s="66">
        <f>ROUND(J133, 2)</f>
        <v>0</v>
      </c>
      <c r="L34" s="32"/>
    </row>
    <row r="35" spans="2:12" s="1" customFormat="1" ht="7.15" customHeight="1">
      <c r="B35" s="32"/>
      <c r="D35" s="53"/>
      <c r="E35" s="53"/>
      <c r="F35" s="53"/>
      <c r="G35" s="53"/>
      <c r="H35" s="53"/>
      <c r="I35" s="53"/>
      <c r="J35" s="53"/>
      <c r="K35" s="53"/>
      <c r="L35" s="32"/>
    </row>
    <row r="36" spans="2:12" s="1" customFormat="1" ht="14.45" customHeight="1">
      <c r="B36" s="32"/>
      <c r="F36" s="35" t="s">
        <v>38</v>
      </c>
      <c r="I36" s="35" t="s">
        <v>37</v>
      </c>
      <c r="J36" s="35" t="s">
        <v>39</v>
      </c>
      <c r="L36" s="32"/>
    </row>
    <row r="37" spans="2:12" s="1" customFormat="1" ht="14.45" customHeight="1">
      <c r="B37" s="32"/>
      <c r="D37" s="55" t="s">
        <v>40</v>
      </c>
      <c r="E37" s="27" t="s">
        <v>41</v>
      </c>
      <c r="F37" s="86">
        <f>ROUND((SUM(BE133:BE275)),  2)</f>
        <v>0</v>
      </c>
      <c r="I37" s="98">
        <v>0.21</v>
      </c>
      <c r="J37" s="86">
        <f>ROUND(((SUM(BE133:BE275))*I37),  2)</f>
        <v>0</v>
      </c>
      <c r="L37" s="32"/>
    </row>
    <row r="38" spans="2:12" s="1" customFormat="1" ht="14.45" customHeight="1">
      <c r="B38" s="32"/>
      <c r="E38" s="27" t="s">
        <v>42</v>
      </c>
      <c r="F38" s="86">
        <f>ROUND((SUM(BF133:BF275)),  2)</f>
        <v>0</v>
      </c>
      <c r="I38" s="98">
        <v>0.12</v>
      </c>
      <c r="J38" s="86">
        <f>ROUND(((SUM(BF133:BF275))*I38),  2)</f>
        <v>0</v>
      </c>
      <c r="L38" s="32"/>
    </row>
    <row r="39" spans="2:12" s="1" customFormat="1" ht="14.45" hidden="1" customHeight="1">
      <c r="B39" s="32"/>
      <c r="E39" s="27" t="s">
        <v>43</v>
      </c>
      <c r="F39" s="86">
        <f>ROUND((SUM(BG133:BG275)),  2)</f>
        <v>0</v>
      </c>
      <c r="I39" s="98">
        <v>0.21</v>
      </c>
      <c r="J39" s="86">
        <f>0</f>
        <v>0</v>
      </c>
      <c r="L39" s="32"/>
    </row>
    <row r="40" spans="2:12" s="1" customFormat="1" ht="14.45" hidden="1" customHeight="1">
      <c r="B40" s="32"/>
      <c r="E40" s="27" t="s">
        <v>44</v>
      </c>
      <c r="F40" s="86">
        <f>ROUND((SUM(BH133:BH275)),  2)</f>
        <v>0</v>
      </c>
      <c r="I40" s="98">
        <v>0.12</v>
      </c>
      <c r="J40" s="86">
        <f>0</f>
        <v>0</v>
      </c>
      <c r="L40" s="32"/>
    </row>
    <row r="41" spans="2:12" s="1" customFormat="1" ht="14.45" hidden="1" customHeight="1">
      <c r="B41" s="32"/>
      <c r="E41" s="27" t="s">
        <v>45</v>
      </c>
      <c r="F41" s="86">
        <f>ROUND((SUM(BI133:BI275)),  2)</f>
        <v>0</v>
      </c>
      <c r="I41" s="98">
        <v>0</v>
      </c>
      <c r="J41" s="86">
        <f>0</f>
        <v>0</v>
      </c>
      <c r="L41" s="32"/>
    </row>
    <row r="42" spans="2:12" s="1" customFormat="1" ht="7.15" customHeight="1">
      <c r="B42" s="32"/>
      <c r="L42" s="32"/>
    </row>
    <row r="43" spans="2:12" s="1" customFormat="1" ht="25.35" customHeight="1">
      <c r="B43" s="32"/>
      <c r="C43" s="99"/>
      <c r="D43" s="100" t="s">
        <v>46</v>
      </c>
      <c r="E43" s="57"/>
      <c r="F43" s="57"/>
      <c r="G43" s="101" t="s">
        <v>47</v>
      </c>
      <c r="H43" s="102" t="s">
        <v>48</v>
      </c>
      <c r="I43" s="57"/>
      <c r="J43" s="103">
        <f>SUM(J34:J41)</f>
        <v>0</v>
      </c>
      <c r="K43" s="104"/>
      <c r="L43" s="32"/>
    </row>
    <row r="44" spans="2:12" s="1" customFormat="1" ht="14.45" customHeight="1">
      <c r="B44" s="32"/>
      <c r="L44" s="32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42"/>
      <c r="J50" s="42"/>
      <c r="K50" s="42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3" t="s">
        <v>51</v>
      </c>
      <c r="E61" s="34"/>
      <c r="F61" s="105" t="s">
        <v>52</v>
      </c>
      <c r="G61" s="43" t="s">
        <v>51</v>
      </c>
      <c r="H61" s="34"/>
      <c r="I61" s="34"/>
      <c r="J61" s="106" t="s">
        <v>52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42"/>
      <c r="J65" s="42"/>
      <c r="K65" s="42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3" t="s">
        <v>51</v>
      </c>
      <c r="E76" s="34"/>
      <c r="F76" s="105" t="s">
        <v>52</v>
      </c>
      <c r="G76" s="43" t="s">
        <v>51</v>
      </c>
      <c r="H76" s="34"/>
      <c r="I76" s="34"/>
      <c r="J76" s="106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7.1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5.15" customHeight="1">
      <c r="B82" s="32"/>
      <c r="C82" s="21" t="s">
        <v>249</v>
      </c>
      <c r="L82" s="32"/>
    </row>
    <row r="83" spans="2:12" s="1" customFormat="1" ht="7.1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49" t="str">
        <f>E7</f>
        <v>Pobytová odlehčovací služba Zábřeh - Sušilova</v>
      </c>
      <c r="F85" s="250"/>
      <c r="G85" s="250"/>
      <c r="H85" s="250"/>
      <c r="L85" s="32"/>
    </row>
    <row r="86" spans="2:12" ht="12" customHeight="1">
      <c r="B86" s="20"/>
      <c r="C86" s="27" t="s">
        <v>191</v>
      </c>
      <c r="L86" s="20"/>
    </row>
    <row r="87" spans="2:12" ht="16.5" customHeight="1">
      <c r="B87" s="20"/>
      <c r="E87" s="249" t="s">
        <v>194</v>
      </c>
      <c r="F87" s="209"/>
      <c r="G87" s="209"/>
      <c r="H87" s="209"/>
      <c r="L87" s="20"/>
    </row>
    <row r="88" spans="2:12" ht="12" customHeight="1">
      <c r="B88" s="20"/>
      <c r="C88" s="27" t="s">
        <v>3006</v>
      </c>
      <c r="L88" s="20"/>
    </row>
    <row r="89" spans="2:12" s="1" customFormat="1" ht="16.5" customHeight="1">
      <c r="B89" s="32"/>
      <c r="E89" s="231" t="s">
        <v>3007</v>
      </c>
      <c r="F89" s="248"/>
      <c r="G89" s="248"/>
      <c r="H89" s="248"/>
      <c r="L89" s="32"/>
    </row>
    <row r="90" spans="2:12" s="1" customFormat="1" ht="12" customHeight="1">
      <c r="B90" s="32"/>
      <c r="C90" s="27" t="s">
        <v>3008</v>
      </c>
      <c r="L90" s="32"/>
    </row>
    <row r="91" spans="2:12" s="1" customFormat="1" ht="16.5" customHeight="1">
      <c r="B91" s="32"/>
      <c r="E91" s="243" t="str">
        <f>E13</f>
        <v>SO05 - UTCH</v>
      </c>
      <c r="F91" s="248"/>
      <c r="G91" s="248"/>
      <c r="H91" s="248"/>
      <c r="L91" s="32"/>
    </row>
    <row r="92" spans="2:12" s="1" customFormat="1" ht="7.15" customHeight="1">
      <c r="B92" s="32"/>
      <c r="L92" s="32"/>
    </row>
    <row r="93" spans="2:12" s="1" customFormat="1" ht="12" customHeight="1">
      <c r="B93" s="32"/>
      <c r="C93" s="27" t="s">
        <v>20</v>
      </c>
      <c r="F93" s="25" t="str">
        <f>F16</f>
        <v xml:space="preserve"> Zábřeh, Sušilova 1375/41</v>
      </c>
      <c r="I93" s="27" t="s">
        <v>22</v>
      </c>
      <c r="J93" s="52" t="str">
        <f>IF(J16="","",J16)</f>
        <v>5. 7. 2024</v>
      </c>
      <c r="L93" s="32"/>
    </row>
    <row r="94" spans="2:12" s="1" customFormat="1" ht="7.15" customHeight="1">
      <c r="B94" s="32"/>
      <c r="L94" s="32"/>
    </row>
    <row r="95" spans="2:12" s="1" customFormat="1" ht="25.7" customHeight="1">
      <c r="B95" s="32"/>
      <c r="C95" s="27" t="s">
        <v>24</v>
      </c>
      <c r="F95" s="25" t="str">
        <f>E19</f>
        <v>Město Zábřeh</v>
      </c>
      <c r="I95" s="27" t="s">
        <v>30</v>
      </c>
      <c r="J95" s="30" t="str">
        <f>E25</f>
        <v>Ing. arch. Josef Hlavatý</v>
      </c>
      <c r="L95" s="32"/>
    </row>
    <row r="96" spans="2:12" s="1" customFormat="1" ht="15.2" customHeight="1">
      <c r="B96" s="32"/>
      <c r="C96" s="27" t="s">
        <v>28</v>
      </c>
      <c r="F96" s="25" t="str">
        <f>IF(E22="","",E22)</f>
        <v>Vyplň údaj</v>
      </c>
      <c r="I96" s="27" t="s">
        <v>33</v>
      </c>
      <c r="J96" s="30" t="str">
        <f>E28</f>
        <v>Jaroslav Kudláček</v>
      </c>
      <c r="L96" s="32"/>
    </row>
    <row r="97" spans="2:47" s="1" customFormat="1" ht="10.15" customHeight="1">
      <c r="B97" s="32"/>
      <c r="L97" s="32"/>
    </row>
    <row r="98" spans="2:47" s="1" customFormat="1" ht="29.25" customHeight="1">
      <c r="B98" s="32"/>
      <c r="C98" s="107" t="s">
        <v>250</v>
      </c>
      <c r="D98" s="99"/>
      <c r="E98" s="99"/>
      <c r="F98" s="99"/>
      <c r="G98" s="99"/>
      <c r="H98" s="99"/>
      <c r="I98" s="99"/>
      <c r="J98" s="108" t="s">
        <v>251</v>
      </c>
      <c r="K98" s="99"/>
      <c r="L98" s="32"/>
    </row>
    <row r="99" spans="2:47" s="1" customFormat="1" ht="10.15" customHeight="1">
      <c r="B99" s="32"/>
      <c r="L99" s="32"/>
    </row>
    <row r="100" spans="2:47" s="1" customFormat="1" ht="22.9" customHeight="1">
      <c r="B100" s="32"/>
      <c r="C100" s="109" t="s">
        <v>252</v>
      </c>
      <c r="J100" s="66">
        <f>J133</f>
        <v>0</v>
      </c>
      <c r="L100" s="32"/>
      <c r="AU100" s="17" t="s">
        <v>253</v>
      </c>
    </row>
    <row r="101" spans="2:47" s="8" customFormat="1" ht="25.15" customHeight="1">
      <c r="B101" s="110"/>
      <c r="D101" s="111" t="s">
        <v>254</v>
      </c>
      <c r="E101" s="112"/>
      <c r="F101" s="112"/>
      <c r="G101" s="112"/>
      <c r="H101" s="112"/>
      <c r="I101" s="112"/>
      <c r="J101" s="113">
        <f>J134</f>
        <v>0</v>
      </c>
      <c r="L101" s="110"/>
    </row>
    <row r="102" spans="2:47" s="9" customFormat="1" ht="19.899999999999999" customHeight="1">
      <c r="B102" s="114"/>
      <c r="D102" s="115" t="s">
        <v>260</v>
      </c>
      <c r="E102" s="116"/>
      <c r="F102" s="116"/>
      <c r="G102" s="116"/>
      <c r="H102" s="116"/>
      <c r="I102" s="116"/>
      <c r="J102" s="117">
        <f>J135</f>
        <v>0</v>
      </c>
      <c r="L102" s="114"/>
    </row>
    <row r="103" spans="2:47" s="8" customFormat="1" ht="25.15" customHeight="1">
      <c r="B103" s="110"/>
      <c r="D103" s="111" t="s">
        <v>262</v>
      </c>
      <c r="E103" s="112"/>
      <c r="F103" s="112"/>
      <c r="G103" s="112"/>
      <c r="H103" s="112"/>
      <c r="I103" s="112"/>
      <c r="J103" s="113">
        <f>J137</f>
        <v>0</v>
      </c>
      <c r="L103" s="110"/>
    </row>
    <row r="104" spans="2:47" s="9" customFormat="1" ht="19.899999999999999" customHeight="1">
      <c r="B104" s="114"/>
      <c r="D104" s="115" t="s">
        <v>4969</v>
      </c>
      <c r="E104" s="116"/>
      <c r="F104" s="116"/>
      <c r="G104" s="116"/>
      <c r="H104" s="116"/>
      <c r="I104" s="116"/>
      <c r="J104" s="117">
        <f>J138</f>
        <v>0</v>
      </c>
      <c r="L104" s="114"/>
    </row>
    <row r="105" spans="2:47" s="9" customFormat="1" ht="19.899999999999999" customHeight="1">
      <c r="B105" s="114"/>
      <c r="D105" s="115" t="s">
        <v>4970</v>
      </c>
      <c r="E105" s="116"/>
      <c r="F105" s="116"/>
      <c r="G105" s="116"/>
      <c r="H105" s="116"/>
      <c r="I105" s="116"/>
      <c r="J105" s="117">
        <f>J173</f>
        <v>0</v>
      </c>
      <c r="L105" s="114"/>
    </row>
    <row r="106" spans="2:47" s="9" customFormat="1" ht="19.899999999999999" customHeight="1">
      <c r="B106" s="114"/>
      <c r="D106" s="115" t="s">
        <v>4971</v>
      </c>
      <c r="E106" s="116"/>
      <c r="F106" s="116"/>
      <c r="G106" s="116"/>
      <c r="H106" s="116"/>
      <c r="I106" s="116"/>
      <c r="J106" s="117">
        <f>J197</f>
        <v>0</v>
      </c>
      <c r="L106" s="114"/>
    </row>
    <row r="107" spans="2:47" s="9" customFormat="1" ht="19.899999999999999" customHeight="1">
      <c r="B107" s="114"/>
      <c r="D107" s="115" t="s">
        <v>4972</v>
      </c>
      <c r="E107" s="116"/>
      <c r="F107" s="116"/>
      <c r="G107" s="116"/>
      <c r="H107" s="116"/>
      <c r="I107" s="116"/>
      <c r="J107" s="117">
        <f>J221</f>
        <v>0</v>
      </c>
      <c r="L107" s="114"/>
    </row>
    <row r="108" spans="2:47" s="9" customFormat="1" ht="19.899999999999999" customHeight="1">
      <c r="B108" s="114"/>
      <c r="D108" s="115" t="s">
        <v>4973</v>
      </c>
      <c r="E108" s="116"/>
      <c r="F108" s="116"/>
      <c r="G108" s="116"/>
      <c r="H108" s="116"/>
      <c r="I108" s="116"/>
      <c r="J108" s="117">
        <f>J254</f>
        <v>0</v>
      </c>
      <c r="L108" s="114"/>
    </row>
    <row r="109" spans="2:47" s="9" customFormat="1" ht="19.899999999999999" customHeight="1">
      <c r="B109" s="114"/>
      <c r="D109" s="115" t="s">
        <v>4974</v>
      </c>
      <c r="E109" s="116"/>
      <c r="F109" s="116"/>
      <c r="G109" s="116"/>
      <c r="H109" s="116"/>
      <c r="I109" s="116"/>
      <c r="J109" s="117">
        <f>J269</f>
        <v>0</v>
      </c>
      <c r="L109" s="114"/>
    </row>
    <row r="110" spans="2:47" s="1" customFormat="1" ht="21.75" customHeight="1">
      <c r="B110" s="32"/>
      <c r="L110" s="32"/>
    </row>
    <row r="111" spans="2:47" s="1" customFormat="1" ht="7.15" customHeight="1"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32"/>
    </row>
    <row r="115" spans="2:12" s="1" customFormat="1" ht="7.15" customHeight="1">
      <c r="B115" s="46"/>
      <c r="C115" s="47"/>
      <c r="D115" s="47"/>
      <c r="E115" s="47"/>
      <c r="F115" s="47"/>
      <c r="G115" s="47"/>
      <c r="H115" s="47"/>
      <c r="I115" s="47"/>
      <c r="J115" s="47"/>
      <c r="K115" s="47"/>
      <c r="L115" s="32"/>
    </row>
    <row r="116" spans="2:12" s="1" customFormat="1" ht="25.15" customHeight="1">
      <c r="B116" s="32"/>
      <c r="C116" s="21" t="s">
        <v>281</v>
      </c>
      <c r="L116" s="32"/>
    </row>
    <row r="117" spans="2:12" s="1" customFormat="1" ht="7.15" customHeight="1">
      <c r="B117" s="32"/>
      <c r="L117" s="32"/>
    </row>
    <row r="118" spans="2:12" s="1" customFormat="1" ht="12" customHeight="1">
      <c r="B118" s="32"/>
      <c r="C118" s="27" t="s">
        <v>16</v>
      </c>
      <c r="L118" s="32"/>
    </row>
    <row r="119" spans="2:12" s="1" customFormat="1" ht="16.5" customHeight="1">
      <c r="B119" s="32"/>
      <c r="E119" s="249" t="str">
        <f>E7</f>
        <v>Pobytová odlehčovací služba Zábřeh - Sušilova</v>
      </c>
      <c r="F119" s="250"/>
      <c r="G119" s="250"/>
      <c r="H119" s="250"/>
      <c r="L119" s="32"/>
    </row>
    <row r="120" spans="2:12" ht="12" customHeight="1">
      <c r="B120" s="20"/>
      <c r="C120" s="27" t="s">
        <v>191</v>
      </c>
      <c r="L120" s="20"/>
    </row>
    <row r="121" spans="2:12" ht="16.5" customHeight="1">
      <c r="B121" s="20"/>
      <c r="E121" s="249" t="s">
        <v>194</v>
      </c>
      <c r="F121" s="209"/>
      <c r="G121" s="209"/>
      <c r="H121" s="209"/>
      <c r="L121" s="20"/>
    </row>
    <row r="122" spans="2:12" ht="12" customHeight="1">
      <c r="B122" s="20"/>
      <c r="C122" s="27" t="s">
        <v>3006</v>
      </c>
      <c r="L122" s="20"/>
    </row>
    <row r="123" spans="2:12" s="1" customFormat="1" ht="16.5" customHeight="1">
      <c r="B123" s="32"/>
      <c r="E123" s="231" t="s">
        <v>3007</v>
      </c>
      <c r="F123" s="248"/>
      <c r="G123" s="248"/>
      <c r="H123" s="248"/>
      <c r="L123" s="32"/>
    </row>
    <row r="124" spans="2:12" s="1" customFormat="1" ht="12" customHeight="1">
      <c r="B124" s="32"/>
      <c r="C124" s="27" t="s">
        <v>3008</v>
      </c>
      <c r="L124" s="32"/>
    </row>
    <row r="125" spans="2:12" s="1" customFormat="1" ht="16.5" customHeight="1">
      <c r="B125" s="32"/>
      <c r="E125" s="243" t="str">
        <f>E13</f>
        <v>SO05 - UTCH</v>
      </c>
      <c r="F125" s="248"/>
      <c r="G125" s="248"/>
      <c r="H125" s="248"/>
      <c r="L125" s="32"/>
    </row>
    <row r="126" spans="2:12" s="1" customFormat="1" ht="7.15" customHeight="1">
      <c r="B126" s="32"/>
      <c r="L126" s="32"/>
    </row>
    <row r="127" spans="2:12" s="1" customFormat="1" ht="12" customHeight="1">
      <c r="B127" s="32"/>
      <c r="C127" s="27" t="s">
        <v>20</v>
      </c>
      <c r="F127" s="25" t="str">
        <f>F16</f>
        <v xml:space="preserve"> Zábřeh, Sušilova 1375/41</v>
      </c>
      <c r="I127" s="27" t="s">
        <v>22</v>
      </c>
      <c r="J127" s="52" t="str">
        <f>IF(J16="","",J16)</f>
        <v>5. 7. 2024</v>
      </c>
      <c r="L127" s="32"/>
    </row>
    <row r="128" spans="2:12" s="1" customFormat="1" ht="7.15" customHeight="1">
      <c r="B128" s="32"/>
      <c r="L128" s="32"/>
    </row>
    <row r="129" spans="2:65" s="1" customFormat="1" ht="25.7" customHeight="1">
      <c r="B129" s="32"/>
      <c r="C129" s="27" t="s">
        <v>24</v>
      </c>
      <c r="F129" s="25" t="str">
        <f>E19</f>
        <v>Město Zábřeh</v>
      </c>
      <c r="I129" s="27" t="s">
        <v>30</v>
      </c>
      <c r="J129" s="30" t="str">
        <f>E25</f>
        <v>Ing. arch. Josef Hlavatý</v>
      </c>
      <c r="L129" s="32"/>
    </row>
    <row r="130" spans="2:65" s="1" customFormat="1" ht="15.2" customHeight="1">
      <c r="B130" s="32"/>
      <c r="C130" s="27" t="s">
        <v>28</v>
      </c>
      <c r="F130" s="25" t="str">
        <f>IF(E22="","",E22)</f>
        <v>Vyplň údaj</v>
      </c>
      <c r="I130" s="27" t="s">
        <v>33</v>
      </c>
      <c r="J130" s="30" t="str">
        <f>E28</f>
        <v>Jaroslav Kudláček</v>
      </c>
      <c r="L130" s="32"/>
    </row>
    <row r="131" spans="2:65" s="1" customFormat="1" ht="10.15" customHeight="1">
      <c r="B131" s="32"/>
      <c r="L131" s="32"/>
    </row>
    <row r="132" spans="2:65" s="10" customFormat="1" ht="29.25" customHeight="1">
      <c r="B132" s="118"/>
      <c r="C132" s="119" t="s">
        <v>282</v>
      </c>
      <c r="D132" s="120" t="s">
        <v>61</v>
      </c>
      <c r="E132" s="120" t="s">
        <v>57</v>
      </c>
      <c r="F132" s="120" t="s">
        <v>58</v>
      </c>
      <c r="G132" s="120" t="s">
        <v>283</v>
      </c>
      <c r="H132" s="120" t="s">
        <v>284</v>
      </c>
      <c r="I132" s="120" t="s">
        <v>285</v>
      </c>
      <c r="J132" s="120" t="s">
        <v>251</v>
      </c>
      <c r="K132" s="121" t="s">
        <v>286</v>
      </c>
      <c r="L132" s="118"/>
      <c r="M132" s="59" t="s">
        <v>1</v>
      </c>
      <c r="N132" s="60" t="s">
        <v>40</v>
      </c>
      <c r="O132" s="60" t="s">
        <v>287</v>
      </c>
      <c r="P132" s="60" t="s">
        <v>288</v>
      </c>
      <c r="Q132" s="60" t="s">
        <v>289</v>
      </c>
      <c r="R132" s="60" t="s">
        <v>290</v>
      </c>
      <c r="S132" s="60" t="s">
        <v>291</v>
      </c>
      <c r="T132" s="61" t="s">
        <v>292</v>
      </c>
    </row>
    <row r="133" spans="2:65" s="1" customFormat="1" ht="22.9" customHeight="1">
      <c r="B133" s="32"/>
      <c r="C133" s="64" t="s">
        <v>293</v>
      </c>
      <c r="J133" s="122">
        <f>BK133</f>
        <v>0</v>
      </c>
      <c r="L133" s="32"/>
      <c r="M133" s="62"/>
      <c r="N133" s="53"/>
      <c r="O133" s="53"/>
      <c r="P133" s="123">
        <f>P134+P137</f>
        <v>0</v>
      </c>
      <c r="Q133" s="53"/>
      <c r="R133" s="123">
        <f>R134+R137</f>
        <v>5.3131999999999993</v>
      </c>
      <c r="S133" s="53"/>
      <c r="T133" s="124">
        <f>T134+T137</f>
        <v>0</v>
      </c>
      <c r="AT133" s="17" t="s">
        <v>75</v>
      </c>
      <c r="AU133" s="17" t="s">
        <v>253</v>
      </c>
      <c r="BK133" s="125">
        <f>BK134+BK137</f>
        <v>0</v>
      </c>
    </row>
    <row r="134" spans="2:65" s="11" customFormat="1" ht="25.9" customHeight="1">
      <c r="B134" s="126"/>
      <c r="D134" s="127" t="s">
        <v>75</v>
      </c>
      <c r="E134" s="128" t="s">
        <v>294</v>
      </c>
      <c r="F134" s="128" t="s">
        <v>295</v>
      </c>
      <c r="I134" s="129"/>
      <c r="J134" s="130">
        <f>BK134</f>
        <v>0</v>
      </c>
      <c r="L134" s="126"/>
      <c r="M134" s="131"/>
      <c r="P134" s="132">
        <f>P135</f>
        <v>0</v>
      </c>
      <c r="R134" s="132">
        <f>R135</f>
        <v>2.1000000000000001E-2</v>
      </c>
      <c r="T134" s="133">
        <f>T135</f>
        <v>0</v>
      </c>
      <c r="AR134" s="127" t="s">
        <v>83</v>
      </c>
      <c r="AT134" s="134" t="s">
        <v>75</v>
      </c>
      <c r="AU134" s="134" t="s">
        <v>76</v>
      </c>
      <c r="AY134" s="127" t="s">
        <v>296</v>
      </c>
      <c r="BK134" s="135">
        <f>BK135</f>
        <v>0</v>
      </c>
    </row>
    <row r="135" spans="2:65" s="11" customFormat="1" ht="22.9" customHeight="1">
      <c r="B135" s="126"/>
      <c r="D135" s="127" t="s">
        <v>75</v>
      </c>
      <c r="E135" s="136" t="s">
        <v>354</v>
      </c>
      <c r="F135" s="136" t="s">
        <v>1333</v>
      </c>
      <c r="I135" s="129"/>
      <c r="J135" s="137">
        <f>BK135</f>
        <v>0</v>
      </c>
      <c r="L135" s="126"/>
      <c r="M135" s="131"/>
      <c r="P135" s="132">
        <f>P136</f>
        <v>0</v>
      </c>
      <c r="R135" s="132">
        <f>R136</f>
        <v>2.1000000000000001E-2</v>
      </c>
      <c r="T135" s="133">
        <f>T136</f>
        <v>0</v>
      </c>
      <c r="AR135" s="127" t="s">
        <v>83</v>
      </c>
      <c r="AT135" s="134" t="s">
        <v>75</v>
      </c>
      <c r="AU135" s="134" t="s">
        <v>83</v>
      </c>
      <c r="AY135" s="127" t="s">
        <v>296</v>
      </c>
      <c r="BK135" s="135">
        <f>BK136</f>
        <v>0</v>
      </c>
    </row>
    <row r="136" spans="2:65" s="1" customFormat="1" ht="37.9" customHeight="1">
      <c r="B136" s="32"/>
      <c r="C136" s="138" t="s">
        <v>83</v>
      </c>
      <c r="D136" s="138" t="s">
        <v>298</v>
      </c>
      <c r="E136" s="139" t="s">
        <v>4435</v>
      </c>
      <c r="F136" s="140" t="s">
        <v>4436</v>
      </c>
      <c r="G136" s="141" t="s">
        <v>301</v>
      </c>
      <c r="H136" s="142">
        <v>100</v>
      </c>
      <c r="I136" s="143"/>
      <c r="J136" s="144">
        <f>ROUND(I136*H136,2)</f>
        <v>0</v>
      </c>
      <c r="K136" s="140" t="s">
        <v>1</v>
      </c>
      <c r="L136" s="32"/>
      <c r="M136" s="145" t="s">
        <v>1</v>
      </c>
      <c r="N136" s="146" t="s">
        <v>41</v>
      </c>
      <c r="P136" s="147">
        <f>O136*H136</f>
        <v>0</v>
      </c>
      <c r="Q136" s="147">
        <v>2.1000000000000001E-4</v>
      </c>
      <c r="R136" s="147">
        <f>Q136*H136</f>
        <v>2.1000000000000001E-2</v>
      </c>
      <c r="S136" s="147">
        <v>0</v>
      </c>
      <c r="T136" s="148">
        <f>S136*H136</f>
        <v>0</v>
      </c>
      <c r="AR136" s="149" t="s">
        <v>107</v>
      </c>
      <c r="AT136" s="149" t="s">
        <v>298</v>
      </c>
      <c r="AU136" s="149" t="s">
        <v>85</v>
      </c>
      <c r="AY136" s="17" t="s">
        <v>296</v>
      </c>
      <c r="BE136" s="150">
        <f>IF(N136="základní",J136,0)</f>
        <v>0</v>
      </c>
      <c r="BF136" s="150">
        <f>IF(N136="snížená",J136,0)</f>
        <v>0</v>
      </c>
      <c r="BG136" s="150">
        <f>IF(N136="zákl. přenesená",J136,0)</f>
        <v>0</v>
      </c>
      <c r="BH136" s="150">
        <f>IF(N136="sníž. přenesená",J136,0)</f>
        <v>0</v>
      </c>
      <c r="BI136" s="150">
        <f>IF(N136="nulová",J136,0)</f>
        <v>0</v>
      </c>
      <c r="BJ136" s="17" t="s">
        <v>83</v>
      </c>
      <c r="BK136" s="150">
        <f>ROUND(I136*H136,2)</f>
        <v>0</v>
      </c>
      <c r="BL136" s="17" t="s">
        <v>107</v>
      </c>
      <c r="BM136" s="149" t="s">
        <v>4975</v>
      </c>
    </row>
    <row r="137" spans="2:65" s="11" customFormat="1" ht="25.9" customHeight="1">
      <c r="B137" s="126"/>
      <c r="D137" s="127" t="s">
        <v>75</v>
      </c>
      <c r="E137" s="128" t="s">
        <v>1410</v>
      </c>
      <c r="F137" s="128" t="s">
        <v>1411</v>
      </c>
      <c r="I137" s="129"/>
      <c r="J137" s="130">
        <f>BK137</f>
        <v>0</v>
      </c>
      <c r="L137" s="126"/>
      <c r="M137" s="131"/>
      <c r="P137" s="132">
        <f>P138+P173+P197+P221+P254+P269</f>
        <v>0</v>
      </c>
      <c r="R137" s="132">
        <f>R138+R173+R197+R221+R254+R269</f>
        <v>5.2921999999999993</v>
      </c>
      <c r="T137" s="133">
        <f>T138+T173+T197+T221+T254+T269</f>
        <v>0</v>
      </c>
      <c r="AR137" s="127" t="s">
        <v>85</v>
      </c>
      <c r="AT137" s="134" t="s">
        <v>75</v>
      </c>
      <c r="AU137" s="134" t="s">
        <v>76</v>
      </c>
      <c r="AY137" s="127" t="s">
        <v>296</v>
      </c>
      <c r="BK137" s="135">
        <f>BK138+BK173+BK197+BK221+BK254+BK269</f>
        <v>0</v>
      </c>
    </row>
    <row r="138" spans="2:65" s="11" customFormat="1" ht="22.9" customHeight="1">
      <c r="B138" s="126"/>
      <c r="D138" s="127" t="s">
        <v>75</v>
      </c>
      <c r="E138" s="136" t="s">
        <v>4976</v>
      </c>
      <c r="F138" s="136" t="s">
        <v>4977</v>
      </c>
      <c r="I138" s="129"/>
      <c r="J138" s="137">
        <f>BK138</f>
        <v>0</v>
      </c>
      <c r="L138" s="126"/>
      <c r="M138" s="131"/>
      <c r="P138" s="132">
        <f>SUM(P139:P172)</f>
        <v>0</v>
      </c>
      <c r="R138" s="132">
        <f>SUM(R139:R172)</f>
        <v>0</v>
      </c>
      <c r="T138" s="133">
        <f>SUM(T139:T172)</f>
        <v>0</v>
      </c>
      <c r="AR138" s="127" t="s">
        <v>85</v>
      </c>
      <c r="AT138" s="134" t="s">
        <v>75</v>
      </c>
      <c r="AU138" s="134" t="s">
        <v>83</v>
      </c>
      <c r="AY138" s="127" t="s">
        <v>296</v>
      </c>
      <c r="BK138" s="135">
        <f>SUM(BK139:BK172)</f>
        <v>0</v>
      </c>
    </row>
    <row r="139" spans="2:65" s="1" customFormat="1" ht="55.5" customHeight="1">
      <c r="B139" s="32"/>
      <c r="C139" s="138" t="s">
        <v>85</v>
      </c>
      <c r="D139" s="138" t="s">
        <v>298</v>
      </c>
      <c r="E139" s="139" t="s">
        <v>4978</v>
      </c>
      <c r="F139" s="140" t="s">
        <v>4979</v>
      </c>
      <c r="G139" s="141" t="s">
        <v>3209</v>
      </c>
      <c r="H139" s="142">
        <v>1</v>
      </c>
      <c r="I139" s="143"/>
      <c r="J139" s="144">
        <f t="shared" ref="J139:J172" si="0">ROUND(I139*H139,2)</f>
        <v>0</v>
      </c>
      <c r="K139" s="140" t="s">
        <v>1</v>
      </c>
      <c r="L139" s="32"/>
      <c r="M139" s="145" t="s">
        <v>1</v>
      </c>
      <c r="N139" s="146" t="s">
        <v>41</v>
      </c>
      <c r="P139" s="147">
        <f t="shared" ref="P139:P172" si="1">O139*H139</f>
        <v>0</v>
      </c>
      <c r="Q139" s="147">
        <v>0</v>
      </c>
      <c r="R139" s="147">
        <f t="shared" ref="R139:R172" si="2">Q139*H139</f>
        <v>0</v>
      </c>
      <c r="S139" s="147">
        <v>0</v>
      </c>
      <c r="T139" s="148">
        <f t="shared" ref="T139:T172" si="3">S139*H139</f>
        <v>0</v>
      </c>
      <c r="AR139" s="149" t="s">
        <v>378</v>
      </c>
      <c r="AT139" s="149" t="s">
        <v>298</v>
      </c>
      <c r="AU139" s="149" t="s">
        <v>85</v>
      </c>
      <c r="AY139" s="17" t="s">
        <v>296</v>
      </c>
      <c r="BE139" s="150">
        <f t="shared" ref="BE139:BE172" si="4">IF(N139="základní",J139,0)</f>
        <v>0</v>
      </c>
      <c r="BF139" s="150">
        <f t="shared" ref="BF139:BF172" si="5">IF(N139="snížená",J139,0)</f>
        <v>0</v>
      </c>
      <c r="BG139" s="150">
        <f t="shared" ref="BG139:BG172" si="6">IF(N139="zákl. přenesená",J139,0)</f>
        <v>0</v>
      </c>
      <c r="BH139" s="150">
        <f t="shared" ref="BH139:BH172" si="7">IF(N139="sníž. přenesená",J139,0)</f>
        <v>0</v>
      </c>
      <c r="BI139" s="150">
        <f t="shared" ref="BI139:BI172" si="8">IF(N139="nulová",J139,0)</f>
        <v>0</v>
      </c>
      <c r="BJ139" s="17" t="s">
        <v>83</v>
      </c>
      <c r="BK139" s="150">
        <f t="shared" ref="BK139:BK172" si="9">ROUND(I139*H139,2)</f>
        <v>0</v>
      </c>
      <c r="BL139" s="17" t="s">
        <v>378</v>
      </c>
      <c r="BM139" s="149" t="s">
        <v>4980</v>
      </c>
    </row>
    <row r="140" spans="2:65" s="1" customFormat="1" ht="24.2" customHeight="1">
      <c r="B140" s="32"/>
      <c r="C140" s="138" t="s">
        <v>94</v>
      </c>
      <c r="D140" s="138" t="s">
        <v>298</v>
      </c>
      <c r="E140" s="139" t="s">
        <v>4981</v>
      </c>
      <c r="F140" s="140" t="s">
        <v>4982</v>
      </c>
      <c r="G140" s="141" t="s">
        <v>3209</v>
      </c>
      <c r="H140" s="142">
        <v>1</v>
      </c>
      <c r="I140" s="143"/>
      <c r="J140" s="144">
        <f t="shared" si="0"/>
        <v>0</v>
      </c>
      <c r="K140" s="140" t="s">
        <v>1</v>
      </c>
      <c r="L140" s="32"/>
      <c r="M140" s="145" t="s">
        <v>1</v>
      </c>
      <c r="N140" s="146" t="s">
        <v>41</v>
      </c>
      <c r="P140" s="147">
        <f t="shared" si="1"/>
        <v>0</v>
      </c>
      <c r="Q140" s="147">
        <v>0</v>
      </c>
      <c r="R140" s="147">
        <f t="shared" si="2"/>
        <v>0</v>
      </c>
      <c r="S140" s="147">
        <v>0</v>
      </c>
      <c r="T140" s="148">
        <f t="shared" si="3"/>
        <v>0</v>
      </c>
      <c r="AR140" s="149" t="s">
        <v>378</v>
      </c>
      <c r="AT140" s="149" t="s">
        <v>298</v>
      </c>
      <c r="AU140" s="149" t="s">
        <v>85</v>
      </c>
      <c r="AY140" s="17" t="s">
        <v>296</v>
      </c>
      <c r="BE140" s="150">
        <f t="shared" si="4"/>
        <v>0</v>
      </c>
      <c r="BF140" s="150">
        <f t="shared" si="5"/>
        <v>0</v>
      </c>
      <c r="BG140" s="150">
        <f t="shared" si="6"/>
        <v>0</v>
      </c>
      <c r="BH140" s="150">
        <f t="shared" si="7"/>
        <v>0</v>
      </c>
      <c r="BI140" s="150">
        <f t="shared" si="8"/>
        <v>0</v>
      </c>
      <c r="BJ140" s="17" t="s">
        <v>83</v>
      </c>
      <c r="BK140" s="150">
        <f t="shared" si="9"/>
        <v>0</v>
      </c>
      <c r="BL140" s="17" t="s">
        <v>378</v>
      </c>
      <c r="BM140" s="149" t="s">
        <v>4983</v>
      </c>
    </row>
    <row r="141" spans="2:65" s="1" customFormat="1" ht="16.5" customHeight="1">
      <c r="B141" s="32"/>
      <c r="C141" s="138" t="s">
        <v>107</v>
      </c>
      <c r="D141" s="138" t="s">
        <v>298</v>
      </c>
      <c r="E141" s="139" t="s">
        <v>4984</v>
      </c>
      <c r="F141" s="140" t="s">
        <v>4985</v>
      </c>
      <c r="G141" s="141" t="s">
        <v>3209</v>
      </c>
      <c r="H141" s="142">
        <v>4</v>
      </c>
      <c r="I141" s="143"/>
      <c r="J141" s="144">
        <f t="shared" si="0"/>
        <v>0</v>
      </c>
      <c r="K141" s="140" t="s">
        <v>1</v>
      </c>
      <c r="L141" s="32"/>
      <c r="M141" s="145" t="s">
        <v>1</v>
      </c>
      <c r="N141" s="146" t="s">
        <v>41</v>
      </c>
      <c r="P141" s="147">
        <f t="shared" si="1"/>
        <v>0</v>
      </c>
      <c r="Q141" s="147">
        <v>0</v>
      </c>
      <c r="R141" s="147">
        <f t="shared" si="2"/>
        <v>0</v>
      </c>
      <c r="S141" s="147">
        <v>0</v>
      </c>
      <c r="T141" s="148">
        <f t="shared" si="3"/>
        <v>0</v>
      </c>
      <c r="AR141" s="149" t="s">
        <v>378</v>
      </c>
      <c r="AT141" s="149" t="s">
        <v>298</v>
      </c>
      <c r="AU141" s="149" t="s">
        <v>85</v>
      </c>
      <c r="AY141" s="17" t="s">
        <v>296</v>
      </c>
      <c r="BE141" s="150">
        <f t="shared" si="4"/>
        <v>0</v>
      </c>
      <c r="BF141" s="150">
        <f t="shared" si="5"/>
        <v>0</v>
      </c>
      <c r="BG141" s="150">
        <f t="shared" si="6"/>
        <v>0</v>
      </c>
      <c r="BH141" s="150">
        <f t="shared" si="7"/>
        <v>0</v>
      </c>
      <c r="BI141" s="150">
        <f t="shared" si="8"/>
        <v>0</v>
      </c>
      <c r="BJ141" s="17" t="s">
        <v>83</v>
      </c>
      <c r="BK141" s="150">
        <f t="shared" si="9"/>
        <v>0</v>
      </c>
      <c r="BL141" s="17" t="s">
        <v>378</v>
      </c>
      <c r="BM141" s="149" t="s">
        <v>4986</v>
      </c>
    </row>
    <row r="142" spans="2:65" s="1" customFormat="1" ht="24.2" customHeight="1">
      <c r="B142" s="32"/>
      <c r="C142" s="138" t="s">
        <v>332</v>
      </c>
      <c r="D142" s="138" t="s">
        <v>298</v>
      </c>
      <c r="E142" s="139" t="s">
        <v>4987</v>
      </c>
      <c r="F142" s="140" t="s">
        <v>4988</v>
      </c>
      <c r="G142" s="141" t="s">
        <v>3209</v>
      </c>
      <c r="H142" s="142">
        <v>1</v>
      </c>
      <c r="I142" s="143"/>
      <c r="J142" s="144">
        <f t="shared" si="0"/>
        <v>0</v>
      </c>
      <c r="K142" s="140" t="s">
        <v>1</v>
      </c>
      <c r="L142" s="32"/>
      <c r="M142" s="145" t="s">
        <v>1</v>
      </c>
      <c r="N142" s="146" t="s">
        <v>41</v>
      </c>
      <c r="P142" s="147">
        <f t="shared" si="1"/>
        <v>0</v>
      </c>
      <c r="Q142" s="147">
        <v>0</v>
      </c>
      <c r="R142" s="147">
        <f t="shared" si="2"/>
        <v>0</v>
      </c>
      <c r="S142" s="147">
        <v>0</v>
      </c>
      <c r="T142" s="148">
        <f t="shared" si="3"/>
        <v>0</v>
      </c>
      <c r="AR142" s="149" t="s">
        <v>378</v>
      </c>
      <c r="AT142" s="149" t="s">
        <v>298</v>
      </c>
      <c r="AU142" s="149" t="s">
        <v>85</v>
      </c>
      <c r="AY142" s="17" t="s">
        <v>296</v>
      </c>
      <c r="BE142" s="150">
        <f t="shared" si="4"/>
        <v>0</v>
      </c>
      <c r="BF142" s="150">
        <f t="shared" si="5"/>
        <v>0</v>
      </c>
      <c r="BG142" s="150">
        <f t="shared" si="6"/>
        <v>0</v>
      </c>
      <c r="BH142" s="150">
        <f t="shared" si="7"/>
        <v>0</v>
      </c>
      <c r="BI142" s="150">
        <f t="shared" si="8"/>
        <v>0</v>
      </c>
      <c r="BJ142" s="17" t="s">
        <v>83</v>
      </c>
      <c r="BK142" s="150">
        <f t="shared" si="9"/>
        <v>0</v>
      </c>
      <c r="BL142" s="17" t="s">
        <v>378</v>
      </c>
      <c r="BM142" s="149" t="s">
        <v>4989</v>
      </c>
    </row>
    <row r="143" spans="2:65" s="1" customFormat="1" ht="33" customHeight="1">
      <c r="B143" s="32"/>
      <c r="C143" s="138" t="s">
        <v>336</v>
      </c>
      <c r="D143" s="138" t="s">
        <v>298</v>
      </c>
      <c r="E143" s="139" t="s">
        <v>4990</v>
      </c>
      <c r="F143" s="140" t="s">
        <v>4991</v>
      </c>
      <c r="G143" s="141" t="s">
        <v>3209</v>
      </c>
      <c r="H143" s="142">
        <v>1</v>
      </c>
      <c r="I143" s="143"/>
      <c r="J143" s="144">
        <f t="shared" si="0"/>
        <v>0</v>
      </c>
      <c r="K143" s="140" t="s">
        <v>1</v>
      </c>
      <c r="L143" s="32"/>
      <c r="M143" s="145" t="s">
        <v>1</v>
      </c>
      <c r="N143" s="146" t="s">
        <v>41</v>
      </c>
      <c r="P143" s="147">
        <f t="shared" si="1"/>
        <v>0</v>
      </c>
      <c r="Q143" s="147">
        <v>0</v>
      </c>
      <c r="R143" s="147">
        <f t="shared" si="2"/>
        <v>0</v>
      </c>
      <c r="S143" s="147">
        <v>0</v>
      </c>
      <c r="T143" s="148">
        <f t="shared" si="3"/>
        <v>0</v>
      </c>
      <c r="AR143" s="149" t="s">
        <v>378</v>
      </c>
      <c r="AT143" s="149" t="s">
        <v>298</v>
      </c>
      <c r="AU143" s="149" t="s">
        <v>85</v>
      </c>
      <c r="AY143" s="17" t="s">
        <v>296</v>
      </c>
      <c r="BE143" s="150">
        <f t="shared" si="4"/>
        <v>0</v>
      </c>
      <c r="BF143" s="150">
        <f t="shared" si="5"/>
        <v>0</v>
      </c>
      <c r="BG143" s="150">
        <f t="shared" si="6"/>
        <v>0</v>
      </c>
      <c r="BH143" s="150">
        <f t="shared" si="7"/>
        <v>0</v>
      </c>
      <c r="BI143" s="150">
        <f t="shared" si="8"/>
        <v>0</v>
      </c>
      <c r="BJ143" s="17" t="s">
        <v>83</v>
      </c>
      <c r="BK143" s="150">
        <f t="shared" si="9"/>
        <v>0</v>
      </c>
      <c r="BL143" s="17" t="s">
        <v>378</v>
      </c>
      <c r="BM143" s="149" t="s">
        <v>4992</v>
      </c>
    </row>
    <row r="144" spans="2:65" s="1" customFormat="1" ht="24.2" customHeight="1">
      <c r="B144" s="32"/>
      <c r="C144" s="138" t="s">
        <v>342</v>
      </c>
      <c r="D144" s="138" t="s">
        <v>298</v>
      </c>
      <c r="E144" s="139" t="s">
        <v>4993</v>
      </c>
      <c r="F144" s="140" t="s">
        <v>4994</v>
      </c>
      <c r="G144" s="141" t="s">
        <v>3209</v>
      </c>
      <c r="H144" s="142">
        <v>1</v>
      </c>
      <c r="I144" s="143"/>
      <c r="J144" s="144">
        <f t="shared" si="0"/>
        <v>0</v>
      </c>
      <c r="K144" s="140" t="s">
        <v>1</v>
      </c>
      <c r="L144" s="32"/>
      <c r="M144" s="145" t="s">
        <v>1</v>
      </c>
      <c r="N144" s="146" t="s">
        <v>41</v>
      </c>
      <c r="P144" s="147">
        <f t="shared" si="1"/>
        <v>0</v>
      </c>
      <c r="Q144" s="147">
        <v>0</v>
      </c>
      <c r="R144" s="147">
        <f t="shared" si="2"/>
        <v>0</v>
      </c>
      <c r="S144" s="147">
        <v>0</v>
      </c>
      <c r="T144" s="148">
        <f t="shared" si="3"/>
        <v>0</v>
      </c>
      <c r="AR144" s="149" t="s">
        <v>378</v>
      </c>
      <c r="AT144" s="149" t="s">
        <v>298</v>
      </c>
      <c r="AU144" s="149" t="s">
        <v>85</v>
      </c>
      <c r="AY144" s="17" t="s">
        <v>296</v>
      </c>
      <c r="BE144" s="150">
        <f t="shared" si="4"/>
        <v>0</v>
      </c>
      <c r="BF144" s="150">
        <f t="shared" si="5"/>
        <v>0</v>
      </c>
      <c r="BG144" s="150">
        <f t="shared" si="6"/>
        <v>0</v>
      </c>
      <c r="BH144" s="150">
        <f t="shared" si="7"/>
        <v>0</v>
      </c>
      <c r="BI144" s="150">
        <f t="shared" si="8"/>
        <v>0</v>
      </c>
      <c r="BJ144" s="17" t="s">
        <v>83</v>
      </c>
      <c r="BK144" s="150">
        <f t="shared" si="9"/>
        <v>0</v>
      </c>
      <c r="BL144" s="17" t="s">
        <v>378</v>
      </c>
      <c r="BM144" s="149" t="s">
        <v>4995</v>
      </c>
    </row>
    <row r="145" spans="2:65" s="1" customFormat="1" ht="37.9" customHeight="1">
      <c r="B145" s="32"/>
      <c r="C145" s="138" t="s">
        <v>347</v>
      </c>
      <c r="D145" s="138" t="s">
        <v>298</v>
      </c>
      <c r="E145" s="139" t="s">
        <v>4996</v>
      </c>
      <c r="F145" s="140" t="s">
        <v>4997</v>
      </c>
      <c r="G145" s="141" t="s">
        <v>3209</v>
      </c>
      <c r="H145" s="142">
        <v>1</v>
      </c>
      <c r="I145" s="143"/>
      <c r="J145" s="144">
        <f t="shared" si="0"/>
        <v>0</v>
      </c>
      <c r="K145" s="140" t="s">
        <v>1</v>
      </c>
      <c r="L145" s="32"/>
      <c r="M145" s="145" t="s">
        <v>1</v>
      </c>
      <c r="N145" s="146" t="s">
        <v>41</v>
      </c>
      <c r="P145" s="147">
        <f t="shared" si="1"/>
        <v>0</v>
      </c>
      <c r="Q145" s="147">
        <v>0</v>
      </c>
      <c r="R145" s="147">
        <f t="shared" si="2"/>
        <v>0</v>
      </c>
      <c r="S145" s="147">
        <v>0</v>
      </c>
      <c r="T145" s="148">
        <f t="shared" si="3"/>
        <v>0</v>
      </c>
      <c r="AR145" s="149" t="s">
        <v>378</v>
      </c>
      <c r="AT145" s="149" t="s">
        <v>298</v>
      </c>
      <c r="AU145" s="149" t="s">
        <v>85</v>
      </c>
      <c r="AY145" s="17" t="s">
        <v>296</v>
      </c>
      <c r="BE145" s="150">
        <f t="shared" si="4"/>
        <v>0</v>
      </c>
      <c r="BF145" s="150">
        <f t="shared" si="5"/>
        <v>0</v>
      </c>
      <c r="BG145" s="150">
        <f t="shared" si="6"/>
        <v>0</v>
      </c>
      <c r="BH145" s="150">
        <f t="shared" si="7"/>
        <v>0</v>
      </c>
      <c r="BI145" s="150">
        <f t="shared" si="8"/>
        <v>0</v>
      </c>
      <c r="BJ145" s="17" t="s">
        <v>83</v>
      </c>
      <c r="BK145" s="150">
        <f t="shared" si="9"/>
        <v>0</v>
      </c>
      <c r="BL145" s="17" t="s">
        <v>378</v>
      </c>
      <c r="BM145" s="149" t="s">
        <v>4998</v>
      </c>
    </row>
    <row r="146" spans="2:65" s="1" customFormat="1" ht="37.9" customHeight="1">
      <c r="B146" s="32"/>
      <c r="C146" s="138" t="s">
        <v>354</v>
      </c>
      <c r="D146" s="138" t="s">
        <v>298</v>
      </c>
      <c r="E146" s="139" t="s">
        <v>4999</v>
      </c>
      <c r="F146" s="140" t="s">
        <v>5000</v>
      </c>
      <c r="G146" s="141" t="s">
        <v>3209</v>
      </c>
      <c r="H146" s="142">
        <v>2</v>
      </c>
      <c r="I146" s="143"/>
      <c r="J146" s="144">
        <f t="shared" si="0"/>
        <v>0</v>
      </c>
      <c r="K146" s="140" t="s">
        <v>1</v>
      </c>
      <c r="L146" s="32"/>
      <c r="M146" s="145" t="s">
        <v>1</v>
      </c>
      <c r="N146" s="146" t="s">
        <v>41</v>
      </c>
      <c r="P146" s="147">
        <f t="shared" si="1"/>
        <v>0</v>
      </c>
      <c r="Q146" s="147">
        <v>0</v>
      </c>
      <c r="R146" s="147">
        <f t="shared" si="2"/>
        <v>0</v>
      </c>
      <c r="S146" s="147">
        <v>0</v>
      </c>
      <c r="T146" s="148">
        <f t="shared" si="3"/>
        <v>0</v>
      </c>
      <c r="AR146" s="149" t="s">
        <v>378</v>
      </c>
      <c r="AT146" s="149" t="s">
        <v>298</v>
      </c>
      <c r="AU146" s="149" t="s">
        <v>85</v>
      </c>
      <c r="AY146" s="17" t="s">
        <v>296</v>
      </c>
      <c r="BE146" s="150">
        <f t="shared" si="4"/>
        <v>0</v>
      </c>
      <c r="BF146" s="150">
        <f t="shared" si="5"/>
        <v>0</v>
      </c>
      <c r="BG146" s="150">
        <f t="shared" si="6"/>
        <v>0</v>
      </c>
      <c r="BH146" s="150">
        <f t="shared" si="7"/>
        <v>0</v>
      </c>
      <c r="BI146" s="150">
        <f t="shared" si="8"/>
        <v>0</v>
      </c>
      <c r="BJ146" s="17" t="s">
        <v>83</v>
      </c>
      <c r="BK146" s="150">
        <f t="shared" si="9"/>
        <v>0</v>
      </c>
      <c r="BL146" s="17" t="s">
        <v>378</v>
      </c>
      <c r="BM146" s="149" t="s">
        <v>5001</v>
      </c>
    </row>
    <row r="147" spans="2:65" s="1" customFormat="1" ht="24.2" customHeight="1">
      <c r="B147" s="32"/>
      <c r="C147" s="138" t="s">
        <v>358</v>
      </c>
      <c r="D147" s="138" t="s">
        <v>298</v>
      </c>
      <c r="E147" s="139" t="s">
        <v>5002</v>
      </c>
      <c r="F147" s="140" t="s">
        <v>5003</v>
      </c>
      <c r="G147" s="141" t="s">
        <v>3209</v>
      </c>
      <c r="H147" s="142">
        <v>2</v>
      </c>
      <c r="I147" s="143"/>
      <c r="J147" s="144">
        <f t="shared" si="0"/>
        <v>0</v>
      </c>
      <c r="K147" s="140" t="s">
        <v>1</v>
      </c>
      <c r="L147" s="32"/>
      <c r="M147" s="145" t="s">
        <v>1</v>
      </c>
      <c r="N147" s="146" t="s">
        <v>41</v>
      </c>
      <c r="P147" s="147">
        <f t="shared" si="1"/>
        <v>0</v>
      </c>
      <c r="Q147" s="147">
        <v>0</v>
      </c>
      <c r="R147" s="147">
        <f t="shared" si="2"/>
        <v>0</v>
      </c>
      <c r="S147" s="147">
        <v>0</v>
      </c>
      <c r="T147" s="148">
        <f t="shared" si="3"/>
        <v>0</v>
      </c>
      <c r="AR147" s="149" t="s">
        <v>378</v>
      </c>
      <c r="AT147" s="149" t="s">
        <v>298</v>
      </c>
      <c r="AU147" s="149" t="s">
        <v>85</v>
      </c>
      <c r="AY147" s="17" t="s">
        <v>296</v>
      </c>
      <c r="BE147" s="150">
        <f t="shared" si="4"/>
        <v>0</v>
      </c>
      <c r="BF147" s="150">
        <f t="shared" si="5"/>
        <v>0</v>
      </c>
      <c r="BG147" s="150">
        <f t="shared" si="6"/>
        <v>0</v>
      </c>
      <c r="BH147" s="150">
        <f t="shared" si="7"/>
        <v>0</v>
      </c>
      <c r="BI147" s="150">
        <f t="shared" si="8"/>
        <v>0</v>
      </c>
      <c r="BJ147" s="17" t="s">
        <v>83</v>
      </c>
      <c r="BK147" s="150">
        <f t="shared" si="9"/>
        <v>0</v>
      </c>
      <c r="BL147" s="17" t="s">
        <v>378</v>
      </c>
      <c r="BM147" s="149" t="s">
        <v>5004</v>
      </c>
    </row>
    <row r="148" spans="2:65" s="1" customFormat="1" ht="44.25" customHeight="1">
      <c r="B148" s="32"/>
      <c r="C148" s="138" t="s">
        <v>365</v>
      </c>
      <c r="D148" s="138" t="s">
        <v>298</v>
      </c>
      <c r="E148" s="139" t="s">
        <v>5005</v>
      </c>
      <c r="F148" s="140" t="s">
        <v>5006</v>
      </c>
      <c r="G148" s="141" t="s">
        <v>3209</v>
      </c>
      <c r="H148" s="142">
        <v>1</v>
      </c>
      <c r="I148" s="143"/>
      <c r="J148" s="144">
        <f t="shared" si="0"/>
        <v>0</v>
      </c>
      <c r="K148" s="140" t="s">
        <v>1</v>
      </c>
      <c r="L148" s="32"/>
      <c r="M148" s="145" t="s">
        <v>1</v>
      </c>
      <c r="N148" s="146" t="s">
        <v>41</v>
      </c>
      <c r="P148" s="147">
        <f t="shared" si="1"/>
        <v>0</v>
      </c>
      <c r="Q148" s="147">
        <v>0</v>
      </c>
      <c r="R148" s="147">
        <f t="shared" si="2"/>
        <v>0</v>
      </c>
      <c r="S148" s="147">
        <v>0</v>
      </c>
      <c r="T148" s="148">
        <f t="shared" si="3"/>
        <v>0</v>
      </c>
      <c r="AR148" s="149" t="s">
        <v>378</v>
      </c>
      <c r="AT148" s="149" t="s">
        <v>298</v>
      </c>
      <c r="AU148" s="149" t="s">
        <v>85</v>
      </c>
      <c r="AY148" s="17" t="s">
        <v>296</v>
      </c>
      <c r="BE148" s="150">
        <f t="shared" si="4"/>
        <v>0</v>
      </c>
      <c r="BF148" s="150">
        <f t="shared" si="5"/>
        <v>0</v>
      </c>
      <c r="BG148" s="150">
        <f t="shared" si="6"/>
        <v>0</v>
      </c>
      <c r="BH148" s="150">
        <f t="shared" si="7"/>
        <v>0</v>
      </c>
      <c r="BI148" s="150">
        <f t="shared" si="8"/>
        <v>0</v>
      </c>
      <c r="BJ148" s="17" t="s">
        <v>83</v>
      </c>
      <c r="BK148" s="150">
        <f t="shared" si="9"/>
        <v>0</v>
      </c>
      <c r="BL148" s="17" t="s">
        <v>378</v>
      </c>
      <c r="BM148" s="149" t="s">
        <v>5007</v>
      </c>
    </row>
    <row r="149" spans="2:65" s="1" customFormat="1" ht="76.349999999999994" customHeight="1">
      <c r="B149" s="32"/>
      <c r="C149" s="138" t="s">
        <v>8</v>
      </c>
      <c r="D149" s="138" t="s">
        <v>298</v>
      </c>
      <c r="E149" s="139" t="s">
        <v>5008</v>
      </c>
      <c r="F149" s="140" t="s">
        <v>5009</v>
      </c>
      <c r="G149" s="141" t="s">
        <v>3209</v>
      </c>
      <c r="H149" s="142">
        <v>1</v>
      </c>
      <c r="I149" s="143"/>
      <c r="J149" s="144">
        <f t="shared" si="0"/>
        <v>0</v>
      </c>
      <c r="K149" s="140" t="s">
        <v>1</v>
      </c>
      <c r="L149" s="32"/>
      <c r="M149" s="145" t="s">
        <v>1</v>
      </c>
      <c r="N149" s="146" t="s">
        <v>41</v>
      </c>
      <c r="P149" s="147">
        <f t="shared" si="1"/>
        <v>0</v>
      </c>
      <c r="Q149" s="147">
        <v>0</v>
      </c>
      <c r="R149" s="147">
        <f t="shared" si="2"/>
        <v>0</v>
      </c>
      <c r="S149" s="147">
        <v>0</v>
      </c>
      <c r="T149" s="148">
        <f t="shared" si="3"/>
        <v>0</v>
      </c>
      <c r="AR149" s="149" t="s">
        <v>378</v>
      </c>
      <c r="AT149" s="149" t="s">
        <v>298</v>
      </c>
      <c r="AU149" s="149" t="s">
        <v>85</v>
      </c>
      <c r="AY149" s="17" t="s">
        <v>296</v>
      </c>
      <c r="BE149" s="150">
        <f t="shared" si="4"/>
        <v>0</v>
      </c>
      <c r="BF149" s="150">
        <f t="shared" si="5"/>
        <v>0</v>
      </c>
      <c r="BG149" s="150">
        <f t="shared" si="6"/>
        <v>0</v>
      </c>
      <c r="BH149" s="150">
        <f t="shared" si="7"/>
        <v>0</v>
      </c>
      <c r="BI149" s="150">
        <f t="shared" si="8"/>
        <v>0</v>
      </c>
      <c r="BJ149" s="17" t="s">
        <v>83</v>
      </c>
      <c r="BK149" s="150">
        <f t="shared" si="9"/>
        <v>0</v>
      </c>
      <c r="BL149" s="17" t="s">
        <v>378</v>
      </c>
      <c r="BM149" s="149" t="s">
        <v>5010</v>
      </c>
    </row>
    <row r="150" spans="2:65" s="1" customFormat="1" ht="49.15" customHeight="1">
      <c r="B150" s="32"/>
      <c r="C150" s="138" t="s">
        <v>373</v>
      </c>
      <c r="D150" s="138" t="s">
        <v>298</v>
      </c>
      <c r="E150" s="139" t="s">
        <v>5011</v>
      </c>
      <c r="F150" s="140" t="s">
        <v>5012</v>
      </c>
      <c r="G150" s="141" t="s">
        <v>3209</v>
      </c>
      <c r="H150" s="142">
        <v>1</v>
      </c>
      <c r="I150" s="143"/>
      <c r="J150" s="144">
        <f t="shared" si="0"/>
        <v>0</v>
      </c>
      <c r="K150" s="140" t="s">
        <v>1</v>
      </c>
      <c r="L150" s="32"/>
      <c r="M150" s="145" t="s">
        <v>1</v>
      </c>
      <c r="N150" s="146" t="s">
        <v>41</v>
      </c>
      <c r="P150" s="147">
        <f t="shared" si="1"/>
        <v>0</v>
      </c>
      <c r="Q150" s="147">
        <v>0</v>
      </c>
      <c r="R150" s="147">
        <f t="shared" si="2"/>
        <v>0</v>
      </c>
      <c r="S150" s="147">
        <v>0</v>
      </c>
      <c r="T150" s="148">
        <f t="shared" si="3"/>
        <v>0</v>
      </c>
      <c r="AR150" s="149" t="s">
        <v>378</v>
      </c>
      <c r="AT150" s="149" t="s">
        <v>298</v>
      </c>
      <c r="AU150" s="149" t="s">
        <v>85</v>
      </c>
      <c r="AY150" s="17" t="s">
        <v>296</v>
      </c>
      <c r="BE150" s="150">
        <f t="shared" si="4"/>
        <v>0</v>
      </c>
      <c r="BF150" s="150">
        <f t="shared" si="5"/>
        <v>0</v>
      </c>
      <c r="BG150" s="150">
        <f t="shared" si="6"/>
        <v>0</v>
      </c>
      <c r="BH150" s="150">
        <f t="shared" si="7"/>
        <v>0</v>
      </c>
      <c r="BI150" s="150">
        <f t="shared" si="8"/>
        <v>0</v>
      </c>
      <c r="BJ150" s="17" t="s">
        <v>83</v>
      </c>
      <c r="BK150" s="150">
        <f t="shared" si="9"/>
        <v>0</v>
      </c>
      <c r="BL150" s="17" t="s">
        <v>378</v>
      </c>
      <c r="BM150" s="149" t="s">
        <v>5013</v>
      </c>
    </row>
    <row r="151" spans="2:65" s="1" customFormat="1" ht="90" customHeight="1">
      <c r="B151" s="32"/>
      <c r="C151" s="138" t="s">
        <v>379</v>
      </c>
      <c r="D151" s="138" t="s">
        <v>298</v>
      </c>
      <c r="E151" s="139" t="s">
        <v>5014</v>
      </c>
      <c r="F151" s="140" t="s">
        <v>5015</v>
      </c>
      <c r="G151" s="141" t="s">
        <v>3209</v>
      </c>
      <c r="H151" s="142">
        <v>1</v>
      </c>
      <c r="I151" s="143"/>
      <c r="J151" s="144">
        <f t="shared" si="0"/>
        <v>0</v>
      </c>
      <c r="K151" s="140" t="s">
        <v>1</v>
      </c>
      <c r="L151" s="32"/>
      <c r="M151" s="145" t="s">
        <v>1</v>
      </c>
      <c r="N151" s="146" t="s">
        <v>41</v>
      </c>
      <c r="P151" s="147">
        <f t="shared" si="1"/>
        <v>0</v>
      </c>
      <c r="Q151" s="147">
        <v>0</v>
      </c>
      <c r="R151" s="147">
        <f t="shared" si="2"/>
        <v>0</v>
      </c>
      <c r="S151" s="147">
        <v>0</v>
      </c>
      <c r="T151" s="148">
        <f t="shared" si="3"/>
        <v>0</v>
      </c>
      <c r="AR151" s="149" t="s">
        <v>378</v>
      </c>
      <c r="AT151" s="149" t="s">
        <v>298</v>
      </c>
      <c r="AU151" s="149" t="s">
        <v>85</v>
      </c>
      <c r="AY151" s="17" t="s">
        <v>296</v>
      </c>
      <c r="BE151" s="150">
        <f t="shared" si="4"/>
        <v>0</v>
      </c>
      <c r="BF151" s="150">
        <f t="shared" si="5"/>
        <v>0</v>
      </c>
      <c r="BG151" s="150">
        <f t="shared" si="6"/>
        <v>0</v>
      </c>
      <c r="BH151" s="150">
        <f t="shared" si="7"/>
        <v>0</v>
      </c>
      <c r="BI151" s="150">
        <f t="shared" si="8"/>
        <v>0</v>
      </c>
      <c r="BJ151" s="17" t="s">
        <v>83</v>
      </c>
      <c r="BK151" s="150">
        <f t="shared" si="9"/>
        <v>0</v>
      </c>
      <c r="BL151" s="17" t="s">
        <v>378</v>
      </c>
      <c r="BM151" s="149" t="s">
        <v>5016</v>
      </c>
    </row>
    <row r="152" spans="2:65" s="1" customFormat="1" ht="49.15" customHeight="1">
      <c r="B152" s="32"/>
      <c r="C152" s="138" t="s">
        <v>385</v>
      </c>
      <c r="D152" s="138" t="s">
        <v>298</v>
      </c>
      <c r="E152" s="139" t="s">
        <v>5017</v>
      </c>
      <c r="F152" s="140" t="s">
        <v>5018</v>
      </c>
      <c r="G152" s="141" t="s">
        <v>3209</v>
      </c>
      <c r="H152" s="142">
        <v>1</v>
      </c>
      <c r="I152" s="143"/>
      <c r="J152" s="144">
        <f t="shared" si="0"/>
        <v>0</v>
      </c>
      <c r="K152" s="140" t="s">
        <v>1</v>
      </c>
      <c r="L152" s="32"/>
      <c r="M152" s="145" t="s">
        <v>1</v>
      </c>
      <c r="N152" s="146" t="s">
        <v>41</v>
      </c>
      <c r="P152" s="147">
        <f t="shared" si="1"/>
        <v>0</v>
      </c>
      <c r="Q152" s="147">
        <v>0</v>
      </c>
      <c r="R152" s="147">
        <f t="shared" si="2"/>
        <v>0</v>
      </c>
      <c r="S152" s="147">
        <v>0</v>
      </c>
      <c r="T152" s="148">
        <f t="shared" si="3"/>
        <v>0</v>
      </c>
      <c r="AR152" s="149" t="s">
        <v>378</v>
      </c>
      <c r="AT152" s="149" t="s">
        <v>298</v>
      </c>
      <c r="AU152" s="149" t="s">
        <v>85</v>
      </c>
      <c r="AY152" s="17" t="s">
        <v>296</v>
      </c>
      <c r="BE152" s="150">
        <f t="shared" si="4"/>
        <v>0</v>
      </c>
      <c r="BF152" s="150">
        <f t="shared" si="5"/>
        <v>0</v>
      </c>
      <c r="BG152" s="150">
        <f t="shared" si="6"/>
        <v>0</v>
      </c>
      <c r="BH152" s="150">
        <f t="shared" si="7"/>
        <v>0</v>
      </c>
      <c r="BI152" s="150">
        <f t="shared" si="8"/>
        <v>0</v>
      </c>
      <c r="BJ152" s="17" t="s">
        <v>83</v>
      </c>
      <c r="BK152" s="150">
        <f t="shared" si="9"/>
        <v>0</v>
      </c>
      <c r="BL152" s="17" t="s">
        <v>378</v>
      </c>
      <c r="BM152" s="149" t="s">
        <v>5019</v>
      </c>
    </row>
    <row r="153" spans="2:65" s="1" customFormat="1" ht="76.349999999999994" customHeight="1">
      <c r="B153" s="32"/>
      <c r="C153" s="138" t="s">
        <v>378</v>
      </c>
      <c r="D153" s="138" t="s">
        <v>298</v>
      </c>
      <c r="E153" s="139" t="s">
        <v>5020</v>
      </c>
      <c r="F153" s="140" t="s">
        <v>5021</v>
      </c>
      <c r="G153" s="141" t="s">
        <v>3209</v>
      </c>
      <c r="H153" s="142">
        <v>1</v>
      </c>
      <c r="I153" s="143"/>
      <c r="J153" s="144">
        <f t="shared" si="0"/>
        <v>0</v>
      </c>
      <c r="K153" s="140" t="s">
        <v>1</v>
      </c>
      <c r="L153" s="32"/>
      <c r="M153" s="145" t="s">
        <v>1</v>
      </c>
      <c r="N153" s="146" t="s">
        <v>41</v>
      </c>
      <c r="P153" s="147">
        <f t="shared" si="1"/>
        <v>0</v>
      </c>
      <c r="Q153" s="147">
        <v>0</v>
      </c>
      <c r="R153" s="147">
        <f t="shared" si="2"/>
        <v>0</v>
      </c>
      <c r="S153" s="147">
        <v>0</v>
      </c>
      <c r="T153" s="148">
        <f t="shared" si="3"/>
        <v>0</v>
      </c>
      <c r="AR153" s="149" t="s">
        <v>378</v>
      </c>
      <c r="AT153" s="149" t="s">
        <v>298</v>
      </c>
      <c r="AU153" s="149" t="s">
        <v>85</v>
      </c>
      <c r="AY153" s="17" t="s">
        <v>296</v>
      </c>
      <c r="BE153" s="150">
        <f t="shared" si="4"/>
        <v>0</v>
      </c>
      <c r="BF153" s="150">
        <f t="shared" si="5"/>
        <v>0</v>
      </c>
      <c r="BG153" s="150">
        <f t="shared" si="6"/>
        <v>0</v>
      </c>
      <c r="BH153" s="150">
        <f t="shared" si="7"/>
        <v>0</v>
      </c>
      <c r="BI153" s="150">
        <f t="shared" si="8"/>
        <v>0</v>
      </c>
      <c r="BJ153" s="17" t="s">
        <v>83</v>
      </c>
      <c r="BK153" s="150">
        <f t="shared" si="9"/>
        <v>0</v>
      </c>
      <c r="BL153" s="17" t="s">
        <v>378</v>
      </c>
      <c r="BM153" s="149" t="s">
        <v>5022</v>
      </c>
    </row>
    <row r="154" spans="2:65" s="1" customFormat="1" ht="37.9" customHeight="1">
      <c r="B154" s="32"/>
      <c r="C154" s="138" t="s">
        <v>393</v>
      </c>
      <c r="D154" s="138" t="s">
        <v>298</v>
      </c>
      <c r="E154" s="139" t="s">
        <v>5023</v>
      </c>
      <c r="F154" s="140" t="s">
        <v>5024</v>
      </c>
      <c r="G154" s="141" t="s">
        <v>3209</v>
      </c>
      <c r="H154" s="142">
        <v>1</v>
      </c>
      <c r="I154" s="143"/>
      <c r="J154" s="144">
        <f t="shared" si="0"/>
        <v>0</v>
      </c>
      <c r="K154" s="140" t="s">
        <v>1</v>
      </c>
      <c r="L154" s="32"/>
      <c r="M154" s="145" t="s">
        <v>1</v>
      </c>
      <c r="N154" s="146" t="s">
        <v>41</v>
      </c>
      <c r="P154" s="147">
        <f t="shared" si="1"/>
        <v>0</v>
      </c>
      <c r="Q154" s="147">
        <v>0</v>
      </c>
      <c r="R154" s="147">
        <f t="shared" si="2"/>
        <v>0</v>
      </c>
      <c r="S154" s="147">
        <v>0</v>
      </c>
      <c r="T154" s="148">
        <f t="shared" si="3"/>
        <v>0</v>
      </c>
      <c r="AR154" s="149" t="s">
        <v>378</v>
      </c>
      <c r="AT154" s="149" t="s">
        <v>298</v>
      </c>
      <c r="AU154" s="149" t="s">
        <v>85</v>
      </c>
      <c r="AY154" s="17" t="s">
        <v>296</v>
      </c>
      <c r="BE154" s="150">
        <f t="shared" si="4"/>
        <v>0</v>
      </c>
      <c r="BF154" s="150">
        <f t="shared" si="5"/>
        <v>0</v>
      </c>
      <c r="BG154" s="150">
        <f t="shared" si="6"/>
        <v>0</v>
      </c>
      <c r="BH154" s="150">
        <f t="shared" si="7"/>
        <v>0</v>
      </c>
      <c r="BI154" s="150">
        <f t="shared" si="8"/>
        <v>0</v>
      </c>
      <c r="BJ154" s="17" t="s">
        <v>83</v>
      </c>
      <c r="BK154" s="150">
        <f t="shared" si="9"/>
        <v>0</v>
      </c>
      <c r="BL154" s="17" t="s">
        <v>378</v>
      </c>
      <c r="BM154" s="149" t="s">
        <v>5025</v>
      </c>
    </row>
    <row r="155" spans="2:65" s="1" customFormat="1" ht="37.9" customHeight="1">
      <c r="B155" s="32"/>
      <c r="C155" s="138" t="s">
        <v>397</v>
      </c>
      <c r="D155" s="138" t="s">
        <v>298</v>
      </c>
      <c r="E155" s="139" t="s">
        <v>5026</v>
      </c>
      <c r="F155" s="140" t="s">
        <v>5027</v>
      </c>
      <c r="G155" s="141" t="s">
        <v>3209</v>
      </c>
      <c r="H155" s="142">
        <v>1</v>
      </c>
      <c r="I155" s="143"/>
      <c r="J155" s="144">
        <f t="shared" si="0"/>
        <v>0</v>
      </c>
      <c r="K155" s="140" t="s">
        <v>1</v>
      </c>
      <c r="L155" s="32"/>
      <c r="M155" s="145" t="s">
        <v>1</v>
      </c>
      <c r="N155" s="146" t="s">
        <v>41</v>
      </c>
      <c r="P155" s="147">
        <f t="shared" si="1"/>
        <v>0</v>
      </c>
      <c r="Q155" s="147">
        <v>0</v>
      </c>
      <c r="R155" s="147">
        <f t="shared" si="2"/>
        <v>0</v>
      </c>
      <c r="S155" s="147">
        <v>0</v>
      </c>
      <c r="T155" s="148">
        <f t="shared" si="3"/>
        <v>0</v>
      </c>
      <c r="AR155" s="149" t="s">
        <v>378</v>
      </c>
      <c r="AT155" s="149" t="s">
        <v>298</v>
      </c>
      <c r="AU155" s="149" t="s">
        <v>85</v>
      </c>
      <c r="AY155" s="17" t="s">
        <v>296</v>
      </c>
      <c r="BE155" s="150">
        <f t="shared" si="4"/>
        <v>0</v>
      </c>
      <c r="BF155" s="150">
        <f t="shared" si="5"/>
        <v>0</v>
      </c>
      <c r="BG155" s="150">
        <f t="shared" si="6"/>
        <v>0</v>
      </c>
      <c r="BH155" s="150">
        <f t="shared" si="7"/>
        <v>0</v>
      </c>
      <c r="BI155" s="150">
        <f t="shared" si="8"/>
        <v>0</v>
      </c>
      <c r="BJ155" s="17" t="s">
        <v>83</v>
      </c>
      <c r="BK155" s="150">
        <f t="shared" si="9"/>
        <v>0</v>
      </c>
      <c r="BL155" s="17" t="s">
        <v>378</v>
      </c>
      <c r="BM155" s="149" t="s">
        <v>5028</v>
      </c>
    </row>
    <row r="156" spans="2:65" s="1" customFormat="1" ht="37.9" customHeight="1">
      <c r="B156" s="32"/>
      <c r="C156" s="138" t="s">
        <v>402</v>
      </c>
      <c r="D156" s="138" t="s">
        <v>298</v>
      </c>
      <c r="E156" s="139" t="s">
        <v>5029</v>
      </c>
      <c r="F156" s="140" t="s">
        <v>5030</v>
      </c>
      <c r="G156" s="141" t="s">
        <v>3209</v>
      </c>
      <c r="H156" s="142">
        <v>1</v>
      </c>
      <c r="I156" s="143"/>
      <c r="J156" s="144">
        <f t="shared" si="0"/>
        <v>0</v>
      </c>
      <c r="K156" s="140" t="s">
        <v>1</v>
      </c>
      <c r="L156" s="32"/>
      <c r="M156" s="145" t="s">
        <v>1</v>
      </c>
      <c r="N156" s="146" t="s">
        <v>41</v>
      </c>
      <c r="P156" s="147">
        <f t="shared" si="1"/>
        <v>0</v>
      </c>
      <c r="Q156" s="147">
        <v>0</v>
      </c>
      <c r="R156" s="147">
        <f t="shared" si="2"/>
        <v>0</v>
      </c>
      <c r="S156" s="147">
        <v>0</v>
      </c>
      <c r="T156" s="148">
        <f t="shared" si="3"/>
        <v>0</v>
      </c>
      <c r="AR156" s="149" t="s">
        <v>378</v>
      </c>
      <c r="AT156" s="149" t="s">
        <v>298</v>
      </c>
      <c r="AU156" s="149" t="s">
        <v>85</v>
      </c>
      <c r="AY156" s="17" t="s">
        <v>296</v>
      </c>
      <c r="BE156" s="150">
        <f t="shared" si="4"/>
        <v>0</v>
      </c>
      <c r="BF156" s="150">
        <f t="shared" si="5"/>
        <v>0</v>
      </c>
      <c r="BG156" s="150">
        <f t="shared" si="6"/>
        <v>0</v>
      </c>
      <c r="BH156" s="150">
        <f t="shared" si="7"/>
        <v>0</v>
      </c>
      <c r="BI156" s="150">
        <f t="shared" si="8"/>
        <v>0</v>
      </c>
      <c r="BJ156" s="17" t="s">
        <v>83</v>
      </c>
      <c r="BK156" s="150">
        <f t="shared" si="9"/>
        <v>0</v>
      </c>
      <c r="BL156" s="17" t="s">
        <v>378</v>
      </c>
      <c r="BM156" s="149" t="s">
        <v>5031</v>
      </c>
    </row>
    <row r="157" spans="2:65" s="1" customFormat="1" ht="37.9" customHeight="1">
      <c r="B157" s="32"/>
      <c r="C157" s="138" t="s">
        <v>409</v>
      </c>
      <c r="D157" s="138" t="s">
        <v>298</v>
      </c>
      <c r="E157" s="139" t="s">
        <v>5032</v>
      </c>
      <c r="F157" s="140" t="s">
        <v>5033</v>
      </c>
      <c r="G157" s="141" t="s">
        <v>3209</v>
      </c>
      <c r="H157" s="142">
        <v>1</v>
      </c>
      <c r="I157" s="143"/>
      <c r="J157" s="144">
        <f t="shared" si="0"/>
        <v>0</v>
      </c>
      <c r="K157" s="140" t="s">
        <v>1</v>
      </c>
      <c r="L157" s="32"/>
      <c r="M157" s="145" t="s">
        <v>1</v>
      </c>
      <c r="N157" s="146" t="s">
        <v>41</v>
      </c>
      <c r="P157" s="147">
        <f t="shared" si="1"/>
        <v>0</v>
      </c>
      <c r="Q157" s="147">
        <v>0</v>
      </c>
      <c r="R157" s="147">
        <f t="shared" si="2"/>
        <v>0</v>
      </c>
      <c r="S157" s="147">
        <v>0</v>
      </c>
      <c r="T157" s="148">
        <f t="shared" si="3"/>
        <v>0</v>
      </c>
      <c r="AR157" s="149" t="s">
        <v>378</v>
      </c>
      <c r="AT157" s="149" t="s">
        <v>298</v>
      </c>
      <c r="AU157" s="149" t="s">
        <v>85</v>
      </c>
      <c r="AY157" s="17" t="s">
        <v>296</v>
      </c>
      <c r="BE157" s="150">
        <f t="shared" si="4"/>
        <v>0</v>
      </c>
      <c r="BF157" s="150">
        <f t="shared" si="5"/>
        <v>0</v>
      </c>
      <c r="BG157" s="150">
        <f t="shared" si="6"/>
        <v>0</v>
      </c>
      <c r="BH157" s="150">
        <f t="shared" si="7"/>
        <v>0</v>
      </c>
      <c r="BI157" s="150">
        <f t="shared" si="8"/>
        <v>0</v>
      </c>
      <c r="BJ157" s="17" t="s">
        <v>83</v>
      </c>
      <c r="BK157" s="150">
        <f t="shared" si="9"/>
        <v>0</v>
      </c>
      <c r="BL157" s="17" t="s">
        <v>378</v>
      </c>
      <c r="BM157" s="149" t="s">
        <v>5034</v>
      </c>
    </row>
    <row r="158" spans="2:65" s="1" customFormat="1" ht="37.9" customHeight="1">
      <c r="B158" s="32"/>
      <c r="C158" s="138" t="s">
        <v>7</v>
      </c>
      <c r="D158" s="138" t="s">
        <v>298</v>
      </c>
      <c r="E158" s="139" t="s">
        <v>5035</v>
      </c>
      <c r="F158" s="140" t="s">
        <v>5036</v>
      </c>
      <c r="G158" s="141" t="s">
        <v>3209</v>
      </c>
      <c r="H158" s="142">
        <v>1</v>
      </c>
      <c r="I158" s="143"/>
      <c r="J158" s="144">
        <f t="shared" si="0"/>
        <v>0</v>
      </c>
      <c r="K158" s="140" t="s">
        <v>1</v>
      </c>
      <c r="L158" s="32"/>
      <c r="M158" s="145" t="s">
        <v>1</v>
      </c>
      <c r="N158" s="146" t="s">
        <v>41</v>
      </c>
      <c r="P158" s="147">
        <f t="shared" si="1"/>
        <v>0</v>
      </c>
      <c r="Q158" s="147">
        <v>0</v>
      </c>
      <c r="R158" s="147">
        <f t="shared" si="2"/>
        <v>0</v>
      </c>
      <c r="S158" s="147">
        <v>0</v>
      </c>
      <c r="T158" s="148">
        <f t="shared" si="3"/>
        <v>0</v>
      </c>
      <c r="AR158" s="149" t="s">
        <v>378</v>
      </c>
      <c r="AT158" s="149" t="s">
        <v>298</v>
      </c>
      <c r="AU158" s="149" t="s">
        <v>85</v>
      </c>
      <c r="AY158" s="17" t="s">
        <v>296</v>
      </c>
      <c r="BE158" s="150">
        <f t="shared" si="4"/>
        <v>0</v>
      </c>
      <c r="BF158" s="150">
        <f t="shared" si="5"/>
        <v>0</v>
      </c>
      <c r="BG158" s="150">
        <f t="shared" si="6"/>
        <v>0</v>
      </c>
      <c r="BH158" s="150">
        <f t="shared" si="7"/>
        <v>0</v>
      </c>
      <c r="BI158" s="150">
        <f t="shared" si="8"/>
        <v>0</v>
      </c>
      <c r="BJ158" s="17" t="s">
        <v>83</v>
      </c>
      <c r="BK158" s="150">
        <f t="shared" si="9"/>
        <v>0</v>
      </c>
      <c r="BL158" s="17" t="s">
        <v>378</v>
      </c>
      <c r="BM158" s="149" t="s">
        <v>5037</v>
      </c>
    </row>
    <row r="159" spans="2:65" s="1" customFormat="1" ht="37.9" customHeight="1">
      <c r="B159" s="32"/>
      <c r="C159" s="138" t="s">
        <v>422</v>
      </c>
      <c r="D159" s="138" t="s">
        <v>298</v>
      </c>
      <c r="E159" s="139" t="s">
        <v>5038</v>
      </c>
      <c r="F159" s="140" t="s">
        <v>5039</v>
      </c>
      <c r="G159" s="141" t="s">
        <v>3209</v>
      </c>
      <c r="H159" s="142">
        <v>1</v>
      </c>
      <c r="I159" s="143"/>
      <c r="J159" s="144">
        <f t="shared" si="0"/>
        <v>0</v>
      </c>
      <c r="K159" s="140" t="s">
        <v>1</v>
      </c>
      <c r="L159" s="32"/>
      <c r="M159" s="145" t="s">
        <v>1</v>
      </c>
      <c r="N159" s="146" t="s">
        <v>41</v>
      </c>
      <c r="P159" s="147">
        <f t="shared" si="1"/>
        <v>0</v>
      </c>
      <c r="Q159" s="147">
        <v>0</v>
      </c>
      <c r="R159" s="147">
        <f t="shared" si="2"/>
        <v>0</v>
      </c>
      <c r="S159" s="147">
        <v>0</v>
      </c>
      <c r="T159" s="148">
        <f t="shared" si="3"/>
        <v>0</v>
      </c>
      <c r="AR159" s="149" t="s">
        <v>378</v>
      </c>
      <c r="AT159" s="149" t="s">
        <v>298</v>
      </c>
      <c r="AU159" s="149" t="s">
        <v>85</v>
      </c>
      <c r="AY159" s="17" t="s">
        <v>296</v>
      </c>
      <c r="BE159" s="150">
        <f t="shared" si="4"/>
        <v>0</v>
      </c>
      <c r="BF159" s="150">
        <f t="shared" si="5"/>
        <v>0</v>
      </c>
      <c r="BG159" s="150">
        <f t="shared" si="6"/>
        <v>0</v>
      </c>
      <c r="BH159" s="150">
        <f t="shared" si="7"/>
        <v>0</v>
      </c>
      <c r="BI159" s="150">
        <f t="shared" si="8"/>
        <v>0</v>
      </c>
      <c r="BJ159" s="17" t="s">
        <v>83</v>
      </c>
      <c r="BK159" s="150">
        <f t="shared" si="9"/>
        <v>0</v>
      </c>
      <c r="BL159" s="17" t="s">
        <v>378</v>
      </c>
      <c r="BM159" s="149" t="s">
        <v>5040</v>
      </c>
    </row>
    <row r="160" spans="2:65" s="1" customFormat="1" ht="24.2" customHeight="1">
      <c r="B160" s="32"/>
      <c r="C160" s="138" t="s">
        <v>427</v>
      </c>
      <c r="D160" s="138" t="s">
        <v>298</v>
      </c>
      <c r="E160" s="139" t="s">
        <v>5041</v>
      </c>
      <c r="F160" s="140" t="s">
        <v>5042</v>
      </c>
      <c r="G160" s="141" t="s">
        <v>3209</v>
      </c>
      <c r="H160" s="142">
        <v>1</v>
      </c>
      <c r="I160" s="143"/>
      <c r="J160" s="144">
        <f t="shared" si="0"/>
        <v>0</v>
      </c>
      <c r="K160" s="140" t="s">
        <v>1</v>
      </c>
      <c r="L160" s="32"/>
      <c r="M160" s="145" t="s">
        <v>1</v>
      </c>
      <c r="N160" s="146" t="s">
        <v>41</v>
      </c>
      <c r="P160" s="147">
        <f t="shared" si="1"/>
        <v>0</v>
      </c>
      <c r="Q160" s="147">
        <v>0</v>
      </c>
      <c r="R160" s="147">
        <f t="shared" si="2"/>
        <v>0</v>
      </c>
      <c r="S160" s="147">
        <v>0</v>
      </c>
      <c r="T160" s="148">
        <f t="shared" si="3"/>
        <v>0</v>
      </c>
      <c r="AR160" s="149" t="s">
        <v>378</v>
      </c>
      <c r="AT160" s="149" t="s">
        <v>298</v>
      </c>
      <c r="AU160" s="149" t="s">
        <v>85</v>
      </c>
      <c r="AY160" s="17" t="s">
        <v>296</v>
      </c>
      <c r="BE160" s="150">
        <f t="shared" si="4"/>
        <v>0</v>
      </c>
      <c r="BF160" s="150">
        <f t="shared" si="5"/>
        <v>0</v>
      </c>
      <c r="BG160" s="150">
        <f t="shared" si="6"/>
        <v>0</v>
      </c>
      <c r="BH160" s="150">
        <f t="shared" si="7"/>
        <v>0</v>
      </c>
      <c r="BI160" s="150">
        <f t="shared" si="8"/>
        <v>0</v>
      </c>
      <c r="BJ160" s="17" t="s">
        <v>83</v>
      </c>
      <c r="BK160" s="150">
        <f t="shared" si="9"/>
        <v>0</v>
      </c>
      <c r="BL160" s="17" t="s">
        <v>378</v>
      </c>
      <c r="BM160" s="149" t="s">
        <v>5043</v>
      </c>
    </row>
    <row r="161" spans="2:65" s="1" customFormat="1" ht="16.5" customHeight="1">
      <c r="B161" s="32"/>
      <c r="C161" s="138" t="s">
        <v>432</v>
      </c>
      <c r="D161" s="138" t="s">
        <v>298</v>
      </c>
      <c r="E161" s="139" t="s">
        <v>5044</v>
      </c>
      <c r="F161" s="140" t="s">
        <v>4985</v>
      </c>
      <c r="G161" s="141" t="s">
        <v>3209</v>
      </c>
      <c r="H161" s="142">
        <v>1</v>
      </c>
      <c r="I161" s="143"/>
      <c r="J161" s="144">
        <f t="shared" si="0"/>
        <v>0</v>
      </c>
      <c r="K161" s="140" t="s">
        <v>1</v>
      </c>
      <c r="L161" s="32"/>
      <c r="M161" s="145" t="s">
        <v>1</v>
      </c>
      <c r="N161" s="146" t="s">
        <v>41</v>
      </c>
      <c r="P161" s="147">
        <f t="shared" si="1"/>
        <v>0</v>
      </c>
      <c r="Q161" s="147">
        <v>0</v>
      </c>
      <c r="R161" s="147">
        <f t="shared" si="2"/>
        <v>0</v>
      </c>
      <c r="S161" s="147">
        <v>0</v>
      </c>
      <c r="T161" s="148">
        <f t="shared" si="3"/>
        <v>0</v>
      </c>
      <c r="AR161" s="149" t="s">
        <v>378</v>
      </c>
      <c r="AT161" s="149" t="s">
        <v>298</v>
      </c>
      <c r="AU161" s="149" t="s">
        <v>85</v>
      </c>
      <c r="AY161" s="17" t="s">
        <v>296</v>
      </c>
      <c r="BE161" s="150">
        <f t="shared" si="4"/>
        <v>0</v>
      </c>
      <c r="BF161" s="150">
        <f t="shared" si="5"/>
        <v>0</v>
      </c>
      <c r="BG161" s="150">
        <f t="shared" si="6"/>
        <v>0</v>
      </c>
      <c r="BH161" s="150">
        <f t="shared" si="7"/>
        <v>0</v>
      </c>
      <c r="BI161" s="150">
        <f t="shared" si="8"/>
        <v>0</v>
      </c>
      <c r="BJ161" s="17" t="s">
        <v>83</v>
      </c>
      <c r="BK161" s="150">
        <f t="shared" si="9"/>
        <v>0</v>
      </c>
      <c r="BL161" s="17" t="s">
        <v>378</v>
      </c>
      <c r="BM161" s="149" t="s">
        <v>5045</v>
      </c>
    </row>
    <row r="162" spans="2:65" s="1" customFormat="1" ht="55.5" customHeight="1">
      <c r="B162" s="32"/>
      <c r="C162" s="138" t="s">
        <v>445</v>
      </c>
      <c r="D162" s="138" t="s">
        <v>298</v>
      </c>
      <c r="E162" s="139" t="s">
        <v>5046</v>
      </c>
      <c r="F162" s="140" t="s">
        <v>5047</v>
      </c>
      <c r="G162" s="141" t="s">
        <v>3209</v>
      </c>
      <c r="H162" s="142">
        <v>1</v>
      </c>
      <c r="I162" s="143"/>
      <c r="J162" s="144">
        <f t="shared" si="0"/>
        <v>0</v>
      </c>
      <c r="K162" s="140" t="s">
        <v>1</v>
      </c>
      <c r="L162" s="32"/>
      <c r="M162" s="145" t="s">
        <v>1</v>
      </c>
      <c r="N162" s="146" t="s">
        <v>41</v>
      </c>
      <c r="P162" s="147">
        <f t="shared" si="1"/>
        <v>0</v>
      </c>
      <c r="Q162" s="147">
        <v>0</v>
      </c>
      <c r="R162" s="147">
        <f t="shared" si="2"/>
        <v>0</v>
      </c>
      <c r="S162" s="147">
        <v>0</v>
      </c>
      <c r="T162" s="148">
        <f t="shared" si="3"/>
        <v>0</v>
      </c>
      <c r="AR162" s="149" t="s">
        <v>378</v>
      </c>
      <c r="AT162" s="149" t="s">
        <v>298</v>
      </c>
      <c r="AU162" s="149" t="s">
        <v>85</v>
      </c>
      <c r="AY162" s="17" t="s">
        <v>296</v>
      </c>
      <c r="BE162" s="150">
        <f t="shared" si="4"/>
        <v>0</v>
      </c>
      <c r="BF162" s="150">
        <f t="shared" si="5"/>
        <v>0</v>
      </c>
      <c r="BG162" s="150">
        <f t="shared" si="6"/>
        <v>0</v>
      </c>
      <c r="BH162" s="150">
        <f t="shared" si="7"/>
        <v>0</v>
      </c>
      <c r="BI162" s="150">
        <f t="shared" si="8"/>
        <v>0</v>
      </c>
      <c r="BJ162" s="17" t="s">
        <v>83</v>
      </c>
      <c r="BK162" s="150">
        <f t="shared" si="9"/>
        <v>0</v>
      </c>
      <c r="BL162" s="17" t="s">
        <v>378</v>
      </c>
      <c r="BM162" s="149" t="s">
        <v>5048</v>
      </c>
    </row>
    <row r="163" spans="2:65" s="1" customFormat="1" ht="66.75" customHeight="1">
      <c r="B163" s="32"/>
      <c r="C163" s="138" t="s">
        <v>451</v>
      </c>
      <c r="D163" s="138" t="s">
        <v>298</v>
      </c>
      <c r="E163" s="139" t="s">
        <v>5049</v>
      </c>
      <c r="F163" s="140" t="s">
        <v>5050</v>
      </c>
      <c r="G163" s="141" t="s">
        <v>3209</v>
      </c>
      <c r="H163" s="142">
        <v>1</v>
      </c>
      <c r="I163" s="143"/>
      <c r="J163" s="144">
        <f t="shared" si="0"/>
        <v>0</v>
      </c>
      <c r="K163" s="140" t="s">
        <v>1</v>
      </c>
      <c r="L163" s="32"/>
      <c r="M163" s="145" t="s">
        <v>1</v>
      </c>
      <c r="N163" s="146" t="s">
        <v>41</v>
      </c>
      <c r="P163" s="147">
        <f t="shared" si="1"/>
        <v>0</v>
      </c>
      <c r="Q163" s="147">
        <v>0</v>
      </c>
      <c r="R163" s="147">
        <f t="shared" si="2"/>
        <v>0</v>
      </c>
      <c r="S163" s="147">
        <v>0</v>
      </c>
      <c r="T163" s="148">
        <f t="shared" si="3"/>
        <v>0</v>
      </c>
      <c r="AR163" s="149" t="s">
        <v>378</v>
      </c>
      <c r="AT163" s="149" t="s">
        <v>298</v>
      </c>
      <c r="AU163" s="149" t="s">
        <v>85</v>
      </c>
      <c r="AY163" s="17" t="s">
        <v>296</v>
      </c>
      <c r="BE163" s="150">
        <f t="shared" si="4"/>
        <v>0</v>
      </c>
      <c r="BF163" s="150">
        <f t="shared" si="5"/>
        <v>0</v>
      </c>
      <c r="BG163" s="150">
        <f t="shared" si="6"/>
        <v>0</v>
      </c>
      <c r="BH163" s="150">
        <f t="shared" si="7"/>
        <v>0</v>
      </c>
      <c r="BI163" s="150">
        <f t="shared" si="8"/>
        <v>0</v>
      </c>
      <c r="BJ163" s="17" t="s">
        <v>83</v>
      </c>
      <c r="BK163" s="150">
        <f t="shared" si="9"/>
        <v>0</v>
      </c>
      <c r="BL163" s="17" t="s">
        <v>378</v>
      </c>
      <c r="BM163" s="149" t="s">
        <v>5051</v>
      </c>
    </row>
    <row r="164" spans="2:65" s="1" customFormat="1" ht="33" customHeight="1">
      <c r="B164" s="32"/>
      <c r="C164" s="138" t="s">
        <v>457</v>
      </c>
      <c r="D164" s="138" t="s">
        <v>298</v>
      </c>
      <c r="E164" s="139" t="s">
        <v>5052</v>
      </c>
      <c r="F164" s="140" t="s">
        <v>5053</v>
      </c>
      <c r="G164" s="141" t="s">
        <v>3209</v>
      </c>
      <c r="H164" s="142">
        <v>1</v>
      </c>
      <c r="I164" s="143"/>
      <c r="J164" s="144">
        <f t="shared" si="0"/>
        <v>0</v>
      </c>
      <c r="K164" s="140" t="s">
        <v>1</v>
      </c>
      <c r="L164" s="32"/>
      <c r="M164" s="145" t="s">
        <v>1</v>
      </c>
      <c r="N164" s="146" t="s">
        <v>41</v>
      </c>
      <c r="P164" s="147">
        <f t="shared" si="1"/>
        <v>0</v>
      </c>
      <c r="Q164" s="147">
        <v>0</v>
      </c>
      <c r="R164" s="147">
        <f t="shared" si="2"/>
        <v>0</v>
      </c>
      <c r="S164" s="147">
        <v>0</v>
      </c>
      <c r="T164" s="148">
        <f t="shared" si="3"/>
        <v>0</v>
      </c>
      <c r="AR164" s="149" t="s">
        <v>378</v>
      </c>
      <c r="AT164" s="149" t="s">
        <v>298</v>
      </c>
      <c r="AU164" s="149" t="s">
        <v>85</v>
      </c>
      <c r="AY164" s="17" t="s">
        <v>296</v>
      </c>
      <c r="BE164" s="150">
        <f t="shared" si="4"/>
        <v>0</v>
      </c>
      <c r="BF164" s="150">
        <f t="shared" si="5"/>
        <v>0</v>
      </c>
      <c r="BG164" s="150">
        <f t="shared" si="6"/>
        <v>0</v>
      </c>
      <c r="BH164" s="150">
        <f t="shared" si="7"/>
        <v>0</v>
      </c>
      <c r="BI164" s="150">
        <f t="shared" si="8"/>
        <v>0</v>
      </c>
      <c r="BJ164" s="17" t="s">
        <v>83</v>
      </c>
      <c r="BK164" s="150">
        <f t="shared" si="9"/>
        <v>0</v>
      </c>
      <c r="BL164" s="17" t="s">
        <v>378</v>
      </c>
      <c r="BM164" s="149" t="s">
        <v>5054</v>
      </c>
    </row>
    <row r="165" spans="2:65" s="1" customFormat="1" ht="44.25" customHeight="1">
      <c r="B165" s="32"/>
      <c r="C165" s="138" t="s">
        <v>462</v>
      </c>
      <c r="D165" s="138" t="s">
        <v>298</v>
      </c>
      <c r="E165" s="139" t="s">
        <v>5055</v>
      </c>
      <c r="F165" s="140" t="s">
        <v>5056</v>
      </c>
      <c r="G165" s="141" t="s">
        <v>3209</v>
      </c>
      <c r="H165" s="142">
        <v>1</v>
      </c>
      <c r="I165" s="143"/>
      <c r="J165" s="144">
        <f t="shared" si="0"/>
        <v>0</v>
      </c>
      <c r="K165" s="140" t="s">
        <v>1</v>
      </c>
      <c r="L165" s="32"/>
      <c r="M165" s="145" t="s">
        <v>1</v>
      </c>
      <c r="N165" s="146" t="s">
        <v>41</v>
      </c>
      <c r="P165" s="147">
        <f t="shared" si="1"/>
        <v>0</v>
      </c>
      <c r="Q165" s="147">
        <v>0</v>
      </c>
      <c r="R165" s="147">
        <f t="shared" si="2"/>
        <v>0</v>
      </c>
      <c r="S165" s="147">
        <v>0</v>
      </c>
      <c r="T165" s="148">
        <f t="shared" si="3"/>
        <v>0</v>
      </c>
      <c r="AR165" s="149" t="s">
        <v>378</v>
      </c>
      <c r="AT165" s="149" t="s">
        <v>298</v>
      </c>
      <c r="AU165" s="149" t="s">
        <v>85</v>
      </c>
      <c r="AY165" s="17" t="s">
        <v>296</v>
      </c>
      <c r="BE165" s="150">
        <f t="shared" si="4"/>
        <v>0</v>
      </c>
      <c r="BF165" s="150">
        <f t="shared" si="5"/>
        <v>0</v>
      </c>
      <c r="BG165" s="150">
        <f t="shared" si="6"/>
        <v>0</v>
      </c>
      <c r="BH165" s="150">
        <f t="shared" si="7"/>
        <v>0</v>
      </c>
      <c r="BI165" s="150">
        <f t="shared" si="8"/>
        <v>0</v>
      </c>
      <c r="BJ165" s="17" t="s">
        <v>83</v>
      </c>
      <c r="BK165" s="150">
        <f t="shared" si="9"/>
        <v>0</v>
      </c>
      <c r="BL165" s="17" t="s">
        <v>378</v>
      </c>
      <c r="BM165" s="149" t="s">
        <v>5057</v>
      </c>
    </row>
    <row r="166" spans="2:65" s="1" customFormat="1" ht="24.2" customHeight="1">
      <c r="B166" s="32"/>
      <c r="C166" s="138" t="s">
        <v>466</v>
      </c>
      <c r="D166" s="138" t="s">
        <v>298</v>
      </c>
      <c r="E166" s="139" t="s">
        <v>5058</v>
      </c>
      <c r="F166" s="140" t="s">
        <v>5059</v>
      </c>
      <c r="G166" s="141" t="s">
        <v>3209</v>
      </c>
      <c r="H166" s="142">
        <v>1</v>
      </c>
      <c r="I166" s="143"/>
      <c r="J166" s="144">
        <f t="shared" si="0"/>
        <v>0</v>
      </c>
      <c r="K166" s="140" t="s">
        <v>1</v>
      </c>
      <c r="L166" s="32"/>
      <c r="M166" s="145" t="s">
        <v>1</v>
      </c>
      <c r="N166" s="146" t="s">
        <v>41</v>
      </c>
      <c r="P166" s="147">
        <f t="shared" si="1"/>
        <v>0</v>
      </c>
      <c r="Q166" s="147">
        <v>0</v>
      </c>
      <c r="R166" s="147">
        <f t="shared" si="2"/>
        <v>0</v>
      </c>
      <c r="S166" s="147">
        <v>0</v>
      </c>
      <c r="T166" s="148">
        <f t="shared" si="3"/>
        <v>0</v>
      </c>
      <c r="AR166" s="149" t="s">
        <v>378</v>
      </c>
      <c r="AT166" s="149" t="s">
        <v>298</v>
      </c>
      <c r="AU166" s="149" t="s">
        <v>85</v>
      </c>
      <c r="AY166" s="17" t="s">
        <v>296</v>
      </c>
      <c r="BE166" s="150">
        <f t="shared" si="4"/>
        <v>0</v>
      </c>
      <c r="BF166" s="150">
        <f t="shared" si="5"/>
        <v>0</v>
      </c>
      <c r="BG166" s="150">
        <f t="shared" si="6"/>
        <v>0</v>
      </c>
      <c r="BH166" s="150">
        <f t="shared" si="7"/>
        <v>0</v>
      </c>
      <c r="BI166" s="150">
        <f t="shared" si="8"/>
        <v>0</v>
      </c>
      <c r="BJ166" s="17" t="s">
        <v>83</v>
      </c>
      <c r="BK166" s="150">
        <f t="shared" si="9"/>
        <v>0</v>
      </c>
      <c r="BL166" s="17" t="s">
        <v>378</v>
      </c>
      <c r="BM166" s="149" t="s">
        <v>5060</v>
      </c>
    </row>
    <row r="167" spans="2:65" s="1" customFormat="1" ht="33" customHeight="1">
      <c r="B167" s="32"/>
      <c r="C167" s="138" t="s">
        <v>470</v>
      </c>
      <c r="D167" s="138" t="s">
        <v>298</v>
      </c>
      <c r="E167" s="139" t="s">
        <v>5061</v>
      </c>
      <c r="F167" s="140" t="s">
        <v>5062</v>
      </c>
      <c r="G167" s="141" t="s">
        <v>3209</v>
      </c>
      <c r="H167" s="142">
        <v>1</v>
      </c>
      <c r="I167" s="143"/>
      <c r="J167" s="144">
        <f t="shared" si="0"/>
        <v>0</v>
      </c>
      <c r="K167" s="140" t="s">
        <v>1</v>
      </c>
      <c r="L167" s="32"/>
      <c r="M167" s="145" t="s">
        <v>1</v>
      </c>
      <c r="N167" s="146" t="s">
        <v>41</v>
      </c>
      <c r="P167" s="147">
        <f t="shared" si="1"/>
        <v>0</v>
      </c>
      <c r="Q167" s="147">
        <v>0</v>
      </c>
      <c r="R167" s="147">
        <f t="shared" si="2"/>
        <v>0</v>
      </c>
      <c r="S167" s="147">
        <v>0</v>
      </c>
      <c r="T167" s="148">
        <f t="shared" si="3"/>
        <v>0</v>
      </c>
      <c r="AR167" s="149" t="s">
        <v>378</v>
      </c>
      <c r="AT167" s="149" t="s">
        <v>298</v>
      </c>
      <c r="AU167" s="149" t="s">
        <v>85</v>
      </c>
      <c r="AY167" s="17" t="s">
        <v>296</v>
      </c>
      <c r="BE167" s="150">
        <f t="shared" si="4"/>
        <v>0</v>
      </c>
      <c r="BF167" s="150">
        <f t="shared" si="5"/>
        <v>0</v>
      </c>
      <c r="BG167" s="150">
        <f t="shared" si="6"/>
        <v>0</v>
      </c>
      <c r="BH167" s="150">
        <f t="shared" si="7"/>
        <v>0</v>
      </c>
      <c r="BI167" s="150">
        <f t="shared" si="8"/>
        <v>0</v>
      </c>
      <c r="BJ167" s="17" t="s">
        <v>83</v>
      </c>
      <c r="BK167" s="150">
        <f t="shared" si="9"/>
        <v>0</v>
      </c>
      <c r="BL167" s="17" t="s">
        <v>378</v>
      </c>
      <c r="BM167" s="149" t="s">
        <v>5063</v>
      </c>
    </row>
    <row r="168" spans="2:65" s="1" customFormat="1" ht="44.25" customHeight="1">
      <c r="B168" s="32"/>
      <c r="C168" s="138" t="s">
        <v>474</v>
      </c>
      <c r="D168" s="138" t="s">
        <v>298</v>
      </c>
      <c r="E168" s="139" t="s">
        <v>5064</v>
      </c>
      <c r="F168" s="140" t="s">
        <v>5065</v>
      </c>
      <c r="G168" s="141" t="s">
        <v>3209</v>
      </c>
      <c r="H168" s="142">
        <v>1</v>
      </c>
      <c r="I168" s="143"/>
      <c r="J168" s="144">
        <f t="shared" si="0"/>
        <v>0</v>
      </c>
      <c r="K168" s="140" t="s">
        <v>1</v>
      </c>
      <c r="L168" s="32"/>
      <c r="M168" s="145" t="s">
        <v>1</v>
      </c>
      <c r="N168" s="146" t="s">
        <v>41</v>
      </c>
      <c r="P168" s="147">
        <f t="shared" si="1"/>
        <v>0</v>
      </c>
      <c r="Q168" s="147">
        <v>0</v>
      </c>
      <c r="R168" s="147">
        <f t="shared" si="2"/>
        <v>0</v>
      </c>
      <c r="S168" s="147">
        <v>0</v>
      </c>
      <c r="T168" s="148">
        <f t="shared" si="3"/>
        <v>0</v>
      </c>
      <c r="AR168" s="149" t="s">
        <v>378</v>
      </c>
      <c r="AT168" s="149" t="s">
        <v>298</v>
      </c>
      <c r="AU168" s="149" t="s">
        <v>85</v>
      </c>
      <c r="AY168" s="17" t="s">
        <v>296</v>
      </c>
      <c r="BE168" s="150">
        <f t="shared" si="4"/>
        <v>0</v>
      </c>
      <c r="BF168" s="150">
        <f t="shared" si="5"/>
        <v>0</v>
      </c>
      <c r="BG168" s="150">
        <f t="shared" si="6"/>
        <v>0</v>
      </c>
      <c r="BH168" s="150">
        <f t="shared" si="7"/>
        <v>0</v>
      </c>
      <c r="BI168" s="150">
        <f t="shared" si="8"/>
        <v>0</v>
      </c>
      <c r="BJ168" s="17" t="s">
        <v>83</v>
      </c>
      <c r="BK168" s="150">
        <f t="shared" si="9"/>
        <v>0</v>
      </c>
      <c r="BL168" s="17" t="s">
        <v>378</v>
      </c>
      <c r="BM168" s="149" t="s">
        <v>5066</v>
      </c>
    </row>
    <row r="169" spans="2:65" s="1" customFormat="1" ht="24.2" customHeight="1">
      <c r="B169" s="32"/>
      <c r="C169" s="138" t="s">
        <v>479</v>
      </c>
      <c r="D169" s="138" t="s">
        <v>298</v>
      </c>
      <c r="E169" s="139" t="s">
        <v>5067</v>
      </c>
      <c r="F169" s="140" t="s">
        <v>5068</v>
      </c>
      <c r="G169" s="141" t="s">
        <v>3209</v>
      </c>
      <c r="H169" s="142">
        <v>1</v>
      </c>
      <c r="I169" s="143"/>
      <c r="J169" s="144">
        <f t="shared" si="0"/>
        <v>0</v>
      </c>
      <c r="K169" s="140" t="s">
        <v>1</v>
      </c>
      <c r="L169" s="32"/>
      <c r="M169" s="145" t="s">
        <v>1</v>
      </c>
      <c r="N169" s="146" t="s">
        <v>41</v>
      </c>
      <c r="P169" s="147">
        <f t="shared" si="1"/>
        <v>0</v>
      </c>
      <c r="Q169" s="147">
        <v>0</v>
      </c>
      <c r="R169" s="147">
        <f t="shared" si="2"/>
        <v>0</v>
      </c>
      <c r="S169" s="147">
        <v>0</v>
      </c>
      <c r="T169" s="148">
        <f t="shared" si="3"/>
        <v>0</v>
      </c>
      <c r="AR169" s="149" t="s">
        <v>378</v>
      </c>
      <c r="AT169" s="149" t="s">
        <v>298</v>
      </c>
      <c r="AU169" s="149" t="s">
        <v>85</v>
      </c>
      <c r="AY169" s="17" t="s">
        <v>296</v>
      </c>
      <c r="BE169" s="150">
        <f t="shared" si="4"/>
        <v>0</v>
      </c>
      <c r="BF169" s="150">
        <f t="shared" si="5"/>
        <v>0</v>
      </c>
      <c r="BG169" s="150">
        <f t="shared" si="6"/>
        <v>0</v>
      </c>
      <c r="BH169" s="150">
        <f t="shared" si="7"/>
        <v>0</v>
      </c>
      <c r="BI169" s="150">
        <f t="shared" si="8"/>
        <v>0</v>
      </c>
      <c r="BJ169" s="17" t="s">
        <v>83</v>
      </c>
      <c r="BK169" s="150">
        <f t="shared" si="9"/>
        <v>0</v>
      </c>
      <c r="BL169" s="17" t="s">
        <v>378</v>
      </c>
      <c r="BM169" s="149" t="s">
        <v>5069</v>
      </c>
    </row>
    <row r="170" spans="2:65" s="1" customFormat="1" ht="44.25" customHeight="1">
      <c r="B170" s="32"/>
      <c r="C170" s="138" t="s">
        <v>484</v>
      </c>
      <c r="D170" s="138" t="s">
        <v>298</v>
      </c>
      <c r="E170" s="139" t="s">
        <v>5070</v>
      </c>
      <c r="F170" s="140" t="s">
        <v>5071</v>
      </c>
      <c r="G170" s="141" t="s">
        <v>3209</v>
      </c>
      <c r="H170" s="142">
        <v>1</v>
      </c>
      <c r="I170" s="143"/>
      <c r="J170" s="144">
        <f t="shared" si="0"/>
        <v>0</v>
      </c>
      <c r="K170" s="140" t="s">
        <v>1</v>
      </c>
      <c r="L170" s="32"/>
      <c r="M170" s="145" t="s">
        <v>1</v>
      </c>
      <c r="N170" s="146" t="s">
        <v>41</v>
      </c>
      <c r="P170" s="147">
        <f t="shared" si="1"/>
        <v>0</v>
      </c>
      <c r="Q170" s="147">
        <v>0</v>
      </c>
      <c r="R170" s="147">
        <f t="shared" si="2"/>
        <v>0</v>
      </c>
      <c r="S170" s="147">
        <v>0</v>
      </c>
      <c r="T170" s="148">
        <f t="shared" si="3"/>
        <v>0</v>
      </c>
      <c r="AR170" s="149" t="s">
        <v>378</v>
      </c>
      <c r="AT170" s="149" t="s">
        <v>298</v>
      </c>
      <c r="AU170" s="149" t="s">
        <v>85</v>
      </c>
      <c r="AY170" s="17" t="s">
        <v>296</v>
      </c>
      <c r="BE170" s="150">
        <f t="shared" si="4"/>
        <v>0</v>
      </c>
      <c r="BF170" s="150">
        <f t="shared" si="5"/>
        <v>0</v>
      </c>
      <c r="BG170" s="150">
        <f t="shared" si="6"/>
        <v>0</v>
      </c>
      <c r="BH170" s="150">
        <f t="shared" si="7"/>
        <v>0</v>
      </c>
      <c r="BI170" s="150">
        <f t="shared" si="8"/>
        <v>0</v>
      </c>
      <c r="BJ170" s="17" t="s">
        <v>83</v>
      </c>
      <c r="BK170" s="150">
        <f t="shared" si="9"/>
        <v>0</v>
      </c>
      <c r="BL170" s="17" t="s">
        <v>378</v>
      </c>
      <c r="BM170" s="149" t="s">
        <v>5072</v>
      </c>
    </row>
    <row r="171" spans="2:65" s="1" customFormat="1" ht="44.25" customHeight="1">
      <c r="B171" s="32"/>
      <c r="C171" s="138" t="s">
        <v>490</v>
      </c>
      <c r="D171" s="138" t="s">
        <v>298</v>
      </c>
      <c r="E171" s="139" t="s">
        <v>5073</v>
      </c>
      <c r="F171" s="140" t="s">
        <v>5074</v>
      </c>
      <c r="G171" s="141" t="s">
        <v>3209</v>
      </c>
      <c r="H171" s="142">
        <v>1</v>
      </c>
      <c r="I171" s="143"/>
      <c r="J171" s="144">
        <f t="shared" si="0"/>
        <v>0</v>
      </c>
      <c r="K171" s="140" t="s">
        <v>1</v>
      </c>
      <c r="L171" s="32"/>
      <c r="M171" s="145" t="s">
        <v>1</v>
      </c>
      <c r="N171" s="146" t="s">
        <v>41</v>
      </c>
      <c r="P171" s="147">
        <f t="shared" si="1"/>
        <v>0</v>
      </c>
      <c r="Q171" s="147">
        <v>0</v>
      </c>
      <c r="R171" s="147">
        <f t="shared" si="2"/>
        <v>0</v>
      </c>
      <c r="S171" s="147">
        <v>0</v>
      </c>
      <c r="T171" s="148">
        <f t="shared" si="3"/>
        <v>0</v>
      </c>
      <c r="AR171" s="149" t="s">
        <v>378</v>
      </c>
      <c r="AT171" s="149" t="s">
        <v>298</v>
      </c>
      <c r="AU171" s="149" t="s">
        <v>85</v>
      </c>
      <c r="AY171" s="17" t="s">
        <v>296</v>
      </c>
      <c r="BE171" s="150">
        <f t="shared" si="4"/>
        <v>0</v>
      </c>
      <c r="BF171" s="150">
        <f t="shared" si="5"/>
        <v>0</v>
      </c>
      <c r="BG171" s="150">
        <f t="shared" si="6"/>
        <v>0</v>
      </c>
      <c r="BH171" s="150">
        <f t="shared" si="7"/>
        <v>0</v>
      </c>
      <c r="BI171" s="150">
        <f t="shared" si="8"/>
        <v>0</v>
      </c>
      <c r="BJ171" s="17" t="s">
        <v>83</v>
      </c>
      <c r="BK171" s="150">
        <f t="shared" si="9"/>
        <v>0</v>
      </c>
      <c r="BL171" s="17" t="s">
        <v>378</v>
      </c>
      <c r="BM171" s="149" t="s">
        <v>5075</v>
      </c>
    </row>
    <row r="172" spans="2:65" s="1" customFormat="1" ht="24.2" customHeight="1">
      <c r="B172" s="32"/>
      <c r="C172" s="138" t="s">
        <v>497</v>
      </c>
      <c r="D172" s="138" t="s">
        <v>298</v>
      </c>
      <c r="E172" s="139" t="s">
        <v>5076</v>
      </c>
      <c r="F172" s="140" t="s">
        <v>5077</v>
      </c>
      <c r="G172" s="141" t="s">
        <v>3209</v>
      </c>
      <c r="H172" s="142">
        <v>1</v>
      </c>
      <c r="I172" s="143"/>
      <c r="J172" s="144">
        <f t="shared" si="0"/>
        <v>0</v>
      </c>
      <c r="K172" s="140" t="s">
        <v>1</v>
      </c>
      <c r="L172" s="32"/>
      <c r="M172" s="145" t="s">
        <v>1</v>
      </c>
      <c r="N172" s="146" t="s">
        <v>41</v>
      </c>
      <c r="P172" s="147">
        <f t="shared" si="1"/>
        <v>0</v>
      </c>
      <c r="Q172" s="147">
        <v>0</v>
      </c>
      <c r="R172" s="147">
        <f t="shared" si="2"/>
        <v>0</v>
      </c>
      <c r="S172" s="147">
        <v>0</v>
      </c>
      <c r="T172" s="148">
        <f t="shared" si="3"/>
        <v>0</v>
      </c>
      <c r="AR172" s="149" t="s">
        <v>378</v>
      </c>
      <c r="AT172" s="149" t="s">
        <v>298</v>
      </c>
      <c r="AU172" s="149" t="s">
        <v>85</v>
      </c>
      <c r="AY172" s="17" t="s">
        <v>296</v>
      </c>
      <c r="BE172" s="150">
        <f t="shared" si="4"/>
        <v>0</v>
      </c>
      <c r="BF172" s="150">
        <f t="shared" si="5"/>
        <v>0</v>
      </c>
      <c r="BG172" s="150">
        <f t="shared" si="6"/>
        <v>0</v>
      </c>
      <c r="BH172" s="150">
        <f t="shared" si="7"/>
        <v>0</v>
      </c>
      <c r="BI172" s="150">
        <f t="shared" si="8"/>
        <v>0</v>
      </c>
      <c r="BJ172" s="17" t="s">
        <v>83</v>
      </c>
      <c r="BK172" s="150">
        <f t="shared" si="9"/>
        <v>0</v>
      </c>
      <c r="BL172" s="17" t="s">
        <v>378</v>
      </c>
      <c r="BM172" s="149" t="s">
        <v>5078</v>
      </c>
    </row>
    <row r="173" spans="2:65" s="11" customFormat="1" ht="22.9" customHeight="1">
      <c r="B173" s="126"/>
      <c r="D173" s="127" t="s">
        <v>75</v>
      </c>
      <c r="E173" s="136" t="s">
        <v>5079</v>
      </c>
      <c r="F173" s="136" t="s">
        <v>5080</v>
      </c>
      <c r="I173" s="129"/>
      <c r="J173" s="137">
        <f>BK173</f>
        <v>0</v>
      </c>
      <c r="L173" s="126"/>
      <c r="M173" s="131"/>
      <c r="P173" s="132">
        <f>SUM(P174:P196)</f>
        <v>0</v>
      </c>
      <c r="R173" s="132">
        <f>SUM(R174:R196)</f>
        <v>2.0326399999999993</v>
      </c>
      <c r="T173" s="133">
        <f>SUM(T174:T196)</f>
        <v>0</v>
      </c>
      <c r="AR173" s="127" t="s">
        <v>85</v>
      </c>
      <c r="AT173" s="134" t="s">
        <v>75</v>
      </c>
      <c r="AU173" s="134" t="s">
        <v>83</v>
      </c>
      <c r="AY173" s="127" t="s">
        <v>296</v>
      </c>
      <c r="BK173" s="135">
        <f>SUM(BK174:BK196)</f>
        <v>0</v>
      </c>
    </row>
    <row r="174" spans="2:65" s="1" customFormat="1" ht="37.9" customHeight="1">
      <c r="B174" s="32"/>
      <c r="C174" s="138" t="s">
        <v>505</v>
      </c>
      <c r="D174" s="138" t="s">
        <v>298</v>
      </c>
      <c r="E174" s="139" t="s">
        <v>5081</v>
      </c>
      <c r="F174" s="140" t="s">
        <v>5082</v>
      </c>
      <c r="G174" s="141" t="s">
        <v>339</v>
      </c>
      <c r="H174" s="142">
        <v>9</v>
      </c>
      <c r="I174" s="143"/>
      <c r="J174" s="144">
        <f t="shared" ref="J174:J184" si="10">ROUND(I174*H174,2)</f>
        <v>0</v>
      </c>
      <c r="K174" s="140" t="s">
        <v>302</v>
      </c>
      <c r="L174" s="32"/>
      <c r="M174" s="145" t="s">
        <v>1</v>
      </c>
      <c r="N174" s="146" t="s">
        <v>41</v>
      </c>
      <c r="P174" s="147">
        <f t="shared" ref="P174:P184" si="11">O174*H174</f>
        <v>0</v>
      </c>
      <c r="Q174" s="147">
        <v>5.94E-3</v>
      </c>
      <c r="R174" s="147">
        <f t="shared" ref="R174:R184" si="12">Q174*H174</f>
        <v>5.3460000000000001E-2</v>
      </c>
      <c r="S174" s="147">
        <v>0</v>
      </c>
      <c r="T174" s="148">
        <f t="shared" ref="T174:T184" si="13">S174*H174</f>
        <v>0</v>
      </c>
      <c r="AR174" s="149" t="s">
        <v>378</v>
      </c>
      <c r="AT174" s="149" t="s">
        <v>298</v>
      </c>
      <c r="AU174" s="149" t="s">
        <v>85</v>
      </c>
      <c r="AY174" s="17" t="s">
        <v>296</v>
      </c>
      <c r="BE174" s="150">
        <f t="shared" ref="BE174:BE184" si="14">IF(N174="základní",J174,0)</f>
        <v>0</v>
      </c>
      <c r="BF174" s="150">
        <f t="shared" ref="BF174:BF184" si="15">IF(N174="snížená",J174,0)</f>
        <v>0</v>
      </c>
      <c r="BG174" s="150">
        <f t="shared" ref="BG174:BG184" si="16">IF(N174="zákl. přenesená",J174,0)</f>
        <v>0</v>
      </c>
      <c r="BH174" s="150">
        <f t="shared" ref="BH174:BH184" si="17">IF(N174="sníž. přenesená",J174,0)</f>
        <v>0</v>
      </c>
      <c r="BI174" s="150">
        <f t="shared" ref="BI174:BI184" si="18">IF(N174="nulová",J174,0)</f>
        <v>0</v>
      </c>
      <c r="BJ174" s="17" t="s">
        <v>83</v>
      </c>
      <c r="BK174" s="150">
        <f t="shared" ref="BK174:BK184" si="19">ROUND(I174*H174,2)</f>
        <v>0</v>
      </c>
      <c r="BL174" s="17" t="s">
        <v>378</v>
      </c>
      <c r="BM174" s="149" t="s">
        <v>5083</v>
      </c>
    </row>
    <row r="175" spans="2:65" s="1" customFormat="1" ht="37.9" customHeight="1">
      <c r="B175" s="32"/>
      <c r="C175" s="138" t="s">
        <v>512</v>
      </c>
      <c r="D175" s="138" t="s">
        <v>298</v>
      </c>
      <c r="E175" s="139" t="s">
        <v>5084</v>
      </c>
      <c r="F175" s="140" t="s">
        <v>5085</v>
      </c>
      <c r="G175" s="141" t="s">
        <v>339</v>
      </c>
      <c r="H175" s="142">
        <v>76</v>
      </c>
      <c r="I175" s="143"/>
      <c r="J175" s="144">
        <f t="shared" si="10"/>
        <v>0</v>
      </c>
      <c r="K175" s="140" t="s">
        <v>302</v>
      </c>
      <c r="L175" s="32"/>
      <c r="M175" s="145" t="s">
        <v>1</v>
      </c>
      <c r="N175" s="146" t="s">
        <v>41</v>
      </c>
      <c r="P175" s="147">
        <f t="shared" si="11"/>
        <v>0</v>
      </c>
      <c r="Q175" s="147">
        <v>7.3000000000000001E-3</v>
      </c>
      <c r="R175" s="147">
        <f t="shared" si="12"/>
        <v>0.55479999999999996</v>
      </c>
      <c r="S175" s="147">
        <v>0</v>
      </c>
      <c r="T175" s="148">
        <f t="shared" si="13"/>
        <v>0</v>
      </c>
      <c r="AR175" s="149" t="s">
        <v>378</v>
      </c>
      <c r="AT175" s="149" t="s">
        <v>298</v>
      </c>
      <c r="AU175" s="149" t="s">
        <v>85</v>
      </c>
      <c r="AY175" s="17" t="s">
        <v>296</v>
      </c>
      <c r="BE175" s="150">
        <f t="shared" si="14"/>
        <v>0</v>
      </c>
      <c r="BF175" s="150">
        <f t="shared" si="15"/>
        <v>0</v>
      </c>
      <c r="BG175" s="150">
        <f t="shared" si="16"/>
        <v>0</v>
      </c>
      <c r="BH175" s="150">
        <f t="shared" si="17"/>
        <v>0</v>
      </c>
      <c r="BI175" s="150">
        <f t="shared" si="18"/>
        <v>0</v>
      </c>
      <c r="BJ175" s="17" t="s">
        <v>83</v>
      </c>
      <c r="BK175" s="150">
        <f t="shared" si="19"/>
        <v>0</v>
      </c>
      <c r="BL175" s="17" t="s">
        <v>378</v>
      </c>
      <c r="BM175" s="149" t="s">
        <v>5086</v>
      </c>
    </row>
    <row r="176" spans="2:65" s="1" customFormat="1" ht="37.9" customHeight="1">
      <c r="B176" s="32"/>
      <c r="C176" s="138" t="s">
        <v>521</v>
      </c>
      <c r="D176" s="138" t="s">
        <v>298</v>
      </c>
      <c r="E176" s="139" t="s">
        <v>5087</v>
      </c>
      <c r="F176" s="140" t="s">
        <v>5088</v>
      </c>
      <c r="G176" s="141" t="s">
        <v>339</v>
      </c>
      <c r="H176" s="142">
        <v>25</v>
      </c>
      <c r="I176" s="143"/>
      <c r="J176" s="144">
        <f t="shared" si="10"/>
        <v>0</v>
      </c>
      <c r="K176" s="140" t="s">
        <v>302</v>
      </c>
      <c r="L176" s="32"/>
      <c r="M176" s="145" t="s">
        <v>1</v>
      </c>
      <c r="N176" s="146" t="s">
        <v>41</v>
      </c>
      <c r="P176" s="147">
        <f t="shared" si="11"/>
        <v>0</v>
      </c>
      <c r="Q176" s="147">
        <v>8.09E-3</v>
      </c>
      <c r="R176" s="147">
        <f t="shared" si="12"/>
        <v>0.20224999999999999</v>
      </c>
      <c r="S176" s="147">
        <v>0</v>
      </c>
      <c r="T176" s="148">
        <f t="shared" si="13"/>
        <v>0</v>
      </c>
      <c r="AR176" s="149" t="s">
        <v>378</v>
      </c>
      <c r="AT176" s="149" t="s">
        <v>298</v>
      </c>
      <c r="AU176" s="149" t="s">
        <v>85</v>
      </c>
      <c r="AY176" s="17" t="s">
        <v>296</v>
      </c>
      <c r="BE176" s="150">
        <f t="shared" si="14"/>
        <v>0</v>
      </c>
      <c r="BF176" s="150">
        <f t="shared" si="15"/>
        <v>0</v>
      </c>
      <c r="BG176" s="150">
        <f t="shared" si="16"/>
        <v>0</v>
      </c>
      <c r="BH176" s="150">
        <f t="shared" si="17"/>
        <v>0</v>
      </c>
      <c r="BI176" s="150">
        <f t="shared" si="18"/>
        <v>0</v>
      </c>
      <c r="BJ176" s="17" t="s">
        <v>83</v>
      </c>
      <c r="BK176" s="150">
        <f t="shared" si="19"/>
        <v>0</v>
      </c>
      <c r="BL176" s="17" t="s">
        <v>378</v>
      </c>
      <c r="BM176" s="149" t="s">
        <v>5089</v>
      </c>
    </row>
    <row r="177" spans="2:65" s="1" customFormat="1" ht="33" customHeight="1">
      <c r="B177" s="32"/>
      <c r="C177" s="138" t="s">
        <v>525</v>
      </c>
      <c r="D177" s="138" t="s">
        <v>298</v>
      </c>
      <c r="E177" s="139" t="s">
        <v>5090</v>
      </c>
      <c r="F177" s="140" t="s">
        <v>5091</v>
      </c>
      <c r="G177" s="141" t="s">
        <v>339</v>
      </c>
      <c r="H177" s="142">
        <v>44</v>
      </c>
      <c r="I177" s="143"/>
      <c r="J177" s="144">
        <f t="shared" si="10"/>
        <v>0</v>
      </c>
      <c r="K177" s="140" t="s">
        <v>302</v>
      </c>
      <c r="L177" s="32"/>
      <c r="M177" s="145" t="s">
        <v>1</v>
      </c>
      <c r="N177" s="146" t="s">
        <v>41</v>
      </c>
      <c r="P177" s="147">
        <f t="shared" si="11"/>
        <v>0</v>
      </c>
      <c r="Q177" s="147">
        <v>7.1000000000000002E-4</v>
      </c>
      <c r="R177" s="147">
        <f t="shared" si="12"/>
        <v>3.124E-2</v>
      </c>
      <c r="S177" s="147">
        <v>0</v>
      </c>
      <c r="T177" s="148">
        <f t="shared" si="13"/>
        <v>0</v>
      </c>
      <c r="AR177" s="149" t="s">
        <v>378</v>
      </c>
      <c r="AT177" s="149" t="s">
        <v>298</v>
      </c>
      <c r="AU177" s="149" t="s">
        <v>85</v>
      </c>
      <c r="AY177" s="17" t="s">
        <v>296</v>
      </c>
      <c r="BE177" s="150">
        <f t="shared" si="14"/>
        <v>0</v>
      </c>
      <c r="BF177" s="150">
        <f t="shared" si="15"/>
        <v>0</v>
      </c>
      <c r="BG177" s="150">
        <f t="shared" si="16"/>
        <v>0</v>
      </c>
      <c r="BH177" s="150">
        <f t="shared" si="17"/>
        <v>0</v>
      </c>
      <c r="BI177" s="150">
        <f t="shared" si="18"/>
        <v>0</v>
      </c>
      <c r="BJ177" s="17" t="s">
        <v>83</v>
      </c>
      <c r="BK177" s="150">
        <f t="shared" si="19"/>
        <v>0</v>
      </c>
      <c r="BL177" s="17" t="s">
        <v>378</v>
      </c>
      <c r="BM177" s="149" t="s">
        <v>5092</v>
      </c>
    </row>
    <row r="178" spans="2:65" s="1" customFormat="1" ht="24.2" customHeight="1">
      <c r="B178" s="32"/>
      <c r="C178" s="138" t="s">
        <v>531</v>
      </c>
      <c r="D178" s="138" t="s">
        <v>298</v>
      </c>
      <c r="E178" s="139" t="s">
        <v>5093</v>
      </c>
      <c r="F178" s="140" t="s">
        <v>5094</v>
      </c>
      <c r="G178" s="141" t="s">
        <v>339</v>
      </c>
      <c r="H178" s="142">
        <v>310</v>
      </c>
      <c r="I178" s="143"/>
      <c r="J178" s="144">
        <f t="shared" si="10"/>
        <v>0</v>
      </c>
      <c r="K178" s="140" t="s">
        <v>302</v>
      </c>
      <c r="L178" s="32"/>
      <c r="M178" s="145" t="s">
        <v>1</v>
      </c>
      <c r="N178" s="146" t="s">
        <v>41</v>
      </c>
      <c r="P178" s="147">
        <f t="shared" si="11"/>
        <v>0</v>
      </c>
      <c r="Q178" s="147">
        <v>1.25E-3</v>
      </c>
      <c r="R178" s="147">
        <f t="shared" si="12"/>
        <v>0.38750000000000001</v>
      </c>
      <c r="S178" s="147">
        <v>0</v>
      </c>
      <c r="T178" s="148">
        <f t="shared" si="13"/>
        <v>0</v>
      </c>
      <c r="AR178" s="149" t="s">
        <v>378</v>
      </c>
      <c r="AT178" s="149" t="s">
        <v>298</v>
      </c>
      <c r="AU178" s="149" t="s">
        <v>85</v>
      </c>
      <c r="AY178" s="17" t="s">
        <v>296</v>
      </c>
      <c r="BE178" s="150">
        <f t="shared" si="14"/>
        <v>0</v>
      </c>
      <c r="BF178" s="150">
        <f t="shared" si="15"/>
        <v>0</v>
      </c>
      <c r="BG178" s="150">
        <f t="shared" si="16"/>
        <v>0</v>
      </c>
      <c r="BH178" s="150">
        <f t="shared" si="17"/>
        <v>0</v>
      </c>
      <c r="BI178" s="150">
        <f t="shared" si="18"/>
        <v>0</v>
      </c>
      <c r="BJ178" s="17" t="s">
        <v>83</v>
      </c>
      <c r="BK178" s="150">
        <f t="shared" si="19"/>
        <v>0</v>
      </c>
      <c r="BL178" s="17" t="s">
        <v>378</v>
      </c>
      <c r="BM178" s="149" t="s">
        <v>5095</v>
      </c>
    </row>
    <row r="179" spans="2:65" s="1" customFormat="1" ht="24.2" customHeight="1">
      <c r="B179" s="32"/>
      <c r="C179" s="138" t="s">
        <v>536</v>
      </c>
      <c r="D179" s="138" t="s">
        <v>298</v>
      </c>
      <c r="E179" s="139" t="s">
        <v>5096</v>
      </c>
      <c r="F179" s="140" t="s">
        <v>5097</v>
      </c>
      <c r="G179" s="141" t="s">
        <v>339</v>
      </c>
      <c r="H179" s="142">
        <v>88</v>
      </c>
      <c r="I179" s="143"/>
      <c r="J179" s="144">
        <f t="shared" si="10"/>
        <v>0</v>
      </c>
      <c r="K179" s="140" t="s">
        <v>302</v>
      </c>
      <c r="L179" s="32"/>
      <c r="M179" s="145" t="s">
        <v>1</v>
      </c>
      <c r="N179" s="146" t="s">
        <v>41</v>
      </c>
      <c r="P179" s="147">
        <f t="shared" si="11"/>
        <v>0</v>
      </c>
      <c r="Q179" s="147">
        <v>1.6199999999999999E-3</v>
      </c>
      <c r="R179" s="147">
        <f t="shared" si="12"/>
        <v>0.14255999999999999</v>
      </c>
      <c r="S179" s="147">
        <v>0</v>
      </c>
      <c r="T179" s="148">
        <f t="shared" si="13"/>
        <v>0</v>
      </c>
      <c r="AR179" s="149" t="s">
        <v>378</v>
      </c>
      <c r="AT179" s="149" t="s">
        <v>298</v>
      </c>
      <c r="AU179" s="149" t="s">
        <v>85</v>
      </c>
      <c r="AY179" s="17" t="s">
        <v>296</v>
      </c>
      <c r="BE179" s="150">
        <f t="shared" si="14"/>
        <v>0</v>
      </c>
      <c r="BF179" s="150">
        <f t="shared" si="15"/>
        <v>0</v>
      </c>
      <c r="BG179" s="150">
        <f t="shared" si="16"/>
        <v>0</v>
      </c>
      <c r="BH179" s="150">
        <f t="shared" si="17"/>
        <v>0</v>
      </c>
      <c r="BI179" s="150">
        <f t="shared" si="18"/>
        <v>0</v>
      </c>
      <c r="BJ179" s="17" t="s">
        <v>83</v>
      </c>
      <c r="BK179" s="150">
        <f t="shared" si="19"/>
        <v>0</v>
      </c>
      <c r="BL179" s="17" t="s">
        <v>378</v>
      </c>
      <c r="BM179" s="149" t="s">
        <v>5098</v>
      </c>
    </row>
    <row r="180" spans="2:65" s="1" customFormat="1" ht="24.2" customHeight="1">
      <c r="B180" s="32"/>
      <c r="C180" s="138" t="s">
        <v>547</v>
      </c>
      <c r="D180" s="138" t="s">
        <v>298</v>
      </c>
      <c r="E180" s="139" t="s">
        <v>5099</v>
      </c>
      <c r="F180" s="140" t="s">
        <v>5100</v>
      </c>
      <c r="G180" s="141" t="s">
        <v>339</v>
      </c>
      <c r="H180" s="142">
        <v>33</v>
      </c>
      <c r="I180" s="143"/>
      <c r="J180" s="144">
        <f t="shared" si="10"/>
        <v>0</v>
      </c>
      <c r="K180" s="140" t="s">
        <v>302</v>
      </c>
      <c r="L180" s="32"/>
      <c r="M180" s="145" t="s">
        <v>1</v>
      </c>
      <c r="N180" s="146" t="s">
        <v>41</v>
      </c>
      <c r="P180" s="147">
        <f t="shared" si="11"/>
        <v>0</v>
      </c>
      <c r="Q180" s="147">
        <v>1.97E-3</v>
      </c>
      <c r="R180" s="147">
        <f t="shared" si="12"/>
        <v>6.5009999999999998E-2</v>
      </c>
      <c r="S180" s="147">
        <v>0</v>
      </c>
      <c r="T180" s="148">
        <f t="shared" si="13"/>
        <v>0</v>
      </c>
      <c r="AR180" s="149" t="s">
        <v>378</v>
      </c>
      <c r="AT180" s="149" t="s">
        <v>298</v>
      </c>
      <c r="AU180" s="149" t="s">
        <v>85</v>
      </c>
      <c r="AY180" s="17" t="s">
        <v>296</v>
      </c>
      <c r="BE180" s="150">
        <f t="shared" si="14"/>
        <v>0</v>
      </c>
      <c r="BF180" s="150">
        <f t="shared" si="15"/>
        <v>0</v>
      </c>
      <c r="BG180" s="150">
        <f t="shared" si="16"/>
        <v>0</v>
      </c>
      <c r="BH180" s="150">
        <f t="shared" si="17"/>
        <v>0</v>
      </c>
      <c r="BI180" s="150">
        <f t="shared" si="18"/>
        <v>0</v>
      </c>
      <c r="BJ180" s="17" t="s">
        <v>83</v>
      </c>
      <c r="BK180" s="150">
        <f t="shared" si="19"/>
        <v>0</v>
      </c>
      <c r="BL180" s="17" t="s">
        <v>378</v>
      </c>
      <c r="BM180" s="149" t="s">
        <v>5101</v>
      </c>
    </row>
    <row r="181" spans="2:65" s="1" customFormat="1" ht="24.2" customHeight="1">
      <c r="B181" s="32"/>
      <c r="C181" s="138" t="s">
        <v>552</v>
      </c>
      <c r="D181" s="138" t="s">
        <v>298</v>
      </c>
      <c r="E181" s="139" t="s">
        <v>5102</v>
      </c>
      <c r="F181" s="140" t="s">
        <v>5103</v>
      </c>
      <c r="G181" s="141" t="s">
        <v>339</v>
      </c>
      <c r="H181" s="142">
        <v>155</v>
      </c>
      <c r="I181" s="143"/>
      <c r="J181" s="144">
        <f t="shared" si="10"/>
        <v>0</v>
      </c>
      <c r="K181" s="140" t="s">
        <v>302</v>
      </c>
      <c r="L181" s="32"/>
      <c r="M181" s="145" t="s">
        <v>1</v>
      </c>
      <c r="N181" s="146" t="s">
        <v>41</v>
      </c>
      <c r="P181" s="147">
        <f t="shared" si="11"/>
        <v>0</v>
      </c>
      <c r="Q181" s="147">
        <v>3.4499999999999999E-3</v>
      </c>
      <c r="R181" s="147">
        <f t="shared" si="12"/>
        <v>0.53474999999999995</v>
      </c>
      <c r="S181" s="147">
        <v>0</v>
      </c>
      <c r="T181" s="148">
        <f t="shared" si="13"/>
        <v>0</v>
      </c>
      <c r="AR181" s="149" t="s">
        <v>378</v>
      </c>
      <c r="AT181" s="149" t="s">
        <v>298</v>
      </c>
      <c r="AU181" s="149" t="s">
        <v>85</v>
      </c>
      <c r="AY181" s="17" t="s">
        <v>296</v>
      </c>
      <c r="BE181" s="150">
        <f t="shared" si="14"/>
        <v>0</v>
      </c>
      <c r="BF181" s="150">
        <f t="shared" si="15"/>
        <v>0</v>
      </c>
      <c r="BG181" s="150">
        <f t="shared" si="16"/>
        <v>0</v>
      </c>
      <c r="BH181" s="150">
        <f t="shared" si="17"/>
        <v>0</v>
      </c>
      <c r="BI181" s="150">
        <f t="shared" si="18"/>
        <v>0</v>
      </c>
      <c r="BJ181" s="17" t="s">
        <v>83</v>
      </c>
      <c r="BK181" s="150">
        <f t="shared" si="19"/>
        <v>0</v>
      </c>
      <c r="BL181" s="17" t="s">
        <v>378</v>
      </c>
      <c r="BM181" s="149" t="s">
        <v>5104</v>
      </c>
    </row>
    <row r="182" spans="2:65" s="1" customFormat="1" ht="55.5" customHeight="1">
      <c r="B182" s="32"/>
      <c r="C182" s="138" t="s">
        <v>558</v>
      </c>
      <c r="D182" s="138" t="s">
        <v>298</v>
      </c>
      <c r="E182" s="139" t="s">
        <v>5105</v>
      </c>
      <c r="F182" s="140" t="s">
        <v>4880</v>
      </c>
      <c r="G182" s="141" t="s">
        <v>339</v>
      </c>
      <c r="H182" s="142">
        <v>34</v>
      </c>
      <c r="I182" s="143"/>
      <c r="J182" s="144">
        <f t="shared" si="10"/>
        <v>0</v>
      </c>
      <c r="K182" s="140" t="s">
        <v>302</v>
      </c>
      <c r="L182" s="32"/>
      <c r="M182" s="145" t="s">
        <v>1</v>
      </c>
      <c r="N182" s="146" t="s">
        <v>41</v>
      </c>
      <c r="P182" s="147">
        <f t="shared" si="11"/>
        <v>0</v>
      </c>
      <c r="Q182" s="147">
        <v>6.9999999999999994E-5</v>
      </c>
      <c r="R182" s="147">
        <f t="shared" si="12"/>
        <v>2.3799999999999997E-3</v>
      </c>
      <c r="S182" s="147">
        <v>0</v>
      </c>
      <c r="T182" s="148">
        <f t="shared" si="13"/>
        <v>0</v>
      </c>
      <c r="AR182" s="149" t="s">
        <v>378</v>
      </c>
      <c r="AT182" s="149" t="s">
        <v>298</v>
      </c>
      <c r="AU182" s="149" t="s">
        <v>85</v>
      </c>
      <c r="AY182" s="17" t="s">
        <v>296</v>
      </c>
      <c r="BE182" s="150">
        <f t="shared" si="14"/>
        <v>0</v>
      </c>
      <c r="BF182" s="150">
        <f t="shared" si="15"/>
        <v>0</v>
      </c>
      <c r="BG182" s="150">
        <f t="shared" si="16"/>
        <v>0</v>
      </c>
      <c r="BH182" s="150">
        <f t="shared" si="17"/>
        <v>0</v>
      </c>
      <c r="BI182" s="150">
        <f t="shared" si="18"/>
        <v>0</v>
      </c>
      <c r="BJ182" s="17" t="s">
        <v>83</v>
      </c>
      <c r="BK182" s="150">
        <f t="shared" si="19"/>
        <v>0</v>
      </c>
      <c r="BL182" s="17" t="s">
        <v>378</v>
      </c>
      <c r="BM182" s="149" t="s">
        <v>5106</v>
      </c>
    </row>
    <row r="183" spans="2:65" s="1" customFormat="1" ht="55.5" customHeight="1">
      <c r="B183" s="32"/>
      <c r="C183" s="138" t="s">
        <v>563</v>
      </c>
      <c r="D183" s="138" t="s">
        <v>298</v>
      </c>
      <c r="E183" s="139" t="s">
        <v>5107</v>
      </c>
      <c r="F183" s="140" t="s">
        <v>4883</v>
      </c>
      <c r="G183" s="141" t="s">
        <v>339</v>
      </c>
      <c r="H183" s="142">
        <v>267</v>
      </c>
      <c r="I183" s="143"/>
      <c r="J183" s="144">
        <f t="shared" si="10"/>
        <v>0</v>
      </c>
      <c r="K183" s="140" t="s">
        <v>302</v>
      </c>
      <c r="L183" s="32"/>
      <c r="M183" s="145" t="s">
        <v>1</v>
      </c>
      <c r="N183" s="146" t="s">
        <v>41</v>
      </c>
      <c r="P183" s="147">
        <f t="shared" si="11"/>
        <v>0</v>
      </c>
      <c r="Q183" s="147">
        <v>9.0000000000000006E-5</v>
      </c>
      <c r="R183" s="147">
        <f t="shared" si="12"/>
        <v>2.4030000000000003E-2</v>
      </c>
      <c r="S183" s="147">
        <v>0</v>
      </c>
      <c r="T183" s="148">
        <f t="shared" si="13"/>
        <v>0</v>
      </c>
      <c r="AR183" s="149" t="s">
        <v>378</v>
      </c>
      <c r="AT183" s="149" t="s">
        <v>298</v>
      </c>
      <c r="AU183" s="149" t="s">
        <v>85</v>
      </c>
      <c r="AY183" s="17" t="s">
        <v>296</v>
      </c>
      <c r="BE183" s="150">
        <f t="shared" si="14"/>
        <v>0</v>
      </c>
      <c r="BF183" s="150">
        <f t="shared" si="15"/>
        <v>0</v>
      </c>
      <c r="BG183" s="150">
        <f t="shared" si="16"/>
        <v>0</v>
      </c>
      <c r="BH183" s="150">
        <f t="shared" si="17"/>
        <v>0</v>
      </c>
      <c r="BI183" s="150">
        <f t="shared" si="18"/>
        <v>0</v>
      </c>
      <c r="BJ183" s="17" t="s">
        <v>83</v>
      </c>
      <c r="BK183" s="150">
        <f t="shared" si="19"/>
        <v>0</v>
      </c>
      <c r="BL183" s="17" t="s">
        <v>378</v>
      </c>
      <c r="BM183" s="149" t="s">
        <v>5108</v>
      </c>
    </row>
    <row r="184" spans="2:65" s="1" customFormat="1" ht="55.5" customHeight="1">
      <c r="B184" s="32"/>
      <c r="C184" s="138" t="s">
        <v>569</v>
      </c>
      <c r="D184" s="138" t="s">
        <v>298</v>
      </c>
      <c r="E184" s="139" t="s">
        <v>5109</v>
      </c>
      <c r="F184" s="140" t="s">
        <v>5110</v>
      </c>
      <c r="G184" s="141" t="s">
        <v>339</v>
      </c>
      <c r="H184" s="142">
        <v>75</v>
      </c>
      <c r="I184" s="143"/>
      <c r="J184" s="144">
        <f t="shared" si="10"/>
        <v>0</v>
      </c>
      <c r="K184" s="140" t="s">
        <v>302</v>
      </c>
      <c r="L184" s="32"/>
      <c r="M184" s="145" t="s">
        <v>1</v>
      </c>
      <c r="N184" s="146" t="s">
        <v>41</v>
      </c>
      <c r="P184" s="147">
        <f t="shared" si="11"/>
        <v>0</v>
      </c>
      <c r="Q184" s="147">
        <v>1.6000000000000001E-4</v>
      </c>
      <c r="R184" s="147">
        <f t="shared" si="12"/>
        <v>1.2E-2</v>
      </c>
      <c r="S184" s="147">
        <v>0</v>
      </c>
      <c r="T184" s="148">
        <f t="shared" si="13"/>
        <v>0</v>
      </c>
      <c r="AR184" s="149" t="s">
        <v>378</v>
      </c>
      <c r="AT184" s="149" t="s">
        <v>298</v>
      </c>
      <c r="AU184" s="149" t="s">
        <v>85</v>
      </c>
      <c r="AY184" s="17" t="s">
        <v>296</v>
      </c>
      <c r="BE184" s="150">
        <f t="shared" si="14"/>
        <v>0</v>
      </c>
      <c r="BF184" s="150">
        <f t="shared" si="15"/>
        <v>0</v>
      </c>
      <c r="BG184" s="150">
        <f t="shared" si="16"/>
        <v>0</v>
      </c>
      <c r="BH184" s="150">
        <f t="shared" si="17"/>
        <v>0</v>
      </c>
      <c r="BI184" s="150">
        <f t="shared" si="18"/>
        <v>0</v>
      </c>
      <c r="BJ184" s="17" t="s">
        <v>83</v>
      </c>
      <c r="BK184" s="150">
        <f t="shared" si="19"/>
        <v>0</v>
      </c>
      <c r="BL184" s="17" t="s">
        <v>378</v>
      </c>
      <c r="BM184" s="149" t="s">
        <v>5111</v>
      </c>
    </row>
    <row r="185" spans="2:65" s="12" customFormat="1">
      <c r="B185" s="151"/>
      <c r="D185" s="152" t="s">
        <v>304</v>
      </c>
      <c r="E185" s="153" t="s">
        <v>1</v>
      </c>
      <c r="F185" s="154" t="s">
        <v>5112</v>
      </c>
      <c r="H185" s="155">
        <v>75</v>
      </c>
      <c r="I185" s="156"/>
      <c r="L185" s="151"/>
      <c r="M185" s="157"/>
      <c r="T185" s="158"/>
      <c r="AT185" s="153" t="s">
        <v>304</v>
      </c>
      <c r="AU185" s="153" t="s">
        <v>85</v>
      </c>
      <c r="AV185" s="12" t="s">
        <v>85</v>
      </c>
      <c r="AW185" s="12" t="s">
        <v>32</v>
      </c>
      <c r="AX185" s="12" t="s">
        <v>83</v>
      </c>
      <c r="AY185" s="153" t="s">
        <v>296</v>
      </c>
    </row>
    <row r="186" spans="2:65" s="1" customFormat="1" ht="55.5" customHeight="1">
      <c r="B186" s="32"/>
      <c r="C186" s="138" t="s">
        <v>583</v>
      </c>
      <c r="D186" s="138" t="s">
        <v>298</v>
      </c>
      <c r="E186" s="139" t="s">
        <v>5113</v>
      </c>
      <c r="F186" s="140" t="s">
        <v>5114</v>
      </c>
      <c r="G186" s="141" t="s">
        <v>339</v>
      </c>
      <c r="H186" s="142">
        <v>38</v>
      </c>
      <c r="I186" s="143"/>
      <c r="J186" s="144">
        <f>ROUND(I186*H186,2)</f>
        <v>0</v>
      </c>
      <c r="K186" s="140" t="s">
        <v>302</v>
      </c>
      <c r="L186" s="32"/>
      <c r="M186" s="145" t="s">
        <v>1</v>
      </c>
      <c r="N186" s="146" t="s">
        <v>41</v>
      </c>
      <c r="P186" s="147">
        <f>O186*H186</f>
        <v>0</v>
      </c>
      <c r="Q186" s="147">
        <v>1.9000000000000001E-4</v>
      </c>
      <c r="R186" s="147">
        <f>Q186*H186</f>
        <v>7.2200000000000007E-3</v>
      </c>
      <c r="S186" s="147">
        <v>0</v>
      </c>
      <c r="T186" s="148">
        <f>S186*H186</f>
        <v>0</v>
      </c>
      <c r="AR186" s="149" t="s">
        <v>378</v>
      </c>
      <c r="AT186" s="149" t="s">
        <v>298</v>
      </c>
      <c r="AU186" s="149" t="s">
        <v>85</v>
      </c>
      <c r="AY186" s="17" t="s">
        <v>296</v>
      </c>
      <c r="BE186" s="150">
        <f>IF(N186="základní",J186,0)</f>
        <v>0</v>
      </c>
      <c r="BF186" s="150">
        <f>IF(N186="snížená",J186,0)</f>
        <v>0</v>
      </c>
      <c r="BG186" s="150">
        <f>IF(N186="zákl. přenesená",J186,0)</f>
        <v>0</v>
      </c>
      <c r="BH186" s="150">
        <f>IF(N186="sníž. přenesená",J186,0)</f>
        <v>0</v>
      </c>
      <c r="BI186" s="150">
        <f>IF(N186="nulová",J186,0)</f>
        <v>0</v>
      </c>
      <c r="BJ186" s="17" t="s">
        <v>83</v>
      </c>
      <c r="BK186" s="150">
        <f>ROUND(I186*H186,2)</f>
        <v>0</v>
      </c>
      <c r="BL186" s="17" t="s">
        <v>378</v>
      </c>
      <c r="BM186" s="149" t="s">
        <v>5115</v>
      </c>
    </row>
    <row r="187" spans="2:65" s="1" customFormat="1" ht="55.5" customHeight="1">
      <c r="B187" s="32"/>
      <c r="C187" s="138" t="s">
        <v>588</v>
      </c>
      <c r="D187" s="138" t="s">
        <v>298</v>
      </c>
      <c r="E187" s="139" t="s">
        <v>5116</v>
      </c>
      <c r="F187" s="140" t="s">
        <v>5117</v>
      </c>
      <c r="G187" s="141" t="s">
        <v>339</v>
      </c>
      <c r="H187" s="142">
        <v>10</v>
      </c>
      <c r="I187" s="143"/>
      <c r="J187" s="144">
        <f>ROUND(I187*H187,2)</f>
        <v>0</v>
      </c>
      <c r="K187" s="140" t="s">
        <v>1</v>
      </c>
      <c r="L187" s="32"/>
      <c r="M187" s="145" t="s">
        <v>1</v>
      </c>
      <c r="N187" s="146" t="s">
        <v>41</v>
      </c>
      <c r="P187" s="147">
        <f>O187*H187</f>
        <v>0</v>
      </c>
      <c r="Q187" s="147">
        <v>2.0000000000000001E-4</v>
      </c>
      <c r="R187" s="147">
        <f>Q187*H187</f>
        <v>2E-3</v>
      </c>
      <c r="S187" s="147">
        <v>0</v>
      </c>
      <c r="T187" s="148">
        <f>S187*H187</f>
        <v>0</v>
      </c>
      <c r="AR187" s="149" t="s">
        <v>378</v>
      </c>
      <c r="AT187" s="149" t="s">
        <v>298</v>
      </c>
      <c r="AU187" s="149" t="s">
        <v>85</v>
      </c>
      <c r="AY187" s="17" t="s">
        <v>296</v>
      </c>
      <c r="BE187" s="150">
        <f>IF(N187="základní",J187,0)</f>
        <v>0</v>
      </c>
      <c r="BF187" s="150">
        <f>IF(N187="snížená",J187,0)</f>
        <v>0</v>
      </c>
      <c r="BG187" s="150">
        <f>IF(N187="zákl. přenesená",J187,0)</f>
        <v>0</v>
      </c>
      <c r="BH187" s="150">
        <f>IF(N187="sníž. přenesená",J187,0)</f>
        <v>0</v>
      </c>
      <c r="BI187" s="150">
        <f>IF(N187="nulová",J187,0)</f>
        <v>0</v>
      </c>
      <c r="BJ187" s="17" t="s">
        <v>83</v>
      </c>
      <c r="BK187" s="150">
        <f>ROUND(I187*H187,2)</f>
        <v>0</v>
      </c>
      <c r="BL187" s="17" t="s">
        <v>378</v>
      </c>
      <c r="BM187" s="149" t="s">
        <v>5118</v>
      </c>
    </row>
    <row r="188" spans="2:65" s="1" customFormat="1" ht="55.5" customHeight="1">
      <c r="B188" s="32"/>
      <c r="C188" s="138" t="s">
        <v>593</v>
      </c>
      <c r="D188" s="138" t="s">
        <v>298</v>
      </c>
      <c r="E188" s="139" t="s">
        <v>5119</v>
      </c>
      <c r="F188" s="140" t="s">
        <v>5120</v>
      </c>
      <c r="G188" s="141" t="s">
        <v>339</v>
      </c>
      <c r="H188" s="142">
        <v>56</v>
      </c>
      <c r="I188" s="143"/>
      <c r="J188" s="144">
        <f>ROUND(I188*H188,2)</f>
        <v>0</v>
      </c>
      <c r="K188" s="140" t="s">
        <v>1</v>
      </c>
      <c r="L188" s="32"/>
      <c r="M188" s="145" t="s">
        <v>1</v>
      </c>
      <c r="N188" s="146" t="s">
        <v>41</v>
      </c>
      <c r="P188" s="147">
        <f>O188*H188</f>
        <v>0</v>
      </c>
      <c r="Q188" s="147">
        <v>2.4000000000000001E-4</v>
      </c>
      <c r="R188" s="147">
        <f>Q188*H188</f>
        <v>1.3440000000000001E-2</v>
      </c>
      <c r="S188" s="147">
        <v>0</v>
      </c>
      <c r="T188" s="148">
        <f>S188*H188</f>
        <v>0</v>
      </c>
      <c r="AR188" s="149" t="s">
        <v>378</v>
      </c>
      <c r="AT188" s="149" t="s">
        <v>298</v>
      </c>
      <c r="AU188" s="149" t="s">
        <v>85</v>
      </c>
      <c r="AY188" s="17" t="s">
        <v>296</v>
      </c>
      <c r="BE188" s="150">
        <f>IF(N188="základní",J188,0)</f>
        <v>0</v>
      </c>
      <c r="BF188" s="150">
        <f>IF(N188="snížená",J188,0)</f>
        <v>0</v>
      </c>
      <c r="BG188" s="150">
        <f>IF(N188="zákl. přenesená",J188,0)</f>
        <v>0</v>
      </c>
      <c r="BH188" s="150">
        <f>IF(N188="sníž. přenesená",J188,0)</f>
        <v>0</v>
      </c>
      <c r="BI188" s="150">
        <f>IF(N188="nulová",J188,0)</f>
        <v>0</v>
      </c>
      <c r="BJ188" s="17" t="s">
        <v>83</v>
      </c>
      <c r="BK188" s="150">
        <f>ROUND(I188*H188,2)</f>
        <v>0</v>
      </c>
      <c r="BL188" s="17" t="s">
        <v>378</v>
      </c>
      <c r="BM188" s="149" t="s">
        <v>5121</v>
      </c>
    </row>
    <row r="189" spans="2:65" s="12" customFormat="1">
      <c r="B189" s="151"/>
      <c r="D189" s="152" t="s">
        <v>304</v>
      </c>
      <c r="E189" s="153" t="s">
        <v>1</v>
      </c>
      <c r="F189" s="154" t="s">
        <v>5122</v>
      </c>
      <c r="H189" s="155">
        <v>56</v>
      </c>
      <c r="I189" s="156"/>
      <c r="L189" s="151"/>
      <c r="M189" s="157"/>
      <c r="T189" s="158"/>
      <c r="AT189" s="153" t="s">
        <v>304</v>
      </c>
      <c r="AU189" s="153" t="s">
        <v>85</v>
      </c>
      <c r="AV189" s="12" t="s">
        <v>85</v>
      </c>
      <c r="AW189" s="12" t="s">
        <v>32</v>
      </c>
      <c r="AX189" s="12" t="s">
        <v>83</v>
      </c>
      <c r="AY189" s="153" t="s">
        <v>296</v>
      </c>
    </row>
    <row r="190" spans="2:65" s="1" customFormat="1" ht="55.5" customHeight="1">
      <c r="B190" s="32"/>
      <c r="C190" s="138" t="s">
        <v>599</v>
      </c>
      <c r="D190" s="138" t="s">
        <v>298</v>
      </c>
      <c r="E190" s="139" t="s">
        <v>5123</v>
      </c>
      <c r="F190" s="140" t="s">
        <v>5124</v>
      </c>
      <c r="G190" s="141" t="s">
        <v>339</v>
      </c>
      <c r="H190" s="142">
        <v>33</v>
      </c>
      <c r="I190" s="143"/>
      <c r="J190" s="144">
        <f t="shared" ref="J190:J196" si="20">ROUND(I190*H190,2)</f>
        <v>0</v>
      </c>
      <c r="K190" s="140" t="s">
        <v>1</v>
      </c>
      <c r="L190" s="32"/>
      <c r="M190" s="145" t="s">
        <v>1</v>
      </c>
      <c r="N190" s="146" t="s">
        <v>41</v>
      </c>
      <c r="P190" s="147">
        <f t="shared" ref="P190:P196" si="21">O190*H190</f>
        <v>0</v>
      </c>
      <c r="Q190" s="147">
        <v>0</v>
      </c>
      <c r="R190" s="147">
        <f t="shared" ref="R190:R196" si="22">Q190*H190</f>
        <v>0</v>
      </c>
      <c r="S190" s="147">
        <v>0</v>
      </c>
      <c r="T190" s="148">
        <f t="shared" ref="T190:T196" si="23">S190*H190</f>
        <v>0</v>
      </c>
      <c r="AR190" s="149" t="s">
        <v>378</v>
      </c>
      <c r="AT190" s="149" t="s">
        <v>298</v>
      </c>
      <c r="AU190" s="149" t="s">
        <v>85</v>
      </c>
      <c r="AY190" s="17" t="s">
        <v>296</v>
      </c>
      <c r="BE190" s="150">
        <f t="shared" ref="BE190:BE196" si="24">IF(N190="základní",J190,0)</f>
        <v>0</v>
      </c>
      <c r="BF190" s="150">
        <f t="shared" ref="BF190:BF196" si="25">IF(N190="snížená",J190,0)</f>
        <v>0</v>
      </c>
      <c r="BG190" s="150">
        <f t="shared" ref="BG190:BG196" si="26">IF(N190="zákl. přenesená",J190,0)</f>
        <v>0</v>
      </c>
      <c r="BH190" s="150">
        <f t="shared" ref="BH190:BH196" si="27">IF(N190="sníž. přenesená",J190,0)</f>
        <v>0</v>
      </c>
      <c r="BI190" s="150">
        <f t="shared" ref="BI190:BI196" si="28">IF(N190="nulová",J190,0)</f>
        <v>0</v>
      </c>
      <c r="BJ190" s="17" t="s">
        <v>83</v>
      </c>
      <c r="BK190" s="150">
        <f t="shared" ref="BK190:BK196" si="29">ROUND(I190*H190,2)</f>
        <v>0</v>
      </c>
      <c r="BL190" s="17" t="s">
        <v>378</v>
      </c>
      <c r="BM190" s="149" t="s">
        <v>5125</v>
      </c>
    </row>
    <row r="191" spans="2:65" s="1" customFormat="1" ht="55.5" customHeight="1">
      <c r="B191" s="32"/>
      <c r="C191" s="138" t="s">
        <v>603</v>
      </c>
      <c r="D191" s="138" t="s">
        <v>298</v>
      </c>
      <c r="E191" s="139" t="s">
        <v>5126</v>
      </c>
      <c r="F191" s="140" t="s">
        <v>5127</v>
      </c>
      <c r="G191" s="141" t="s">
        <v>339</v>
      </c>
      <c r="H191" s="142">
        <v>117</v>
      </c>
      <c r="I191" s="143"/>
      <c r="J191" s="144">
        <f t="shared" si="20"/>
        <v>0</v>
      </c>
      <c r="K191" s="140" t="s">
        <v>1</v>
      </c>
      <c r="L191" s="32"/>
      <c r="M191" s="145" t="s">
        <v>1</v>
      </c>
      <c r="N191" s="146" t="s">
        <v>41</v>
      </c>
      <c r="P191" s="147">
        <f t="shared" si="21"/>
        <v>0</v>
      </c>
      <c r="Q191" s="147">
        <v>0</v>
      </c>
      <c r="R191" s="147">
        <f t="shared" si="22"/>
        <v>0</v>
      </c>
      <c r="S191" s="147">
        <v>0</v>
      </c>
      <c r="T191" s="148">
        <f t="shared" si="23"/>
        <v>0</v>
      </c>
      <c r="AR191" s="149" t="s">
        <v>378</v>
      </c>
      <c r="AT191" s="149" t="s">
        <v>298</v>
      </c>
      <c r="AU191" s="149" t="s">
        <v>85</v>
      </c>
      <c r="AY191" s="17" t="s">
        <v>296</v>
      </c>
      <c r="BE191" s="150">
        <f t="shared" si="24"/>
        <v>0</v>
      </c>
      <c r="BF191" s="150">
        <f t="shared" si="25"/>
        <v>0</v>
      </c>
      <c r="BG191" s="150">
        <f t="shared" si="26"/>
        <v>0</v>
      </c>
      <c r="BH191" s="150">
        <f t="shared" si="27"/>
        <v>0</v>
      </c>
      <c r="BI191" s="150">
        <f t="shared" si="28"/>
        <v>0</v>
      </c>
      <c r="BJ191" s="17" t="s">
        <v>83</v>
      </c>
      <c r="BK191" s="150">
        <f t="shared" si="29"/>
        <v>0</v>
      </c>
      <c r="BL191" s="17" t="s">
        <v>378</v>
      </c>
      <c r="BM191" s="149" t="s">
        <v>5128</v>
      </c>
    </row>
    <row r="192" spans="2:65" s="1" customFormat="1" ht="37.9" customHeight="1">
      <c r="B192" s="32"/>
      <c r="C192" s="138" t="s">
        <v>609</v>
      </c>
      <c r="D192" s="138" t="s">
        <v>298</v>
      </c>
      <c r="E192" s="139" t="s">
        <v>5129</v>
      </c>
      <c r="F192" s="140" t="s">
        <v>5130</v>
      </c>
      <c r="G192" s="141" t="s">
        <v>339</v>
      </c>
      <c r="H192" s="142">
        <v>51</v>
      </c>
      <c r="I192" s="143"/>
      <c r="J192" s="144">
        <f t="shared" si="20"/>
        <v>0</v>
      </c>
      <c r="K192" s="140" t="s">
        <v>1</v>
      </c>
      <c r="L192" s="32"/>
      <c r="M192" s="145" t="s">
        <v>1</v>
      </c>
      <c r="N192" s="146" t="s">
        <v>41</v>
      </c>
      <c r="P192" s="147">
        <f t="shared" si="21"/>
        <v>0</v>
      </c>
      <c r="Q192" s="147">
        <v>0</v>
      </c>
      <c r="R192" s="147">
        <f t="shared" si="22"/>
        <v>0</v>
      </c>
      <c r="S192" s="147">
        <v>0</v>
      </c>
      <c r="T192" s="148">
        <f t="shared" si="23"/>
        <v>0</v>
      </c>
      <c r="AR192" s="149" t="s">
        <v>378</v>
      </c>
      <c r="AT192" s="149" t="s">
        <v>298</v>
      </c>
      <c r="AU192" s="149" t="s">
        <v>85</v>
      </c>
      <c r="AY192" s="17" t="s">
        <v>296</v>
      </c>
      <c r="BE192" s="150">
        <f t="shared" si="24"/>
        <v>0</v>
      </c>
      <c r="BF192" s="150">
        <f t="shared" si="25"/>
        <v>0</v>
      </c>
      <c r="BG192" s="150">
        <f t="shared" si="26"/>
        <v>0</v>
      </c>
      <c r="BH192" s="150">
        <f t="shared" si="27"/>
        <v>0</v>
      </c>
      <c r="BI192" s="150">
        <f t="shared" si="28"/>
        <v>0</v>
      </c>
      <c r="BJ192" s="17" t="s">
        <v>83</v>
      </c>
      <c r="BK192" s="150">
        <f t="shared" si="29"/>
        <v>0</v>
      </c>
      <c r="BL192" s="17" t="s">
        <v>378</v>
      </c>
      <c r="BM192" s="149" t="s">
        <v>5131</v>
      </c>
    </row>
    <row r="193" spans="2:65" s="1" customFormat="1" ht="55.5" customHeight="1">
      <c r="B193" s="32"/>
      <c r="C193" s="138" t="s">
        <v>614</v>
      </c>
      <c r="D193" s="138" t="s">
        <v>298</v>
      </c>
      <c r="E193" s="139" t="s">
        <v>5132</v>
      </c>
      <c r="F193" s="140" t="s">
        <v>5133</v>
      </c>
      <c r="G193" s="141" t="s">
        <v>339</v>
      </c>
      <c r="H193" s="142">
        <v>9</v>
      </c>
      <c r="I193" s="143"/>
      <c r="J193" s="144">
        <f t="shared" si="20"/>
        <v>0</v>
      </c>
      <c r="K193" s="140" t="s">
        <v>1</v>
      </c>
      <c r="L193" s="32"/>
      <c r="M193" s="145" t="s">
        <v>1</v>
      </c>
      <c r="N193" s="146" t="s">
        <v>41</v>
      </c>
      <c r="P193" s="147">
        <f t="shared" si="21"/>
        <v>0</v>
      </c>
      <c r="Q193" s="147">
        <v>0</v>
      </c>
      <c r="R193" s="147">
        <f t="shared" si="22"/>
        <v>0</v>
      </c>
      <c r="S193" s="147">
        <v>0</v>
      </c>
      <c r="T193" s="148">
        <f t="shared" si="23"/>
        <v>0</v>
      </c>
      <c r="AR193" s="149" t="s">
        <v>378</v>
      </c>
      <c r="AT193" s="149" t="s">
        <v>298</v>
      </c>
      <c r="AU193" s="149" t="s">
        <v>85</v>
      </c>
      <c r="AY193" s="17" t="s">
        <v>296</v>
      </c>
      <c r="BE193" s="150">
        <f t="shared" si="24"/>
        <v>0</v>
      </c>
      <c r="BF193" s="150">
        <f t="shared" si="25"/>
        <v>0</v>
      </c>
      <c r="BG193" s="150">
        <f t="shared" si="26"/>
        <v>0</v>
      </c>
      <c r="BH193" s="150">
        <f t="shared" si="27"/>
        <v>0</v>
      </c>
      <c r="BI193" s="150">
        <f t="shared" si="28"/>
        <v>0</v>
      </c>
      <c r="BJ193" s="17" t="s">
        <v>83</v>
      </c>
      <c r="BK193" s="150">
        <f t="shared" si="29"/>
        <v>0</v>
      </c>
      <c r="BL193" s="17" t="s">
        <v>378</v>
      </c>
      <c r="BM193" s="149" t="s">
        <v>5134</v>
      </c>
    </row>
    <row r="194" spans="2:65" s="1" customFormat="1" ht="55.5" customHeight="1">
      <c r="B194" s="32"/>
      <c r="C194" s="138" t="s">
        <v>620</v>
      </c>
      <c r="D194" s="138" t="s">
        <v>298</v>
      </c>
      <c r="E194" s="139" t="s">
        <v>5135</v>
      </c>
      <c r="F194" s="140" t="s">
        <v>5136</v>
      </c>
      <c r="G194" s="141" t="s">
        <v>339</v>
      </c>
      <c r="H194" s="142">
        <v>25</v>
      </c>
      <c r="I194" s="143"/>
      <c r="J194" s="144">
        <f t="shared" si="20"/>
        <v>0</v>
      </c>
      <c r="K194" s="140" t="s">
        <v>1</v>
      </c>
      <c r="L194" s="32"/>
      <c r="M194" s="145" t="s">
        <v>1</v>
      </c>
      <c r="N194" s="146" t="s">
        <v>41</v>
      </c>
      <c r="P194" s="147">
        <f t="shared" si="21"/>
        <v>0</v>
      </c>
      <c r="Q194" s="147">
        <v>0</v>
      </c>
      <c r="R194" s="147">
        <f t="shared" si="22"/>
        <v>0</v>
      </c>
      <c r="S194" s="147">
        <v>0</v>
      </c>
      <c r="T194" s="148">
        <f t="shared" si="23"/>
        <v>0</v>
      </c>
      <c r="AR194" s="149" t="s">
        <v>378</v>
      </c>
      <c r="AT194" s="149" t="s">
        <v>298</v>
      </c>
      <c r="AU194" s="149" t="s">
        <v>85</v>
      </c>
      <c r="AY194" s="17" t="s">
        <v>296</v>
      </c>
      <c r="BE194" s="150">
        <f t="shared" si="24"/>
        <v>0</v>
      </c>
      <c r="BF194" s="150">
        <f t="shared" si="25"/>
        <v>0</v>
      </c>
      <c r="BG194" s="150">
        <f t="shared" si="26"/>
        <v>0</v>
      </c>
      <c r="BH194" s="150">
        <f t="shared" si="27"/>
        <v>0</v>
      </c>
      <c r="BI194" s="150">
        <f t="shared" si="28"/>
        <v>0</v>
      </c>
      <c r="BJ194" s="17" t="s">
        <v>83</v>
      </c>
      <c r="BK194" s="150">
        <f t="shared" si="29"/>
        <v>0</v>
      </c>
      <c r="BL194" s="17" t="s">
        <v>378</v>
      </c>
      <c r="BM194" s="149" t="s">
        <v>5137</v>
      </c>
    </row>
    <row r="195" spans="2:65" s="1" customFormat="1" ht="55.5" customHeight="1">
      <c r="B195" s="32"/>
      <c r="C195" s="138" t="s">
        <v>625</v>
      </c>
      <c r="D195" s="138" t="s">
        <v>298</v>
      </c>
      <c r="E195" s="139" t="s">
        <v>5138</v>
      </c>
      <c r="F195" s="140" t="s">
        <v>5139</v>
      </c>
      <c r="G195" s="141" t="s">
        <v>339</v>
      </c>
      <c r="H195" s="142">
        <v>25</v>
      </c>
      <c r="I195" s="143"/>
      <c r="J195" s="144">
        <f t="shared" si="20"/>
        <v>0</v>
      </c>
      <c r="K195" s="140" t="s">
        <v>1</v>
      </c>
      <c r="L195" s="32"/>
      <c r="M195" s="145" t="s">
        <v>1</v>
      </c>
      <c r="N195" s="146" t="s">
        <v>41</v>
      </c>
      <c r="P195" s="147">
        <f t="shared" si="21"/>
        <v>0</v>
      </c>
      <c r="Q195" s="147">
        <v>0</v>
      </c>
      <c r="R195" s="147">
        <f t="shared" si="22"/>
        <v>0</v>
      </c>
      <c r="S195" s="147">
        <v>0</v>
      </c>
      <c r="T195" s="148">
        <f t="shared" si="23"/>
        <v>0</v>
      </c>
      <c r="AR195" s="149" t="s">
        <v>378</v>
      </c>
      <c r="AT195" s="149" t="s">
        <v>298</v>
      </c>
      <c r="AU195" s="149" t="s">
        <v>85</v>
      </c>
      <c r="AY195" s="17" t="s">
        <v>296</v>
      </c>
      <c r="BE195" s="150">
        <f t="shared" si="24"/>
        <v>0</v>
      </c>
      <c r="BF195" s="150">
        <f t="shared" si="25"/>
        <v>0</v>
      </c>
      <c r="BG195" s="150">
        <f t="shared" si="26"/>
        <v>0</v>
      </c>
      <c r="BH195" s="150">
        <f t="shared" si="27"/>
        <v>0</v>
      </c>
      <c r="BI195" s="150">
        <f t="shared" si="28"/>
        <v>0</v>
      </c>
      <c r="BJ195" s="17" t="s">
        <v>83</v>
      </c>
      <c r="BK195" s="150">
        <f t="shared" si="29"/>
        <v>0</v>
      </c>
      <c r="BL195" s="17" t="s">
        <v>378</v>
      </c>
      <c r="BM195" s="149" t="s">
        <v>5140</v>
      </c>
    </row>
    <row r="196" spans="2:65" s="1" customFormat="1" ht="49.15" customHeight="1">
      <c r="B196" s="32"/>
      <c r="C196" s="138" t="s">
        <v>632</v>
      </c>
      <c r="D196" s="138" t="s">
        <v>298</v>
      </c>
      <c r="E196" s="139" t="s">
        <v>5141</v>
      </c>
      <c r="F196" s="140" t="s">
        <v>5142</v>
      </c>
      <c r="G196" s="141" t="s">
        <v>346</v>
      </c>
      <c r="H196" s="142">
        <v>2.0329999999999999</v>
      </c>
      <c r="I196" s="143"/>
      <c r="J196" s="144">
        <f t="shared" si="20"/>
        <v>0</v>
      </c>
      <c r="K196" s="140" t="s">
        <v>302</v>
      </c>
      <c r="L196" s="32"/>
      <c r="M196" s="145" t="s">
        <v>1</v>
      </c>
      <c r="N196" s="146" t="s">
        <v>41</v>
      </c>
      <c r="P196" s="147">
        <f t="shared" si="21"/>
        <v>0</v>
      </c>
      <c r="Q196" s="147">
        <v>0</v>
      </c>
      <c r="R196" s="147">
        <f t="shared" si="22"/>
        <v>0</v>
      </c>
      <c r="S196" s="147">
        <v>0</v>
      </c>
      <c r="T196" s="148">
        <f t="shared" si="23"/>
        <v>0</v>
      </c>
      <c r="AR196" s="149" t="s">
        <v>378</v>
      </c>
      <c r="AT196" s="149" t="s">
        <v>298</v>
      </c>
      <c r="AU196" s="149" t="s">
        <v>85</v>
      </c>
      <c r="AY196" s="17" t="s">
        <v>296</v>
      </c>
      <c r="BE196" s="150">
        <f t="shared" si="24"/>
        <v>0</v>
      </c>
      <c r="BF196" s="150">
        <f t="shared" si="25"/>
        <v>0</v>
      </c>
      <c r="BG196" s="150">
        <f t="shared" si="26"/>
        <v>0</v>
      </c>
      <c r="BH196" s="150">
        <f t="shared" si="27"/>
        <v>0</v>
      </c>
      <c r="BI196" s="150">
        <f t="shared" si="28"/>
        <v>0</v>
      </c>
      <c r="BJ196" s="17" t="s">
        <v>83</v>
      </c>
      <c r="BK196" s="150">
        <f t="shared" si="29"/>
        <v>0</v>
      </c>
      <c r="BL196" s="17" t="s">
        <v>378</v>
      </c>
      <c r="BM196" s="149" t="s">
        <v>5143</v>
      </c>
    </row>
    <row r="197" spans="2:65" s="11" customFormat="1" ht="22.9" customHeight="1">
      <c r="B197" s="126"/>
      <c r="D197" s="127" t="s">
        <v>75</v>
      </c>
      <c r="E197" s="136" t="s">
        <v>5144</v>
      </c>
      <c r="F197" s="136" t="s">
        <v>5145</v>
      </c>
      <c r="I197" s="129"/>
      <c r="J197" s="137">
        <f>BK197</f>
        <v>0</v>
      </c>
      <c r="L197" s="126"/>
      <c r="M197" s="131"/>
      <c r="P197" s="132">
        <f>SUM(P198:P220)</f>
        <v>0</v>
      </c>
      <c r="R197" s="132">
        <f>SUM(R198:R220)</f>
        <v>0</v>
      </c>
      <c r="T197" s="133">
        <f>SUM(T198:T220)</f>
        <v>0</v>
      </c>
      <c r="AR197" s="127" t="s">
        <v>85</v>
      </c>
      <c r="AT197" s="134" t="s">
        <v>75</v>
      </c>
      <c r="AU197" s="134" t="s">
        <v>83</v>
      </c>
      <c r="AY197" s="127" t="s">
        <v>296</v>
      </c>
      <c r="BK197" s="135">
        <f>SUM(BK198:BK220)</f>
        <v>0</v>
      </c>
    </row>
    <row r="198" spans="2:65" s="1" customFormat="1" ht="16.5" customHeight="1">
      <c r="B198" s="32"/>
      <c r="C198" s="138" t="s">
        <v>668</v>
      </c>
      <c r="D198" s="138" t="s">
        <v>298</v>
      </c>
      <c r="E198" s="139" t="s">
        <v>5146</v>
      </c>
      <c r="F198" s="140" t="s">
        <v>5147</v>
      </c>
      <c r="G198" s="141" t="s">
        <v>1102</v>
      </c>
      <c r="H198" s="142">
        <v>1</v>
      </c>
      <c r="I198" s="143"/>
      <c r="J198" s="144">
        <f t="shared" ref="J198:J220" si="30">ROUND(I198*H198,2)</f>
        <v>0</v>
      </c>
      <c r="K198" s="140" t="s">
        <v>1</v>
      </c>
      <c r="L198" s="32"/>
      <c r="M198" s="145" t="s">
        <v>1</v>
      </c>
      <c r="N198" s="146" t="s">
        <v>41</v>
      </c>
      <c r="P198" s="147">
        <f t="shared" ref="P198:P220" si="31">O198*H198</f>
        <v>0</v>
      </c>
      <c r="Q198" s="147">
        <v>0</v>
      </c>
      <c r="R198" s="147">
        <f t="shared" ref="R198:R220" si="32">Q198*H198</f>
        <v>0</v>
      </c>
      <c r="S198" s="147">
        <v>0</v>
      </c>
      <c r="T198" s="148">
        <f t="shared" ref="T198:T220" si="33">S198*H198</f>
        <v>0</v>
      </c>
      <c r="AR198" s="149" t="s">
        <v>378</v>
      </c>
      <c r="AT198" s="149" t="s">
        <v>298</v>
      </c>
      <c r="AU198" s="149" t="s">
        <v>85</v>
      </c>
      <c r="AY198" s="17" t="s">
        <v>296</v>
      </c>
      <c r="BE198" s="150">
        <f t="shared" ref="BE198:BE220" si="34">IF(N198="základní",J198,0)</f>
        <v>0</v>
      </c>
      <c r="BF198" s="150">
        <f t="shared" ref="BF198:BF220" si="35">IF(N198="snížená",J198,0)</f>
        <v>0</v>
      </c>
      <c r="BG198" s="150">
        <f t="shared" ref="BG198:BG220" si="36">IF(N198="zákl. přenesená",J198,0)</f>
        <v>0</v>
      </c>
      <c r="BH198" s="150">
        <f t="shared" ref="BH198:BH220" si="37">IF(N198="sníž. přenesená",J198,0)</f>
        <v>0</v>
      </c>
      <c r="BI198" s="150">
        <f t="shared" ref="BI198:BI220" si="38">IF(N198="nulová",J198,0)</f>
        <v>0</v>
      </c>
      <c r="BJ198" s="17" t="s">
        <v>83</v>
      </c>
      <c r="BK198" s="150">
        <f t="shared" ref="BK198:BK220" si="39">ROUND(I198*H198,2)</f>
        <v>0</v>
      </c>
      <c r="BL198" s="17" t="s">
        <v>378</v>
      </c>
      <c r="BM198" s="149" t="s">
        <v>5148</v>
      </c>
    </row>
    <row r="199" spans="2:65" s="1" customFormat="1" ht="16.5" customHeight="1">
      <c r="B199" s="32"/>
      <c r="C199" s="138" t="s">
        <v>695</v>
      </c>
      <c r="D199" s="138" t="s">
        <v>298</v>
      </c>
      <c r="E199" s="139" t="s">
        <v>5149</v>
      </c>
      <c r="F199" s="140" t="s">
        <v>5150</v>
      </c>
      <c r="G199" s="141" t="s">
        <v>1102</v>
      </c>
      <c r="H199" s="142">
        <v>6</v>
      </c>
      <c r="I199" s="143"/>
      <c r="J199" s="144">
        <f t="shared" si="30"/>
        <v>0</v>
      </c>
      <c r="K199" s="140" t="s">
        <v>1</v>
      </c>
      <c r="L199" s="32"/>
      <c r="M199" s="145" t="s">
        <v>1</v>
      </c>
      <c r="N199" s="146" t="s">
        <v>41</v>
      </c>
      <c r="P199" s="147">
        <f t="shared" si="31"/>
        <v>0</v>
      </c>
      <c r="Q199" s="147">
        <v>0</v>
      </c>
      <c r="R199" s="147">
        <f t="shared" si="32"/>
        <v>0</v>
      </c>
      <c r="S199" s="147">
        <v>0</v>
      </c>
      <c r="T199" s="148">
        <f t="shared" si="33"/>
        <v>0</v>
      </c>
      <c r="AR199" s="149" t="s">
        <v>378</v>
      </c>
      <c r="AT199" s="149" t="s">
        <v>298</v>
      </c>
      <c r="AU199" s="149" t="s">
        <v>85</v>
      </c>
      <c r="AY199" s="17" t="s">
        <v>296</v>
      </c>
      <c r="BE199" s="150">
        <f t="shared" si="34"/>
        <v>0</v>
      </c>
      <c r="BF199" s="150">
        <f t="shared" si="35"/>
        <v>0</v>
      </c>
      <c r="BG199" s="150">
        <f t="shared" si="36"/>
        <v>0</v>
      </c>
      <c r="BH199" s="150">
        <f t="shared" si="37"/>
        <v>0</v>
      </c>
      <c r="BI199" s="150">
        <f t="shared" si="38"/>
        <v>0</v>
      </c>
      <c r="BJ199" s="17" t="s">
        <v>83</v>
      </c>
      <c r="BK199" s="150">
        <f t="shared" si="39"/>
        <v>0</v>
      </c>
      <c r="BL199" s="17" t="s">
        <v>378</v>
      </c>
      <c r="BM199" s="149" t="s">
        <v>5151</v>
      </c>
    </row>
    <row r="200" spans="2:65" s="1" customFormat="1" ht="16.5" customHeight="1">
      <c r="B200" s="32"/>
      <c r="C200" s="138" t="s">
        <v>718</v>
      </c>
      <c r="D200" s="138" t="s">
        <v>298</v>
      </c>
      <c r="E200" s="139" t="s">
        <v>5152</v>
      </c>
      <c r="F200" s="140" t="s">
        <v>5153</v>
      </c>
      <c r="G200" s="141" t="s">
        <v>1102</v>
      </c>
      <c r="H200" s="142">
        <v>4</v>
      </c>
      <c r="I200" s="143"/>
      <c r="J200" s="144">
        <f t="shared" si="30"/>
        <v>0</v>
      </c>
      <c r="K200" s="140" t="s">
        <v>1</v>
      </c>
      <c r="L200" s="32"/>
      <c r="M200" s="145" t="s">
        <v>1</v>
      </c>
      <c r="N200" s="146" t="s">
        <v>41</v>
      </c>
      <c r="P200" s="147">
        <f t="shared" si="31"/>
        <v>0</v>
      </c>
      <c r="Q200" s="147">
        <v>0</v>
      </c>
      <c r="R200" s="147">
        <f t="shared" si="32"/>
        <v>0</v>
      </c>
      <c r="S200" s="147">
        <v>0</v>
      </c>
      <c r="T200" s="148">
        <f t="shared" si="33"/>
        <v>0</v>
      </c>
      <c r="AR200" s="149" t="s">
        <v>378</v>
      </c>
      <c r="AT200" s="149" t="s">
        <v>298</v>
      </c>
      <c r="AU200" s="149" t="s">
        <v>85</v>
      </c>
      <c r="AY200" s="17" t="s">
        <v>296</v>
      </c>
      <c r="BE200" s="150">
        <f t="shared" si="34"/>
        <v>0</v>
      </c>
      <c r="BF200" s="150">
        <f t="shared" si="35"/>
        <v>0</v>
      </c>
      <c r="BG200" s="150">
        <f t="shared" si="36"/>
        <v>0</v>
      </c>
      <c r="BH200" s="150">
        <f t="shared" si="37"/>
        <v>0</v>
      </c>
      <c r="BI200" s="150">
        <f t="shared" si="38"/>
        <v>0</v>
      </c>
      <c r="BJ200" s="17" t="s">
        <v>83</v>
      </c>
      <c r="BK200" s="150">
        <f t="shared" si="39"/>
        <v>0</v>
      </c>
      <c r="BL200" s="17" t="s">
        <v>378</v>
      </c>
      <c r="BM200" s="149" t="s">
        <v>5154</v>
      </c>
    </row>
    <row r="201" spans="2:65" s="1" customFormat="1" ht="16.5" customHeight="1">
      <c r="B201" s="32"/>
      <c r="C201" s="138" t="s">
        <v>722</v>
      </c>
      <c r="D201" s="138" t="s">
        <v>298</v>
      </c>
      <c r="E201" s="139" t="s">
        <v>5155</v>
      </c>
      <c r="F201" s="140" t="s">
        <v>5156</v>
      </c>
      <c r="G201" s="141" t="s">
        <v>1102</v>
      </c>
      <c r="H201" s="142">
        <v>6</v>
      </c>
      <c r="I201" s="143"/>
      <c r="J201" s="144">
        <f t="shared" si="30"/>
        <v>0</v>
      </c>
      <c r="K201" s="140" t="s">
        <v>1</v>
      </c>
      <c r="L201" s="32"/>
      <c r="M201" s="145" t="s">
        <v>1</v>
      </c>
      <c r="N201" s="146" t="s">
        <v>41</v>
      </c>
      <c r="P201" s="147">
        <f t="shared" si="31"/>
        <v>0</v>
      </c>
      <c r="Q201" s="147">
        <v>0</v>
      </c>
      <c r="R201" s="147">
        <f t="shared" si="32"/>
        <v>0</v>
      </c>
      <c r="S201" s="147">
        <v>0</v>
      </c>
      <c r="T201" s="148">
        <f t="shared" si="33"/>
        <v>0</v>
      </c>
      <c r="AR201" s="149" t="s">
        <v>378</v>
      </c>
      <c r="AT201" s="149" t="s">
        <v>298</v>
      </c>
      <c r="AU201" s="149" t="s">
        <v>85</v>
      </c>
      <c r="AY201" s="17" t="s">
        <v>296</v>
      </c>
      <c r="BE201" s="150">
        <f t="shared" si="34"/>
        <v>0</v>
      </c>
      <c r="BF201" s="150">
        <f t="shared" si="35"/>
        <v>0</v>
      </c>
      <c r="BG201" s="150">
        <f t="shared" si="36"/>
        <v>0</v>
      </c>
      <c r="BH201" s="150">
        <f t="shared" si="37"/>
        <v>0</v>
      </c>
      <c r="BI201" s="150">
        <f t="shared" si="38"/>
        <v>0</v>
      </c>
      <c r="BJ201" s="17" t="s">
        <v>83</v>
      </c>
      <c r="BK201" s="150">
        <f t="shared" si="39"/>
        <v>0</v>
      </c>
      <c r="BL201" s="17" t="s">
        <v>378</v>
      </c>
      <c r="BM201" s="149" t="s">
        <v>5157</v>
      </c>
    </row>
    <row r="202" spans="2:65" s="1" customFormat="1" ht="16.5" customHeight="1">
      <c r="B202" s="32"/>
      <c r="C202" s="138" t="s">
        <v>738</v>
      </c>
      <c r="D202" s="138" t="s">
        <v>298</v>
      </c>
      <c r="E202" s="139" t="s">
        <v>5158</v>
      </c>
      <c r="F202" s="140" t="s">
        <v>5159</v>
      </c>
      <c r="G202" s="141" t="s">
        <v>1102</v>
      </c>
      <c r="H202" s="142">
        <v>11</v>
      </c>
      <c r="I202" s="143"/>
      <c r="J202" s="144">
        <f t="shared" si="30"/>
        <v>0</v>
      </c>
      <c r="K202" s="140" t="s">
        <v>1</v>
      </c>
      <c r="L202" s="32"/>
      <c r="M202" s="145" t="s">
        <v>1</v>
      </c>
      <c r="N202" s="146" t="s">
        <v>41</v>
      </c>
      <c r="P202" s="147">
        <f t="shared" si="31"/>
        <v>0</v>
      </c>
      <c r="Q202" s="147">
        <v>0</v>
      </c>
      <c r="R202" s="147">
        <f t="shared" si="32"/>
        <v>0</v>
      </c>
      <c r="S202" s="147">
        <v>0</v>
      </c>
      <c r="T202" s="148">
        <f t="shared" si="33"/>
        <v>0</v>
      </c>
      <c r="AR202" s="149" t="s">
        <v>378</v>
      </c>
      <c r="AT202" s="149" t="s">
        <v>298</v>
      </c>
      <c r="AU202" s="149" t="s">
        <v>85</v>
      </c>
      <c r="AY202" s="17" t="s">
        <v>296</v>
      </c>
      <c r="BE202" s="150">
        <f t="shared" si="34"/>
        <v>0</v>
      </c>
      <c r="BF202" s="150">
        <f t="shared" si="35"/>
        <v>0</v>
      </c>
      <c r="BG202" s="150">
        <f t="shared" si="36"/>
        <v>0</v>
      </c>
      <c r="BH202" s="150">
        <f t="shared" si="37"/>
        <v>0</v>
      </c>
      <c r="BI202" s="150">
        <f t="shared" si="38"/>
        <v>0</v>
      </c>
      <c r="BJ202" s="17" t="s">
        <v>83</v>
      </c>
      <c r="BK202" s="150">
        <f t="shared" si="39"/>
        <v>0</v>
      </c>
      <c r="BL202" s="17" t="s">
        <v>378</v>
      </c>
      <c r="BM202" s="149" t="s">
        <v>5160</v>
      </c>
    </row>
    <row r="203" spans="2:65" s="1" customFormat="1" ht="16.5" customHeight="1">
      <c r="B203" s="32"/>
      <c r="C203" s="138" t="s">
        <v>742</v>
      </c>
      <c r="D203" s="138" t="s">
        <v>298</v>
      </c>
      <c r="E203" s="139" t="s">
        <v>5161</v>
      </c>
      <c r="F203" s="140" t="s">
        <v>5162</v>
      </c>
      <c r="G203" s="141" t="s">
        <v>1102</v>
      </c>
      <c r="H203" s="142">
        <v>13</v>
      </c>
      <c r="I203" s="143"/>
      <c r="J203" s="144">
        <f t="shared" si="30"/>
        <v>0</v>
      </c>
      <c r="K203" s="140" t="s">
        <v>1</v>
      </c>
      <c r="L203" s="32"/>
      <c r="M203" s="145" t="s">
        <v>1</v>
      </c>
      <c r="N203" s="146" t="s">
        <v>41</v>
      </c>
      <c r="P203" s="147">
        <f t="shared" si="31"/>
        <v>0</v>
      </c>
      <c r="Q203" s="147">
        <v>0</v>
      </c>
      <c r="R203" s="147">
        <f t="shared" si="32"/>
        <v>0</v>
      </c>
      <c r="S203" s="147">
        <v>0</v>
      </c>
      <c r="T203" s="148">
        <f t="shared" si="33"/>
        <v>0</v>
      </c>
      <c r="AR203" s="149" t="s">
        <v>378</v>
      </c>
      <c r="AT203" s="149" t="s">
        <v>298</v>
      </c>
      <c r="AU203" s="149" t="s">
        <v>85</v>
      </c>
      <c r="AY203" s="17" t="s">
        <v>296</v>
      </c>
      <c r="BE203" s="150">
        <f t="shared" si="34"/>
        <v>0</v>
      </c>
      <c r="BF203" s="150">
        <f t="shared" si="35"/>
        <v>0</v>
      </c>
      <c r="BG203" s="150">
        <f t="shared" si="36"/>
        <v>0</v>
      </c>
      <c r="BH203" s="150">
        <f t="shared" si="37"/>
        <v>0</v>
      </c>
      <c r="BI203" s="150">
        <f t="shared" si="38"/>
        <v>0</v>
      </c>
      <c r="BJ203" s="17" t="s">
        <v>83</v>
      </c>
      <c r="BK203" s="150">
        <f t="shared" si="39"/>
        <v>0</v>
      </c>
      <c r="BL203" s="17" t="s">
        <v>378</v>
      </c>
      <c r="BM203" s="149" t="s">
        <v>5163</v>
      </c>
    </row>
    <row r="204" spans="2:65" s="1" customFormat="1" ht="16.5" customHeight="1">
      <c r="B204" s="32"/>
      <c r="C204" s="138" t="s">
        <v>747</v>
      </c>
      <c r="D204" s="138" t="s">
        <v>298</v>
      </c>
      <c r="E204" s="139" t="s">
        <v>5164</v>
      </c>
      <c r="F204" s="140" t="s">
        <v>5165</v>
      </c>
      <c r="G204" s="141" t="s">
        <v>1102</v>
      </c>
      <c r="H204" s="142">
        <v>7</v>
      </c>
      <c r="I204" s="143"/>
      <c r="J204" s="144">
        <f t="shared" si="30"/>
        <v>0</v>
      </c>
      <c r="K204" s="140" t="s">
        <v>1</v>
      </c>
      <c r="L204" s="32"/>
      <c r="M204" s="145" t="s">
        <v>1</v>
      </c>
      <c r="N204" s="146" t="s">
        <v>41</v>
      </c>
      <c r="P204" s="147">
        <f t="shared" si="31"/>
        <v>0</v>
      </c>
      <c r="Q204" s="147">
        <v>0</v>
      </c>
      <c r="R204" s="147">
        <f t="shared" si="32"/>
        <v>0</v>
      </c>
      <c r="S204" s="147">
        <v>0</v>
      </c>
      <c r="T204" s="148">
        <f t="shared" si="33"/>
        <v>0</v>
      </c>
      <c r="AR204" s="149" t="s">
        <v>378</v>
      </c>
      <c r="AT204" s="149" t="s">
        <v>298</v>
      </c>
      <c r="AU204" s="149" t="s">
        <v>85</v>
      </c>
      <c r="AY204" s="17" t="s">
        <v>296</v>
      </c>
      <c r="BE204" s="150">
        <f t="shared" si="34"/>
        <v>0</v>
      </c>
      <c r="BF204" s="150">
        <f t="shared" si="35"/>
        <v>0</v>
      </c>
      <c r="BG204" s="150">
        <f t="shared" si="36"/>
        <v>0</v>
      </c>
      <c r="BH204" s="150">
        <f t="shared" si="37"/>
        <v>0</v>
      </c>
      <c r="BI204" s="150">
        <f t="shared" si="38"/>
        <v>0</v>
      </c>
      <c r="BJ204" s="17" t="s">
        <v>83</v>
      </c>
      <c r="BK204" s="150">
        <f t="shared" si="39"/>
        <v>0</v>
      </c>
      <c r="BL204" s="17" t="s">
        <v>378</v>
      </c>
      <c r="BM204" s="149" t="s">
        <v>5166</v>
      </c>
    </row>
    <row r="205" spans="2:65" s="1" customFormat="1" ht="16.5" customHeight="1">
      <c r="B205" s="32"/>
      <c r="C205" s="138" t="s">
        <v>751</v>
      </c>
      <c r="D205" s="138" t="s">
        <v>298</v>
      </c>
      <c r="E205" s="139" t="s">
        <v>5167</v>
      </c>
      <c r="F205" s="140" t="s">
        <v>5168</v>
      </c>
      <c r="G205" s="141" t="s">
        <v>1102</v>
      </c>
      <c r="H205" s="142">
        <v>1</v>
      </c>
      <c r="I205" s="143"/>
      <c r="J205" s="144">
        <f t="shared" si="30"/>
        <v>0</v>
      </c>
      <c r="K205" s="140" t="s">
        <v>1</v>
      </c>
      <c r="L205" s="32"/>
      <c r="M205" s="145" t="s">
        <v>1</v>
      </c>
      <c r="N205" s="146" t="s">
        <v>41</v>
      </c>
      <c r="P205" s="147">
        <f t="shared" si="31"/>
        <v>0</v>
      </c>
      <c r="Q205" s="147">
        <v>0</v>
      </c>
      <c r="R205" s="147">
        <f t="shared" si="32"/>
        <v>0</v>
      </c>
      <c r="S205" s="147">
        <v>0</v>
      </c>
      <c r="T205" s="148">
        <f t="shared" si="33"/>
        <v>0</v>
      </c>
      <c r="AR205" s="149" t="s">
        <v>378</v>
      </c>
      <c r="AT205" s="149" t="s">
        <v>298</v>
      </c>
      <c r="AU205" s="149" t="s">
        <v>85</v>
      </c>
      <c r="AY205" s="17" t="s">
        <v>296</v>
      </c>
      <c r="BE205" s="150">
        <f t="shared" si="34"/>
        <v>0</v>
      </c>
      <c r="BF205" s="150">
        <f t="shared" si="35"/>
        <v>0</v>
      </c>
      <c r="BG205" s="150">
        <f t="shared" si="36"/>
        <v>0</v>
      </c>
      <c r="BH205" s="150">
        <f t="shared" si="37"/>
        <v>0</v>
      </c>
      <c r="BI205" s="150">
        <f t="shared" si="38"/>
        <v>0</v>
      </c>
      <c r="BJ205" s="17" t="s">
        <v>83</v>
      </c>
      <c r="BK205" s="150">
        <f t="shared" si="39"/>
        <v>0</v>
      </c>
      <c r="BL205" s="17" t="s">
        <v>378</v>
      </c>
      <c r="BM205" s="149" t="s">
        <v>5169</v>
      </c>
    </row>
    <row r="206" spans="2:65" s="1" customFormat="1" ht="16.5" customHeight="1">
      <c r="B206" s="32"/>
      <c r="C206" s="138" t="s">
        <v>756</v>
      </c>
      <c r="D206" s="138" t="s">
        <v>298</v>
      </c>
      <c r="E206" s="139" t="s">
        <v>5170</v>
      </c>
      <c r="F206" s="140" t="s">
        <v>5171</v>
      </c>
      <c r="G206" s="141" t="s">
        <v>1102</v>
      </c>
      <c r="H206" s="142">
        <v>1</v>
      </c>
      <c r="I206" s="143"/>
      <c r="J206" s="144">
        <f t="shared" si="30"/>
        <v>0</v>
      </c>
      <c r="K206" s="140" t="s">
        <v>1</v>
      </c>
      <c r="L206" s="32"/>
      <c r="M206" s="145" t="s">
        <v>1</v>
      </c>
      <c r="N206" s="146" t="s">
        <v>41</v>
      </c>
      <c r="P206" s="147">
        <f t="shared" si="31"/>
        <v>0</v>
      </c>
      <c r="Q206" s="147">
        <v>0</v>
      </c>
      <c r="R206" s="147">
        <f t="shared" si="32"/>
        <v>0</v>
      </c>
      <c r="S206" s="147">
        <v>0</v>
      </c>
      <c r="T206" s="148">
        <f t="shared" si="33"/>
        <v>0</v>
      </c>
      <c r="AR206" s="149" t="s">
        <v>378</v>
      </c>
      <c r="AT206" s="149" t="s">
        <v>298</v>
      </c>
      <c r="AU206" s="149" t="s">
        <v>85</v>
      </c>
      <c r="AY206" s="17" t="s">
        <v>296</v>
      </c>
      <c r="BE206" s="150">
        <f t="shared" si="34"/>
        <v>0</v>
      </c>
      <c r="BF206" s="150">
        <f t="shared" si="35"/>
        <v>0</v>
      </c>
      <c r="BG206" s="150">
        <f t="shared" si="36"/>
        <v>0</v>
      </c>
      <c r="BH206" s="150">
        <f t="shared" si="37"/>
        <v>0</v>
      </c>
      <c r="BI206" s="150">
        <f t="shared" si="38"/>
        <v>0</v>
      </c>
      <c r="BJ206" s="17" t="s">
        <v>83</v>
      </c>
      <c r="BK206" s="150">
        <f t="shared" si="39"/>
        <v>0</v>
      </c>
      <c r="BL206" s="17" t="s">
        <v>378</v>
      </c>
      <c r="BM206" s="149" t="s">
        <v>5172</v>
      </c>
    </row>
    <row r="207" spans="2:65" s="1" customFormat="1" ht="16.5" customHeight="1">
      <c r="B207" s="32"/>
      <c r="C207" s="138" t="s">
        <v>764</v>
      </c>
      <c r="D207" s="138" t="s">
        <v>298</v>
      </c>
      <c r="E207" s="139" t="s">
        <v>5173</v>
      </c>
      <c r="F207" s="140" t="s">
        <v>5174</v>
      </c>
      <c r="G207" s="141" t="s">
        <v>1102</v>
      </c>
      <c r="H207" s="142">
        <v>1</v>
      </c>
      <c r="I207" s="143"/>
      <c r="J207" s="144">
        <f t="shared" si="30"/>
        <v>0</v>
      </c>
      <c r="K207" s="140" t="s">
        <v>1</v>
      </c>
      <c r="L207" s="32"/>
      <c r="M207" s="145" t="s">
        <v>1</v>
      </c>
      <c r="N207" s="146" t="s">
        <v>41</v>
      </c>
      <c r="P207" s="147">
        <f t="shared" si="31"/>
        <v>0</v>
      </c>
      <c r="Q207" s="147">
        <v>0</v>
      </c>
      <c r="R207" s="147">
        <f t="shared" si="32"/>
        <v>0</v>
      </c>
      <c r="S207" s="147">
        <v>0</v>
      </c>
      <c r="T207" s="148">
        <f t="shared" si="33"/>
        <v>0</v>
      </c>
      <c r="AR207" s="149" t="s">
        <v>378</v>
      </c>
      <c r="AT207" s="149" t="s">
        <v>298</v>
      </c>
      <c r="AU207" s="149" t="s">
        <v>85</v>
      </c>
      <c r="AY207" s="17" t="s">
        <v>296</v>
      </c>
      <c r="BE207" s="150">
        <f t="shared" si="34"/>
        <v>0</v>
      </c>
      <c r="BF207" s="150">
        <f t="shared" si="35"/>
        <v>0</v>
      </c>
      <c r="BG207" s="150">
        <f t="shared" si="36"/>
        <v>0</v>
      </c>
      <c r="BH207" s="150">
        <f t="shared" si="37"/>
        <v>0</v>
      </c>
      <c r="BI207" s="150">
        <f t="shared" si="38"/>
        <v>0</v>
      </c>
      <c r="BJ207" s="17" t="s">
        <v>83</v>
      </c>
      <c r="BK207" s="150">
        <f t="shared" si="39"/>
        <v>0</v>
      </c>
      <c r="BL207" s="17" t="s">
        <v>378</v>
      </c>
      <c r="BM207" s="149" t="s">
        <v>5175</v>
      </c>
    </row>
    <row r="208" spans="2:65" s="1" customFormat="1" ht="16.5" customHeight="1">
      <c r="B208" s="32"/>
      <c r="C208" s="138" t="s">
        <v>770</v>
      </c>
      <c r="D208" s="138" t="s">
        <v>298</v>
      </c>
      <c r="E208" s="139" t="s">
        <v>5176</v>
      </c>
      <c r="F208" s="140" t="s">
        <v>5177</v>
      </c>
      <c r="G208" s="141" t="s">
        <v>1102</v>
      </c>
      <c r="H208" s="142">
        <v>3</v>
      </c>
      <c r="I208" s="143"/>
      <c r="J208" s="144">
        <f t="shared" si="30"/>
        <v>0</v>
      </c>
      <c r="K208" s="140" t="s">
        <v>1</v>
      </c>
      <c r="L208" s="32"/>
      <c r="M208" s="145" t="s">
        <v>1</v>
      </c>
      <c r="N208" s="146" t="s">
        <v>41</v>
      </c>
      <c r="P208" s="147">
        <f t="shared" si="31"/>
        <v>0</v>
      </c>
      <c r="Q208" s="147">
        <v>0</v>
      </c>
      <c r="R208" s="147">
        <f t="shared" si="32"/>
        <v>0</v>
      </c>
      <c r="S208" s="147">
        <v>0</v>
      </c>
      <c r="T208" s="148">
        <f t="shared" si="33"/>
        <v>0</v>
      </c>
      <c r="AR208" s="149" t="s">
        <v>378</v>
      </c>
      <c r="AT208" s="149" t="s">
        <v>298</v>
      </c>
      <c r="AU208" s="149" t="s">
        <v>85</v>
      </c>
      <c r="AY208" s="17" t="s">
        <v>296</v>
      </c>
      <c r="BE208" s="150">
        <f t="shared" si="34"/>
        <v>0</v>
      </c>
      <c r="BF208" s="150">
        <f t="shared" si="35"/>
        <v>0</v>
      </c>
      <c r="BG208" s="150">
        <f t="shared" si="36"/>
        <v>0</v>
      </c>
      <c r="BH208" s="150">
        <f t="shared" si="37"/>
        <v>0</v>
      </c>
      <c r="BI208" s="150">
        <f t="shared" si="38"/>
        <v>0</v>
      </c>
      <c r="BJ208" s="17" t="s">
        <v>83</v>
      </c>
      <c r="BK208" s="150">
        <f t="shared" si="39"/>
        <v>0</v>
      </c>
      <c r="BL208" s="17" t="s">
        <v>378</v>
      </c>
      <c r="BM208" s="149" t="s">
        <v>5178</v>
      </c>
    </row>
    <row r="209" spans="2:65" s="1" customFormat="1" ht="16.5" customHeight="1">
      <c r="B209" s="32"/>
      <c r="C209" s="138" t="s">
        <v>775</v>
      </c>
      <c r="D209" s="138" t="s">
        <v>298</v>
      </c>
      <c r="E209" s="139" t="s">
        <v>5179</v>
      </c>
      <c r="F209" s="140" t="s">
        <v>5180</v>
      </c>
      <c r="G209" s="141" t="s">
        <v>1102</v>
      </c>
      <c r="H209" s="142">
        <v>1</v>
      </c>
      <c r="I209" s="143"/>
      <c r="J209" s="144">
        <f t="shared" si="30"/>
        <v>0</v>
      </c>
      <c r="K209" s="140" t="s">
        <v>1</v>
      </c>
      <c r="L209" s="32"/>
      <c r="M209" s="145" t="s">
        <v>1</v>
      </c>
      <c r="N209" s="146" t="s">
        <v>41</v>
      </c>
      <c r="P209" s="147">
        <f t="shared" si="31"/>
        <v>0</v>
      </c>
      <c r="Q209" s="147">
        <v>0</v>
      </c>
      <c r="R209" s="147">
        <f t="shared" si="32"/>
        <v>0</v>
      </c>
      <c r="S209" s="147">
        <v>0</v>
      </c>
      <c r="T209" s="148">
        <f t="shared" si="33"/>
        <v>0</v>
      </c>
      <c r="AR209" s="149" t="s">
        <v>378</v>
      </c>
      <c r="AT209" s="149" t="s">
        <v>298</v>
      </c>
      <c r="AU209" s="149" t="s">
        <v>85</v>
      </c>
      <c r="AY209" s="17" t="s">
        <v>296</v>
      </c>
      <c r="BE209" s="150">
        <f t="shared" si="34"/>
        <v>0</v>
      </c>
      <c r="BF209" s="150">
        <f t="shared" si="35"/>
        <v>0</v>
      </c>
      <c r="BG209" s="150">
        <f t="shared" si="36"/>
        <v>0</v>
      </c>
      <c r="BH209" s="150">
        <f t="shared" si="37"/>
        <v>0</v>
      </c>
      <c r="BI209" s="150">
        <f t="shared" si="38"/>
        <v>0</v>
      </c>
      <c r="BJ209" s="17" t="s">
        <v>83</v>
      </c>
      <c r="BK209" s="150">
        <f t="shared" si="39"/>
        <v>0</v>
      </c>
      <c r="BL209" s="17" t="s">
        <v>378</v>
      </c>
      <c r="BM209" s="149" t="s">
        <v>5181</v>
      </c>
    </row>
    <row r="210" spans="2:65" s="1" customFormat="1" ht="16.5" customHeight="1">
      <c r="B210" s="32"/>
      <c r="C210" s="138" t="s">
        <v>781</v>
      </c>
      <c r="D210" s="138" t="s">
        <v>298</v>
      </c>
      <c r="E210" s="139" t="s">
        <v>5182</v>
      </c>
      <c r="F210" s="140" t="s">
        <v>5183</v>
      </c>
      <c r="G210" s="141" t="s">
        <v>1102</v>
      </c>
      <c r="H210" s="142">
        <v>1</v>
      </c>
      <c r="I210" s="143"/>
      <c r="J210" s="144">
        <f t="shared" si="30"/>
        <v>0</v>
      </c>
      <c r="K210" s="140" t="s">
        <v>1</v>
      </c>
      <c r="L210" s="32"/>
      <c r="M210" s="145" t="s">
        <v>1</v>
      </c>
      <c r="N210" s="146" t="s">
        <v>41</v>
      </c>
      <c r="P210" s="147">
        <f t="shared" si="31"/>
        <v>0</v>
      </c>
      <c r="Q210" s="147">
        <v>0</v>
      </c>
      <c r="R210" s="147">
        <f t="shared" si="32"/>
        <v>0</v>
      </c>
      <c r="S210" s="147">
        <v>0</v>
      </c>
      <c r="T210" s="148">
        <f t="shared" si="33"/>
        <v>0</v>
      </c>
      <c r="AR210" s="149" t="s">
        <v>378</v>
      </c>
      <c r="AT210" s="149" t="s">
        <v>298</v>
      </c>
      <c r="AU210" s="149" t="s">
        <v>85</v>
      </c>
      <c r="AY210" s="17" t="s">
        <v>296</v>
      </c>
      <c r="BE210" s="150">
        <f t="shared" si="34"/>
        <v>0</v>
      </c>
      <c r="BF210" s="150">
        <f t="shared" si="35"/>
        <v>0</v>
      </c>
      <c r="BG210" s="150">
        <f t="shared" si="36"/>
        <v>0</v>
      </c>
      <c r="BH210" s="150">
        <f t="shared" si="37"/>
        <v>0</v>
      </c>
      <c r="BI210" s="150">
        <f t="shared" si="38"/>
        <v>0</v>
      </c>
      <c r="BJ210" s="17" t="s">
        <v>83</v>
      </c>
      <c r="BK210" s="150">
        <f t="shared" si="39"/>
        <v>0</v>
      </c>
      <c r="BL210" s="17" t="s">
        <v>378</v>
      </c>
      <c r="BM210" s="149" t="s">
        <v>5184</v>
      </c>
    </row>
    <row r="211" spans="2:65" s="1" customFormat="1" ht="16.5" customHeight="1">
      <c r="B211" s="32"/>
      <c r="C211" s="138" t="s">
        <v>785</v>
      </c>
      <c r="D211" s="138" t="s">
        <v>298</v>
      </c>
      <c r="E211" s="139" t="s">
        <v>5185</v>
      </c>
      <c r="F211" s="140" t="s">
        <v>5186</v>
      </c>
      <c r="G211" s="141" t="s">
        <v>1102</v>
      </c>
      <c r="H211" s="142">
        <v>1</v>
      </c>
      <c r="I211" s="143"/>
      <c r="J211" s="144">
        <f t="shared" si="30"/>
        <v>0</v>
      </c>
      <c r="K211" s="140" t="s">
        <v>1</v>
      </c>
      <c r="L211" s="32"/>
      <c r="M211" s="145" t="s">
        <v>1</v>
      </c>
      <c r="N211" s="146" t="s">
        <v>41</v>
      </c>
      <c r="P211" s="147">
        <f t="shared" si="31"/>
        <v>0</v>
      </c>
      <c r="Q211" s="147">
        <v>0</v>
      </c>
      <c r="R211" s="147">
        <f t="shared" si="32"/>
        <v>0</v>
      </c>
      <c r="S211" s="147">
        <v>0</v>
      </c>
      <c r="T211" s="148">
        <f t="shared" si="33"/>
        <v>0</v>
      </c>
      <c r="AR211" s="149" t="s">
        <v>378</v>
      </c>
      <c r="AT211" s="149" t="s">
        <v>298</v>
      </c>
      <c r="AU211" s="149" t="s">
        <v>85</v>
      </c>
      <c r="AY211" s="17" t="s">
        <v>296</v>
      </c>
      <c r="BE211" s="150">
        <f t="shared" si="34"/>
        <v>0</v>
      </c>
      <c r="BF211" s="150">
        <f t="shared" si="35"/>
        <v>0</v>
      </c>
      <c r="BG211" s="150">
        <f t="shared" si="36"/>
        <v>0</v>
      </c>
      <c r="BH211" s="150">
        <f t="shared" si="37"/>
        <v>0</v>
      </c>
      <c r="BI211" s="150">
        <f t="shared" si="38"/>
        <v>0</v>
      </c>
      <c r="BJ211" s="17" t="s">
        <v>83</v>
      </c>
      <c r="BK211" s="150">
        <f t="shared" si="39"/>
        <v>0</v>
      </c>
      <c r="BL211" s="17" t="s">
        <v>378</v>
      </c>
      <c r="BM211" s="149" t="s">
        <v>5187</v>
      </c>
    </row>
    <row r="212" spans="2:65" s="1" customFormat="1" ht="16.5" customHeight="1">
      <c r="B212" s="32"/>
      <c r="C212" s="138" t="s">
        <v>792</v>
      </c>
      <c r="D212" s="138" t="s">
        <v>298</v>
      </c>
      <c r="E212" s="139" t="s">
        <v>5188</v>
      </c>
      <c r="F212" s="140" t="s">
        <v>5189</v>
      </c>
      <c r="G212" s="141" t="s">
        <v>1102</v>
      </c>
      <c r="H212" s="142">
        <v>2</v>
      </c>
      <c r="I212" s="143"/>
      <c r="J212" s="144">
        <f t="shared" si="30"/>
        <v>0</v>
      </c>
      <c r="K212" s="140" t="s">
        <v>1</v>
      </c>
      <c r="L212" s="32"/>
      <c r="M212" s="145" t="s">
        <v>1</v>
      </c>
      <c r="N212" s="146" t="s">
        <v>41</v>
      </c>
      <c r="P212" s="147">
        <f t="shared" si="31"/>
        <v>0</v>
      </c>
      <c r="Q212" s="147">
        <v>0</v>
      </c>
      <c r="R212" s="147">
        <f t="shared" si="32"/>
        <v>0</v>
      </c>
      <c r="S212" s="147">
        <v>0</v>
      </c>
      <c r="T212" s="148">
        <f t="shared" si="33"/>
        <v>0</v>
      </c>
      <c r="AR212" s="149" t="s">
        <v>378</v>
      </c>
      <c r="AT212" s="149" t="s">
        <v>298</v>
      </c>
      <c r="AU212" s="149" t="s">
        <v>85</v>
      </c>
      <c r="AY212" s="17" t="s">
        <v>296</v>
      </c>
      <c r="BE212" s="150">
        <f t="shared" si="34"/>
        <v>0</v>
      </c>
      <c r="BF212" s="150">
        <f t="shared" si="35"/>
        <v>0</v>
      </c>
      <c r="BG212" s="150">
        <f t="shared" si="36"/>
        <v>0</v>
      </c>
      <c r="BH212" s="150">
        <f t="shared" si="37"/>
        <v>0</v>
      </c>
      <c r="BI212" s="150">
        <f t="shared" si="38"/>
        <v>0</v>
      </c>
      <c r="BJ212" s="17" t="s">
        <v>83</v>
      </c>
      <c r="BK212" s="150">
        <f t="shared" si="39"/>
        <v>0</v>
      </c>
      <c r="BL212" s="17" t="s">
        <v>378</v>
      </c>
      <c r="BM212" s="149" t="s">
        <v>5190</v>
      </c>
    </row>
    <row r="213" spans="2:65" s="1" customFormat="1" ht="16.5" customHeight="1">
      <c r="B213" s="32"/>
      <c r="C213" s="138" t="s">
        <v>797</v>
      </c>
      <c r="D213" s="138" t="s">
        <v>298</v>
      </c>
      <c r="E213" s="139" t="s">
        <v>5191</v>
      </c>
      <c r="F213" s="140" t="s">
        <v>5192</v>
      </c>
      <c r="G213" s="141" t="s">
        <v>1102</v>
      </c>
      <c r="H213" s="142">
        <v>1</v>
      </c>
      <c r="I213" s="143"/>
      <c r="J213" s="144">
        <f t="shared" si="30"/>
        <v>0</v>
      </c>
      <c r="K213" s="140" t="s">
        <v>1</v>
      </c>
      <c r="L213" s="32"/>
      <c r="M213" s="145" t="s">
        <v>1</v>
      </c>
      <c r="N213" s="146" t="s">
        <v>41</v>
      </c>
      <c r="P213" s="147">
        <f t="shared" si="31"/>
        <v>0</v>
      </c>
      <c r="Q213" s="147">
        <v>0</v>
      </c>
      <c r="R213" s="147">
        <f t="shared" si="32"/>
        <v>0</v>
      </c>
      <c r="S213" s="147">
        <v>0</v>
      </c>
      <c r="T213" s="148">
        <f t="shared" si="33"/>
        <v>0</v>
      </c>
      <c r="AR213" s="149" t="s">
        <v>378</v>
      </c>
      <c r="AT213" s="149" t="s">
        <v>298</v>
      </c>
      <c r="AU213" s="149" t="s">
        <v>85</v>
      </c>
      <c r="AY213" s="17" t="s">
        <v>296</v>
      </c>
      <c r="BE213" s="150">
        <f t="shared" si="34"/>
        <v>0</v>
      </c>
      <c r="BF213" s="150">
        <f t="shared" si="35"/>
        <v>0</v>
      </c>
      <c r="BG213" s="150">
        <f t="shared" si="36"/>
        <v>0</v>
      </c>
      <c r="BH213" s="150">
        <f t="shared" si="37"/>
        <v>0</v>
      </c>
      <c r="BI213" s="150">
        <f t="shared" si="38"/>
        <v>0</v>
      </c>
      <c r="BJ213" s="17" t="s">
        <v>83</v>
      </c>
      <c r="BK213" s="150">
        <f t="shared" si="39"/>
        <v>0</v>
      </c>
      <c r="BL213" s="17" t="s">
        <v>378</v>
      </c>
      <c r="BM213" s="149" t="s">
        <v>5193</v>
      </c>
    </row>
    <row r="214" spans="2:65" s="1" customFormat="1" ht="16.5" customHeight="1">
      <c r="B214" s="32"/>
      <c r="C214" s="138" t="s">
        <v>821</v>
      </c>
      <c r="D214" s="138" t="s">
        <v>298</v>
      </c>
      <c r="E214" s="139" t="s">
        <v>5194</v>
      </c>
      <c r="F214" s="140" t="s">
        <v>5195</v>
      </c>
      <c r="G214" s="141" t="s">
        <v>1102</v>
      </c>
      <c r="H214" s="142">
        <v>1</v>
      </c>
      <c r="I214" s="143"/>
      <c r="J214" s="144">
        <f t="shared" si="30"/>
        <v>0</v>
      </c>
      <c r="K214" s="140" t="s">
        <v>1</v>
      </c>
      <c r="L214" s="32"/>
      <c r="M214" s="145" t="s">
        <v>1</v>
      </c>
      <c r="N214" s="146" t="s">
        <v>41</v>
      </c>
      <c r="P214" s="147">
        <f t="shared" si="31"/>
        <v>0</v>
      </c>
      <c r="Q214" s="147">
        <v>0</v>
      </c>
      <c r="R214" s="147">
        <f t="shared" si="32"/>
        <v>0</v>
      </c>
      <c r="S214" s="147">
        <v>0</v>
      </c>
      <c r="T214" s="148">
        <f t="shared" si="33"/>
        <v>0</v>
      </c>
      <c r="AR214" s="149" t="s">
        <v>378</v>
      </c>
      <c r="AT214" s="149" t="s">
        <v>298</v>
      </c>
      <c r="AU214" s="149" t="s">
        <v>85</v>
      </c>
      <c r="AY214" s="17" t="s">
        <v>296</v>
      </c>
      <c r="BE214" s="150">
        <f t="shared" si="34"/>
        <v>0</v>
      </c>
      <c r="BF214" s="150">
        <f t="shared" si="35"/>
        <v>0</v>
      </c>
      <c r="BG214" s="150">
        <f t="shared" si="36"/>
        <v>0</v>
      </c>
      <c r="BH214" s="150">
        <f t="shared" si="37"/>
        <v>0</v>
      </c>
      <c r="BI214" s="150">
        <f t="shared" si="38"/>
        <v>0</v>
      </c>
      <c r="BJ214" s="17" t="s">
        <v>83</v>
      </c>
      <c r="BK214" s="150">
        <f t="shared" si="39"/>
        <v>0</v>
      </c>
      <c r="BL214" s="17" t="s">
        <v>378</v>
      </c>
      <c r="BM214" s="149" t="s">
        <v>5196</v>
      </c>
    </row>
    <row r="215" spans="2:65" s="1" customFormat="1" ht="16.5" customHeight="1">
      <c r="B215" s="32"/>
      <c r="C215" s="138" t="s">
        <v>841</v>
      </c>
      <c r="D215" s="138" t="s">
        <v>298</v>
      </c>
      <c r="E215" s="139" t="s">
        <v>5197</v>
      </c>
      <c r="F215" s="140" t="s">
        <v>5198</v>
      </c>
      <c r="G215" s="141" t="s">
        <v>1102</v>
      </c>
      <c r="H215" s="142">
        <v>4</v>
      </c>
      <c r="I215" s="143"/>
      <c r="J215" s="144">
        <f t="shared" si="30"/>
        <v>0</v>
      </c>
      <c r="K215" s="140" t="s">
        <v>1</v>
      </c>
      <c r="L215" s="32"/>
      <c r="M215" s="145" t="s">
        <v>1</v>
      </c>
      <c r="N215" s="146" t="s">
        <v>41</v>
      </c>
      <c r="P215" s="147">
        <f t="shared" si="31"/>
        <v>0</v>
      </c>
      <c r="Q215" s="147">
        <v>0</v>
      </c>
      <c r="R215" s="147">
        <f t="shared" si="32"/>
        <v>0</v>
      </c>
      <c r="S215" s="147">
        <v>0</v>
      </c>
      <c r="T215" s="148">
        <f t="shared" si="33"/>
        <v>0</v>
      </c>
      <c r="AR215" s="149" t="s">
        <v>378</v>
      </c>
      <c r="AT215" s="149" t="s">
        <v>298</v>
      </c>
      <c r="AU215" s="149" t="s">
        <v>85</v>
      </c>
      <c r="AY215" s="17" t="s">
        <v>296</v>
      </c>
      <c r="BE215" s="150">
        <f t="shared" si="34"/>
        <v>0</v>
      </c>
      <c r="BF215" s="150">
        <f t="shared" si="35"/>
        <v>0</v>
      </c>
      <c r="BG215" s="150">
        <f t="shared" si="36"/>
        <v>0</v>
      </c>
      <c r="BH215" s="150">
        <f t="shared" si="37"/>
        <v>0</v>
      </c>
      <c r="BI215" s="150">
        <f t="shared" si="38"/>
        <v>0</v>
      </c>
      <c r="BJ215" s="17" t="s">
        <v>83</v>
      </c>
      <c r="BK215" s="150">
        <f t="shared" si="39"/>
        <v>0</v>
      </c>
      <c r="BL215" s="17" t="s">
        <v>378</v>
      </c>
      <c r="BM215" s="149" t="s">
        <v>5199</v>
      </c>
    </row>
    <row r="216" spans="2:65" s="1" customFormat="1" ht="16.5" customHeight="1">
      <c r="B216" s="32"/>
      <c r="C216" s="138" t="s">
        <v>845</v>
      </c>
      <c r="D216" s="138" t="s">
        <v>298</v>
      </c>
      <c r="E216" s="139" t="s">
        <v>5200</v>
      </c>
      <c r="F216" s="140" t="s">
        <v>5201</v>
      </c>
      <c r="G216" s="141" t="s">
        <v>1102</v>
      </c>
      <c r="H216" s="142">
        <v>16</v>
      </c>
      <c r="I216" s="143"/>
      <c r="J216" s="144">
        <f t="shared" si="30"/>
        <v>0</v>
      </c>
      <c r="K216" s="140" t="s">
        <v>1</v>
      </c>
      <c r="L216" s="32"/>
      <c r="M216" s="145" t="s">
        <v>1</v>
      </c>
      <c r="N216" s="146" t="s">
        <v>41</v>
      </c>
      <c r="P216" s="147">
        <f t="shared" si="31"/>
        <v>0</v>
      </c>
      <c r="Q216" s="147">
        <v>0</v>
      </c>
      <c r="R216" s="147">
        <f t="shared" si="32"/>
        <v>0</v>
      </c>
      <c r="S216" s="147">
        <v>0</v>
      </c>
      <c r="T216" s="148">
        <f t="shared" si="33"/>
        <v>0</v>
      </c>
      <c r="AR216" s="149" t="s">
        <v>378</v>
      </c>
      <c r="AT216" s="149" t="s">
        <v>298</v>
      </c>
      <c r="AU216" s="149" t="s">
        <v>85</v>
      </c>
      <c r="AY216" s="17" t="s">
        <v>296</v>
      </c>
      <c r="BE216" s="150">
        <f t="shared" si="34"/>
        <v>0</v>
      </c>
      <c r="BF216" s="150">
        <f t="shared" si="35"/>
        <v>0</v>
      </c>
      <c r="BG216" s="150">
        <f t="shared" si="36"/>
        <v>0</v>
      </c>
      <c r="BH216" s="150">
        <f t="shared" si="37"/>
        <v>0</v>
      </c>
      <c r="BI216" s="150">
        <f t="shared" si="38"/>
        <v>0</v>
      </c>
      <c r="BJ216" s="17" t="s">
        <v>83</v>
      </c>
      <c r="BK216" s="150">
        <f t="shared" si="39"/>
        <v>0</v>
      </c>
      <c r="BL216" s="17" t="s">
        <v>378</v>
      </c>
      <c r="BM216" s="149" t="s">
        <v>5202</v>
      </c>
    </row>
    <row r="217" spans="2:65" s="1" customFormat="1" ht="16.5" customHeight="1">
      <c r="B217" s="32"/>
      <c r="C217" s="138" t="s">
        <v>850</v>
      </c>
      <c r="D217" s="138" t="s">
        <v>298</v>
      </c>
      <c r="E217" s="139" t="s">
        <v>5203</v>
      </c>
      <c r="F217" s="140" t="s">
        <v>5204</v>
      </c>
      <c r="G217" s="141" t="s">
        <v>1102</v>
      </c>
      <c r="H217" s="142">
        <v>5</v>
      </c>
      <c r="I217" s="143"/>
      <c r="J217" s="144">
        <f t="shared" si="30"/>
        <v>0</v>
      </c>
      <c r="K217" s="140" t="s">
        <v>1</v>
      </c>
      <c r="L217" s="32"/>
      <c r="M217" s="145" t="s">
        <v>1</v>
      </c>
      <c r="N217" s="146" t="s">
        <v>41</v>
      </c>
      <c r="P217" s="147">
        <f t="shared" si="31"/>
        <v>0</v>
      </c>
      <c r="Q217" s="147">
        <v>0</v>
      </c>
      <c r="R217" s="147">
        <f t="shared" si="32"/>
        <v>0</v>
      </c>
      <c r="S217" s="147">
        <v>0</v>
      </c>
      <c r="T217" s="148">
        <f t="shared" si="33"/>
        <v>0</v>
      </c>
      <c r="AR217" s="149" t="s">
        <v>378</v>
      </c>
      <c r="AT217" s="149" t="s">
        <v>298</v>
      </c>
      <c r="AU217" s="149" t="s">
        <v>85</v>
      </c>
      <c r="AY217" s="17" t="s">
        <v>296</v>
      </c>
      <c r="BE217" s="150">
        <f t="shared" si="34"/>
        <v>0</v>
      </c>
      <c r="BF217" s="150">
        <f t="shared" si="35"/>
        <v>0</v>
      </c>
      <c r="BG217" s="150">
        <f t="shared" si="36"/>
        <v>0</v>
      </c>
      <c r="BH217" s="150">
        <f t="shared" si="37"/>
        <v>0</v>
      </c>
      <c r="BI217" s="150">
        <f t="shared" si="38"/>
        <v>0</v>
      </c>
      <c r="BJ217" s="17" t="s">
        <v>83</v>
      </c>
      <c r="BK217" s="150">
        <f t="shared" si="39"/>
        <v>0</v>
      </c>
      <c r="BL217" s="17" t="s">
        <v>378</v>
      </c>
      <c r="BM217" s="149" t="s">
        <v>5205</v>
      </c>
    </row>
    <row r="218" spans="2:65" s="1" customFormat="1" ht="16.5" customHeight="1">
      <c r="B218" s="32"/>
      <c r="C218" s="138" t="s">
        <v>858</v>
      </c>
      <c r="D218" s="138" t="s">
        <v>298</v>
      </c>
      <c r="E218" s="139" t="s">
        <v>5206</v>
      </c>
      <c r="F218" s="140" t="s">
        <v>5207</v>
      </c>
      <c r="G218" s="141" t="s">
        <v>5208</v>
      </c>
      <c r="H218" s="142">
        <v>18</v>
      </c>
      <c r="I218" s="143"/>
      <c r="J218" s="144">
        <f t="shared" si="30"/>
        <v>0</v>
      </c>
      <c r="K218" s="140" t="s">
        <v>1</v>
      </c>
      <c r="L218" s="32"/>
      <c r="M218" s="145" t="s">
        <v>1</v>
      </c>
      <c r="N218" s="146" t="s">
        <v>41</v>
      </c>
      <c r="P218" s="147">
        <f t="shared" si="31"/>
        <v>0</v>
      </c>
      <c r="Q218" s="147">
        <v>0</v>
      </c>
      <c r="R218" s="147">
        <f t="shared" si="32"/>
        <v>0</v>
      </c>
      <c r="S218" s="147">
        <v>0</v>
      </c>
      <c r="T218" s="148">
        <f t="shared" si="33"/>
        <v>0</v>
      </c>
      <c r="AR218" s="149" t="s">
        <v>378</v>
      </c>
      <c r="AT218" s="149" t="s">
        <v>298</v>
      </c>
      <c r="AU218" s="149" t="s">
        <v>85</v>
      </c>
      <c r="AY218" s="17" t="s">
        <v>296</v>
      </c>
      <c r="BE218" s="150">
        <f t="shared" si="34"/>
        <v>0</v>
      </c>
      <c r="BF218" s="150">
        <f t="shared" si="35"/>
        <v>0</v>
      </c>
      <c r="BG218" s="150">
        <f t="shared" si="36"/>
        <v>0</v>
      </c>
      <c r="BH218" s="150">
        <f t="shared" si="37"/>
        <v>0</v>
      </c>
      <c r="BI218" s="150">
        <f t="shared" si="38"/>
        <v>0</v>
      </c>
      <c r="BJ218" s="17" t="s">
        <v>83</v>
      </c>
      <c r="BK218" s="150">
        <f t="shared" si="39"/>
        <v>0</v>
      </c>
      <c r="BL218" s="17" t="s">
        <v>378</v>
      </c>
      <c r="BM218" s="149" t="s">
        <v>5209</v>
      </c>
    </row>
    <row r="219" spans="2:65" s="1" customFormat="1" ht="16.5" customHeight="1">
      <c r="B219" s="32"/>
      <c r="C219" s="138" t="s">
        <v>876</v>
      </c>
      <c r="D219" s="138" t="s">
        <v>298</v>
      </c>
      <c r="E219" s="139" t="s">
        <v>5210</v>
      </c>
      <c r="F219" s="140" t="s">
        <v>5211</v>
      </c>
      <c r="G219" s="141" t="s">
        <v>1102</v>
      </c>
      <c r="H219" s="142">
        <v>12</v>
      </c>
      <c r="I219" s="143"/>
      <c r="J219" s="144">
        <f t="shared" si="30"/>
        <v>0</v>
      </c>
      <c r="K219" s="140" t="s">
        <v>1</v>
      </c>
      <c r="L219" s="32"/>
      <c r="M219" s="145" t="s">
        <v>1</v>
      </c>
      <c r="N219" s="146" t="s">
        <v>41</v>
      </c>
      <c r="P219" s="147">
        <f t="shared" si="31"/>
        <v>0</v>
      </c>
      <c r="Q219" s="147">
        <v>0</v>
      </c>
      <c r="R219" s="147">
        <f t="shared" si="32"/>
        <v>0</v>
      </c>
      <c r="S219" s="147">
        <v>0</v>
      </c>
      <c r="T219" s="148">
        <f t="shared" si="33"/>
        <v>0</v>
      </c>
      <c r="AR219" s="149" t="s">
        <v>378</v>
      </c>
      <c r="AT219" s="149" t="s">
        <v>298</v>
      </c>
      <c r="AU219" s="149" t="s">
        <v>85</v>
      </c>
      <c r="AY219" s="17" t="s">
        <v>296</v>
      </c>
      <c r="BE219" s="150">
        <f t="shared" si="34"/>
        <v>0</v>
      </c>
      <c r="BF219" s="150">
        <f t="shared" si="35"/>
        <v>0</v>
      </c>
      <c r="BG219" s="150">
        <f t="shared" si="36"/>
        <v>0</v>
      </c>
      <c r="BH219" s="150">
        <f t="shared" si="37"/>
        <v>0</v>
      </c>
      <c r="BI219" s="150">
        <f t="shared" si="38"/>
        <v>0</v>
      </c>
      <c r="BJ219" s="17" t="s">
        <v>83</v>
      </c>
      <c r="BK219" s="150">
        <f t="shared" si="39"/>
        <v>0</v>
      </c>
      <c r="BL219" s="17" t="s">
        <v>378</v>
      </c>
      <c r="BM219" s="149" t="s">
        <v>5212</v>
      </c>
    </row>
    <row r="220" spans="2:65" s="1" customFormat="1" ht="16.5" customHeight="1">
      <c r="B220" s="32"/>
      <c r="C220" s="138" t="s">
        <v>900</v>
      </c>
      <c r="D220" s="138" t="s">
        <v>298</v>
      </c>
      <c r="E220" s="139" t="s">
        <v>5213</v>
      </c>
      <c r="F220" s="140" t="s">
        <v>5214</v>
      </c>
      <c r="G220" s="141" t="s">
        <v>1102</v>
      </c>
      <c r="H220" s="142">
        <v>2</v>
      </c>
      <c r="I220" s="143"/>
      <c r="J220" s="144">
        <f t="shared" si="30"/>
        <v>0</v>
      </c>
      <c r="K220" s="140" t="s">
        <v>1</v>
      </c>
      <c r="L220" s="32"/>
      <c r="M220" s="145" t="s">
        <v>1</v>
      </c>
      <c r="N220" s="146" t="s">
        <v>41</v>
      </c>
      <c r="P220" s="147">
        <f t="shared" si="31"/>
        <v>0</v>
      </c>
      <c r="Q220" s="147">
        <v>0</v>
      </c>
      <c r="R220" s="147">
        <f t="shared" si="32"/>
        <v>0</v>
      </c>
      <c r="S220" s="147">
        <v>0</v>
      </c>
      <c r="T220" s="148">
        <f t="shared" si="33"/>
        <v>0</v>
      </c>
      <c r="AR220" s="149" t="s">
        <v>378</v>
      </c>
      <c r="AT220" s="149" t="s">
        <v>298</v>
      </c>
      <c r="AU220" s="149" t="s">
        <v>85</v>
      </c>
      <c r="AY220" s="17" t="s">
        <v>296</v>
      </c>
      <c r="BE220" s="150">
        <f t="shared" si="34"/>
        <v>0</v>
      </c>
      <c r="BF220" s="150">
        <f t="shared" si="35"/>
        <v>0</v>
      </c>
      <c r="BG220" s="150">
        <f t="shared" si="36"/>
        <v>0</v>
      </c>
      <c r="BH220" s="150">
        <f t="shared" si="37"/>
        <v>0</v>
      </c>
      <c r="BI220" s="150">
        <f t="shared" si="38"/>
        <v>0</v>
      </c>
      <c r="BJ220" s="17" t="s">
        <v>83</v>
      </c>
      <c r="BK220" s="150">
        <f t="shared" si="39"/>
        <v>0</v>
      </c>
      <c r="BL220" s="17" t="s">
        <v>378</v>
      </c>
      <c r="BM220" s="149" t="s">
        <v>5215</v>
      </c>
    </row>
    <row r="221" spans="2:65" s="11" customFormat="1" ht="22.9" customHeight="1">
      <c r="B221" s="126"/>
      <c r="D221" s="127" t="s">
        <v>75</v>
      </c>
      <c r="E221" s="136" t="s">
        <v>5216</v>
      </c>
      <c r="F221" s="136" t="s">
        <v>5217</v>
      </c>
      <c r="I221" s="129"/>
      <c r="J221" s="137">
        <f>BK221</f>
        <v>0</v>
      </c>
      <c r="L221" s="126"/>
      <c r="M221" s="131"/>
      <c r="P221" s="132">
        <f>SUM(P222:P253)</f>
        <v>0</v>
      </c>
      <c r="R221" s="132">
        <f>SUM(R222:R253)</f>
        <v>3.1408999999999998</v>
      </c>
      <c r="T221" s="133">
        <f>SUM(T222:T253)</f>
        <v>0</v>
      </c>
      <c r="AR221" s="127" t="s">
        <v>85</v>
      </c>
      <c r="AT221" s="134" t="s">
        <v>75</v>
      </c>
      <c r="AU221" s="134" t="s">
        <v>83</v>
      </c>
      <c r="AY221" s="127" t="s">
        <v>296</v>
      </c>
      <c r="BK221" s="135">
        <f>SUM(BK222:BK253)</f>
        <v>0</v>
      </c>
    </row>
    <row r="222" spans="2:65" s="1" customFormat="1" ht="24.2" customHeight="1">
      <c r="B222" s="32"/>
      <c r="C222" s="138" t="s">
        <v>200</v>
      </c>
      <c r="D222" s="138" t="s">
        <v>298</v>
      </c>
      <c r="E222" s="139" t="s">
        <v>5218</v>
      </c>
      <c r="F222" s="140" t="s">
        <v>5219</v>
      </c>
      <c r="G222" s="141" t="s">
        <v>376</v>
      </c>
      <c r="H222" s="142">
        <v>14</v>
      </c>
      <c r="I222" s="143"/>
      <c r="J222" s="144">
        <f>ROUND(I222*H222,2)</f>
        <v>0</v>
      </c>
      <c r="K222" s="140" t="s">
        <v>302</v>
      </c>
      <c r="L222" s="32"/>
      <c r="M222" s="145" t="s">
        <v>1</v>
      </c>
      <c r="N222" s="146" t="s">
        <v>41</v>
      </c>
      <c r="P222" s="147">
        <f>O222*H222</f>
        <v>0</v>
      </c>
      <c r="Q222" s="147">
        <v>2.5499999999999998E-2</v>
      </c>
      <c r="R222" s="147">
        <f>Q222*H222</f>
        <v>0.35699999999999998</v>
      </c>
      <c r="S222" s="147">
        <v>0</v>
      </c>
      <c r="T222" s="148">
        <f>S222*H222</f>
        <v>0</v>
      </c>
      <c r="AR222" s="149" t="s">
        <v>378</v>
      </c>
      <c r="AT222" s="149" t="s">
        <v>298</v>
      </c>
      <c r="AU222" s="149" t="s">
        <v>85</v>
      </c>
      <c r="AY222" s="17" t="s">
        <v>296</v>
      </c>
      <c r="BE222" s="150">
        <f>IF(N222="základní",J222,0)</f>
        <v>0</v>
      </c>
      <c r="BF222" s="150">
        <f>IF(N222="snížená",J222,0)</f>
        <v>0</v>
      </c>
      <c r="BG222" s="150">
        <f>IF(N222="zákl. přenesená",J222,0)</f>
        <v>0</v>
      </c>
      <c r="BH222" s="150">
        <f>IF(N222="sníž. přenesená",J222,0)</f>
        <v>0</v>
      </c>
      <c r="BI222" s="150">
        <f>IF(N222="nulová",J222,0)</f>
        <v>0</v>
      </c>
      <c r="BJ222" s="17" t="s">
        <v>83</v>
      </c>
      <c r="BK222" s="150">
        <f>ROUND(I222*H222,2)</f>
        <v>0</v>
      </c>
      <c r="BL222" s="17" t="s">
        <v>378</v>
      </c>
      <c r="BM222" s="149" t="s">
        <v>5220</v>
      </c>
    </row>
    <row r="223" spans="2:65" s="1" customFormat="1" ht="24.2" customHeight="1">
      <c r="B223" s="32"/>
      <c r="C223" s="138" t="s">
        <v>910</v>
      </c>
      <c r="D223" s="138" t="s">
        <v>298</v>
      </c>
      <c r="E223" s="139" t="s">
        <v>5221</v>
      </c>
      <c r="F223" s="140" t="s">
        <v>5222</v>
      </c>
      <c r="G223" s="141" t="s">
        <v>376</v>
      </c>
      <c r="H223" s="142">
        <v>1</v>
      </c>
      <c r="I223" s="143"/>
      <c r="J223" s="144">
        <f>ROUND(I223*H223,2)</f>
        <v>0</v>
      </c>
      <c r="K223" s="140" t="s">
        <v>302</v>
      </c>
      <c r="L223" s="32"/>
      <c r="M223" s="145" t="s">
        <v>1</v>
      </c>
      <c r="N223" s="146" t="s">
        <v>41</v>
      </c>
      <c r="P223" s="147">
        <f>O223*H223</f>
        <v>0</v>
      </c>
      <c r="Q223" s="147">
        <v>3.95E-2</v>
      </c>
      <c r="R223" s="147">
        <f>Q223*H223</f>
        <v>3.95E-2</v>
      </c>
      <c r="S223" s="147">
        <v>0</v>
      </c>
      <c r="T223" s="148">
        <f>S223*H223</f>
        <v>0</v>
      </c>
      <c r="AR223" s="149" t="s">
        <v>378</v>
      </c>
      <c r="AT223" s="149" t="s">
        <v>298</v>
      </c>
      <c r="AU223" s="149" t="s">
        <v>85</v>
      </c>
      <c r="AY223" s="17" t="s">
        <v>296</v>
      </c>
      <c r="BE223" s="150">
        <f>IF(N223="základní",J223,0)</f>
        <v>0</v>
      </c>
      <c r="BF223" s="150">
        <f>IF(N223="snížená",J223,0)</f>
        <v>0</v>
      </c>
      <c r="BG223" s="150">
        <f>IF(N223="zákl. přenesená",J223,0)</f>
        <v>0</v>
      </c>
      <c r="BH223" s="150">
        <f>IF(N223="sníž. přenesená",J223,0)</f>
        <v>0</v>
      </c>
      <c r="BI223" s="150">
        <f>IF(N223="nulová",J223,0)</f>
        <v>0</v>
      </c>
      <c r="BJ223" s="17" t="s">
        <v>83</v>
      </c>
      <c r="BK223" s="150">
        <f>ROUND(I223*H223,2)</f>
        <v>0</v>
      </c>
      <c r="BL223" s="17" t="s">
        <v>378</v>
      </c>
      <c r="BM223" s="149" t="s">
        <v>5223</v>
      </c>
    </row>
    <row r="224" spans="2:65" s="1" customFormat="1" ht="24.2" customHeight="1">
      <c r="B224" s="32"/>
      <c r="C224" s="138" t="s">
        <v>917</v>
      </c>
      <c r="D224" s="138" t="s">
        <v>298</v>
      </c>
      <c r="E224" s="139" t="s">
        <v>5224</v>
      </c>
      <c r="F224" s="140" t="s">
        <v>5225</v>
      </c>
      <c r="G224" s="141" t="s">
        <v>3209</v>
      </c>
      <c r="H224" s="142">
        <v>15</v>
      </c>
      <c r="I224" s="143"/>
      <c r="J224" s="144">
        <f>ROUND(I224*H224,2)</f>
        <v>0</v>
      </c>
      <c r="K224" s="140" t="s">
        <v>1</v>
      </c>
      <c r="L224" s="32"/>
      <c r="M224" s="145" t="s">
        <v>1</v>
      </c>
      <c r="N224" s="146" t="s">
        <v>41</v>
      </c>
      <c r="P224" s="147">
        <f>O224*H224</f>
        <v>0</v>
      </c>
      <c r="Q224" s="147">
        <v>0</v>
      </c>
      <c r="R224" s="147">
        <f>Q224*H224</f>
        <v>0</v>
      </c>
      <c r="S224" s="147">
        <v>0</v>
      </c>
      <c r="T224" s="148">
        <f>S224*H224</f>
        <v>0</v>
      </c>
      <c r="AR224" s="149" t="s">
        <v>378</v>
      </c>
      <c r="AT224" s="149" t="s">
        <v>298</v>
      </c>
      <c r="AU224" s="149" t="s">
        <v>85</v>
      </c>
      <c r="AY224" s="17" t="s">
        <v>296</v>
      </c>
      <c r="BE224" s="150">
        <f>IF(N224="základní",J224,0)</f>
        <v>0</v>
      </c>
      <c r="BF224" s="150">
        <f>IF(N224="snížená",J224,0)</f>
        <v>0</v>
      </c>
      <c r="BG224" s="150">
        <f>IF(N224="zákl. přenesená",J224,0)</f>
        <v>0</v>
      </c>
      <c r="BH224" s="150">
        <f>IF(N224="sníž. přenesená",J224,0)</f>
        <v>0</v>
      </c>
      <c r="BI224" s="150">
        <f>IF(N224="nulová",J224,0)</f>
        <v>0</v>
      </c>
      <c r="BJ224" s="17" t="s">
        <v>83</v>
      </c>
      <c r="BK224" s="150">
        <f>ROUND(I224*H224,2)</f>
        <v>0</v>
      </c>
      <c r="BL224" s="17" t="s">
        <v>378</v>
      </c>
      <c r="BM224" s="149" t="s">
        <v>5226</v>
      </c>
    </row>
    <row r="225" spans="2:65" s="1" customFormat="1" ht="21.75" customHeight="1">
      <c r="B225" s="32"/>
      <c r="C225" s="138" t="s">
        <v>921</v>
      </c>
      <c r="D225" s="138" t="s">
        <v>298</v>
      </c>
      <c r="E225" s="139" t="s">
        <v>5227</v>
      </c>
      <c r="F225" s="140" t="s">
        <v>5228</v>
      </c>
      <c r="G225" s="141" t="s">
        <v>3209</v>
      </c>
      <c r="H225" s="142">
        <v>15</v>
      </c>
      <c r="I225" s="143"/>
      <c r="J225" s="144">
        <f>ROUND(I225*H225,2)</f>
        <v>0</v>
      </c>
      <c r="K225" s="140" t="s">
        <v>1</v>
      </c>
      <c r="L225" s="32"/>
      <c r="M225" s="145" t="s">
        <v>1</v>
      </c>
      <c r="N225" s="146" t="s">
        <v>41</v>
      </c>
      <c r="P225" s="147">
        <f>O225*H225</f>
        <v>0</v>
      </c>
      <c r="Q225" s="147">
        <v>0</v>
      </c>
      <c r="R225" s="147">
        <f>Q225*H225</f>
        <v>0</v>
      </c>
      <c r="S225" s="147">
        <v>0</v>
      </c>
      <c r="T225" s="148">
        <f>S225*H225</f>
        <v>0</v>
      </c>
      <c r="AR225" s="149" t="s">
        <v>378</v>
      </c>
      <c r="AT225" s="149" t="s">
        <v>298</v>
      </c>
      <c r="AU225" s="149" t="s">
        <v>85</v>
      </c>
      <c r="AY225" s="17" t="s">
        <v>296</v>
      </c>
      <c r="BE225" s="150">
        <f>IF(N225="základní",J225,0)</f>
        <v>0</v>
      </c>
      <c r="BF225" s="150">
        <f>IF(N225="snížená",J225,0)</f>
        <v>0</v>
      </c>
      <c r="BG225" s="150">
        <f>IF(N225="zákl. přenesená",J225,0)</f>
        <v>0</v>
      </c>
      <c r="BH225" s="150">
        <f>IF(N225="sníž. přenesená",J225,0)</f>
        <v>0</v>
      </c>
      <c r="BI225" s="150">
        <f>IF(N225="nulová",J225,0)</f>
        <v>0</v>
      </c>
      <c r="BJ225" s="17" t="s">
        <v>83</v>
      </c>
      <c r="BK225" s="150">
        <f>ROUND(I225*H225,2)</f>
        <v>0</v>
      </c>
      <c r="BL225" s="17" t="s">
        <v>378</v>
      </c>
      <c r="BM225" s="149" t="s">
        <v>5229</v>
      </c>
    </row>
    <row r="226" spans="2:65" s="1" customFormat="1" ht="37.9" customHeight="1">
      <c r="B226" s="32"/>
      <c r="C226" s="138" t="s">
        <v>929</v>
      </c>
      <c r="D226" s="138" t="s">
        <v>298</v>
      </c>
      <c r="E226" s="139" t="s">
        <v>5230</v>
      </c>
      <c r="F226" s="140" t="s">
        <v>5231</v>
      </c>
      <c r="G226" s="141" t="s">
        <v>339</v>
      </c>
      <c r="H226" s="142">
        <v>9216</v>
      </c>
      <c r="I226" s="143"/>
      <c r="J226" s="144">
        <f>ROUND(I226*H226,2)</f>
        <v>0</v>
      </c>
      <c r="K226" s="140" t="s">
        <v>1</v>
      </c>
      <c r="L226" s="32"/>
      <c r="M226" s="145" t="s">
        <v>1</v>
      </c>
      <c r="N226" s="146" t="s">
        <v>41</v>
      </c>
      <c r="P226" s="147">
        <f>O226*H226</f>
        <v>0</v>
      </c>
      <c r="Q226" s="147">
        <v>1.1E-4</v>
      </c>
      <c r="R226" s="147">
        <f>Q226*H226</f>
        <v>1.01376</v>
      </c>
      <c r="S226" s="147">
        <v>0</v>
      </c>
      <c r="T226" s="148">
        <f>S226*H226</f>
        <v>0</v>
      </c>
      <c r="AR226" s="149" t="s">
        <v>378</v>
      </c>
      <c r="AT226" s="149" t="s">
        <v>298</v>
      </c>
      <c r="AU226" s="149" t="s">
        <v>85</v>
      </c>
      <c r="AY226" s="17" t="s">
        <v>296</v>
      </c>
      <c r="BE226" s="150">
        <f>IF(N226="základní",J226,0)</f>
        <v>0</v>
      </c>
      <c r="BF226" s="150">
        <f>IF(N226="snížená",J226,0)</f>
        <v>0</v>
      </c>
      <c r="BG226" s="150">
        <f>IF(N226="zákl. přenesená",J226,0)</f>
        <v>0</v>
      </c>
      <c r="BH226" s="150">
        <f>IF(N226="sníž. přenesená",J226,0)</f>
        <v>0</v>
      </c>
      <c r="BI226" s="150">
        <f>IF(N226="nulová",J226,0)</f>
        <v>0</v>
      </c>
      <c r="BJ226" s="17" t="s">
        <v>83</v>
      </c>
      <c r="BK226" s="150">
        <f>ROUND(I226*H226,2)</f>
        <v>0</v>
      </c>
      <c r="BL226" s="17" t="s">
        <v>378</v>
      </c>
      <c r="BM226" s="149" t="s">
        <v>5232</v>
      </c>
    </row>
    <row r="227" spans="2:65" s="12" customFormat="1">
      <c r="B227" s="151"/>
      <c r="D227" s="152" t="s">
        <v>304</v>
      </c>
      <c r="E227" s="153" t="s">
        <v>1</v>
      </c>
      <c r="F227" s="154" t="s">
        <v>5233</v>
      </c>
      <c r="H227" s="155">
        <v>9216</v>
      </c>
      <c r="I227" s="156"/>
      <c r="L227" s="151"/>
      <c r="M227" s="157"/>
      <c r="T227" s="158"/>
      <c r="AT227" s="153" t="s">
        <v>304</v>
      </c>
      <c r="AU227" s="153" t="s">
        <v>85</v>
      </c>
      <c r="AV227" s="12" t="s">
        <v>85</v>
      </c>
      <c r="AW227" s="12" t="s">
        <v>32</v>
      </c>
      <c r="AX227" s="12" t="s">
        <v>76</v>
      </c>
      <c r="AY227" s="153" t="s">
        <v>296</v>
      </c>
    </row>
    <row r="228" spans="2:65" s="14" customFormat="1">
      <c r="B228" s="166"/>
      <c r="D228" s="152" t="s">
        <v>304</v>
      </c>
      <c r="E228" s="167" t="s">
        <v>1</v>
      </c>
      <c r="F228" s="168" t="s">
        <v>308</v>
      </c>
      <c r="H228" s="169">
        <v>9216</v>
      </c>
      <c r="I228" s="170"/>
      <c r="L228" s="166"/>
      <c r="M228" s="171"/>
      <c r="T228" s="172"/>
      <c r="AT228" s="167" t="s">
        <v>304</v>
      </c>
      <c r="AU228" s="167" t="s">
        <v>85</v>
      </c>
      <c r="AV228" s="14" t="s">
        <v>107</v>
      </c>
      <c r="AW228" s="14" t="s">
        <v>32</v>
      </c>
      <c r="AX228" s="14" t="s">
        <v>83</v>
      </c>
      <c r="AY228" s="167" t="s">
        <v>296</v>
      </c>
    </row>
    <row r="229" spans="2:65" s="1" customFormat="1" ht="37.9" customHeight="1">
      <c r="B229" s="32"/>
      <c r="C229" s="138" t="s">
        <v>940</v>
      </c>
      <c r="D229" s="138" t="s">
        <v>298</v>
      </c>
      <c r="E229" s="139" t="s">
        <v>5234</v>
      </c>
      <c r="F229" s="140" t="s">
        <v>5235</v>
      </c>
      <c r="G229" s="141" t="s">
        <v>301</v>
      </c>
      <c r="H229" s="142">
        <v>1093</v>
      </c>
      <c r="I229" s="143"/>
      <c r="J229" s="144">
        <f t="shared" ref="J229:J241" si="40">ROUND(I229*H229,2)</f>
        <v>0</v>
      </c>
      <c r="K229" s="140" t="s">
        <v>302</v>
      </c>
      <c r="L229" s="32"/>
      <c r="M229" s="145" t="s">
        <v>1</v>
      </c>
      <c r="N229" s="146" t="s">
        <v>41</v>
      </c>
      <c r="P229" s="147">
        <f t="shared" ref="P229:P241" si="41">O229*H229</f>
        <v>0</v>
      </c>
      <c r="Q229" s="147">
        <v>1.23E-3</v>
      </c>
      <c r="R229" s="147">
        <f t="shared" ref="R229:R241" si="42">Q229*H229</f>
        <v>1.34439</v>
      </c>
      <c r="S229" s="147">
        <v>0</v>
      </c>
      <c r="T229" s="148">
        <f t="shared" ref="T229:T241" si="43">S229*H229</f>
        <v>0</v>
      </c>
      <c r="AR229" s="149" t="s">
        <v>378</v>
      </c>
      <c r="AT229" s="149" t="s">
        <v>298</v>
      </c>
      <c r="AU229" s="149" t="s">
        <v>85</v>
      </c>
      <c r="AY229" s="17" t="s">
        <v>296</v>
      </c>
      <c r="BE229" s="150">
        <f t="shared" ref="BE229:BE241" si="44">IF(N229="základní",J229,0)</f>
        <v>0</v>
      </c>
      <c r="BF229" s="150">
        <f t="shared" ref="BF229:BF241" si="45">IF(N229="snížená",J229,0)</f>
        <v>0</v>
      </c>
      <c r="BG229" s="150">
        <f t="shared" ref="BG229:BG241" si="46">IF(N229="zákl. přenesená",J229,0)</f>
        <v>0</v>
      </c>
      <c r="BH229" s="150">
        <f t="shared" ref="BH229:BH241" si="47">IF(N229="sníž. přenesená",J229,0)</f>
        <v>0</v>
      </c>
      <c r="BI229" s="150">
        <f t="shared" ref="BI229:BI241" si="48">IF(N229="nulová",J229,0)</f>
        <v>0</v>
      </c>
      <c r="BJ229" s="17" t="s">
        <v>83</v>
      </c>
      <c r="BK229" s="150">
        <f t="shared" ref="BK229:BK241" si="49">ROUND(I229*H229,2)</f>
        <v>0</v>
      </c>
      <c r="BL229" s="17" t="s">
        <v>378</v>
      </c>
      <c r="BM229" s="149" t="s">
        <v>5236</v>
      </c>
    </row>
    <row r="230" spans="2:65" s="1" customFormat="1" ht="24.2" customHeight="1">
      <c r="B230" s="32"/>
      <c r="C230" s="138" t="s">
        <v>948</v>
      </c>
      <c r="D230" s="138" t="s">
        <v>298</v>
      </c>
      <c r="E230" s="139" t="s">
        <v>5237</v>
      </c>
      <c r="F230" s="140" t="s">
        <v>5238</v>
      </c>
      <c r="G230" s="141" t="s">
        <v>376</v>
      </c>
      <c r="H230" s="142">
        <v>1</v>
      </c>
      <c r="I230" s="143"/>
      <c r="J230" s="144">
        <f t="shared" si="40"/>
        <v>0</v>
      </c>
      <c r="K230" s="140" t="s">
        <v>302</v>
      </c>
      <c r="L230" s="32"/>
      <c r="M230" s="145" t="s">
        <v>1</v>
      </c>
      <c r="N230" s="146" t="s">
        <v>41</v>
      </c>
      <c r="P230" s="147">
        <f t="shared" si="41"/>
        <v>0</v>
      </c>
      <c r="Q230" s="147">
        <v>4.1999999999999997E-3</v>
      </c>
      <c r="R230" s="147">
        <f t="shared" si="42"/>
        <v>4.1999999999999997E-3</v>
      </c>
      <c r="S230" s="147">
        <v>0</v>
      </c>
      <c r="T230" s="148">
        <f t="shared" si="43"/>
        <v>0</v>
      </c>
      <c r="AR230" s="149" t="s">
        <v>378</v>
      </c>
      <c r="AT230" s="149" t="s">
        <v>298</v>
      </c>
      <c r="AU230" s="149" t="s">
        <v>85</v>
      </c>
      <c r="AY230" s="17" t="s">
        <v>296</v>
      </c>
      <c r="BE230" s="150">
        <f t="shared" si="44"/>
        <v>0</v>
      </c>
      <c r="BF230" s="150">
        <f t="shared" si="45"/>
        <v>0</v>
      </c>
      <c r="BG230" s="150">
        <f t="shared" si="46"/>
        <v>0</v>
      </c>
      <c r="BH230" s="150">
        <f t="shared" si="47"/>
        <v>0</v>
      </c>
      <c r="BI230" s="150">
        <f t="shared" si="48"/>
        <v>0</v>
      </c>
      <c r="BJ230" s="17" t="s">
        <v>83</v>
      </c>
      <c r="BK230" s="150">
        <f t="shared" si="49"/>
        <v>0</v>
      </c>
      <c r="BL230" s="17" t="s">
        <v>378</v>
      </c>
      <c r="BM230" s="149" t="s">
        <v>5239</v>
      </c>
    </row>
    <row r="231" spans="2:65" s="1" customFormat="1" ht="33" customHeight="1">
      <c r="B231" s="32"/>
      <c r="C231" s="138" t="s">
        <v>955</v>
      </c>
      <c r="D231" s="138" t="s">
        <v>298</v>
      </c>
      <c r="E231" s="139" t="s">
        <v>5240</v>
      </c>
      <c r="F231" s="140" t="s">
        <v>5241</v>
      </c>
      <c r="G231" s="141" t="s">
        <v>376</v>
      </c>
      <c r="H231" s="142">
        <v>1</v>
      </c>
      <c r="I231" s="143"/>
      <c r="J231" s="144">
        <f t="shared" si="40"/>
        <v>0</v>
      </c>
      <c r="K231" s="140" t="s">
        <v>302</v>
      </c>
      <c r="L231" s="32"/>
      <c r="M231" s="145" t="s">
        <v>1</v>
      </c>
      <c r="N231" s="146" t="s">
        <v>41</v>
      </c>
      <c r="P231" s="147">
        <f t="shared" si="41"/>
        <v>0</v>
      </c>
      <c r="Q231" s="147">
        <v>5.6299999999999996E-3</v>
      </c>
      <c r="R231" s="147">
        <f t="shared" si="42"/>
        <v>5.6299999999999996E-3</v>
      </c>
      <c r="S231" s="147">
        <v>0</v>
      </c>
      <c r="T231" s="148">
        <f t="shared" si="43"/>
        <v>0</v>
      </c>
      <c r="AR231" s="149" t="s">
        <v>378</v>
      </c>
      <c r="AT231" s="149" t="s">
        <v>298</v>
      </c>
      <c r="AU231" s="149" t="s">
        <v>85</v>
      </c>
      <c r="AY231" s="17" t="s">
        <v>296</v>
      </c>
      <c r="BE231" s="150">
        <f t="shared" si="44"/>
        <v>0</v>
      </c>
      <c r="BF231" s="150">
        <f t="shared" si="45"/>
        <v>0</v>
      </c>
      <c r="BG231" s="150">
        <f t="shared" si="46"/>
        <v>0</v>
      </c>
      <c r="BH231" s="150">
        <f t="shared" si="47"/>
        <v>0</v>
      </c>
      <c r="BI231" s="150">
        <f t="shared" si="48"/>
        <v>0</v>
      </c>
      <c r="BJ231" s="17" t="s">
        <v>83</v>
      </c>
      <c r="BK231" s="150">
        <f t="shared" si="49"/>
        <v>0</v>
      </c>
      <c r="BL231" s="17" t="s">
        <v>378</v>
      </c>
      <c r="BM231" s="149" t="s">
        <v>5242</v>
      </c>
    </row>
    <row r="232" spans="2:65" s="1" customFormat="1" ht="33" customHeight="1">
      <c r="B232" s="32"/>
      <c r="C232" s="138" t="s">
        <v>975</v>
      </c>
      <c r="D232" s="138" t="s">
        <v>298</v>
      </c>
      <c r="E232" s="139" t="s">
        <v>5243</v>
      </c>
      <c r="F232" s="140" t="s">
        <v>5244</v>
      </c>
      <c r="G232" s="141" t="s">
        <v>376</v>
      </c>
      <c r="H232" s="142">
        <v>2</v>
      </c>
      <c r="I232" s="143"/>
      <c r="J232" s="144">
        <f t="shared" si="40"/>
        <v>0</v>
      </c>
      <c r="K232" s="140" t="s">
        <v>302</v>
      </c>
      <c r="L232" s="32"/>
      <c r="M232" s="145" t="s">
        <v>1</v>
      </c>
      <c r="N232" s="146" t="s">
        <v>41</v>
      </c>
      <c r="P232" s="147">
        <f t="shared" si="41"/>
        <v>0</v>
      </c>
      <c r="Q232" s="147">
        <v>7.1199999999999996E-3</v>
      </c>
      <c r="R232" s="147">
        <f t="shared" si="42"/>
        <v>1.4239999999999999E-2</v>
      </c>
      <c r="S232" s="147">
        <v>0</v>
      </c>
      <c r="T232" s="148">
        <f t="shared" si="43"/>
        <v>0</v>
      </c>
      <c r="AR232" s="149" t="s">
        <v>378</v>
      </c>
      <c r="AT232" s="149" t="s">
        <v>298</v>
      </c>
      <c r="AU232" s="149" t="s">
        <v>85</v>
      </c>
      <c r="AY232" s="17" t="s">
        <v>296</v>
      </c>
      <c r="BE232" s="150">
        <f t="shared" si="44"/>
        <v>0</v>
      </c>
      <c r="BF232" s="150">
        <f t="shared" si="45"/>
        <v>0</v>
      </c>
      <c r="BG232" s="150">
        <f t="shared" si="46"/>
        <v>0</v>
      </c>
      <c r="BH232" s="150">
        <f t="shared" si="47"/>
        <v>0</v>
      </c>
      <c r="BI232" s="150">
        <f t="shared" si="48"/>
        <v>0</v>
      </c>
      <c r="BJ232" s="17" t="s">
        <v>83</v>
      </c>
      <c r="BK232" s="150">
        <f t="shared" si="49"/>
        <v>0</v>
      </c>
      <c r="BL232" s="17" t="s">
        <v>378</v>
      </c>
      <c r="BM232" s="149" t="s">
        <v>5245</v>
      </c>
    </row>
    <row r="233" spans="2:65" s="1" customFormat="1" ht="33" customHeight="1">
      <c r="B233" s="32"/>
      <c r="C233" s="138" t="s">
        <v>1004</v>
      </c>
      <c r="D233" s="138" t="s">
        <v>298</v>
      </c>
      <c r="E233" s="139" t="s">
        <v>5246</v>
      </c>
      <c r="F233" s="140" t="s">
        <v>5247</v>
      </c>
      <c r="G233" s="141" t="s">
        <v>376</v>
      </c>
      <c r="H233" s="142">
        <v>2</v>
      </c>
      <c r="I233" s="143"/>
      <c r="J233" s="144">
        <f t="shared" si="40"/>
        <v>0</v>
      </c>
      <c r="K233" s="140" t="s">
        <v>1</v>
      </c>
      <c r="L233" s="32"/>
      <c r="M233" s="145" t="s">
        <v>1</v>
      </c>
      <c r="N233" s="146" t="s">
        <v>41</v>
      </c>
      <c r="P233" s="147">
        <f t="shared" si="41"/>
        <v>0</v>
      </c>
      <c r="Q233" s="147">
        <v>7.6499999999999997E-3</v>
      </c>
      <c r="R233" s="147">
        <f t="shared" si="42"/>
        <v>1.5299999999999999E-2</v>
      </c>
      <c r="S233" s="147">
        <v>0</v>
      </c>
      <c r="T233" s="148">
        <f t="shared" si="43"/>
        <v>0</v>
      </c>
      <c r="AR233" s="149" t="s">
        <v>378</v>
      </c>
      <c r="AT233" s="149" t="s">
        <v>298</v>
      </c>
      <c r="AU233" s="149" t="s">
        <v>85</v>
      </c>
      <c r="AY233" s="17" t="s">
        <v>296</v>
      </c>
      <c r="BE233" s="150">
        <f t="shared" si="44"/>
        <v>0</v>
      </c>
      <c r="BF233" s="150">
        <f t="shared" si="45"/>
        <v>0</v>
      </c>
      <c r="BG233" s="150">
        <f t="shared" si="46"/>
        <v>0</v>
      </c>
      <c r="BH233" s="150">
        <f t="shared" si="47"/>
        <v>0</v>
      </c>
      <c r="BI233" s="150">
        <f t="shared" si="48"/>
        <v>0</v>
      </c>
      <c r="BJ233" s="17" t="s">
        <v>83</v>
      </c>
      <c r="BK233" s="150">
        <f t="shared" si="49"/>
        <v>0</v>
      </c>
      <c r="BL233" s="17" t="s">
        <v>378</v>
      </c>
      <c r="BM233" s="149" t="s">
        <v>5248</v>
      </c>
    </row>
    <row r="234" spans="2:65" s="1" customFormat="1" ht="33" customHeight="1">
      <c r="B234" s="32"/>
      <c r="C234" s="138" t="s">
        <v>1008</v>
      </c>
      <c r="D234" s="138" t="s">
        <v>298</v>
      </c>
      <c r="E234" s="139" t="s">
        <v>5249</v>
      </c>
      <c r="F234" s="140" t="s">
        <v>5250</v>
      </c>
      <c r="G234" s="141" t="s">
        <v>376</v>
      </c>
      <c r="H234" s="142">
        <v>4</v>
      </c>
      <c r="I234" s="143"/>
      <c r="J234" s="144">
        <f t="shared" si="40"/>
        <v>0</v>
      </c>
      <c r="K234" s="140" t="s">
        <v>1</v>
      </c>
      <c r="L234" s="32"/>
      <c r="M234" s="145" t="s">
        <v>1</v>
      </c>
      <c r="N234" s="146" t="s">
        <v>41</v>
      </c>
      <c r="P234" s="147">
        <f t="shared" si="41"/>
        <v>0</v>
      </c>
      <c r="Q234" s="147">
        <v>7.6499999999999997E-3</v>
      </c>
      <c r="R234" s="147">
        <f t="shared" si="42"/>
        <v>3.0599999999999999E-2</v>
      </c>
      <c r="S234" s="147">
        <v>0</v>
      </c>
      <c r="T234" s="148">
        <f t="shared" si="43"/>
        <v>0</v>
      </c>
      <c r="AR234" s="149" t="s">
        <v>378</v>
      </c>
      <c r="AT234" s="149" t="s">
        <v>298</v>
      </c>
      <c r="AU234" s="149" t="s">
        <v>85</v>
      </c>
      <c r="AY234" s="17" t="s">
        <v>296</v>
      </c>
      <c r="BE234" s="150">
        <f t="shared" si="44"/>
        <v>0</v>
      </c>
      <c r="BF234" s="150">
        <f t="shared" si="45"/>
        <v>0</v>
      </c>
      <c r="BG234" s="150">
        <f t="shared" si="46"/>
        <v>0</v>
      </c>
      <c r="BH234" s="150">
        <f t="shared" si="47"/>
        <v>0</v>
      </c>
      <c r="BI234" s="150">
        <f t="shared" si="48"/>
        <v>0</v>
      </c>
      <c r="BJ234" s="17" t="s">
        <v>83</v>
      </c>
      <c r="BK234" s="150">
        <f t="shared" si="49"/>
        <v>0</v>
      </c>
      <c r="BL234" s="17" t="s">
        <v>378</v>
      </c>
      <c r="BM234" s="149" t="s">
        <v>5251</v>
      </c>
    </row>
    <row r="235" spans="2:65" s="1" customFormat="1" ht="24.2" customHeight="1">
      <c r="B235" s="32"/>
      <c r="C235" s="138" t="s">
        <v>1012</v>
      </c>
      <c r="D235" s="138" t="s">
        <v>298</v>
      </c>
      <c r="E235" s="139" t="s">
        <v>5252</v>
      </c>
      <c r="F235" s="140" t="s">
        <v>5253</v>
      </c>
      <c r="G235" s="141" t="s">
        <v>339</v>
      </c>
      <c r="H235" s="142">
        <v>455</v>
      </c>
      <c r="I235" s="143"/>
      <c r="J235" s="144">
        <f t="shared" si="40"/>
        <v>0</v>
      </c>
      <c r="K235" s="140" t="s">
        <v>1</v>
      </c>
      <c r="L235" s="32"/>
      <c r="M235" s="145" t="s">
        <v>1</v>
      </c>
      <c r="N235" s="146" t="s">
        <v>41</v>
      </c>
      <c r="P235" s="147">
        <f t="shared" si="41"/>
        <v>0</v>
      </c>
      <c r="Q235" s="147">
        <v>1E-4</v>
      </c>
      <c r="R235" s="147">
        <f t="shared" si="42"/>
        <v>4.5499999999999999E-2</v>
      </c>
      <c r="S235" s="147">
        <v>0</v>
      </c>
      <c r="T235" s="148">
        <f t="shared" si="43"/>
        <v>0</v>
      </c>
      <c r="AR235" s="149" t="s">
        <v>378</v>
      </c>
      <c r="AT235" s="149" t="s">
        <v>298</v>
      </c>
      <c r="AU235" s="149" t="s">
        <v>85</v>
      </c>
      <c r="AY235" s="17" t="s">
        <v>296</v>
      </c>
      <c r="BE235" s="150">
        <f t="shared" si="44"/>
        <v>0</v>
      </c>
      <c r="BF235" s="150">
        <f t="shared" si="45"/>
        <v>0</v>
      </c>
      <c r="BG235" s="150">
        <f t="shared" si="46"/>
        <v>0</v>
      </c>
      <c r="BH235" s="150">
        <f t="shared" si="47"/>
        <v>0</v>
      </c>
      <c r="BI235" s="150">
        <f t="shared" si="48"/>
        <v>0</v>
      </c>
      <c r="BJ235" s="17" t="s">
        <v>83</v>
      </c>
      <c r="BK235" s="150">
        <f t="shared" si="49"/>
        <v>0</v>
      </c>
      <c r="BL235" s="17" t="s">
        <v>378</v>
      </c>
      <c r="BM235" s="149" t="s">
        <v>5254</v>
      </c>
    </row>
    <row r="236" spans="2:65" s="1" customFormat="1" ht="37.9" customHeight="1">
      <c r="B236" s="32"/>
      <c r="C236" s="138" t="s">
        <v>1016</v>
      </c>
      <c r="D236" s="138" t="s">
        <v>298</v>
      </c>
      <c r="E236" s="139" t="s">
        <v>5255</v>
      </c>
      <c r="F236" s="140" t="s">
        <v>5256</v>
      </c>
      <c r="G236" s="141" t="s">
        <v>376</v>
      </c>
      <c r="H236" s="142">
        <v>1</v>
      </c>
      <c r="I236" s="143"/>
      <c r="J236" s="144">
        <f t="shared" si="40"/>
        <v>0</v>
      </c>
      <c r="K236" s="140" t="s">
        <v>302</v>
      </c>
      <c r="L236" s="32"/>
      <c r="M236" s="145" t="s">
        <v>1</v>
      </c>
      <c r="N236" s="146" t="s">
        <v>41</v>
      </c>
      <c r="P236" s="147">
        <f t="shared" si="41"/>
        <v>0</v>
      </c>
      <c r="Q236" s="147">
        <v>9.1999999999999998E-3</v>
      </c>
      <c r="R236" s="147">
        <f t="shared" si="42"/>
        <v>9.1999999999999998E-3</v>
      </c>
      <c r="S236" s="147">
        <v>0</v>
      </c>
      <c r="T236" s="148">
        <f t="shared" si="43"/>
        <v>0</v>
      </c>
      <c r="AR236" s="149" t="s">
        <v>378</v>
      </c>
      <c r="AT236" s="149" t="s">
        <v>298</v>
      </c>
      <c r="AU236" s="149" t="s">
        <v>85</v>
      </c>
      <c r="AY236" s="17" t="s">
        <v>296</v>
      </c>
      <c r="BE236" s="150">
        <f t="shared" si="44"/>
        <v>0</v>
      </c>
      <c r="BF236" s="150">
        <f t="shared" si="45"/>
        <v>0</v>
      </c>
      <c r="BG236" s="150">
        <f t="shared" si="46"/>
        <v>0</v>
      </c>
      <c r="BH236" s="150">
        <f t="shared" si="47"/>
        <v>0</v>
      </c>
      <c r="BI236" s="150">
        <f t="shared" si="48"/>
        <v>0</v>
      </c>
      <c r="BJ236" s="17" t="s">
        <v>83</v>
      </c>
      <c r="BK236" s="150">
        <f t="shared" si="49"/>
        <v>0</v>
      </c>
      <c r="BL236" s="17" t="s">
        <v>378</v>
      </c>
      <c r="BM236" s="149" t="s">
        <v>5257</v>
      </c>
    </row>
    <row r="237" spans="2:65" s="1" customFormat="1" ht="37.9" customHeight="1">
      <c r="B237" s="32"/>
      <c r="C237" s="138" t="s">
        <v>1029</v>
      </c>
      <c r="D237" s="138" t="s">
        <v>298</v>
      </c>
      <c r="E237" s="139" t="s">
        <v>5258</v>
      </c>
      <c r="F237" s="140" t="s">
        <v>5259</v>
      </c>
      <c r="G237" s="141" t="s">
        <v>376</v>
      </c>
      <c r="H237" s="142">
        <v>3</v>
      </c>
      <c r="I237" s="143"/>
      <c r="J237" s="144">
        <f t="shared" si="40"/>
        <v>0</v>
      </c>
      <c r="K237" s="140" t="s">
        <v>302</v>
      </c>
      <c r="L237" s="32"/>
      <c r="M237" s="145" t="s">
        <v>1</v>
      </c>
      <c r="N237" s="146" t="s">
        <v>41</v>
      </c>
      <c r="P237" s="147">
        <f t="shared" si="41"/>
        <v>0</v>
      </c>
      <c r="Q237" s="147">
        <v>1.41E-2</v>
      </c>
      <c r="R237" s="147">
        <f t="shared" si="42"/>
        <v>4.2299999999999997E-2</v>
      </c>
      <c r="S237" s="147">
        <v>0</v>
      </c>
      <c r="T237" s="148">
        <f t="shared" si="43"/>
        <v>0</v>
      </c>
      <c r="AR237" s="149" t="s">
        <v>378</v>
      </c>
      <c r="AT237" s="149" t="s">
        <v>298</v>
      </c>
      <c r="AU237" s="149" t="s">
        <v>85</v>
      </c>
      <c r="AY237" s="17" t="s">
        <v>296</v>
      </c>
      <c r="BE237" s="150">
        <f t="shared" si="44"/>
        <v>0</v>
      </c>
      <c r="BF237" s="150">
        <f t="shared" si="45"/>
        <v>0</v>
      </c>
      <c r="BG237" s="150">
        <f t="shared" si="46"/>
        <v>0</v>
      </c>
      <c r="BH237" s="150">
        <f t="shared" si="47"/>
        <v>0</v>
      </c>
      <c r="BI237" s="150">
        <f t="shared" si="48"/>
        <v>0</v>
      </c>
      <c r="BJ237" s="17" t="s">
        <v>83</v>
      </c>
      <c r="BK237" s="150">
        <f t="shared" si="49"/>
        <v>0</v>
      </c>
      <c r="BL237" s="17" t="s">
        <v>378</v>
      </c>
      <c r="BM237" s="149" t="s">
        <v>5260</v>
      </c>
    </row>
    <row r="238" spans="2:65" s="1" customFormat="1" ht="37.9" customHeight="1">
      <c r="B238" s="32"/>
      <c r="C238" s="138" t="s">
        <v>1036</v>
      </c>
      <c r="D238" s="138" t="s">
        <v>298</v>
      </c>
      <c r="E238" s="139" t="s">
        <v>5261</v>
      </c>
      <c r="F238" s="140" t="s">
        <v>5262</v>
      </c>
      <c r="G238" s="141" t="s">
        <v>376</v>
      </c>
      <c r="H238" s="142">
        <v>6</v>
      </c>
      <c r="I238" s="143"/>
      <c r="J238" s="144">
        <f t="shared" si="40"/>
        <v>0</v>
      </c>
      <c r="K238" s="140" t="s">
        <v>302</v>
      </c>
      <c r="L238" s="32"/>
      <c r="M238" s="145" t="s">
        <v>1</v>
      </c>
      <c r="N238" s="146" t="s">
        <v>41</v>
      </c>
      <c r="P238" s="147">
        <f t="shared" si="41"/>
        <v>0</v>
      </c>
      <c r="Q238" s="147">
        <v>1.8800000000000001E-2</v>
      </c>
      <c r="R238" s="147">
        <f t="shared" si="42"/>
        <v>0.11280000000000001</v>
      </c>
      <c r="S238" s="147">
        <v>0</v>
      </c>
      <c r="T238" s="148">
        <f t="shared" si="43"/>
        <v>0</v>
      </c>
      <c r="AR238" s="149" t="s">
        <v>378</v>
      </c>
      <c r="AT238" s="149" t="s">
        <v>298</v>
      </c>
      <c r="AU238" s="149" t="s">
        <v>85</v>
      </c>
      <c r="AY238" s="17" t="s">
        <v>296</v>
      </c>
      <c r="BE238" s="150">
        <f t="shared" si="44"/>
        <v>0</v>
      </c>
      <c r="BF238" s="150">
        <f t="shared" si="45"/>
        <v>0</v>
      </c>
      <c r="BG238" s="150">
        <f t="shared" si="46"/>
        <v>0</v>
      </c>
      <c r="BH238" s="150">
        <f t="shared" si="47"/>
        <v>0</v>
      </c>
      <c r="BI238" s="150">
        <f t="shared" si="48"/>
        <v>0</v>
      </c>
      <c r="BJ238" s="17" t="s">
        <v>83</v>
      </c>
      <c r="BK238" s="150">
        <f t="shared" si="49"/>
        <v>0</v>
      </c>
      <c r="BL238" s="17" t="s">
        <v>378</v>
      </c>
      <c r="BM238" s="149" t="s">
        <v>5263</v>
      </c>
    </row>
    <row r="239" spans="2:65" s="1" customFormat="1" ht="24.2" customHeight="1">
      <c r="B239" s="32"/>
      <c r="C239" s="138" t="s">
        <v>1043</v>
      </c>
      <c r="D239" s="138" t="s">
        <v>298</v>
      </c>
      <c r="E239" s="139" t="s">
        <v>5264</v>
      </c>
      <c r="F239" s="140" t="s">
        <v>5265</v>
      </c>
      <c r="G239" s="141" t="s">
        <v>339</v>
      </c>
      <c r="H239" s="142">
        <v>1133</v>
      </c>
      <c r="I239" s="143"/>
      <c r="J239" s="144">
        <f t="shared" si="40"/>
        <v>0</v>
      </c>
      <c r="K239" s="140" t="s">
        <v>1</v>
      </c>
      <c r="L239" s="32"/>
      <c r="M239" s="145" t="s">
        <v>1</v>
      </c>
      <c r="N239" s="146" t="s">
        <v>41</v>
      </c>
      <c r="P239" s="147">
        <f t="shared" si="41"/>
        <v>0</v>
      </c>
      <c r="Q239" s="147">
        <v>6.0000000000000002E-5</v>
      </c>
      <c r="R239" s="147">
        <f t="shared" si="42"/>
        <v>6.7979999999999999E-2</v>
      </c>
      <c r="S239" s="147">
        <v>0</v>
      </c>
      <c r="T239" s="148">
        <f t="shared" si="43"/>
        <v>0</v>
      </c>
      <c r="AR239" s="149" t="s">
        <v>378</v>
      </c>
      <c r="AT239" s="149" t="s">
        <v>298</v>
      </c>
      <c r="AU239" s="149" t="s">
        <v>85</v>
      </c>
      <c r="AY239" s="17" t="s">
        <v>296</v>
      </c>
      <c r="BE239" s="150">
        <f t="shared" si="44"/>
        <v>0</v>
      </c>
      <c r="BF239" s="150">
        <f t="shared" si="45"/>
        <v>0</v>
      </c>
      <c r="BG239" s="150">
        <f t="shared" si="46"/>
        <v>0</v>
      </c>
      <c r="BH239" s="150">
        <f t="shared" si="47"/>
        <v>0</v>
      </c>
      <c r="BI239" s="150">
        <f t="shared" si="48"/>
        <v>0</v>
      </c>
      <c r="BJ239" s="17" t="s">
        <v>83</v>
      </c>
      <c r="BK239" s="150">
        <f t="shared" si="49"/>
        <v>0</v>
      </c>
      <c r="BL239" s="17" t="s">
        <v>378</v>
      </c>
      <c r="BM239" s="149" t="s">
        <v>5266</v>
      </c>
    </row>
    <row r="240" spans="2:65" s="1" customFormat="1" ht="24.2" customHeight="1">
      <c r="B240" s="32"/>
      <c r="C240" s="138" t="s">
        <v>1047</v>
      </c>
      <c r="D240" s="138" t="s">
        <v>298</v>
      </c>
      <c r="E240" s="139" t="s">
        <v>5267</v>
      </c>
      <c r="F240" s="140" t="s">
        <v>5268</v>
      </c>
      <c r="G240" s="141" t="s">
        <v>376</v>
      </c>
      <c r="H240" s="142">
        <v>10</v>
      </c>
      <c r="I240" s="143"/>
      <c r="J240" s="144">
        <f t="shared" si="40"/>
        <v>0</v>
      </c>
      <c r="K240" s="140" t="s">
        <v>1</v>
      </c>
      <c r="L240" s="32"/>
      <c r="M240" s="145" t="s">
        <v>1</v>
      </c>
      <c r="N240" s="146" t="s">
        <v>41</v>
      </c>
      <c r="P240" s="147">
        <f t="shared" si="41"/>
        <v>0</v>
      </c>
      <c r="Q240" s="147">
        <v>2.0999999999999999E-3</v>
      </c>
      <c r="R240" s="147">
        <f t="shared" si="42"/>
        <v>2.0999999999999998E-2</v>
      </c>
      <c r="S240" s="147">
        <v>0</v>
      </c>
      <c r="T240" s="148">
        <f t="shared" si="43"/>
        <v>0</v>
      </c>
      <c r="AR240" s="149" t="s">
        <v>378</v>
      </c>
      <c r="AT240" s="149" t="s">
        <v>298</v>
      </c>
      <c r="AU240" s="149" t="s">
        <v>85</v>
      </c>
      <c r="AY240" s="17" t="s">
        <v>296</v>
      </c>
      <c r="BE240" s="150">
        <f t="shared" si="44"/>
        <v>0</v>
      </c>
      <c r="BF240" s="150">
        <f t="shared" si="45"/>
        <v>0</v>
      </c>
      <c r="BG240" s="150">
        <f t="shared" si="46"/>
        <v>0</v>
      </c>
      <c r="BH240" s="150">
        <f t="shared" si="47"/>
        <v>0</v>
      </c>
      <c r="BI240" s="150">
        <f t="shared" si="48"/>
        <v>0</v>
      </c>
      <c r="BJ240" s="17" t="s">
        <v>83</v>
      </c>
      <c r="BK240" s="150">
        <f t="shared" si="49"/>
        <v>0</v>
      </c>
      <c r="BL240" s="17" t="s">
        <v>378</v>
      </c>
      <c r="BM240" s="149" t="s">
        <v>5269</v>
      </c>
    </row>
    <row r="241" spans="2:65" s="1" customFormat="1" ht="33" customHeight="1">
      <c r="B241" s="32"/>
      <c r="C241" s="138" t="s">
        <v>1054</v>
      </c>
      <c r="D241" s="138" t="s">
        <v>298</v>
      </c>
      <c r="E241" s="139" t="s">
        <v>5270</v>
      </c>
      <c r="F241" s="140" t="s">
        <v>5271</v>
      </c>
      <c r="G241" s="141" t="s">
        <v>376</v>
      </c>
      <c r="H241" s="142">
        <v>250</v>
      </c>
      <c r="I241" s="143"/>
      <c r="J241" s="144">
        <f t="shared" si="40"/>
        <v>0</v>
      </c>
      <c r="K241" s="140" t="s">
        <v>1</v>
      </c>
      <c r="L241" s="32"/>
      <c r="M241" s="145" t="s">
        <v>1</v>
      </c>
      <c r="N241" s="146" t="s">
        <v>41</v>
      </c>
      <c r="P241" s="147">
        <f t="shared" si="41"/>
        <v>0</v>
      </c>
      <c r="Q241" s="147">
        <v>6.9999999999999994E-5</v>
      </c>
      <c r="R241" s="147">
        <f t="shared" si="42"/>
        <v>1.7499999999999998E-2</v>
      </c>
      <c r="S241" s="147">
        <v>0</v>
      </c>
      <c r="T241" s="148">
        <f t="shared" si="43"/>
        <v>0</v>
      </c>
      <c r="AR241" s="149" t="s">
        <v>378</v>
      </c>
      <c r="AT241" s="149" t="s">
        <v>298</v>
      </c>
      <c r="AU241" s="149" t="s">
        <v>85</v>
      </c>
      <c r="AY241" s="17" t="s">
        <v>296</v>
      </c>
      <c r="BE241" s="150">
        <f t="shared" si="44"/>
        <v>0</v>
      </c>
      <c r="BF241" s="150">
        <f t="shared" si="45"/>
        <v>0</v>
      </c>
      <c r="BG241" s="150">
        <f t="shared" si="46"/>
        <v>0</v>
      </c>
      <c r="BH241" s="150">
        <f t="shared" si="47"/>
        <v>0</v>
      </c>
      <c r="BI241" s="150">
        <f t="shared" si="48"/>
        <v>0</v>
      </c>
      <c r="BJ241" s="17" t="s">
        <v>83</v>
      </c>
      <c r="BK241" s="150">
        <f t="shared" si="49"/>
        <v>0</v>
      </c>
      <c r="BL241" s="17" t="s">
        <v>378</v>
      </c>
      <c r="BM241" s="149" t="s">
        <v>5272</v>
      </c>
    </row>
    <row r="242" spans="2:65" s="12" customFormat="1">
      <c r="B242" s="151"/>
      <c r="D242" s="152" t="s">
        <v>304</v>
      </c>
      <c r="E242" s="153" t="s">
        <v>1</v>
      </c>
      <c r="F242" s="154" t="s">
        <v>5273</v>
      </c>
      <c r="H242" s="155">
        <v>10</v>
      </c>
      <c r="I242" s="156"/>
      <c r="L242" s="151"/>
      <c r="M242" s="157"/>
      <c r="T242" s="158"/>
      <c r="AT242" s="153" t="s">
        <v>304</v>
      </c>
      <c r="AU242" s="153" t="s">
        <v>85</v>
      </c>
      <c r="AV242" s="12" t="s">
        <v>85</v>
      </c>
      <c r="AW242" s="12" t="s">
        <v>32</v>
      </c>
      <c r="AX242" s="12" t="s">
        <v>76</v>
      </c>
      <c r="AY242" s="153" t="s">
        <v>296</v>
      </c>
    </row>
    <row r="243" spans="2:65" s="12" customFormat="1">
      <c r="B243" s="151"/>
      <c r="D243" s="152" t="s">
        <v>304</v>
      </c>
      <c r="E243" s="153" t="s">
        <v>1</v>
      </c>
      <c r="F243" s="154" t="s">
        <v>5274</v>
      </c>
      <c r="H243" s="155">
        <v>20</v>
      </c>
      <c r="I243" s="156"/>
      <c r="L243" s="151"/>
      <c r="M243" s="157"/>
      <c r="T243" s="158"/>
      <c r="AT243" s="153" t="s">
        <v>304</v>
      </c>
      <c r="AU243" s="153" t="s">
        <v>85</v>
      </c>
      <c r="AV243" s="12" t="s">
        <v>85</v>
      </c>
      <c r="AW243" s="12" t="s">
        <v>32</v>
      </c>
      <c r="AX243" s="12" t="s">
        <v>76</v>
      </c>
      <c r="AY243" s="153" t="s">
        <v>296</v>
      </c>
    </row>
    <row r="244" spans="2:65" s="12" customFormat="1">
      <c r="B244" s="151"/>
      <c r="D244" s="152" t="s">
        <v>304</v>
      </c>
      <c r="E244" s="153" t="s">
        <v>1</v>
      </c>
      <c r="F244" s="154" t="s">
        <v>5275</v>
      </c>
      <c r="H244" s="155">
        <v>44</v>
      </c>
      <c r="I244" s="156"/>
      <c r="L244" s="151"/>
      <c r="M244" s="157"/>
      <c r="T244" s="158"/>
      <c r="AT244" s="153" t="s">
        <v>304</v>
      </c>
      <c r="AU244" s="153" t="s">
        <v>85</v>
      </c>
      <c r="AV244" s="12" t="s">
        <v>85</v>
      </c>
      <c r="AW244" s="12" t="s">
        <v>32</v>
      </c>
      <c r="AX244" s="12" t="s">
        <v>76</v>
      </c>
      <c r="AY244" s="153" t="s">
        <v>296</v>
      </c>
    </row>
    <row r="245" spans="2:65" s="12" customFormat="1">
      <c r="B245" s="151"/>
      <c r="D245" s="152" t="s">
        <v>304</v>
      </c>
      <c r="E245" s="153" t="s">
        <v>1</v>
      </c>
      <c r="F245" s="154" t="s">
        <v>5276</v>
      </c>
      <c r="H245" s="155">
        <v>56</v>
      </c>
      <c r="I245" s="156"/>
      <c r="L245" s="151"/>
      <c r="M245" s="157"/>
      <c r="T245" s="158"/>
      <c r="AT245" s="153" t="s">
        <v>304</v>
      </c>
      <c r="AU245" s="153" t="s">
        <v>85</v>
      </c>
      <c r="AV245" s="12" t="s">
        <v>85</v>
      </c>
      <c r="AW245" s="12" t="s">
        <v>32</v>
      </c>
      <c r="AX245" s="12" t="s">
        <v>76</v>
      </c>
      <c r="AY245" s="153" t="s">
        <v>296</v>
      </c>
    </row>
    <row r="246" spans="2:65" s="12" customFormat="1">
      <c r="B246" s="151"/>
      <c r="D246" s="152" t="s">
        <v>304</v>
      </c>
      <c r="E246" s="153" t="s">
        <v>1</v>
      </c>
      <c r="F246" s="154" t="s">
        <v>5277</v>
      </c>
      <c r="H246" s="155">
        <v>120</v>
      </c>
      <c r="I246" s="156"/>
      <c r="L246" s="151"/>
      <c r="M246" s="157"/>
      <c r="T246" s="158"/>
      <c r="AT246" s="153" t="s">
        <v>304</v>
      </c>
      <c r="AU246" s="153" t="s">
        <v>85</v>
      </c>
      <c r="AV246" s="12" t="s">
        <v>85</v>
      </c>
      <c r="AW246" s="12" t="s">
        <v>32</v>
      </c>
      <c r="AX246" s="12" t="s">
        <v>76</v>
      </c>
      <c r="AY246" s="153" t="s">
        <v>296</v>
      </c>
    </row>
    <row r="247" spans="2:65" s="14" customFormat="1">
      <c r="B247" s="166"/>
      <c r="D247" s="152" t="s">
        <v>304</v>
      </c>
      <c r="E247" s="167" t="s">
        <v>1</v>
      </c>
      <c r="F247" s="168" t="s">
        <v>308</v>
      </c>
      <c r="H247" s="169">
        <v>250</v>
      </c>
      <c r="I247" s="170"/>
      <c r="L247" s="166"/>
      <c r="M247" s="171"/>
      <c r="T247" s="172"/>
      <c r="AT247" s="167" t="s">
        <v>304</v>
      </c>
      <c r="AU247" s="167" t="s">
        <v>85</v>
      </c>
      <c r="AV247" s="14" t="s">
        <v>107</v>
      </c>
      <c r="AW247" s="14" t="s">
        <v>32</v>
      </c>
      <c r="AX247" s="14" t="s">
        <v>83</v>
      </c>
      <c r="AY247" s="167" t="s">
        <v>296</v>
      </c>
    </row>
    <row r="248" spans="2:65" s="1" customFormat="1" ht="16.5" customHeight="1">
      <c r="B248" s="32"/>
      <c r="C248" s="138" t="s">
        <v>1058</v>
      </c>
      <c r="D248" s="138" t="s">
        <v>298</v>
      </c>
      <c r="E248" s="139" t="s">
        <v>5278</v>
      </c>
      <c r="F248" s="140" t="s">
        <v>5279</v>
      </c>
      <c r="G248" s="141" t="s">
        <v>376</v>
      </c>
      <c r="H248" s="142">
        <v>10</v>
      </c>
      <c r="I248" s="143"/>
      <c r="J248" s="144">
        <f t="shared" ref="J248:J253" si="50">ROUND(I248*H248,2)</f>
        <v>0</v>
      </c>
      <c r="K248" s="140" t="s">
        <v>1</v>
      </c>
      <c r="L248" s="32"/>
      <c r="M248" s="145" t="s">
        <v>1</v>
      </c>
      <c r="N248" s="146" t="s">
        <v>41</v>
      </c>
      <c r="P248" s="147">
        <f t="shared" ref="P248:P253" si="51">O248*H248</f>
        <v>0</v>
      </c>
      <c r="Q248" s="147">
        <v>0</v>
      </c>
      <c r="R248" s="147">
        <f t="shared" ref="R248:R253" si="52">Q248*H248</f>
        <v>0</v>
      </c>
      <c r="S248" s="147">
        <v>0</v>
      </c>
      <c r="T248" s="148">
        <f t="shared" ref="T248:T253" si="53">S248*H248</f>
        <v>0</v>
      </c>
      <c r="AR248" s="149" t="s">
        <v>378</v>
      </c>
      <c r="AT248" s="149" t="s">
        <v>298</v>
      </c>
      <c r="AU248" s="149" t="s">
        <v>85</v>
      </c>
      <c r="AY248" s="17" t="s">
        <v>296</v>
      </c>
      <c r="BE248" s="150">
        <f t="shared" ref="BE248:BE253" si="54">IF(N248="základní",J248,0)</f>
        <v>0</v>
      </c>
      <c r="BF248" s="150">
        <f t="shared" ref="BF248:BF253" si="55">IF(N248="snížená",J248,0)</f>
        <v>0</v>
      </c>
      <c r="BG248" s="150">
        <f t="shared" ref="BG248:BG253" si="56">IF(N248="zákl. přenesená",J248,0)</f>
        <v>0</v>
      </c>
      <c r="BH248" s="150">
        <f t="shared" ref="BH248:BH253" si="57">IF(N248="sníž. přenesená",J248,0)</f>
        <v>0</v>
      </c>
      <c r="BI248" s="150">
        <f t="shared" ref="BI248:BI253" si="58">IF(N248="nulová",J248,0)</f>
        <v>0</v>
      </c>
      <c r="BJ248" s="17" t="s">
        <v>83</v>
      </c>
      <c r="BK248" s="150">
        <f t="shared" ref="BK248:BK253" si="59">ROUND(I248*H248,2)</f>
        <v>0</v>
      </c>
      <c r="BL248" s="17" t="s">
        <v>378</v>
      </c>
      <c r="BM248" s="149" t="s">
        <v>5280</v>
      </c>
    </row>
    <row r="249" spans="2:65" s="1" customFormat="1" ht="16.5" customHeight="1">
      <c r="B249" s="32"/>
      <c r="C249" s="138" t="s">
        <v>1063</v>
      </c>
      <c r="D249" s="138" t="s">
        <v>298</v>
      </c>
      <c r="E249" s="139" t="s">
        <v>5281</v>
      </c>
      <c r="F249" s="140" t="s">
        <v>5282</v>
      </c>
      <c r="G249" s="141" t="s">
        <v>382</v>
      </c>
      <c r="H249" s="142">
        <v>227</v>
      </c>
      <c r="I249" s="143"/>
      <c r="J249" s="144">
        <f t="shared" si="50"/>
        <v>0</v>
      </c>
      <c r="K249" s="140" t="s">
        <v>1</v>
      </c>
      <c r="L249" s="32"/>
      <c r="M249" s="145" t="s">
        <v>1</v>
      </c>
      <c r="N249" s="146" t="s">
        <v>41</v>
      </c>
      <c r="P249" s="147">
        <f t="shared" si="51"/>
        <v>0</v>
      </c>
      <c r="Q249" s="147">
        <v>0</v>
      </c>
      <c r="R249" s="147">
        <f t="shared" si="52"/>
        <v>0</v>
      </c>
      <c r="S249" s="147">
        <v>0</v>
      </c>
      <c r="T249" s="148">
        <f t="shared" si="53"/>
        <v>0</v>
      </c>
      <c r="AR249" s="149" t="s">
        <v>378</v>
      </c>
      <c r="AT249" s="149" t="s">
        <v>298</v>
      </c>
      <c r="AU249" s="149" t="s">
        <v>85</v>
      </c>
      <c r="AY249" s="17" t="s">
        <v>296</v>
      </c>
      <c r="BE249" s="150">
        <f t="shared" si="54"/>
        <v>0</v>
      </c>
      <c r="BF249" s="150">
        <f t="shared" si="55"/>
        <v>0</v>
      </c>
      <c r="BG249" s="150">
        <f t="shared" si="56"/>
        <v>0</v>
      </c>
      <c r="BH249" s="150">
        <f t="shared" si="57"/>
        <v>0</v>
      </c>
      <c r="BI249" s="150">
        <f t="shared" si="58"/>
        <v>0</v>
      </c>
      <c r="BJ249" s="17" t="s">
        <v>83</v>
      </c>
      <c r="BK249" s="150">
        <f t="shared" si="59"/>
        <v>0</v>
      </c>
      <c r="BL249" s="17" t="s">
        <v>378</v>
      </c>
      <c r="BM249" s="149" t="s">
        <v>5283</v>
      </c>
    </row>
    <row r="250" spans="2:65" s="1" customFormat="1" ht="16.5" customHeight="1">
      <c r="B250" s="32"/>
      <c r="C250" s="138" t="s">
        <v>248</v>
      </c>
      <c r="D250" s="138" t="s">
        <v>298</v>
      </c>
      <c r="E250" s="139" t="s">
        <v>5284</v>
      </c>
      <c r="F250" s="140" t="s">
        <v>5285</v>
      </c>
      <c r="G250" s="141" t="s">
        <v>376</v>
      </c>
      <c r="H250" s="142">
        <v>108</v>
      </c>
      <c r="I250" s="143"/>
      <c r="J250" s="144">
        <f t="shared" si="50"/>
        <v>0</v>
      </c>
      <c r="K250" s="140" t="s">
        <v>1</v>
      </c>
      <c r="L250" s="32"/>
      <c r="M250" s="145" t="s">
        <v>1</v>
      </c>
      <c r="N250" s="146" t="s">
        <v>41</v>
      </c>
      <c r="P250" s="147">
        <f t="shared" si="51"/>
        <v>0</v>
      </c>
      <c r="Q250" s="147">
        <v>0</v>
      </c>
      <c r="R250" s="147">
        <f t="shared" si="52"/>
        <v>0</v>
      </c>
      <c r="S250" s="147">
        <v>0</v>
      </c>
      <c r="T250" s="148">
        <f t="shared" si="53"/>
        <v>0</v>
      </c>
      <c r="AR250" s="149" t="s">
        <v>378</v>
      </c>
      <c r="AT250" s="149" t="s">
        <v>298</v>
      </c>
      <c r="AU250" s="149" t="s">
        <v>85</v>
      </c>
      <c r="AY250" s="17" t="s">
        <v>296</v>
      </c>
      <c r="BE250" s="150">
        <f t="shared" si="54"/>
        <v>0</v>
      </c>
      <c r="BF250" s="150">
        <f t="shared" si="55"/>
        <v>0</v>
      </c>
      <c r="BG250" s="150">
        <f t="shared" si="56"/>
        <v>0</v>
      </c>
      <c r="BH250" s="150">
        <f t="shared" si="57"/>
        <v>0</v>
      </c>
      <c r="BI250" s="150">
        <f t="shared" si="58"/>
        <v>0</v>
      </c>
      <c r="BJ250" s="17" t="s">
        <v>83</v>
      </c>
      <c r="BK250" s="150">
        <f t="shared" si="59"/>
        <v>0</v>
      </c>
      <c r="BL250" s="17" t="s">
        <v>378</v>
      </c>
      <c r="BM250" s="149" t="s">
        <v>5286</v>
      </c>
    </row>
    <row r="251" spans="2:65" s="1" customFormat="1" ht="16.5" customHeight="1">
      <c r="B251" s="32"/>
      <c r="C251" s="138" t="s">
        <v>1082</v>
      </c>
      <c r="D251" s="138" t="s">
        <v>298</v>
      </c>
      <c r="E251" s="139" t="s">
        <v>5287</v>
      </c>
      <c r="F251" s="140" t="s">
        <v>5288</v>
      </c>
      <c r="G251" s="141" t="s">
        <v>376</v>
      </c>
      <c r="H251" s="142">
        <v>206</v>
      </c>
      <c r="I251" s="143"/>
      <c r="J251" s="144">
        <f t="shared" si="50"/>
        <v>0</v>
      </c>
      <c r="K251" s="140" t="s">
        <v>1</v>
      </c>
      <c r="L251" s="32"/>
      <c r="M251" s="145" t="s">
        <v>1</v>
      </c>
      <c r="N251" s="146" t="s">
        <v>41</v>
      </c>
      <c r="P251" s="147">
        <f t="shared" si="51"/>
        <v>0</v>
      </c>
      <c r="Q251" s="147">
        <v>0</v>
      </c>
      <c r="R251" s="147">
        <f t="shared" si="52"/>
        <v>0</v>
      </c>
      <c r="S251" s="147">
        <v>0</v>
      </c>
      <c r="T251" s="148">
        <f t="shared" si="53"/>
        <v>0</v>
      </c>
      <c r="AR251" s="149" t="s">
        <v>378</v>
      </c>
      <c r="AT251" s="149" t="s">
        <v>298</v>
      </c>
      <c r="AU251" s="149" t="s">
        <v>85</v>
      </c>
      <c r="AY251" s="17" t="s">
        <v>296</v>
      </c>
      <c r="BE251" s="150">
        <f t="shared" si="54"/>
        <v>0</v>
      </c>
      <c r="BF251" s="150">
        <f t="shared" si="55"/>
        <v>0</v>
      </c>
      <c r="BG251" s="150">
        <f t="shared" si="56"/>
        <v>0</v>
      </c>
      <c r="BH251" s="150">
        <f t="shared" si="57"/>
        <v>0</v>
      </c>
      <c r="BI251" s="150">
        <f t="shared" si="58"/>
        <v>0</v>
      </c>
      <c r="BJ251" s="17" t="s">
        <v>83</v>
      </c>
      <c r="BK251" s="150">
        <f t="shared" si="59"/>
        <v>0</v>
      </c>
      <c r="BL251" s="17" t="s">
        <v>378</v>
      </c>
      <c r="BM251" s="149" t="s">
        <v>5289</v>
      </c>
    </row>
    <row r="252" spans="2:65" s="1" customFormat="1" ht="16.5" customHeight="1">
      <c r="B252" s="32"/>
      <c r="C252" s="138" t="s">
        <v>1086</v>
      </c>
      <c r="D252" s="138" t="s">
        <v>298</v>
      </c>
      <c r="E252" s="139" t="s">
        <v>5290</v>
      </c>
      <c r="F252" s="140" t="s">
        <v>5291</v>
      </c>
      <c r="G252" s="141" t="s">
        <v>376</v>
      </c>
      <c r="H252" s="142">
        <v>2020</v>
      </c>
      <c r="I252" s="143"/>
      <c r="J252" s="144">
        <f t="shared" si="50"/>
        <v>0</v>
      </c>
      <c r="K252" s="140" t="s">
        <v>1</v>
      </c>
      <c r="L252" s="32"/>
      <c r="M252" s="145" t="s">
        <v>1</v>
      </c>
      <c r="N252" s="146" t="s">
        <v>41</v>
      </c>
      <c r="P252" s="147">
        <f t="shared" si="51"/>
        <v>0</v>
      </c>
      <c r="Q252" s="147">
        <v>0</v>
      </c>
      <c r="R252" s="147">
        <f t="shared" si="52"/>
        <v>0</v>
      </c>
      <c r="S252" s="147">
        <v>0</v>
      </c>
      <c r="T252" s="148">
        <f t="shared" si="53"/>
        <v>0</v>
      </c>
      <c r="AR252" s="149" t="s">
        <v>378</v>
      </c>
      <c r="AT252" s="149" t="s">
        <v>298</v>
      </c>
      <c r="AU252" s="149" t="s">
        <v>85</v>
      </c>
      <c r="AY252" s="17" t="s">
        <v>296</v>
      </c>
      <c r="BE252" s="150">
        <f t="shared" si="54"/>
        <v>0</v>
      </c>
      <c r="BF252" s="150">
        <f t="shared" si="55"/>
        <v>0</v>
      </c>
      <c r="BG252" s="150">
        <f t="shared" si="56"/>
        <v>0</v>
      </c>
      <c r="BH252" s="150">
        <f t="shared" si="57"/>
        <v>0</v>
      </c>
      <c r="BI252" s="150">
        <f t="shared" si="58"/>
        <v>0</v>
      </c>
      <c r="BJ252" s="17" t="s">
        <v>83</v>
      </c>
      <c r="BK252" s="150">
        <f t="shared" si="59"/>
        <v>0</v>
      </c>
      <c r="BL252" s="17" t="s">
        <v>378</v>
      </c>
      <c r="BM252" s="149" t="s">
        <v>5292</v>
      </c>
    </row>
    <row r="253" spans="2:65" s="1" customFormat="1" ht="49.15" customHeight="1">
      <c r="B253" s="32"/>
      <c r="C253" s="138" t="s">
        <v>1092</v>
      </c>
      <c r="D253" s="138" t="s">
        <v>298</v>
      </c>
      <c r="E253" s="139" t="s">
        <v>5293</v>
      </c>
      <c r="F253" s="140" t="s">
        <v>5294</v>
      </c>
      <c r="G253" s="141" t="s">
        <v>346</v>
      </c>
      <c r="H253" s="142">
        <v>3.141</v>
      </c>
      <c r="I253" s="143"/>
      <c r="J253" s="144">
        <f t="shared" si="50"/>
        <v>0</v>
      </c>
      <c r="K253" s="140" t="s">
        <v>302</v>
      </c>
      <c r="L253" s="32"/>
      <c r="M253" s="145" t="s">
        <v>1</v>
      </c>
      <c r="N253" s="146" t="s">
        <v>41</v>
      </c>
      <c r="P253" s="147">
        <f t="shared" si="51"/>
        <v>0</v>
      </c>
      <c r="Q253" s="147">
        <v>0</v>
      </c>
      <c r="R253" s="147">
        <f t="shared" si="52"/>
        <v>0</v>
      </c>
      <c r="S253" s="147">
        <v>0</v>
      </c>
      <c r="T253" s="148">
        <f t="shared" si="53"/>
        <v>0</v>
      </c>
      <c r="AR253" s="149" t="s">
        <v>378</v>
      </c>
      <c r="AT253" s="149" t="s">
        <v>298</v>
      </c>
      <c r="AU253" s="149" t="s">
        <v>85</v>
      </c>
      <c r="AY253" s="17" t="s">
        <v>296</v>
      </c>
      <c r="BE253" s="150">
        <f t="shared" si="54"/>
        <v>0</v>
      </c>
      <c r="BF253" s="150">
        <f t="shared" si="55"/>
        <v>0</v>
      </c>
      <c r="BG253" s="150">
        <f t="shared" si="56"/>
        <v>0</v>
      </c>
      <c r="BH253" s="150">
        <f t="shared" si="57"/>
        <v>0</v>
      </c>
      <c r="BI253" s="150">
        <f t="shared" si="58"/>
        <v>0</v>
      </c>
      <c r="BJ253" s="17" t="s">
        <v>83</v>
      </c>
      <c r="BK253" s="150">
        <f t="shared" si="59"/>
        <v>0</v>
      </c>
      <c r="BL253" s="17" t="s">
        <v>378</v>
      </c>
      <c r="BM253" s="149" t="s">
        <v>5295</v>
      </c>
    </row>
    <row r="254" spans="2:65" s="11" customFormat="1" ht="22.9" customHeight="1">
      <c r="B254" s="126"/>
      <c r="D254" s="127" t="s">
        <v>75</v>
      </c>
      <c r="E254" s="136" t="s">
        <v>5296</v>
      </c>
      <c r="F254" s="136" t="s">
        <v>4216</v>
      </c>
      <c r="I254" s="129"/>
      <c r="J254" s="137">
        <f>BK254</f>
        <v>0</v>
      </c>
      <c r="L254" s="126"/>
      <c r="M254" s="131"/>
      <c r="P254" s="132">
        <f>SUM(P255:P268)</f>
        <v>0</v>
      </c>
      <c r="R254" s="132">
        <f>SUM(R255:R268)</f>
        <v>0.11866</v>
      </c>
      <c r="T254" s="133">
        <f>SUM(T255:T268)</f>
        <v>0</v>
      </c>
      <c r="AR254" s="127" t="s">
        <v>85</v>
      </c>
      <c r="AT254" s="134" t="s">
        <v>75</v>
      </c>
      <c r="AU254" s="134" t="s">
        <v>83</v>
      </c>
      <c r="AY254" s="127" t="s">
        <v>296</v>
      </c>
      <c r="BK254" s="135">
        <f>SUM(BK255:BK268)</f>
        <v>0</v>
      </c>
    </row>
    <row r="255" spans="2:65" s="1" customFormat="1" ht="37.9" customHeight="1">
      <c r="B255" s="32"/>
      <c r="C255" s="138" t="s">
        <v>1099</v>
      </c>
      <c r="D255" s="138" t="s">
        <v>298</v>
      </c>
      <c r="E255" s="139" t="s">
        <v>5297</v>
      </c>
      <c r="F255" s="140" t="s">
        <v>5298</v>
      </c>
      <c r="G255" s="141" t="s">
        <v>376</v>
      </c>
      <c r="H255" s="142">
        <v>1</v>
      </c>
      <c r="I255" s="143"/>
      <c r="J255" s="144">
        <f t="shared" ref="J255:J260" si="60">ROUND(I255*H255,2)</f>
        <v>0</v>
      </c>
      <c r="K255" s="140" t="s">
        <v>302</v>
      </c>
      <c r="L255" s="32"/>
      <c r="M255" s="145" t="s">
        <v>1</v>
      </c>
      <c r="N255" s="146" t="s">
        <v>41</v>
      </c>
      <c r="P255" s="147">
        <f t="shared" ref="P255:P260" si="61">O255*H255</f>
        <v>0</v>
      </c>
      <c r="Q255" s="147">
        <v>0</v>
      </c>
      <c r="R255" s="147">
        <f t="shared" ref="R255:R260" si="62">Q255*H255</f>
        <v>0</v>
      </c>
      <c r="S255" s="147">
        <v>0</v>
      </c>
      <c r="T255" s="148">
        <f t="shared" ref="T255:T260" si="63">S255*H255</f>
        <v>0</v>
      </c>
      <c r="AR255" s="149" t="s">
        <v>378</v>
      </c>
      <c r="AT255" s="149" t="s">
        <v>298</v>
      </c>
      <c r="AU255" s="149" t="s">
        <v>85</v>
      </c>
      <c r="AY255" s="17" t="s">
        <v>296</v>
      </c>
      <c r="BE255" s="150">
        <f t="shared" ref="BE255:BE260" si="64">IF(N255="základní",J255,0)</f>
        <v>0</v>
      </c>
      <c r="BF255" s="150">
        <f t="shared" ref="BF255:BF260" si="65">IF(N255="snížená",J255,0)</f>
        <v>0</v>
      </c>
      <c r="BG255" s="150">
        <f t="shared" ref="BG255:BG260" si="66">IF(N255="zákl. přenesená",J255,0)</f>
        <v>0</v>
      </c>
      <c r="BH255" s="150">
        <f t="shared" ref="BH255:BH260" si="67">IF(N255="sníž. přenesená",J255,0)</f>
        <v>0</v>
      </c>
      <c r="BI255" s="150">
        <f t="shared" ref="BI255:BI260" si="68">IF(N255="nulová",J255,0)</f>
        <v>0</v>
      </c>
      <c r="BJ255" s="17" t="s">
        <v>83</v>
      </c>
      <c r="BK255" s="150">
        <f t="shared" ref="BK255:BK260" si="69">ROUND(I255*H255,2)</f>
        <v>0</v>
      </c>
      <c r="BL255" s="17" t="s">
        <v>378</v>
      </c>
      <c r="BM255" s="149" t="s">
        <v>5299</v>
      </c>
    </row>
    <row r="256" spans="2:65" s="1" customFormat="1" ht="37.9" customHeight="1">
      <c r="B256" s="32"/>
      <c r="C256" s="173" t="s">
        <v>1104</v>
      </c>
      <c r="D256" s="173" t="s">
        <v>343</v>
      </c>
      <c r="E256" s="174" t="s">
        <v>5300</v>
      </c>
      <c r="F256" s="175" t="s">
        <v>5301</v>
      </c>
      <c r="G256" s="176" t="s">
        <v>376</v>
      </c>
      <c r="H256" s="177">
        <v>1</v>
      </c>
      <c r="I256" s="178"/>
      <c r="J256" s="179">
        <f t="shared" si="60"/>
        <v>0</v>
      </c>
      <c r="K256" s="175" t="s">
        <v>302</v>
      </c>
      <c r="L256" s="180"/>
      <c r="M256" s="181" t="s">
        <v>1</v>
      </c>
      <c r="N256" s="182" t="s">
        <v>41</v>
      </c>
      <c r="P256" s="147">
        <f t="shared" si="61"/>
        <v>0</v>
      </c>
      <c r="Q256" s="147">
        <v>4.5999999999999999E-2</v>
      </c>
      <c r="R256" s="147">
        <f t="shared" si="62"/>
        <v>4.5999999999999999E-2</v>
      </c>
      <c r="S256" s="147">
        <v>0</v>
      </c>
      <c r="T256" s="148">
        <f t="shared" si="63"/>
        <v>0</v>
      </c>
      <c r="AR256" s="149" t="s">
        <v>479</v>
      </c>
      <c r="AT256" s="149" t="s">
        <v>343</v>
      </c>
      <c r="AU256" s="149" t="s">
        <v>85</v>
      </c>
      <c r="AY256" s="17" t="s">
        <v>296</v>
      </c>
      <c r="BE256" s="150">
        <f t="shared" si="64"/>
        <v>0</v>
      </c>
      <c r="BF256" s="150">
        <f t="shared" si="65"/>
        <v>0</v>
      </c>
      <c r="BG256" s="150">
        <f t="shared" si="66"/>
        <v>0</v>
      </c>
      <c r="BH256" s="150">
        <f t="shared" si="67"/>
        <v>0</v>
      </c>
      <c r="BI256" s="150">
        <f t="shared" si="68"/>
        <v>0</v>
      </c>
      <c r="BJ256" s="17" t="s">
        <v>83</v>
      </c>
      <c r="BK256" s="150">
        <f t="shared" si="69"/>
        <v>0</v>
      </c>
      <c r="BL256" s="17" t="s">
        <v>378</v>
      </c>
      <c r="BM256" s="149" t="s">
        <v>5302</v>
      </c>
    </row>
    <row r="257" spans="2:65" s="1" customFormat="1" ht="24.2" customHeight="1">
      <c r="B257" s="32"/>
      <c r="C257" s="138" t="s">
        <v>1108</v>
      </c>
      <c r="D257" s="138" t="s">
        <v>298</v>
      </c>
      <c r="E257" s="139" t="s">
        <v>5303</v>
      </c>
      <c r="F257" s="140" t="s">
        <v>5304</v>
      </c>
      <c r="G257" s="141" t="s">
        <v>376</v>
      </c>
      <c r="H257" s="142">
        <v>1</v>
      </c>
      <c r="I257" s="143"/>
      <c r="J257" s="144">
        <f t="shared" si="60"/>
        <v>0</v>
      </c>
      <c r="K257" s="140" t="s">
        <v>302</v>
      </c>
      <c r="L257" s="32"/>
      <c r="M257" s="145" t="s">
        <v>1</v>
      </c>
      <c r="N257" s="146" t="s">
        <v>41</v>
      </c>
      <c r="P257" s="147">
        <f t="shared" si="61"/>
        <v>0</v>
      </c>
      <c r="Q257" s="147">
        <v>0</v>
      </c>
      <c r="R257" s="147">
        <f t="shared" si="62"/>
        <v>0</v>
      </c>
      <c r="S257" s="147">
        <v>0</v>
      </c>
      <c r="T257" s="148">
        <f t="shared" si="63"/>
        <v>0</v>
      </c>
      <c r="AR257" s="149" t="s">
        <v>378</v>
      </c>
      <c r="AT257" s="149" t="s">
        <v>298</v>
      </c>
      <c r="AU257" s="149" t="s">
        <v>85</v>
      </c>
      <c r="AY257" s="17" t="s">
        <v>296</v>
      </c>
      <c r="BE257" s="150">
        <f t="shared" si="64"/>
        <v>0</v>
      </c>
      <c r="BF257" s="150">
        <f t="shared" si="65"/>
        <v>0</v>
      </c>
      <c r="BG257" s="150">
        <f t="shared" si="66"/>
        <v>0</v>
      </c>
      <c r="BH257" s="150">
        <f t="shared" si="67"/>
        <v>0</v>
      </c>
      <c r="BI257" s="150">
        <f t="shared" si="68"/>
        <v>0</v>
      </c>
      <c r="BJ257" s="17" t="s">
        <v>83</v>
      </c>
      <c r="BK257" s="150">
        <f t="shared" si="69"/>
        <v>0</v>
      </c>
      <c r="BL257" s="17" t="s">
        <v>378</v>
      </c>
      <c r="BM257" s="149" t="s">
        <v>5305</v>
      </c>
    </row>
    <row r="258" spans="2:65" s="1" customFormat="1" ht="24.2" customHeight="1">
      <c r="B258" s="32"/>
      <c r="C258" s="173" t="s">
        <v>1112</v>
      </c>
      <c r="D258" s="173" t="s">
        <v>343</v>
      </c>
      <c r="E258" s="174" t="s">
        <v>5306</v>
      </c>
      <c r="F258" s="175" t="s">
        <v>5307</v>
      </c>
      <c r="G258" s="176" t="s">
        <v>376</v>
      </c>
      <c r="H258" s="177">
        <v>1</v>
      </c>
      <c r="I258" s="178"/>
      <c r="J258" s="179">
        <f t="shared" si="60"/>
        <v>0</v>
      </c>
      <c r="K258" s="175" t="s">
        <v>302</v>
      </c>
      <c r="L258" s="180"/>
      <c r="M258" s="181" t="s">
        <v>1</v>
      </c>
      <c r="N258" s="182" t="s">
        <v>41</v>
      </c>
      <c r="P258" s="147">
        <f t="shared" si="61"/>
        <v>0</v>
      </c>
      <c r="Q258" s="147">
        <v>0.05</v>
      </c>
      <c r="R258" s="147">
        <f t="shared" si="62"/>
        <v>0.05</v>
      </c>
      <c r="S258" s="147">
        <v>0</v>
      </c>
      <c r="T258" s="148">
        <f t="shared" si="63"/>
        <v>0</v>
      </c>
      <c r="AR258" s="149" t="s">
        <v>479</v>
      </c>
      <c r="AT258" s="149" t="s">
        <v>343</v>
      </c>
      <c r="AU258" s="149" t="s">
        <v>85</v>
      </c>
      <c r="AY258" s="17" t="s">
        <v>296</v>
      </c>
      <c r="BE258" s="150">
        <f t="shared" si="64"/>
        <v>0</v>
      </c>
      <c r="BF258" s="150">
        <f t="shared" si="65"/>
        <v>0</v>
      </c>
      <c r="BG258" s="150">
        <f t="shared" si="66"/>
        <v>0</v>
      </c>
      <c r="BH258" s="150">
        <f t="shared" si="67"/>
        <v>0</v>
      </c>
      <c r="BI258" s="150">
        <f t="shared" si="68"/>
        <v>0</v>
      </c>
      <c r="BJ258" s="17" t="s">
        <v>83</v>
      </c>
      <c r="BK258" s="150">
        <f t="shared" si="69"/>
        <v>0</v>
      </c>
      <c r="BL258" s="17" t="s">
        <v>378</v>
      </c>
      <c r="BM258" s="149" t="s">
        <v>5308</v>
      </c>
    </row>
    <row r="259" spans="2:65" s="1" customFormat="1" ht="33" customHeight="1">
      <c r="B259" s="32"/>
      <c r="C259" s="138" t="s">
        <v>1117</v>
      </c>
      <c r="D259" s="138" t="s">
        <v>298</v>
      </c>
      <c r="E259" s="139" t="s">
        <v>5309</v>
      </c>
      <c r="F259" s="140" t="s">
        <v>5310</v>
      </c>
      <c r="G259" s="141" t="s">
        <v>339</v>
      </c>
      <c r="H259" s="142">
        <v>20</v>
      </c>
      <c r="I259" s="143"/>
      <c r="J259" s="144">
        <f t="shared" si="60"/>
        <v>0</v>
      </c>
      <c r="K259" s="140" t="s">
        <v>302</v>
      </c>
      <c r="L259" s="32"/>
      <c r="M259" s="145" t="s">
        <v>1</v>
      </c>
      <c r="N259" s="146" t="s">
        <v>41</v>
      </c>
      <c r="P259" s="147">
        <f t="shared" si="61"/>
        <v>0</v>
      </c>
      <c r="Q259" s="147">
        <v>0</v>
      </c>
      <c r="R259" s="147">
        <f t="shared" si="62"/>
        <v>0</v>
      </c>
      <c r="S259" s="147">
        <v>0</v>
      </c>
      <c r="T259" s="148">
        <f t="shared" si="63"/>
        <v>0</v>
      </c>
      <c r="AR259" s="149" t="s">
        <v>378</v>
      </c>
      <c r="AT259" s="149" t="s">
        <v>298</v>
      </c>
      <c r="AU259" s="149" t="s">
        <v>85</v>
      </c>
      <c r="AY259" s="17" t="s">
        <v>296</v>
      </c>
      <c r="BE259" s="150">
        <f t="shared" si="64"/>
        <v>0</v>
      </c>
      <c r="BF259" s="150">
        <f t="shared" si="65"/>
        <v>0</v>
      </c>
      <c r="BG259" s="150">
        <f t="shared" si="66"/>
        <v>0</v>
      </c>
      <c r="BH259" s="150">
        <f t="shared" si="67"/>
        <v>0</v>
      </c>
      <c r="BI259" s="150">
        <f t="shared" si="68"/>
        <v>0</v>
      </c>
      <c r="BJ259" s="17" t="s">
        <v>83</v>
      </c>
      <c r="BK259" s="150">
        <f t="shared" si="69"/>
        <v>0</v>
      </c>
      <c r="BL259" s="17" t="s">
        <v>378</v>
      </c>
      <c r="BM259" s="149" t="s">
        <v>5311</v>
      </c>
    </row>
    <row r="260" spans="2:65" s="1" customFormat="1" ht="24.2" customHeight="1">
      <c r="B260" s="32"/>
      <c r="C260" s="173" t="s">
        <v>1122</v>
      </c>
      <c r="D260" s="173" t="s">
        <v>343</v>
      </c>
      <c r="E260" s="174" t="s">
        <v>5312</v>
      </c>
      <c r="F260" s="175" t="s">
        <v>5313</v>
      </c>
      <c r="G260" s="176" t="s">
        <v>339</v>
      </c>
      <c r="H260" s="177">
        <v>20.6</v>
      </c>
      <c r="I260" s="178"/>
      <c r="J260" s="179">
        <f t="shared" si="60"/>
        <v>0</v>
      </c>
      <c r="K260" s="175" t="s">
        <v>302</v>
      </c>
      <c r="L260" s="180"/>
      <c r="M260" s="181" t="s">
        <v>1</v>
      </c>
      <c r="N260" s="182" t="s">
        <v>41</v>
      </c>
      <c r="P260" s="147">
        <f t="shared" si="61"/>
        <v>0</v>
      </c>
      <c r="Q260" s="147">
        <v>4.0000000000000002E-4</v>
      </c>
      <c r="R260" s="147">
        <f t="shared" si="62"/>
        <v>8.2400000000000008E-3</v>
      </c>
      <c r="S260" s="147">
        <v>0</v>
      </c>
      <c r="T260" s="148">
        <f t="shared" si="63"/>
        <v>0</v>
      </c>
      <c r="AR260" s="149" t="s">
        <v>479</v>
      </c>
      <c r="AT260" s="149" t="s">
        <v>343</v>
      </c>
      <c r="AU260" s="149" t="s">
        <v>85</v>
      </c>
      <c r="AY260" s="17" t="s">
        <v>296</v>
      </c>
      <c r="BE260" s="150">
        <f t="shared" si="64"/>
        <v>0</v>
      </c>
      <c r="BF260" s="150">
        <f t="shared" si="65"/>
        <v>0</v>
      </c>
      <c r="BG260" s="150">
        <f t="shared" si="66"/>
        <v>0</v>
      </c>
      <c r="BH260" s="150">
        <f t="shared" si="67"/>
        <v>0</v>
      </c>
      <c r="BI260" s="150">
        <f t="shared" si="68"/>
        <v>0</v>
      </c>
      <c r="BJ260" s="17" t="s">
        <v>83</v>
      </c>
      <c r="BK260" s="150">
        <f t="shared" si="69"/>
        <v>0</v>
      </c>
      <c r="BL260" s="17" t="s">
        <v>378</v>
      </c>
      <c r="BM260" s="149" t="s">
        <v>5314</v>
      </c>
    </row>
    <row r="261" spans="2:65" s="12" customFormat="1">
      <c r="B261" s="151"/>
      <c r="D261" s="152" t="s">
        <v>304</v>
      </c>
      <c r="E261" s="153" t="s">
        <v>1</v>
      </c>
      <c r="F261" s="154" t="s">
        <v>5315</v>
      </c>
      <c r="H261" s="155">
        <v>20.6</v>
      </c>
      <c r="I261" s="156"/>
      <c r="L261" s="151"/>
      <c r="M261" s="157"/>
      <c r="T261" s="158"/>
      <c r="AT261" s="153" t="s">
        <v>304</v>
      </c>
      <c r="AU261" s="153" t="s">
        <v>85</v>
      </c>
      <c r="AV261" s="12" t="s">
        <v>85</v>
      </c>
      <c r="AW261" s="12" t="s">
        <v>32</v>
      </c>
      <c r="AX261" s="12" t="s">
        <v>83</v>
      </c>
      <c r="AY261" s="153" t="s">
        <v>296</v>
      </c>
    </row>
    <row r="262" spans="2:65" s="1" customFormat="1" ht="33" customHeight="1">
      <c r="B262" s="32"/>
      <c r="C262" s="138" t="s">
        <v>1126</v>
      </c>
      <c r="D262" s="138" t="s">
        <v>298</v>
      </c>
      <c r="E262" s="139" t="s">
        <v>5316</v>
      </c>
      <c r="F262" s="140" t="s">
        <v>5317</v>
      </c>
      <c r="G262" s="141" t="s">
        <v>339</v>
      </c>
      <c r="H262" s="142">
        <v>20</v>
      </c>
      <c r="I262" s="143"/>
      <c r="J262" s="144">
        <f>ROUND(I262*H262,2)</f>
        <v>0</v>
      </c>
      <c r="K262" s="140" t="s">
        <v>302</v>
      </c>
      <c r="L262" s="32"/>
      <c r="M262" s="145" t="s">
        <v>1</v>
      </c>
      <c r="N262" s="146" t="s">
        <v>41</v>
      </c>
      <c r="P262" s="147">
        <f>O262*H262</f>
        <v>0</v>
      </c>
      <c r="Q262" s="147">
        <v>0</v>
      </c>
      <c r="R262" s="147">
        <f>Q262*H262</f>
        <v>0</v>
      </c>
      <c r="S262" s="147">
        <v>0</v>
      </c>
      <c r="T262" s="148">
        <f>S262*H262</f>
        <v>0</v>
      </c>
      <c r="AR262" s="149" t="s">
        <v>378</v>
      </c>
      <c r="AT262" s="149" t="s">
        <v>298</v>
      </c>
      <c r="AU262" s="149" t="s">
        <v>85</v>
      </c>
      <c r="AY262" s="17" t="s">
        <v>296</v>
      </c>
      <c r="BE262" s="150">
        <f>IF(N262="základní",J262,0)</f>
        <v>0</v>
      </c>
      <c r="BF262" s="150">
        <f>IF(N262="snížená",J262,0)</f>
        <v>0</v>
      </c>
      <c r="BG262" s="150">
        <f>IF(N262="zákl. přenesená",J262,0)</f>
        <v>0</v>
      </c>
      <c r="BH262" s="150">
        <f>IF(N262="sníž. přenesená",J262,0)</f>
        <v>0</v>
      </c>
      <c r="BI262" s="150">
        <f>IF(N262="nulová",J262,0)</f>
        <v>0</v>
      </c>
      <c r="BJ262" s="17" t="s">
        <v>83</v>
      </c>
      <c r="BK262" s="150">
        <f>ROUND(I262*H262,2)</f>
        <v>0</v>
      </c>
      <c r="BL262" s="17" t="s">
        <v>378</v>
      </c>
      <c r="BM262" s="149" t="s">
        <v>5318</v>
      </c>
    </row>
    <row r="263" spans="2:65" s="1" customFormat="1" ht="24.2" customHeight="1">
      <c r="B263" s="32"/>
      <c r="C263" s="173" t="s">
        <v>1130</v>
      </c>
      <c r="D263" s="173" t="s">
        <v>343</v>
      </c>
      <c r="E263" s="174" t="s">
        <v>5319</v>
      </c>
      <c r="F263" s="175" t="s">
        <v>5320</v>
      </c>
      <c r="G263" s="176" t="s">
        <v>339</v>
      </c>
      <c r="H263" s="177">
        <v>20.6</v>
      </c>
      <c r="I263" s="178"/>
      <c r="J263" s="179">
        <f>ROUND(I263*H263,2)</f>
        <v>0</v>
      </c>
      <c r="K263" s="175" t="s">
        <v>302</v>
      </c>
      <c r="L263" s="180"/>
      <c r="M263" s="181" t="s">
        <v>1</v>
      </c>
      <c r="N263" s="182" t="s">
        <v>41</v>
      </c>
      <c r="P263" s="147">
        <f>O263*H263</f>
        <v>0</v>
      </c>
      <c r="Q263" s="147">
        <v>6.9999999999999999E-4</v>
      </c>
      <c r="R263" s="147">
        <f>Q263*H263</f>
        <v>1.4420000000000001E-2</v>
      </c>
      <c r="S263" s="147">
        <v>0</v>
      </c>
      <c r="T263" s="148">
        <f>S263*H263</f>
        <v>0</v>
      </c>
      <c r="AR263" s="149" t="s">
        <v>479</v>
      </c>
      <c r="AT263" s="149" t="s">
        <v>343</v>
      </c>
      <c r="AU263" s="149" t="s">
        <v>85</v>
      </c>
      <c r="AY263" s="17" t="s">
        <v>296</v>
      </c>
      <c r="BE263" s="150">
        <f>IF(N263="základní",J263,0)</f>
        <v>0</v>
      </c>
      <c r="BF263" s="150">
        <f>IF(N263="snížená",J263,0)</f>
        <v>0</v>
      </c>
      <c r="BG263" s="150">
        <f>IF(N263="zákl. přenesená",J263,0)</f>
        <v>0</v>
      </c>
      <c r="BH263" s="150">
        <f>IF(N263="sníž. přenesená",J263,0)</f>
        <v>0</v>
      </c>
      <c r="BI263" s="150">
        <f>IF(N263="nulová",J263,0)</f>
        <v>0</v>
      </c>
      <c r="BJ263" s="17" t="s">
        <v>83</v>
      </c>
      <c r="BK263" s="150">
        <f>ROUND(I263*H263,2)</f>
        <v>0</v>
      </c>
      <c r="BL263" s="17" t="s">
        <v>378</v>
      </c>
      <c r="BM263" s="149" t="s">
        <v>5321</v>
      </c>
    </row>
    <row r="264" spans="2:65" s="12" customFormat="1">
      <c r="B264" s="151"/>
      <c r="D264" s="152" t="s">
        <v>304</v>
      </c>
      <c r="E264" s="153" t="s">
        <v>1</v>
      </c>
      <c r="F264" s="154" t="s">
        <v>5315</v>
      </c>
      <c r="H264" s="155">
        <v>20.6</v>
      </c>
      <c r="I264" s="156"/>
      <c r="L264" s="151"/>
      <c r="M264" s="157"/>
      <c r="T264" s="158"/>
      <c r="AT264" s="153" t="s">
        <v>304</v>
      </c>
      <c r="AU264" s="153" t="s">
        <v>85</v>
      </c>
      <c r="AV264" s="12" t="s">
        <v>85</v>
      </c>
      <c r="AW264" s="12" t="s">
        <v>32</v>
      </c>
      <c r="AX264" s="12" t="s">
        <v>83</v>
      </c>
      <c r="AY264" s="153" t="s">
        <v>296</v>
      </c>
    </row>
    <row r="265" spans="2:65" s="1" customFormat="1" ht="24.2" customHeight="1">
      <c r="B265" s="32"/>
      <c r="C265" s="138" t="s">
        <v>1134</v>
      </c>
      <c r="D265" s="138" t="s">
        <v>298</v>
      </c>
      <c r="E265" s="139" t="s">
        <v>5322</v>
      </c>
      <c r="F265" s="140" t="s">
        <v>5323</v>
      </c>
      <c r="G265" s="141" t="s">
        <v>3209</v>
      </c>
      <c r="H265" s="142">
        <v>1</v>
      </c>
      <c r="I265" s="143"/>
      <c r="J265" s="144">
        <f>ROUND(I265*H265,2)</f>
        <v>0</v>
      </c>
      <c r="K265" s="140" t="s">
        <v>1</v>
      </c>
      <c r="L265" s="32"/>
      <c r="M265" s="145" t="s">
        <v>1</v>
      </c>
      <c r="N265" s="146" t="s">
        <v>41</v>
      </c>
      <c r="P265" s="147">
        <f>O265*H265</f>
        <v>0</v>
      </c>
      <c r="Q265" s="147">
        <v>0</v>
      </c>
      <c r="R265" s="147">
        <f>Q265*H265</f>
        <v>0</v>
      </c>
      <c r="S265" s="147">
        <v>0</v>
      </c>
      <c r="T265" s="148">
        <f>S265*H265</f>
        <v>0</v>
      </c>
      <c r="AR265" s="149" t="s">
        <v>378</v>
      </c>
      <c r="AT265" s="149" t="s">
        <v>298</v>
      </c>
      <c r="AU265" s="149" t="s">
        <v>85</v>
      </c>
      <c r="AY265" s="17" t="s">
        <v>296</v>
      </c>
      <c r="BE265" s="150">
        <f>IF(N265="základní",J265,0)</f>
        <v>0</v>
      </c>
      <c r="BF265" s="150">
        <f>IF(N265="snížená",J265,0)</f>
        <v>0</v>
      </c>
      <c r="BG265" s="150">
        <f>IF(N265="zákl. přenesená",J265,0)</f>
        <v>0</v>
      </c>
      <c r="BH265" s="150">
        <f>IF(N265="sníž. přenesená",J265,0)</f>
        <v>0</v>
      </c>
      <c r="BI265" s="150">
        <f>IF(N265="nulová",J265,0)</f>
        <v>0</v>
      </c>
      <c r="BJ265" s="17" t="s">
        <v>83</v>
      </c>
      <c r="BK265" s="150">
        <f>ROUND(I265*H265,2)</f>
        <v>0</v>
      </c>
      <c r="BL265" s="17" t="s">
        <v>378</v>
      </c>
      <c r="BM265" s="149" t="s">
        <v>5324</v>
      </c>
    </row>
    <row r="266" spans="2:65" s="1" customFormat="1" ht="24.2" customHeight="1">
      <c r="B266" s="32"/>
      <c r="C266" s="138" t="s">
        <v>1138</v>
      </c>
      <c r="D266" s="138" t="s">
        <v>298</v>
      </c>
      <c r="E266" s="139" t="s">
        <v>5325</v>
      </c>
      <c r="F266" s="140" t="s">
        <v>5326</v>
      </c>
      <c r="G266" s="141" t="s">
        <v>3209</v>
      </c>
      <c r="H266" s="142">
        <v>1</v>
      </c>
      <c r="I266" s="143"/>
      <c r="J266" s="144">
        <f>ROUND(I266*H266,2)</f>
        <v>0</v>
      </c>
      <c r="K266" s="140" t="s">
        <v>1</v>
      </c>
      <c r="L266" s="32"/>
      <c r="M266" s="145" t="s">
        <v>1</v>
      </c>
      <c r="N266" s="146" t="s">
        <v>41</v>
      </c>
      <c r="P266" s="147">
        <f>O266*H266</f>
        <v>0</v>
      </c>
      <c r="Q266" s="147">
        <v>0</v>
      </c>
      <c r="R266" s="147">
        <f>Q266*H266</f>
        <v>0</v>
      </c>
      <c r="S266" s="147">
        <v>0</v>
      </c>
      <c r="T266" s="148">
        <f>S266*H266</f>
        <v>0</v>
      </c>
      <c r="AR266" s="149" t="s">
        <v>378</v>
      </c>
      <c r="AT266" s="149" t="s">
        <v>298</v>
      </c>
      <c r="AU266" s="149" t="s">
        <v>85</v>
      </c>
      <c r="AY266" s="17" t="s">
        <v>296</v>
      </c>
      <c r="BE266" s="150">
        <f>IF(N266="základní",J266,0)</f>
        <v>0</v>
      </c>
      <c r="BF266" s="150">
        <f>IF(N266="snížená",J266,0)</f>
        <v>0</v>
      </c>
      <c r="BG266" s="150">
        <f>IF(N266="zákl. přenesená",J266,0)</f>
        <v>0</v>
      </c>
      <c r="BH266" s="150">
        <f>IF(N266="sníž. přenesená",J266,0)</f>
        <v>0</v>
      </c>
      <c r="BI266" s="150">
        <f>IF(N266="nulová",J266,0)</f>
        <v>0</v>
      </c>
      <c r="BJ266" s="17" t="s">
        <v>83</v>
      </c>
      <c r="BK266" s="150">
        <f>ROUND(I266*H266,2)</f>
        <v>0</v>
      </c>
      <c r="BL266" s="17" t="s">
        <v>378</v>
      </c>
      <c r="BM266" s="149" t="s">
        <v>5327</v>
      </c>
    </row>
    <row r="267" spans="2:65" s="1" customFormat="1" ht="24.2" customHeight="1">
      <c r="B267" s="32"/>
      <c r="C267" s="138" t="s">
        <v>1148</v>
      </c>
      <c r="D267" s="138" t="s">
        <v>298</v>
      </c>
      <c r="E267" s="139" t="s">
        <v>5328</v>
      </c>
      <c r="F267" s="140" t="s">
        <v>5329</v>
      </c>
      <c r="G267" s="141" t="s">
        <v>3209</v>
      </c>
      <c r="H267" s="142">
        <v>1</v>
      </c>
      <c r="I267" s="143"/>
      <c r="J267" s="144">
        <f>ROUND(I267*H267,2)</f>
        <v>0</v>
      </c>
      <c r="K267" s="140" t="s">
        <v>1</v>
      </c>
      <c r="L267" s="32"/>
      <c r="M267" s="145" t="s">
        <v>1</v>
      </c>
      <c r="N267" s="146" t="s">
        <v>41</v>
      </c>
      <c r="P267" s="147">
        <f>O267*H267</f>
        <v>0</v>
      </c>
      <c r="Q267" s="147">
        <v>0</v>
      </c>
      <c r="R267" s="147">
        <f>Q267*H267</f>
        <v>0</v>
      </c>
      <c r="S267" s="147">
        <v>0</v>
      </c>
      <c r="T267" s="148">
        <f>S267*H267</f>
        <v>0</v>
      </c>
      <c r="AR267" s="149" t="s">
        <v>378</v>
      </c>
      <c r="AT267" s="149" t="s">
        <v>298</v>
      </c>
      <c r="AU267" s="149" t="s">
        <v>85</v>
      </c>
      <c r="AY267" s="17" t="s">
        <v>296</v>
      </c>
      <c r="BE267" s="150">
        <f>IF(N267="základní",J267,0)</f>
        <v>0</v>
      </c>
      <c r="BF267" s="150">
        <f>IF(N267="snížená",J267,0)</f>
        <v>0</v>
      </c>
      <c r="BG267" s="150">
        <f>IF(N267="zákl. přenesená",J267,0)</f>
        <v>0</v>
      </c>
      <c r="BH267" s="150">
        <f>IF(N267="sníž. přenesená",J267,0)</f>
        <v>0</v>
      </c>
      <c r="BI267" s="150">
        <f>IF(N267="nulová",J267,0)</f>
        <v>0</v>
      </c>
      <c r="BJ267" s="17" t="s">
        <v>83</v>
      </c>
      <c r="BK267" s="150">
        <f>ROUND(I267*H267,2)</f>
        <v>0</v>
      </c>
      <c r="BL267" s="17" t="s">
        <v>378</v>
      </c>
      <c r="BM267" s="149" t="s">
        <v>5330</v>
      </c>
    </row>
    <row r="268" spans="2:65" s="1" customFormat="1" ht="24.2" customHeight="1">
      <c r="B268" s="32"/>
      <c r="C268" s="138" t="s">
        <v>1155</v>
      </c>
      <c r="D268" s="138" t="s">
        <v>298</v>
      </c>
      <c r="E268" s="139" t="s">
        <v>5331</v>
      </c>
      <c r="F268" s="140" t="s">
        <v>5332</v>
      </c>
      <c r="G268" s="141" t="s">
        <v>3209</v>
      </c>
      <c r="H268" s="142">
        <v>1</v>
      </c>
      <c r="I268" s="143"/>
      <c r="J268" s="144">
        <f>ROUND(I268*H268,2)</f>
        <v>0</v>
      </c>
      <c r="K268" s="140" t="s">
        <v>1</v>
      </c>
      <c r="L268" s="32"/>
      <c r="M268" s="145" t="s">
        <v>1</v>
      </c>
      <c r="N268" s="146" t="s">
        <v>41</v>
      </c>
      <c r="P268" s="147">
        <f>O268*H268</f>
        <v>0</v>
      </c>
      <c r="Q268" s="147">
        <v>0</v>
      </c>
      <c r="R268" s="147">
        <f>Q268*H268</f>
        <v>0</v>
      </c>
      <c r="S268" s="147">
        <v>0</v>
      </c>
      <c r="T268" s="148">
        <f>S268*H268</f>
        <v>0</v>
      </c>
      <c r="AR268" s="149" t="s">
        <v>378</v>
      </c>
      <c r="AT268" s="149" t="s">
        <v>298</v>
      </c>
      <c r="AU268" s="149" t="s">
        <v>85</v>
      </c>
      <c r="AY268" s="17" t="s">
        <v>296</v>
      </c>
      <c r="BE268" s="150">
        <f>IF(N268="základní",J268,0)</f>
        <v>0</v>
      </c>
      <c r="BF268" s="150">
        <f>IF(N268="snížená",J268,0)</f>
        <v>0</v>
      </c>
      <c r="BG268" s="150">
        <f>IF(N268="zákl. přenesená",J268,0)</f>
        <v>0</v>
      </c>
      <c r="BH268" s="150">
        <f>IF(N268="sníž. přenesená",J268,0)</f>
        <v>0</v>
      </c>
      <c r="BI268" s="150">
        <f>IF(N268="nulová",J268,0)</f>
        <v>0</v>
      </c>
      <c r="BJ268" s="17" t="s">
        <v>83</v>
      </c>
      <c r="BK268" s="150">
        <f>ROUND(I268*H268,2)</f>
        <v>0</v>
      </c>
      <c r="BL268" s="17" t="s">
        <v>378</v>
      </c>
      <c r="BM268" s="149" t="s">
        <v>5333</v>
      </c>
    </row>
    <row r="269" spans="2:65" s="11" customFormat="1" ht="22.9" customHeight="1">
      <c r="B269" s="126"/>
      <c r="D269" s="127" t="s">
        <v>75</v>
      </c>
      <c r="E269" s="136" t="s">
        <v>5334</v>
      </c>
      <c r="F269" s="136" t="s">
        <v>4166</v>
      </c>
      <c r="I269" s="129"/>
      <c r="J269" s="137">
        <f>BK269</f>
        <v>0</v>
      </c>
      <c r="L269" s="126"/>
      <c r="M269" s="131"/>
      <c r="P269" s="132">
        <f>SUM(P270:P275)</f>
        <v>0</v>
      </c>
      <c r="R269" s="132">
        <f>SUM(R270:R275)</f>
        <v>0</v>
      </c>
      <c r="T269" s="133">
        <f>SUM(T270:T275)</f>
        <v>0</v>
      </c>
      <c r="AR269" s="127" t="s">
        <v>85</v>
      </c>
      <c r="AT269" s="134" t="s">
        <v>75</v>
      </c>
      <c r="AU269" s="134" t="s">
        <v>83</v>
      </c>
      <c r="AY269" s="127" t="s">
        <v>296</v>
      </c>
      <c r="BK269" s="135">
        <f>SUM(BK270:BK275)</f>
        <v>0</v>
      </c>
    </row>
    <row r="270" spans="2:65" s="1" customFormat="1" ht="16.5" customHeight="1">
      <c r="B270" s="32"/>
      <c r="C270" s="138" t="s">
        <v>1159</v>
      </c>
      <c r="D270" s="138" t="s">
        <v>298</v>
      </c>
      <c r="E270" s="139" t="s">
        <v>5335</v>
      </c>
      <c r="F270" s="140" t="s">
        <v>5336</v>
      </c>
      <c r="G270" s="141" t="s">
        <v>3209</v>
      </c>
      <c r="H270" s="142">
        <v>1</v>
      </c>
      <c r="I270" s="143"/>
      <c r="J270" s="144">
        <f t="shared" ref="J270:J275" si="70">ROUND(I270*H270,2)</f>
        <v>0</v>
      </c>
      <c r="K270" s="140" t="s">
        <v>1</v>
      </c>
      <c r="L270" s="32"/>
      <c r="M270" s="145" t="s">
        <v>1</v>
      </c>
      <c r="N270" s="146" t="s">
        <v>41</v>
      </c>
      <c r="P270" s="147">
        <f t="shared" ref="P270:P275" si="71">O270*H270</f>
        <v>0</v>
      </c>
      <c r="Q270" s="147">
        <v>0</v>
      </c>
      <c r="R270" s="147">
        <f t="shared" ref="R270:R275" si="72">Q270*H270</f>
        <v>0</v>
      </c>
      <c r="S270" s="147">
        <v>0</v>
      </c>
      <c r="T270" s="148">
        <f t="shared" ref="T270:T275" si="73">S270*H270</f>
        <v>0</v>
      </c>
      <c r="AR270" s="149" t="s">
        <v>378</v>
      </c>
      <c r="AT270" s="149" t="s">
        <v>298</v>
      </c>
      <c r="AU270" s="149" t="s">
        <v>85</v>
      </c>
      <c r="AY270" s="17" t="s">
        <v>296</v>
      </c>
      <c r="BE270" s="150">
        <f t="shared" ref="BE270:BE275" si="74">IF(N270="základní",J270,0)</f>
        <v>0</v>
      </c>
      <c r="BF270" s="150">
        <f t="shared" ref="BF270:BF275" si="75">IF(N270="snížená",J270,0)</f>
        <v>0</v>
      </c>
      <c r="BG270" s="150">
        <f t="shared" ref="BG270:BG275" si="76">IF(N270="zákl. přenesená",J270,0)</f>
        <v>0</v>
      </c>
      <c r="BH270" s="150">
        <f t="shared" ref="BH270:BH275" si="77">IF(N270="sníž. přenesená",J270,0)</f>
        <v>0</v>
      </c>
      <c r="BI270" s="150">
        <f t="shared" ref="BI270:BI275" si="78">IF(N270="nulová",J270,0)</f>
        <v>0</v>
      </c>
      <c r="BJ270" s="17" t="s">
        <v>83</v>
      </c>
      <c r="BK270" s="150">
        <f t="shared" ref="BK270:BK275" si="79">ROUND(I270*H270,2)</f>
        <v>0</v>
      </c>
      <c r="BL270" s="17" t="s">
        <v>378</v>
      </c>
      <c r="BM270" s="149" t="s">
        <v>5337</v>
      </c>
    </row>
    <row r="271" spans="2:65" s="1" customFormat="1" ht="16.5" customHeight="1">
      <c r="B271" s="32"/>
      <c r="C271" s="138" t="s">
        <v>1164</v>
      </c>
      <c r="D271" s="138" t="s">
        <v>298</v>
      </c>
      <c r="E271" s="139" t="s">
        <v>5338</v>
      </c>
      <c r="F271" s="140" t="s">
        <v>5339</v>
      </c>
      <c r="G271" s="141" t="s">
        <v>3209</v>
      </c>
      <c r="H271" s="142">
        <v>1</v>
      </c>
      <c r="I271" s="143"/>
      <c r="J271" s="144">
        <f t="shared" si="70"/>
        <v>0</v>
      </c>
      <c r="K271" s="140" t="s">
        <v>1</v>
      </c>
      <c r="L271" s="32"/>
      <c r="M271" s="145" t="s">
        <v>1</v>
      </c>
      <c r="N271" s="146" t="s">
        <v>41</v>
      </c>
      <c r="P271" s="147">
        <f t="shared" si="71"/>
        <v>0</v>
      </c>
      <c r="Q271" s="147">
        <v>0</v>
      </c>
      <c r="R271" s="147">
        <f t="shared" si="72"/>
        <v>0</v>
      </c>
      <c r="S271" s="147">
        <v>0</v>
      </c>
      <c r="T271" s="148">
        <f t="shared" si="73"/>
        <v>0</v>
      </c>
      <c r="AR271" s="149" t="s">
        <v>378</v>
      </c>
      <c r="AT271" s="149" t="s">
        <v>298</v>
      </c>
      <c r="AU271" s="149" t="s">
        <v>85</v>
      </c>
      <c r="AY271" s="17" t="s">
        <v>296</v>
      </c>
      <c r="BE271" s="150">
        <f t="shared" si="74"/>
        <v>0</v>
      </c>
      <c r="BF271" s="150">
        <f t="shared" si="75"/>
        <v>0</v>
      </c>
      <c r="BG271" s="150">
        <f t="shared" si="76"/>
        <v>0</v>
      </c>
      <c r="BH271" s="150">
        <f t="shared" si="77"/>
        <v>0</v>
      </c>
      <c r="BI271" s="150">
        <f t="shared" si="78"/>
        <v>0</v>
      </c>
      <c r="BJ271" s="17" t="s">
        <v>83</v>
      </c>
      <c r="BK271" s="150">
        <f t="shared" si="79"/>
        <v>0</v>
      </c>
      <c r="BL271" s="17" t="s">
        <v>378</v>
      </c>
      <c r="BM271" s="149" t="s">
        <v>5340</v>
      </c>
    </row>
    <row r="272" spans="2:65" s="1" customFormat="1" ht="16.5" customHeight="1">
      <c r="B272" s="32"/>
      <c r="C272" s="138" t="s">
        <v>1168</v>
      </c>
      <c r="D272" s="138" t="s">
        <v>298</v>
      </c>
      <c r="E272" s="139" t="s">
        <v>5341</v>
      </c>
      <c r="F272" s="140" t="s">
        <v>5342</v>
      </c>
      <c r="G272" s="141" t="s">
        <v>3209</v>
      </c>
      <c r="H272" s="142">
        <v>1</v>
      </c>
      <c r="I272" s="143"/>
      <c r="J272" s="144">
        <f t="shared" si="70"/>
        <v>0</v>
      </c>
      <c r="K272" s="140" t="s">
        <v>1</v>
      </c>
      <c r="L272" s="32"/>
      <c r="M272" s="145" t="s">
        <v>1</v>
      </c>
      <c r="N272" s="146" t="s">
        <v>41</v>
      </c>
      <c r="P272" s="147">
        <f t="shared" si="71"/>
        <v>0</v>
      </c>
      <c r="Q272" s="147">
        <v>0</v>
      </c>
      <c r="R272" s="147">
        <f t="shared" si="72"/>
        <v>0</v>
      </c>
      <c r="S272" s="147">
        <v>0</v>
      </c>
      <c r="T272" s="148">
        <f t="shared" si="73"/>
        <v>0</v>
      </c>
      <c r="AR272" s="149" t="s">
        <v>378</v>
      </c>
      <c r="AT272" s="149" t="s">
        <v>298</v>
      </c>
      <c r="AU272" s="149" t="s">
        <v>85</v>
      </c>
      <c r="AY272" s="17" t="s">
        <v>296</v>
      </c>
      <c r="BE272" s="150">
        <f t="shared" si="74"/>
        <v>0</v>
      </c>
      <c r="BF272" s="150">
        <f t="shared" si="75"/>
        <v>0</v>
      </c>
      <c r="BG272" s="150">
        <f t="shared" si="76"/>
        <v>0</v>
      </c>
      <c r="BH272" s="150">
        <f t="shared" si="77"/>
        <v>0</v>
      </c>
      <c r="BI272" s="150">
        <f t="shared" si="78"/>
        <v>0</v>
      </c>
      <c r="BJ272" s="17" t="s">
        <v>83</v>
      </c>
      <c r="BK272" s="150">
        <f t="shared" si="79"/>
        <v>0</v>
      </c>
      <c r="BL272" s="17" t="s">
        <v>378</v>
      </c>
      <c r="BM272" s="149" t="s">
        <v>5343</v>
      </c>
    </row>
    <row r="273" spans="2:65" s="1" customFormat="1" ht="44.25" customHeight="1">
      <c r="B273" s="32"/>
      <c r="C273" s="138" t="s">
        <v>1172</v>
      </c>
      <c r="D273" s="138" t="s">
        <v>298</v>
      </c>
      <c r="E273" s="139" t="s">
        <v>5344</v>
      </c>
      <c r="F273" s="140" t="s">
        <v>5345</v>
      </c>
      <c r="G273" s="141" t="s">
        <v>3209</v>
      </c>
      <c r="H273" s="142">
        <v>1</v>
      </c>
      <c r="I273" s="143"/>
      <c r="J273" s="144">
        <f t="shared" si="70"/>
        <v>0</v>
      </c>
      <c r="K273" s="140" t="s">
        <v>1</v>
      </c>
      <c r="L273" s="32"/>
      <c r="M273" s="145" t="s">
        <v>1</v>
      </c>
      <c r="N273" s="146" t="s">
        <v>41</v>
      </c>
      <c r="P273" s="147">
        <f t="shared" si="71"/>
        <v>0</v>
      </c>
      <c r="Q273" s="147">
        <v>0</v>
      </c>
      <c r="R273" s="147">
        <f t="shared" si="72"/>
        <v>0</v>
      </c>
      <c r="S273" s="147">
        <v>0</v>
      </c>
      <c r="T273" s="148">
        <f t="shared" si="73"/>
        <v>0</v>
      </c>
      <c r="AR273" s="149" t="s">
        <v>378</v>
      </c>
      <c r="AT273" s="149" t="s">
        <v>298</v>
      </c>
      <c r="AU273" s="149" t="s">
        <v>85</v>
      </c>
      <c r="AY273" s="17" t="s">
        <v>296</v>
      </c>
      <c r="BE273" s="150">
        <f t="shared" si="74"/>
        <v>0</v>
      </c>
      <c r="BF273" s="150">
        <f t="shared" si="75"/>
        <v>0</v>
      </c>
      <c r="BG273" s="150">
        <f t="shared" si="76"/>
        <v>0</v>
      </c>
      <c r="BH273" s="150">
        <f t="shared" si="77"/>
        <v>0</v>
      </c>
      <c r="BI273" s="150">
        <f t="shared" si="78"/>
        <v>0</v>
      </c>
      <c r="BJ273" s="17" t="s">
        <v>83</v>
      </c>
      <c r="BK273" s="150">
        <f t="shared" si="79"/>
        <v>0</v>
      </c>
      <c r="BL273" s="17" t="s">
        <v>378</v>
      </c>
      <c r="BM273" s="149" t="s">
        <v>5346</v>
      </c>
    </row>
    <row r="274" spans="2:65" s="1" customFormat="1" ht="76.349999999999994" customHeight="1">
      <c r="B274" s="32"/>
      <c r="C274" s="138" t="s">
        <v>1176</v>
      </c>
      <c r="D274" s="138" t="s">
        <v>298</v>
      </c>
      <c r="E274" s="139" t="s">
        <v>5347</v>
      </c>
      <c r="F274" s="140" t="s">
        <v>5348</v>
      </c>
      <c r="G274" s="141" t="s">
        <v>3209</v>
      </c>
      <c r="H274" s="142">
        <v>1</v>
      </c>
      <c r="I274" s="143"/>
      <c r="J274" s="144">
        <f t="shared" si="70"/>
        <v>0</v>
      </c>
      <c r="K274" s="140" t="s">
        <v>1</v>
      </c>
      <c r="L274" s="32"/>
      <c r="M274" s="145" t="s">
        <v>1</v>
      </c>
      <c r="N274" s="146" t="s">
        <v>41</v>
      </c>
      <c r="P274" s="147">
        <f t="shared" si="71"/>
        <v>0</v>
      </c>
      <c r="Q274" s="147">
        <v>0</v>
      </c>
      <c r="R274" s="147">
        <f t="shared" si="72"/>
        <v>0</v>
      </c>
      <c r="S274" s="147">
        <v>0</v>
      </c>
      <c r="T274" s="148">
        <f t="shared" si="73"/>
        <v>0</v>
      </c>
      <c r="AR274" s="149" t="s">
        <v>378</v>
      </c>
      <c r="AT274" s="149" t="s">
        <v>298</v>
      </c>
      <c r="AU274" s="149" t="s">
        <v>85</v>
      </c>
      <c r="AY274" s="17" t="s">
        <v>296</v>
      </c>
      <c r="BE274" s="150">
        <f t="shared" si="74"/>
        <v>0</v>
      </c>
      <c r="BF274" s="150">
        <f t="shared" si="75"/>
        <v>0</v>
      </c>
      <c r="BG274" s="150">
        <f t="shared" si="76"/>
        <v>0</v>
      </c>
      <c r="BH274" s="150">
        <f t="shared" si="77"/>
        <v>0</v>
      </c>
      <c r="BI274" s="150">
        <f t="shared" si="78"/>
        <v>0</v>
      </c>
      <c r="BJ274" s="17" t="s">
        <v>83</v>
      </c>
      <c r="BK274" s="150">
        <f t="shared" si="79"/>
        <v>0</v>
      </c>
      <c r="BL274" s="17" t="s">
        <v>378</v>
      </c>
      <c r="BM274" s="149" t="s">
        <v>5349</v>
      </c>
    </row>
    <row r="275" spans="2:65" s="1" customFormat="1" ht="37.9" customHeight="1">
      <c r="B275" s="32"/>
      <c r="C275" s="138" t="s">
        <v>1181</v>
      </c>
      <c r="D275" s="138" t="s">
        <v>298</v>
      </c>
      <c r="E275" s="139" t="s">
        <v>5350</v>
      </c>
      <c r="F275" s="140" t="s">
        <v>5351</v>
      </c>
      <c r="G275" s="141" t="s">
        <v>3209</v>
      </c>
      <c r="H275" s="142">
        <v>1</v>
      </c>
      <c r="I275" s="143"/>
      <c r="J275" s="144">
        <f t="shared" si="70"/>
        <v>0</v>
      </c>
      <c r="K275" s="140" t="s">
        <v>1</v>
      </c>
      <c r="L275" s="32"/>
      <c r="M275" s="190" t="s">
        <v>1</v>
      </c>
      <c r="N275" s="191" t="s">
        <v>41</v>
      </c>
      <c r="O275" s="192"/>
      <c r="P275" s="193">
        <f t="shared" si="71"/>
        <v>0</v>
      </c>
      <c r="Q275" s="193">
        <v>0</v>
      </c>
      <c r="R275" s="193">
        <f t="shared" si="72"/>
        <v>0</v>
      </c>
      <c r="S275" s="193">
        <v>0</v>
      </c>
      <c r="T275" s="194">
        <f t="shared" si="73"/>
        <v>0</v>
      </c>
      <c r="AR275" s="149" t="s">
        <v>378</v>
      </c>
      <c r="AT275" s="149" t="s">
        <v>298</v>
      </c>
      <c r="AU275" s="149" t="s">
        <v>85</v>
      </c>
      <c r="AY275" s="17" t="s">
        <v>296</v>
      </c>
      <c r="BE275" s="150">
        <f t="shared" si="74"/>
        <v>0</v>
      </c>
      <c r="BF275" s="150">
        <f t="shared" si="75"/>
        <v>0</v>
      </c>
      <c r="BG275" s="150">
        <f t="shared" si="76"/>
        <v>0</v>
      </c>
      <c r="BH275" s="150">
        <f t="shared" si="77"/>
        <v>0</v>
      </c>
      <c r="BI275" s="150">
        <f t="shared" si="78"/>
        <v>0</v>
      </c>
      <c r="BJ275" s="17" t="s">
        <v>83</v>
      </c>
      <c r="BK275" s="150">
        <f t="shared" si="79"/>
        <v>0</v>
      </c>
      <c r="BL275" s="17" t="s">
        <v>378</v>
      </c>
      <c r="BM275" s="149" t="s">
        <v>5352</v>
      </c>
    </row>
    <row r="276" spans="2:65" s="1" customFormat="1" ht="7.15" customHeight="1">
      <c r="B276" s="44"/>
      <c r="C276" s="45"/>
      <c r="D276" s="45"/>
      <c r="E276" s="45"/>
      <c r="F276" s="45"/>
      <c r="G276" s="45"/>
      <c r="H276" s="45"/>
      <c r="I276" s="45"/>
      <c r="J276" s="45"/>
      <c r="K276" s="45"/>
      <c r="L276" s="32"/>
    </row>
  </sheetData>
  <sheetProtection algorithmName="SHA-512" hashValue="V/uRHopYsDnPdVm3MYLKCebcHt4NJntoJoFYZ8OVGcV6lV5kv/SnDft26u8L2EBAHdrIXOH+1/ZfCXlyBctF9w==" saltValue="gcm05g1Dj3IX7TXz87dyltTmGFEpr5hWp4Xi561lS87Qmr7rZkmW/elhtPWb2nNX6YsgouJtarmhU8JV8A43Gw==" spinCount="100000" sheet="1" objects="1" scenarios="1" formatColumns="0" formatRows="0" autoFilter="0"/>
  <autoFilter ref="C132:K275"/>
  <mergeCells count="15">
    <mergeCell ref="E119:H119"/>
    <mergeCell ref="E123:H123"/>
    <mergeCell ref="E121:H121"/>
    <mergeCell ref="E125:H125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71"/>
  <sheetViews>
    <sheetView showGridLines="0" topLeftCell="A103" workbookViewId="0">
      <selection activeCell="G131" sqref="G131"/>
    </sheetView>
  </sheetViews>
  <sheetFormatPr defaultRowHeight="11.25"/>
  <cols>
    <col min="1" max="1" width="8.33203125" customWidth="1"/>
    <col min="2" max="2" width="1.33203125" customWidth="1"/>
    <col min="3" max="3" width="4.1640625" customWidth="1"/>
    <col min="4" max="4" width="4.33203125" customWidth="1"/>
    <col min="5" max="5" width="17.1640625" customWidth="1"/>
    <col min="6" max="6" width="50.6640625" customWidth="1"/>
    <col min="7" max="7" width="7.5" customWidth="1"/>
    <col min="8" max="8" width="14" customWidth="1"/>
    <col min="9" max="9" width="15.6640625" customWidth="1"/>
    <col min="10" max="11" width="22.33203125" customWidth="1"/>
    <col min="12" max="12" width="9.33203125" customWidth="1"/>
    <col min="13" max="13" width="10.66406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.15" customHeight="1"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7" t="s">
        <v>129</v>
      </c>
    </row>
    <row r="3" spans="2:46" ht="7.1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ht="25.15" customHeight="1">
      <c r="B4" s="20"/>
      <c r="D4" s="21" t="s">
        <v>182</v>
      </c>
      <c r="L4" s="20"/>
      <c r="M4" s="94" t="s">
        <v>10</v>
      </c>
      <c r="AT4" s="17" t="s">
        <v>4</v>
      </c>
    </row>
    <row r="5" spans="2:46" ht="7.15" customHeight="1">
      <c r="B5" s="20"/>
      <c r="L5" s="20"/>
    </row>
    <row r="6" spans="2:46" ht="12" customHeight="1">
      <c r="B6" s="20"/>
      <c r="D6" s="27" t="s">
        <v>16</v>
      </c>
      <c r="L6" s="20"/>
    </row>
    <row r="7" spans="2:46" ht="16.5" customHeight="1">
      <c r="B7" s="20"/>
      <c r="E7" s="249" t="str">
        <f>'Rekapitulace stavby'!K6</f>
        <v>Pobytová odlehčovací služba Zábřeh - Sušilova</v>
      </c>
      <c r="F7" s="250"/>
      <c r="G7" s="250"/>
      <c r="H7" s="250"/>
      <c r="L7" s="20"/>
    </row>
    <row r="8" spans="2:46" ht="12" customHeight="1">
      <c r="B8" s="20"/>
      <c r="D8" s="27" t="s">
        <v>191</v>
      </c>
      <c r="L8" s="20"/>
    </row>
    <row r="9" spans="2:46" s="1" customFormat="1" ht="16.5" customHeight="1">
      <c r="B9" s="32"/>
      <c r="E9" s="249" t="s">
        <v>194</v>
      </c>
      <c r="F9" s="248"/>
      <c r="G9" s="248"/>
      <c r="H9" s="248"/>
      <c r="L9" s="32"/>
    </row>
    <row r="10" spans="2:46" s="1" customFormat="1" ht="12" customHeight="1">
      <c r="B10" s="32"/>
      <c r="D10" s="27" t="s">
        <v>3006</v>
      </c>
      <c r="L10" s="32"/>
    </row>
    <row r="11" spans="2:46" s="1" customFormat="1" ht="16.5" customHeight="1">
      <c r="B11" s="32"/>
      <c r="E11" s="243" t="s">
        <v>5353</v>
      </c>
      <c r="F11" s="248"/>
      <c r="G11" s="248"/>
      <c r="H11" s="248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18</v>
      </c>
      <c r="F13" s="25" t="s">
        <v>1</v>
      </c>
      <c r="I13" s="27" t="s">
        <v>19</v>
      </c>
      <c r="J13" s="25" t="s">
        <v>1</v>
      </c>
      <c r="L13" s="32"/>
    </row>
    <row r="14" spans="2:46" s="1" customFormat="1" ht="12" customHeight="1">
      <c r="B14" s="32"/>
      <c r="D14" s="27" t="s">
        <v>20</v>
      </c>
      <c r="F14" s="25" t="s">
        <v>21</v>
      </c>
      <c r="I14" s="27" t="s">
        <v>22</v>
      </c>
      <c r="J14" s="52" t="str">
        <f>'Rekapitulace stavby'!AN8</f>
        <v>5. 7. 2024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24</v>
      </c>
      <c r="I16" s="27" t="s">
        <v>25</v>
      </c>
      <c r="J16" s="25" t="s">
        <v>1</v>
      </c>
      <c r="L16" s="32"/>
    </row>
    <row r="17" spans="2:12" s="1" customFormat="1" ht="18" customHeight="1">
      <c r="B17" s="32"/>
      <c r="E17" s="25" t="s">
        <v>26</v>
      </c>
      <c r="I17" s="27" t="s">
        <v>27</v>
      </c>
      <c r="J17" s="25" t="s">
        <v>1</v>
      </c>
      <c r="L17" s="32"/>
    </row>
    <row r="18" spans="2:12" s="1" customFormat="1" ht="7.15" customHeight="1">
      <c r="B18" s="32"/>
      <c r="L18" s="32"/>
    </row>
    <row r="19" spans="2:12" s="1" customFormat="1" ht="12" customHeight="1">
      <c r="B19" s="32"/>
      <c r="D19" s="27" t="s">
        <v>28</v>
      </c>
      <c r="I19" s="27" t="s">
        <v>25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51" t="str">
        <f>'Rekapitulace stavby'!E14</f>
        <v>Vyplň údaj</v>
      </c>
      <c r="F20" s="213"/>
      <c r="G20" s="213"/>
      <c r="H20" s="213"/>
      <c r="I20" s="27" t="s">
        <v>27</v>
      </c>
      <c r="J20" s="28" t="str">
        <f>'Rekapitulace stavby'!AN14</f>
        <v>Vyplň údaj</v>
      </c>
      <c r="L20" s="32"/>
    </row>
    <row r="21" spans="2:12" s="1" customFormat="1" ht="7.15" customHeight="1">
      <c r="B21" s="32"/>
      <c r="L21" s="32"/>
    </row>
    <row r="22" spans="2:12" s="1" customFormat="1" ht="12" customHeight="1">
      <c r="B22" s="32"/>
      <c r="D22" s="27" t="s">
        <v>30</v>
      </c>
      <c r="I22" s="27" t="s">
        <v>25</v>
      </c>
      <c r="J22" s="25" t="s">
        <v>1</v>
      </c>
      <c r="L22" s="32"/>
    </row>
    <row r="23" spans="2:12" s="1" customFormat="1" ht="18" customHeight="1">
      <c r="B23" s="32"/>
      <c r="E23" s="25" t="s">
        <v>31</v>
      </c>
      <c r="I23" s="27" t="s">
        <v>27</v>
      </c>
      <c r="J23" s="25" t="s">
        <v>1</v>
      </c>
      <c r="L23" s="32"/>
    </row>
    <row r="24" spans="2:12" s="1" customFormat="1" ht="7.15" customHeight="1">
      <c r="B24" s="32"/>
      <c r="L24" s="32"/>
    </row>
    <row r="25" spans="2:12" s="1" customFormat="1" ht="12" customHeight="1">
      <c r="B25" s="32"/>
      <c r="D25" s="27" t="s">
        <v>33</v>
      </c>
      <c r="I25" s="27" t="s">
        <v>25</v>
      </c>
      <c r="J25" s="25" t="s">
        <v>1</v>
      </c>
      <c r="L25" s="32"/>
    </row>
    <row r="26" spans="2:12" s="1" customFormat="1" ht="18" customHeight="1">
      <c r="B26" s="32"/>
      <c r="E26" s="25" t="s">
        <v>34</v>
      </c>
      <c r="I26" s="27" t="s">
        <v>27</v>
      </c>
      <c r="J26" s="25" t="s">
        <v>1</v>
      </c>
      <c r="L26" s="32"/>
    </row>
    <row r="27" spans="2:12" s="1" customFormat="1" ht="7.15" customHeight="1">
      <c r="B27" s="32"/>
      <c r="L27" s="32"/>
    </row>
    <row r="28" spans="2:12" s="1" customFormat="1" ht="12" customHeight="1">
      <c r="B28" s="32"/>
      <c r="D28" s="27" t="s">
        <v>35</v>
      </c>
      <c r="L28" s="32"/>
    </row>
    <row r="29" spans="2:12" s="7" customFormat="1" ht="16.5" customHeight="1">
      <c r="B29" s="95"/>
      <c r="E29" s="217" t="s">
        <v>1</v>
      </c>
      <c r="F29" s="217"/>
      <c r="G29" s="217"/>
      <c r="H29" s="217"/>
      <c r="L29" s="95"/>
    </row>
    <row r="30" spans="2:12" s="1" customFormat="1" ht="7.15" customHeight="1">
      <c r="B30" s="32"/>
      <c r="L30" s="32"/>
    </row>
    <row r="31" spans="2:12" s="1" customFormat="1" ht="7.1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25.35" customHeight="1">
      <c r="B32" s="32"/>
      <c r="D32" s="97" t="s">
        <v>36</v>
      </c>
      <c r="J32" s="66">
        <f>ROUND(J124, 2)</f>
        <v>0</v>
      </c>
      <c r="L32" s="32"/>
    </row>
    <row r="33" spans="2:12" s="1" customFormat="1" ht="7.1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14.45" customHeight="1">
      <c r="B34" s="32"/>
      <c r="F34" s="35" t="s">
        <v>38</v>
      </c>
      <c r="I34" s="35" t="s">
        <v>37</v>
      </c>
      <c r="J34" s="35" t="s">
        <v>39</v>
      </c>
      <c r="L34" s="32"/>
    </row>
    <row r="35" spans="2:12" s="1" customFormat="1" ht="14.45" customHeight="1">
      <c r="B35" s="32"/>
      <c r="D35" s="55" t="s">
        <v>40</v>
      </c>
      <c r="E35" s="27" t="s">
        <v>41</v>
      </c>
      <c r="F35" s="86">
        <f>ROUND((SUM(BE124:BE270)),  2)</f>
        <v>0</v>
      </c>
      <c r="I35" s="98">
        <v>0.21</v>
      </c>
      <c r="J35" s="86">
        <f>ROUND(((SUM(BE124:BE270))*I35),  2)</f>
        <v>0</v>
      </c>
      <c r="L35" s="32"/>
    </row>
    <row r="36" spans="2:12" s="1" customFormat="1" ht="14.45" customHeight="1">
      <c r="B36" s="32"/>
      <c r="E36" s="27" t="s">
        <v>42</v>
      </c>
      <c r="F36" s="86">
        <f>ROUND((SUM(BF124:BF270)),  2)</f>
        <v>0</v>
      </c>
      <c r="I36" s="98">
        <v>0.12</v>
      </c>
      <c r="J36" s="86">
        <f>ROUND(((SUM(BF124:BF270))*I36),  2)</f>
        <v>0</v>
      </c>
      <c r="L36" s="32"/>
    </row>
    <row r="37" spans="2:12" s="1" customFormat="1" ht="14.45" hidden="1" customHeight="1">
      <c r="B37" s="32"/>
      <c r="E37" s="27" t="s">
        <v>43</v>
      </c>
      <c r="F37" s="86">
        <f>ROUND((SUM(BG124:BG270)),  2)</f>
        <v>0</v>
      </c>
      <c r="I37" s="98">
        <v>0.21</v>
      </c>
      <c r="J37" s="86">
        <f>0</f>
        <v>0</v>
      </c>
      <c r="L37" s="32"/>
    </row>
    <row r="38" spans="2:12" s="1" customFormat="1" ht="14.45" hidden="1" customHeight="1">
      <c r="B38" s="32"/>
      <c r="E38" s="27" t="s">
        <v>44</v>
      </c>
      <c r="F38" s="86">
        <f>ROUND((SUM(BH124:BH270)),  2)</f>
        <v>0</v>
      </c>
      <c r="I38" s="98">
        <v>0.12</v>
      </c>
      <c r="J38" s="86">
        <f>0</f>
        <v>0</v>
      </c>
      <c r="L38" s="32"/>
    </row>
    <row r="39" spans="2:12" s="1" customFormat="1" ht="14.45" hidden="1" customHeight="1">
      <c r="B39" s="32"/>
      <c r="E39" s="27" t="s">
        <v>45</v>
      </c>
      <c r="F39" s="86">
        <f>ROUND((SUM(BI124:BI270)),  2)</f>
        <v>0</v>
      </c>
      <c r="I39" s="98">
        <v>0</v>
      </c>
      <c r="J39" s="86">
        <f>0</f>
        <v>0</v>
      </c>
      <c r="L39" s="32"/>
    </row>
    <row r="40" spans="2:12" s="1" customFormat="1" ht="7.15" customHeight="1">
      <c r="B40" s="32"/>
      <c r="L40" s="32"/>
    </row>
    <row r="41" spans="2:12" s="1" customFormat="1" ht="25.35" customHeight="1">
      <c r="B41" s="32"/>
      <c r="C41" s="99"/>
      <c r="D41" s="100" t="s">
        <v>46</v>
      </c>
      <c r="E41" s="57"/>
      <c r="F41" s="57"/>
      <c r="G41" s="101" t="s">
        <v>47</v>
      </c>
      <c r="H41" s="102" t="s">
        <v>48</v>
      </c>
      <c r="I41" s="57"/>
      <c r="J41" s="103">
        <f>SUM(J32:J39)</f>
        <v>0</v>
      </c>
      <c r="K41" s="104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42"/>
      <c r="J50" s="42"/>
      <c r="K50" s="42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3" t="s">
        <v>51</v>
      </c>
      <c r="E61" s="34"/>
      <c r="F61" s="105" t="s">
        <v>52</v>
      </c>
      <c r="G61" s="43" t="s">
        <v>51</v>
      </c>
      <c r="H61" s="34"/>
      <c r="I61" s="34"/>
      <c r="J61" s="106" t="s">
        <v>52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42"/>
      <c r="J65" s="42"/>
      <c r="K65" s="42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3" t="s">
        <v>51</v>
      </c>
      <c r="E76" s="34"/>
      <c r="F76" s="105" t="s">
        <v>52</v>
      </c>
      <c r="G76" s="43" t="s">
        <v>51</v>
      </c>
      <c r="H76" s="34"/>
      <c r="I76" s="34"/>
      <c r="J76" s="106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7.1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5.15" customHeight="1">
      <c r="B82" s="32"/>
      <c r="C82" s="21" t="s">
        <v>249</v>
      </c>
      <c r="L82" s="32"/>
    </row>
    <row r="83" spans="2:12" s="1" customFormat="1" ht="7.1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49" t="str">
        <f>E7</f>
        <v>Pobytová odlehčovací služba Zábřeh - Sušilova</v>
      </c>
      <c r="F85" s="250"/>
      <c r="G85" s="250"/>
      <c r="H85" s="250"/>
      <c r="L85" s="32"/>
    </row>
    <row r="86" spans="2:12" ht="12" customHeight="1">
      <c r="B86" s="20"/>
      <c r="C86" s="27" t="s">
        <v>191</v>
      </c>
      <c r="L86" s="20"/>
    </row>
    <row r="87" spans="2:12" s="1" customFormat="1" ht="16.5" customHeight="1">
      <c r="B87" s="32"/>
      <c r="E87" s="249" t="s">
        <v>194</v>
      </c>
      <c r="F87" s="248"/>
      <c r="G87" s="248"/>
      <c r="H87" s="248"/>
      <c r="L87" s="32"/>
    </row>
    <row r="88" spans="2:12" s="1" customFormat="1" ht="12" customHeight="1">
      <c r="B88" s="32"/>
      <c r="C88" s="27" t="s">
        <v>3006</v>
      </c>
      <c r="L88" s="32"/>
    </row>
    <row r="89" spans="2:12" s="1" customFormat="1" ht="16.5" customHeight="1">
      <c r="B89" s="32"/>
      <c r="E89" s="243" t="str">
        <f>E11</f>
        <v>ZP - Zařizovací předměty</v>
      </c>
      <c r="F89" s="248"/>
      <c r="G89" s="248"/>
      <c r="H89" s="248"/>
      <c r="L89" s="32"/>
    </row>
    <row r="90" spans="2:12" s="1" customFormat="1" ht="7.15" customHeight="1">
      <c r="B90" s="32"/>
      <c r="L90" s="32"/>
    </row>
    <row r="91" spans="2:12" s="1" customFormat="1" ht="12" customHeight="1">
      <c r="B91" s="32"/>
      <c r="C91" s="27" t="s">
        <v>20</v>
      </c>
      <c r="F91" s="25" t="str">
        <f>F14</f>
        <v xml:space="preserve"> Zábřeh, Sušilova 1375/41</v>
      </c>
      <c r="I91" s="27" t="s">
        <v>22</v>
      </c>
      <c r="J91" s="52" t="str">
        <f>IF(J14="","",J14)</f>
        <v>5. 7. 2024</v>
      </c>
      <c r="L91" s="32"/>
    </row>
    <row r="92" spans="2:12" s="1" customFormat="1" ht="7.15" customHeight="1">
      <c r="B92" s="32"/>
      <c r="L92" s="32"/>
    </row>
    <row r="93" spans="2:12" s="1" customFormat="1" ht="25.7" customHeight="1">
      <c r="B93" s="32"/>
      <c r="C93" s="27" t="s">
        <v>24</v>
      </c>
      <c r="F93" s="25" t="str">
        <f>E17</f>
        <v>Město Zábřeh</v>
      </c>
      <c r="I93" s="27" t="s">
        <v>30</v>
      </c>
      <c r="J93" s="30" t="str">
        <f>E23</f>
        <v>Ing. arch. Josef Hlavatý</v>
      </c>
      <c r="L93" s="32"/>
    </row>
    <row r="94" spans="2:12" s="1" customFormat="1" ht="15.2" customHeight="1">
      <c r="B94" s="32"/>
      <c r="C94" s="27" t="s">
        <v>28</v>
      </c>
      <c r="F94" s="25" t="str">
        <f>IF(E20="","",E20)</f>
        <v>Vyplň údaj</v>
      </c>
      <c r="I94" s="27" t="s">
        <v>33</v>
      </c>
      <c r="J94" s="30" t="str">
        <f>E26</f>
        <v>Martin Škrabal</v>
      </c>
      <c r="L94" s="32"/>
    </row>
    <row r="95" spans="2:12" s="1" customFormat="1" ht="10.15" customHeight="1">
      <c r="B95" s="32"/>
      <c r="L95" s="32"/>
    </row>
    <row r="96" spans="2:12" s="1" customFormat="1" ht="29.25" customHeight="1">
      <c r="B96" s="32"/>
      <c r="C96" s="107" t="s">
        <v>250</v>
      </c>
      <c r="D96" s="99"/>
      <c r="E96" s="99"/>
      <c r="F96" s="99"/>
      <c r="G96" s="99"/>
      <c r="H96" s="99"/>
      <c r="I96" s="99"/>
      <c r="J96" s="108" t="s">
        <v>251</v>
      </c>
      <c r="K96" s="99"/>
      <c r="L96" s="32"/>
    </row>
    <row r="97" spans="2:47" s="1" customFormat="1" ht="10.15" customHeight="1">
      <c r="B97" s="32"/>
      <c r="L97" s="32"/>
    </row>
    <row r="98" spans="2:47" s="1" customFormat="1" ht="22.9" customHeight="1">
      <c r="B98" s="32"/>
      <c r="C98" s="109" t="s">
        <v>252</v>
      </c>
      <c r="J98" s="66">
        <f>J124</f>
        <v>0</v>
      </c>
      <c r="L98" s="32"/>
      <c r="AU98" s="17" t="s">
        <v>253</v>
      </c>
    </row>
    <row r="99" spans="2:47" s="8" customFormat="1" ht="25.15" customHeight="1">
      <c r="B99" s="110"/>
      <c r="D99" s="111" t="s">
        <v>262</v>
      </c>
      <c r="E99" s="112"/>
      <c r="F99" s="112"/>
      <c r="G99" s="112"/>
      <c r="H99" s="112"/>
      <c r="I99" s="112"/>
      <c r="J99" s="113">
        <f>J125</f>
        <v>0</v>
      </c>
      <c r="L99" s="110"/>
    </row>
    <row r="100" spans="2:47" s="9" customFormat="1" ht="19.899999999999999" customHeight="1">
      <c r="B100" s="114"/>
      <c r="D100" s="115" t="s">
        <v>4599</v>
      </c>
      <c r="E100" s="116"/>
      <c r="F100" s="116"/>
      <c r="G100" s="116"/>
      <c r="H100" s="116"/>
      <c r="I100" s="116"/>
      <c r="J100" s="117">
        <f>J126</f>
        <v>0</v>
      </c>
      <c r="L100" s="114"/>
    </row>
    <row r="101" spans="2:47" s="9" customFormat="1" ht="19.899999999999999" customHeight="1">
      <c r="B101" s="114"/>
      <c r="D101" s="115" t="s">
        <v>5354</v>
      </c>
      <c r="E101" s="116"/>
      <c r="F101" s="116"/>
      <c r="G101" s="116"/>
      <c r="H101" s="116"/>
      <c r="I101" s="116"/>
      <c r="J101" s="117">
        <f>J137</f>
        <v>0</v>
      </c>
      <c r="L101" s="114"/>
    </row>
    <row r="102" spans="2:47" s="9" customFormat="1" ht="19.899999999999999" customHeight="1">
      <c r="B102" s="114"/>
      <c r="D102" s="115" t="s">
        <v>5355</v>
      </c>
      <c r="E102" s="116"/>
      <c r="F102" s="116"/>
      <c r="G102" s="116"/>
      <c r="H102" s="116"/>
      <c r="I102" s="116"/>
      <c r="J102" s="117">
        <f>J260</f>
        <v>0</v>
      </c>
      <c r="L102" s="114"/>
    </row>
    <row r="103" spans="2:47" s="1" customFormat="1" ht="21.75" customHeight="1">
      <c r="B103" s="32"/>
      <c r="L103" s="32"/>
    </row>
    <row r="104" spans="2:47" s="1" customFormat="1" ht="7.15" customHeight="1"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32"/>
    </row>
    <row r="108" spans="2:47" s="1" customFormat="1" ht="7.15" customHeight="1"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32"/>
    </row>
    <row r="109" spans="2:47" s="1" customFormat="1" ht="25.15" customHeight="1">
      <c r="B109" s="32"/>
      <c r="C109" s="21" t="s">
        <v>281</v>
      </c>
      <c r="L109" s="32"/>
    </row>
    <row r="110" spans="2:47" s="1" customFormat="1" ht="7.15" customHeight="1">
      <c r="B110" s="32"/>
      <c r="L110" s="32"/>
    </row>
    <row r="111" spans="2:47" s="1" customFormat="1" ht="12" customHeight="1">
      <c r="B111" s="32"/>
      <c r="C111" s="27" t="s">
        <v>16</v>
      </c>
      <c r="L111" s="32"/>
    </row>
    <row r="112" spans="2:47" s="1" customFormat="1" ht="16.5" customHeight="1">
      <c r="B112" s="32"/>
      <c r="E112" s="249" t="str">
        <f>E7</f>
        <v>Pobytová odlehčovací služba Zábřeh - Sušilova</v>
      </c>
      <c r="F112" s="250"/>
      <c r="G112" s="250"/>
      <c r="H112" s="250"/>
      <c r="L112" s="32"/>
    </row>
    <row r="113" spans="2:65" ht="12" customHeight="1">
      <c r="B113" s="20"/>
      <c r="C113" s="27" t="s">
        <v>191</v>
      </c>
      <c r="L113" s="20"/>
    </row>
    <row r="114" spans="2:65" s="1" customFormat="1" ht="16.5" customHeight="1">
      <c r="B114" s="32"/>
      <c r="E114" s="249" t="s">
        <v>194</v>
      </c>
      <c r="F114" s="248"/>
      <c r="G114" s="248"/>
      <c r="H114" s="248"/>
      <c r="L114" s="32"/>
    </row>
    <row r="115" spans="2:65" s="1" customFormat="1" ht="12" customHeight="1">
      <c r="B115" s="32"/>
      <c r="C115" s="27" t="s">
        <v>3006</v>
      </c>
      <c r="L115" s="32"/>
    </row>
    <row r="116" spans="2:65" s="1" customFormat="1" ht="16.5" customHeight="1">
      <c r="B116" s="32"/>
      <c r="E116" s="243" t="str">
        <f>E11</f>
        <v>ZP - Zařizovací předměty</v>
      </c>
      <c r="F116" s="248"/>
      <c r="G116" s="248"/>
      <c r="H116" s="248"/>
      <c r="L116" s="32"/>
    </row>
    <row r="117" spans="2:65" s="1" customFormat="1" ht="7.15" customHeight="1">
      <c r="B117" s="32"/>
      <c r="L117" s="32"/>
    </row>
    <row r="118" spans="2:65" s="1" customFormat="1" ht="12" customHeight="1">
      <c r="B118" s="32"/>
      <c r="C118" s="27" t="s">
        <v>20</v>
      </c>
      <c r="F118" s="25" t="str">
        <f>F14</f>
        <v xml:space="preserve"> Zábřeh, Sušilova 1375/41</v>
      </c>
      <c r="I118" s="27" t="s">
        <v>22</v>
      </c>
      <c r="J118" s="52" t="str">
        <f>IF(J14="","",J14)</f>
        <v>5. 7. 2024</v>
      </c>
      <c r="L118" s="32"/>
    </row>
    <row r="119" spans="2:65" s="1" customFormat="1" ht="7.15" customHeight="1">
      <c r="B119" s="32"/>
      <c r="L119" s="32"/>
    </row>
    <row r="120" spans="2:65" s="1" customFormat="1" ht="25.7" customHeight="1">
      <c r="B120" s="32"/>
      <c r="C120" s="27" t="s">
        <v>24</v>
      </c>
      <c r="F120" s="25" t="str">
        <f>E17</f>
        <v>Město Zábřeh</v>
      </c>
      <c r="I120" s="27" t="s">
        <v>30</v>
      </c>
      <c r="J120" s="30" t="str">
        <f>E23</f>
        <v>Ing. arch. Josef Hlavatý</v>
      </c>
      <c r="L120" s="32"/>
    </row>
    <row r="121" spans="2:65" s="1" customFormat="1" ht="15.2" customHeight="1">
      <c r="B121" s="32"/>
      <c r="C121" s="27" t="s">
        <v>28</v>
      </c>
      <c r="F121" s="25" t="str">
        <f>IF(E20="","",E20)</f>
        <v>Vyplň údaj</v>
      </c>
      <c r="I121" s="27" t="s">
        <v>33</v>
      </c>
      <c r="J121" s="30" t="str">
        <f>E26</f>
        <v>Martin Škrabal</v>
      </c>
      <c r="L121" s="32"/>
    </row>
    <row r="122" spans="2:65" s="1" customFormat="1" ht="10.15" customHeight="1">
      <c r="B122" s="32"/>
      <c r="L122" s="32"/>
    </row>
    <row r="123" spans="2:65" s="10" customFormat="1" ht="29.25" customHeight="1">
      <c r="B123" s="118"/>
      <c r="C123" s="119" t="s">
        <v>282</v>
      </c>
      <c r="D123" s="120" t="s">
        <v>61</v>
      </c>
      <c r="E123" s="120" t="s">
        <v>57</v>
      </c>
      <c r="F123" s="120" t="s">
        <v>58</v>
      </c>
      <c r="G123" s="120" t="s">
        <v>283</v>
      </c>
      <c r="H123" s="120" t="s">
        <v>284</v>
      </c>
      <c r="I123" s="120" t="s">
        <v>285</v>
      </c>
      <c r="J123" s="120" t="s">
        <v>251</v>
      </c>
      <c r="K123" s="121" t="s">
        <v>286</v>
      </c>
      <c r="L123" s="118"/>
      <c r="M123" s="59" t="s">
        <v>1</v>
      </c>
      <c r="N123" s="60" t="s">
        <v>40</v>
      </c>
      <c r="O123" s="60" t="s">
        <v>287</v>
      </c>
      <c r="P123" s="60" t="s">
        <v>288</v>
      </c>
      <c r="Q123" s="60" t="s">
        <v>289</v>
      </c>
      <c r="R123" s="60" t="s">
        <v>290</v>
      </c>
      <c r="S123" s="60" t="s">
        <v>291</v>
      </c>
      <c r="T123" s="61" t="s">
        <v>292</v>
      </c>
    </row>
    <row r="124" spans="2:65" s="1" customFormat="1" ht="22.9" customHeight="1">
      <c r="B124" s="32"/>
      <c r="C124" s="64" t="s">
        <v>293</v>
      </c>
      <c r="J124" s="122">
        <f>BK124</f>
        <v>0</v>
      </c>
      <c r="L124" s="32"/>
      <c r="M124" s="62"/>
      <c r="N124" s="53"/>
      <c r="O124" s="53"/>
      <c r="P124" s="123">
        <f>P125</f>
        <v>0</v>
      </c>
      <c r="Q124" s="53"/>
      <c r="R124" s="123">
        <f>R125</f>
        <v>8.4000000000000019E-2</v>
      </c>
      <c r="S124" s="53"/>
      <c r="T124" s="124">
        <f>T125</f>
        <v>0</v>
      </c>
      <c r="AT124" s="17" t="s">
        <v>75</v>
      </c>
      <c r="AU124" s="17" t="s">
        <v>253</v>
      </c>
      <c r="BK124" s="125">
        <f>BK125</f>
        <v>0</v>
      </c>
    </row>
    <row r="125" spans="2:65" s="11" customFormat="1" ht="25.9" customHeight="1">
      <c r="B125" s="126"/>
      <c r="D125" s="127" t="s">
        <v>75</v>
      </c>
      <c r="E125" s="128" t="s">
        <v>1410</v>
      </c>
      <c r="F125" s="128" t="s">
        <v>1411</v>
      </c>
      <c r="I125" s="129"/>
      <c r="J125" s="130">
        <f>BK125</f>
        <v>0</v>
      </c>
      <c r="L125" s="126"/>
      <c r="M125" s="131"/>
      <c r="P125" s="132">
        <f>P126+P137+P260</f>
        <v>0</v>
      </c>
      <c r="R125" s="132">
        <f>R126+R137+R260</f>
        <v>8.4000000000000019E-2</v>
      </c>
      <c r="T125" s="133">
        <f>T126+T137+T260</f>
        <v>0</v>
      </c>
      <c r="AR125" s="127" t="s">
        <v>85</v>
      </c>
      <c r="AT125" s="134" t="s">
        <v>75</v>
      </c>
      <c r="AU125" s="134" t="s">
        <v>76</v>
      </c>
      <c r="AY125" s="127" t="s">
        <v>296</v>
      </c>
      <c r="BK125" s="135">
        <f>BK126+BK137+BK260</f>
        <v>0</v>
      </c>
    </row>
    <row r="126" spans="2:65" s="11" customFormat="1" ht="22.9" customHeight="1">
      <c r="B126" s="126"/>
      <c r="D126" s="127" t="s">
        <v>75</v>
      </c>
      <c r="E126" s="136" t="s">
        <v>4678</v>
      </c>
      <c r="F126" s="136" t="s">
        <v>4679</v>
      </c>
      <c r="I126" s="129"/>
      <c r="J126" s="137">
        <f>BK126</f>
        <v>0</v>
      </c>
      <c r="L126" s="126"/>
      <c r="M126" s="131"/>
      <c r="P126" s="132">
        <f>SUM(P127:P136)</f>
        <v>0</v>
      </c>
      <c r="R126" s="132">
        <f>SUM(R127:R136)</f>
        <v>2.64E-3</v>
      </c>
      <c r="T126" s="133">
        <f>SUM(T127:T136)</f>
        <v>0</v>
      </c>
      <c r="AR126" s="127" t="s">
        <v>85</v>
      </c>
      <c r="AT126" s="134" t="s">
        <v>75</v>
      </c>
      <c r="AU126" s="134" t="s">
        <v>83</v>
      </c>
      <c r="AY126" s="127" t="s">
        <v>296</v>
      </c>
      <c r="BK126" s="135">
        <f>SUM(BK127:BK136)</f>
        <v>0</v>
      </c>
    </row>
    <row r="127" spans="2:65" s="1" customFormat="1" ht="16.5" customHeight="1">
      <c r="B127" s="32"/>
      <c r="C127" s="138" t="s">
        <v>83</v>
      </c>
      <c r="D127" s="138" t="s">
        <v>298</v>
      </c>
      <c r="E127" s="139" t="s">
        <v>5356</v>
      </c>
      <c r="F127" s="140" t="s">
        <v>5357</v>
      </c>
      <c r="G127" s="141" t="s">
        <v>376</v>
      </c>
      <c r="H127" s="142">
        <v>13</v>
      </c>
      <c r="I127" s="143"/>
      <c r="J127" s="144">
        <f>ROUND(I127*H127,2)</f>
        <v>0</v>
      </c>
      <c r="K127" s="140" t="s">
        <v>302</v>
      </c>
      <c r="L127" s="32"/>
      <c r="M127" s="145" t="s">
        <v>1</v>
      </c>
      <c r="N127" s="146" t="s">
        <v>41</v>
      </c>
      <c r="P127" s="147">
        <f>O127*H127</f>
        <v>0</v>
      </c>
      <c r="Q127" s="147">
        <v>1.8000000000000001E-4</v>
      </c>
      <c r="R127" s="147">
        <f>Q127*H127</f>
        <v>2.3400000000000001E-3</v>
      </c>
      <c r="S127" s="147">
        <v>0</v>
      </c>
      <c r="T127" s="148">
        <f>S127*H127</f>
        <v>0</v>
      </c>
      <c r="AR127" s="149" t="s">
        <v>378</v>
      </c>
      <c r="AT127" s="149" t="s">
        <v>298</v>
      </c>
      <c r="AU127" s="149" t="s">
        <v>85</v>
      </c>
      <c r="AY127" s="17" t="s">
        <v>296</v>
      </c>
      <c r="BE127" s="150">
        <f>IF(N127="základní",J127,0)</f>
        <v>0</v>
      </c>
      <c r="BF127" s="150">
        <f>IF(N127="snížená",J127,0)</f>
        <v>0</v>
      </c>
      <c r="BG127" s="150">
        <f>IF(N127="zákl. přenesená",J127,0)</f>
        <v>0</v>
      </c>
      <c r="BH127" s="150">
        <f>IF(N127="sníž. přenesená",J127,0)</f>
        <v>0</v>
      </c>
      <c r="BI127" s="150">
        <f>IF(N127="nulová",J127,0)</f>
        <v>0</v>
      </c>
      <c r="BJ127" s="17" t="s">
        <v>83</v>
      </c>
      <c r="BK127" s="150">
        <f>ROUND(I127*H127,2)</f>
        <v>0</v>
      </c>
      <c r="BL127" s="17" t="s">
        <v>378</v>
      </c>
      <c r="BM127" s="149" t="s">
        <v>5358</v>
      </c>
    </row>
    <row r="128" spans="2:65" s="12" customFormat="1">
      <c r="B128" s="151"/>
      <c r="D128" s="152" t="s">
        <v>304</v>
      </c>
      <c r="E128" s="153" t="s">
        <v>1</v>
      </c>
      <c r="F128" s="154" t="s">
        <v>5359</v>
      </c>
      <c r="H128" s="155">
        <v>13</v>
      </c>
      <c r="I128" s="156"/>
      <c r="L128" s="151"/>
      <c r="M128" s="157"/>
      <c r="T128" s="158"/>
      <c r="AT128" s="153" t="s">
        <v>304</v>
      </c>
      <c r="AU128" s="153" t="s">
        <v>85</v>
      </c>
      <c r="AV128" s="12" t="s">
        <v>85</v>
      </c>
      <c r="AW128" s="12" t="s">
        <v>32</v>
      </c>
      <c r="AX128" s="12" t="s">
        <v>76</v>
      </c>
      <c r="AY128" s="153" t="s">
        <v>296</v>
      </c>
    </row>
    <row r="129" spans="2:65" s="13" customFormat="1">
      <c r="B129" s="159"/>
      <c r="D129" s="152" t="s">
        <v>304</v>
      </c>
      <c r="E129" s="160" t="s">
        <v>1</v>
      </c>
      <c r="F129" s="161" t="s">
        <v>306</v>
      </c>
      <c r="H129" s="162">
        <v>13</v>
      </c>
      <c r="I129" s="163"/>
      <c r="L129" s="159"/>
      <c r="M129" s="164"/>
      <c r="T129" s="165"/>
      <c r="AT129" s="160" t="s">
        <v>304</v>
      </c>
      <c r="AU129" s="160" t="s">
        <v>85</v>
      </c>
      <c r="AV129" s="13" t="s">
        <v>94</v>
      </c>
      <c r="AW129" s="13" t="s">
        <v>32</v>
      </c>
      <c r="AX129" s="13" t="s">
        <v>76</v>
      </c>
      <c r="AY129" s="160" t="s">
        <v>296</v>
      </c>
    </row>
    <row r="130" spans="2:65" s="14" customFormat="1">
      <c r="B130" s="166"/>
      <c r="D130" s="152" t="s">
        <v>304</v>
      </c>
      <c r="E130" s="167" t="s">
        <v>1</v>
      </c>
      <c r="F130" s="168" t="s">
        <v>308</v>
      </c>
      <c r="H130" s="169">
        <v>13</v>
      </c>
      <c r="I130" s="170"/>
      <c r="L130" s="166"/>
      <c r="M130" s="171"/>
      <c r="T130" s="172"/>
      <c r="AT130" s="167" t="s">
        <v>304</v>
      </c>
      <c r="AU130" s="167" t="s">
        <v>85</v>
      </c>
      <c r="AV130" s="14" t="s">
        <v>107</v>
      </c>
      <c r="AW130" s="14" t="s">
        <v>32</v>
      </c>
      <c r="AX130" s="14" t="s">
        <v>83</v>
      </c>
      <c r="AY130" s="167" t="s">
        <v>296</v>
      </c>
    </row>
    <row r="131" spans="2:65" s="1" customFormat="1" ht="16.5" customHeight="1">
      <c r="B131" s="32"/>
      <c r="C131" s="173" t="s">
        <v>85</v>
      </c>
      <c r="D131" s="173" t="s">
        <v>343</v>
      </c>
      <c r="E131" s="174" t="s">
        <v>5360</v>
      </c>
      <c r="F131" s="175" t="s">
        <v>5361</v>
      </c>
      <c r="G131" s="176" t="s">
        <v>1102</v>
      </c>
      <c r="H131" s="177">
        <v>13</v>
      </c>
      <c r="I131" s="178"/>
      <c r="J131" s="179">
        <f>ROUND(I131*H131,2)</f>
        <v>0</v>
      </c>
      <c r="K131" s="175" t="s">
        <v>1</v>
      </c>
      <c r="L131" s="180"/>
      <c r="M131" s="181" t="s">
        <v>1</v>
      </c>
      <c r="N131" s="182" t="s">
        <v>41</v>
      </c>
      <c r="P131" s="147">
        <f>O131*H131</f>
        <v>0</v>
      </c>
      <c r="Q131" s="147">
        <v>0</v>
      </c>
      <c r="R131" s="147">
        <f>Q131*H131</f>
        <v>0</v>
      </c>
      <c r="S131" s="147">
        <v>0</v>
      </c>
      <c r="T131" s="148">
        <f>S131*H131</f>
        <v>0</v>
      </c>
      <c r="AR131" s="149" t="s">
        <v>479</v>
      </c>
      <c r="AT131" s="149" t="s">
        <v>343</v>
      </c>
      <c r="AU131" s="149" t="s">
        <v>85</v>
      </c>
      <c r="AY131" s="17" t="s">
        <v>296</v>
      </c>
      <c r="BE131" s="150">
        <f>IF(N131="základní",J131,0)</f>
        <v>0</v>
      </c>
      <c r="BF131" s="150">
        <f>IF(N131="snížená",J131,0)</f>
        <v>0</v>
      </c>
      <c r="BG131" s="150">
        <f>IF(N131="zákl. přenesená",J131,0)</f>
        <v>0</v>
      </c>
      <c r="BH131" s="150">
        <f>IF(N131="sníž. přenesená",J131,0)</f>
        <v>0</v>
      </c>
      <c r="BI131" s="150">
        <f>IF(N131="nulová",J131,0)</f>
        <v>0</v>
      </c>
      <c r="BJ131" s="17" t="s">
        <v>83</v>
      </c>
      <c r="BK131" s="150">
        <f>ROUND(I131*H131,2)</f>
        <v>0</v>
      </c>
      <c r="BL131" s="17" t="s">
        <v>378</v>
      </c>
      <c r="BM131" s="149" t="s">
        <v>5362</v>
      </c>
    </row>
    <row r="132" spans="2:65" s="1" customFormat="1" ht="24.2" customHeight="1">
      <c r="B132" s="32"/>
      <c r="C132" s="138" t="s">
        <v>94</v>
      </c>
      <c r="D132" s="138" t="s">
        <v>298</v>
      </c>
      <c r="E132" s="139" t="s">
        <v>5363</v>
      </c>
      <c r="F132" s="140" t="s">
        <v>5364</v>
      </c>
      <c r="G132" s="141" t="s">
        <v>376</v>
      </c>
      <c r="H132" s="142">
        <v>2</v>
      </c>
      <c r="I132" s="143"/>
      <c r="J132" s="144">
        <f>ROUND(I132*H132,2)</f>
        <v>0</v>
      </c>
      <c r="K132" s="140" t="s">
        <v>302</v>
      </c>
      <c r="L132" s="32"/>
      <c r="M132" s="145" t="s">
        <v>1</v>
      </c>
      <c r="N132" s="146" t="s">
        <v>41</v>
      </c>
      <c r="P132" s="147">
        <f>O132*H132</f>
        <v>0</v>
      </c>
      <c r="Q132" s="147">
        <v>1.4999999999999999E-4</v>
      </c>
      <c r="R132" s="147">
        <f>Q132*H132</f>
        <v>2.9999999999999997E-4</v>
      </c>
      <c r="S132" s="147">
        <v>0</v>
      </c>
      <c r="T132" s="148">
        <f>S132*H132</f>
        <v>0</v>
      </c>
      <c r="AR132" s="149" t="s">
        <v>378</v>
      </c>
      <c r="AT132" s="149" t="s">
        <v>298</v>
      </c>
      <c r="AU132" s="149" t="s">
        <v>85</v>
      </c>
      <c r="AY132" s="17" t="s">
        <v>296</v>
      </c>
      <c r="BE132" s="150">
        <f>IF(N132="základní",J132,0)</f>
        <v>0</v>
      </c>
      <c r="BF132" s="150">
        <f>IF(N132="snížená",J132,0)</f>
        <v>0</v>
      </c>
      <c r="BG132" s="150">
        <f>IF(N132="zákl. přenesená",J132,0)</f>
        <v>0</v>
      </c>
      <c r="BH132" s="150">
        <f>IF(N132="sníž. přenesená",J132,0)</f>
        <v>0</v>
      </c>
      <c r="BI132" s="150">
        <f>IF(N132="nulová",J132,0)</f>
        <v>0</v>
      </c>
      <c r="BJ132" s="17" t="s">
        <v>83</v>
      </c>
      <c r="BK132" s="150">
        <f>ROUND(I132*H132,2)</f>
        <v>0</v>
      </c>
      <c r="BL132" s="17" t="s">
        <v>378</v>
      </c>
      <c r="BM132" s="149" t="s">
        <v>5365</v>
      </c>
    </row>
    <row r="133" spans="2:65" s="12" customFormat="1">
      <c r="B133" s="151"/>
      <c r="D133" s="152" t="s">
        <v>304</v>
      </c>
      <c r="E133" s="153" t="s">
        <v>1</v>
      </c>
      <c r="F133" s="154" t="s">
        <v>5366</v>
      </c>
      <c r="H133" s="155">
        <v>2</v>
      </c>
      <c r="I133" s="156"/>
      <c r="L133" s="151"/>
      <c r="M133" s="157"/>
      <c r="T133" s="158"/>
      <c r="AT133" s="153" t="s">
        <v>304</v>
      </c>
      <c r="AU133" s="153" t="s">
        <v>85</v>
      </c>
      <c r="AV133" s="12" t="s">
        <v>85</v>
      </c>
      <c r="AW133" s="12" t="s">
        <v>32</v>
      </c>
      <c r="AX133" s="12" t="s">
        <v>76</v>
      </c>
      <c r="AY133" s="153" t="s">
        <v>296</v>
      </c>
    </row>
    <row r="134" spans="2:65" s="14" customFormat="1">
      <c r="B134" s="166"/>
      <c r="D134" s="152" t="s">
        <v>304</v>
      </c>
      <c r="E134" s="167" t="s">
        <v>1</v>
      </c>
      <c r="F134" s="168" t="s">
        <v>308</v>
      </c>
      <c r="H134" s="169">
        <v>2</v>
      </c>
      <c r="I134" s="170"/>
      <c r="L134" s="166"/>
      <c r="M134" s="171"/>
      <c r="T134" s="172"/>
      <c r="AT134" s="167" t="s">
        <v>304</v>
      </c>
      <c r="AU134" s="167" t="s">
        <v>85</v>
      </c>
      <c r="AV134" s="14" t="s">
        <v>107</v>
      </c>
      <c r="AW134" s="14" t="s">
        <v>32</v>
      </c>
      <c r="AX134" s="14" t="s">
        <v>83</v>
      </c>
      <c r="AY134" s="167" t="s">
        <v>296</v>
      </c>
    </row>
    <row r="135" spans="2:65" s="1" customFormat="1" ht="16.5" customHeight="1">
      <c r="B135" s="32"/>
      <c r="C135" s="173" t="s">
        <v>107</v>
      </c>
      <c r="D135" s="173" t="s">
        <v>343</v>
      </c>
      <c r="E135" s="174" t="s">
        <v>5367</v>
      </c>
      <c r="F135" s="175" t="s">
        <v>5368</v>
      </c>
      <c r="G135" s="176" t="s">
        <v>1102</v>
      </c>
      <c r="H135" s="177">
        <v>2</v>
      </c>
      <c r="I135" s="178"/>
      <c r="J135" s="179">
        <f>ROUND(I135*H135,2)</f>
        <v>0</v>
      </c>
      <c r="K135" s="175" t="s">
        <v>1</v>
      </c>
      <c r="L135" s="180"/>
      <c r="M135" s="181" t="s">
        <v>1</v>
      </c>
      <c r="N135" s="182" t="s">
        <v>41</v>
      </c>
      <c r="P135" s="147">
        <f>O135*H135</f>
        <v>0</v>
      </c>
      <c r="Q135" s="147">
        <v>0</v>
      </c>
      <c r="R135" s="147">
        <f>Q135*H135</f>
        <v>0</v>
      </c>
      <c r="S135" s="147">
        <v>0</v>
      </c>
      <c r="T135" s="148">
        <f>S135*H135</f>
        <v>0</v>
      </c>
      <c r="AR135" s="149" t="s">
        <v>479</v>
      </c>
      <c r="AT135" s="149" t="s">
        <v>343</v>
      </c>
      <c r="AU135" s="149" t="s">
        <v>85</v>
      </c>
      <c r="AY135" s="17" t="s">
        <v>296</v>
      </c>
      <c r="BE135" s="150">
        <f>IF(N135="základní",J135,0)</f>
        <v>0</v>
      </c>
      <c r="BF135" s="150">
        <f>IF(N135="snížená",J135,0)</f>
        <v>0</v>
      </c>
      <c r="BG135" s="150">
        <f>IF(N135="zákl. přenesená",J135,0)</f>
        <v>0</v>
      </c>
      <c r="BH135" s="150">
        <f>IF(N135="sníž. přenesená",J135,0)</f>
        <v>0</v>
      </c>
      <c r="BI135" s="150">
        <f>IF(N135="nulová",J135,0)</f>
        <v>0</v>
      </c>
      <c r="BJ135" s="17" t="s">
        <v>83</v>
      </c>
      <c r="BK135" s="150">
        <f>ROUND(I135*H135,2)</f>
        <v>0</v>
      </c>
      <c r="BL135" s="17" t="s">
        <v>378</v>
      </c>
      <c r="BM135" s="149" t="s">
        <v>5369</v>
      </c>
    </row>
    <row r="136" spans="2:65" s="1" customFormat="1" ht="24.2" customHeight="1">
      <c r="B136" s="32"/>
      <c r="C136" s="138" t="s">
        <v>332</v>
      </c>
      <c r="D136" s="138" t="s">
        <v>298</v>
      </c>
      <c r="E136" s="139" t="s">
        <v>5370</v>
      </c>
      <c r="F136" s="140" t="s">
        <v>5371</v>
      </c>
      <c r="G136" s="141" t="s">
        <v>1517</v>
      </c>
      <c r="H136" s="189"/>
      <c r="I136" s="143"/>
      <c r="J136" s="144">
        <f>ROUND(I136*H136,2)</f>
        <v>0</v>
      </c>
      <c r="K136" s="140" t="s">
        <v>302</v>
      </c>
      <c r="L136" s="32"/>
      <c r="M136" s="145" t="s">
        <v>1</v>
      </c>
      <c r="N136" s="146" t="s">
        <v>41</v>
      </c>
      <c r="P136" s="147">
        <f>O136*H136</f>
        <v>0</v>
      </c>
      <c r="Q136" s="147">
        <v>0</v>
      </c>
      <c r="R136" s="147">
        <f>Q136*H136</f>
        <v>0</v>
      </c>
      <c r="S136" s="147">
        <v>0</v>
      </c>
      <c r="T136" s="148">
        <f>S136*H136</f>
        <v>0</v>
      </c>
      <c r="AR136" s="149" t="s">
        <v>378</v>
      </c>
      <c r="AT136" s="149" t="s">
        <v>298</v>
      </c>
      <c r="AU136" s="149" t="s">
        <v>85</v>
      </c>
      <c r="AY136" s="17" t="s">
        <v>296</v>
      </c>
      <c r="BE136" s="150">
        <f>IF(N136="základní",J136,0)</f>
        <v>0</v>
      </c>
      <c r="BF136" s="150">
        <f>IF(N136="snížená",J136,0)</f>
        <v>0</v>
      </c>
      <c r="BG136" s="150">
        <f>IF(N136="zákl. přenesená",J136,0)</f>
        <v>0</v>
      </c>
      <c r="BH136" s="150">
        <f>IF(N136="sníž. přenesená",J136,0)</f>
        <v>0</v>
      </c>
      <c r="BI136" s="150">
        <f>IF(N136="nulová",J136,0)</f>
        <v>0</v>
      </c>
      <c r="BJ136" s="17" t="s">
        <v>83</v>
      </c>
      <c r="BK136" s="150">
        <f>ROUND(I136*H136,2)</f>
        <v>0</v>
      </c>
      <c r="BL136" s="17" t="s">
        <v>378</v>
      </c>
      <c r="BM136" s="149" t="s">
        <v>5372</v>
      </c>
    </row>
    <row r="137" spans="2:65" s="11" customFormat="1" ht="22.9" customHeight="1">
      <c r="B137" s="126"/>
      <c r="D137" s="127" t="s">
        <v>75</v>
      </c>
      <c r="E137" s="136" t="s">
        <v>5373</v>
      </c>
      <c r="F137" s="136" t="s">
        <v>5374</v>
      </c>
      <c r="I137" s="129"/>
      <c r="J137" s="137">
        <f>BK137</f>
        <v>0</v>
      </c>
      <c r="L137" s="126"/>
      <c r="M137" s="131"/>
      <c r="P137" s="132">
        <f>SUM(P138:P259)</f>
        <v>0</v>
      </c>
      <c r="R137" s="132">
        <f>SUM(R138:R259)</f>
        <v>8.1360000000000016E-2</v>
      </c>
      <c r="T137" s="133">
        <f>SUM(T138:T259)</f>
        <v>0</v>
      </c>
      <c r="AR137" s="127" t="s">
        <v>85</v>
      </c>
      <c r="AT137" s="134" t="s">
        <v>75</v>
      </c>
      <c r="AU137" s="134" t="s">
        <v>83</v>
      </c>
      <c r="AY137" s="127" t="s">
        <v>296</v>
      </c>
      <c r="BK137" s="135">
        <f>SUM(BK138:BK259)</f>
        <v>0</v>
      </c>
    </row>
    <row r="138" spans="2:65" s="1" customFormat="1" ht="21.75" customHeight="1">
      <c r="B138" s="32"/>
      <c r="C138" s="138" t="s">
        <v>336</v>
      </c>
      <c r="D138" s="138" t="s">
        <v>298</v>
      </c>
      <c r="E138" s="139" t="s">
        <v>5375</v>
      </c>
      <c r="F138" s="140" t="s">
        <v>5376</v>
      </c>
      <c r="G138" s="141" t="s">
        <v>376</v>
      </c>
      <c r="H138" s="142">
        <v>22</v>
      </c>
      <c r="I138" s="143"/>
      <c r="J138" s="144">
        <f>ROUND(I138*H138,2)</f>
        <v>0</v>
      </c>
      <c r="K138" s="140" t="s">
        <v>302</v>
      </c>
      <c r="L138" s="32"/>
      <c r="M138" s="145" t="s">
        <v>1</v>
      </c>
      <c r="N138" s="146" t="s">
        <v>41</v>
      </c>
      <c r="P138" s="147">
        <f>O138*H138</f>
        <v>0</v>
      </c>
      <c r="Q138" s="147">
        <v>1.1900000000000001E-3</v>
      </c>
      <c r="R138" s="147">
        <f>Q138*H138</f>
        <v>2.6180000000000002E-2</v>
      </c>
      <c r="S138" s="147">
        <v>0</v>
      </c>
      <c r="T138" s="148">
        <f>S138*H138</f>
        <v>0</v>
      </c>
      <c r="AR138" s="149" t="s">
        <v>378</v>
      </c>
      <c r="AT138" s="149" t="s">
        <v>298</v>
      </c>
      <c r="AU138" s="149" t="s">
        <v>85</v>
      </c>
      <c r="AY138" s="17" t="s">
        <v>296</v>
      </c>
      <c r="BE138" s="150">
        <f>IF(N138="základní",J138,0)</f>
        <v>0</v>
      </c>
      <c r="BF138" s="150">
        <f>IF(N138="snížená",J138,0)</f>
        <v>0</v>
      </c>
      <c r="BG138" s="150">
        <f>IF(N138="zákl. přenesená",J138,0)</f>
        <v>0</v>
      </c>
      <c r="BH138" s="150">
        <f>IF(N138="sníž. přenesená",J138,0)</f>
        <v>0</v>
      </c>
      <c r="BI138" s="150">
        <f>IF(N138="nulová",J138,0)</f>
        <v>0</v>
      </c>
      <c r="BJ138" s="17" t="s">
        <v>83</v>
      </c>
      <c r="BK138" s="150">
        <f>ROUND(I138*H138,2)</f>
        <v>0</v>
      </c>
      <c r="BL138" s="17" t="s">
        <v>378</v>
      </c>
      <c r="BM138" s="149" t="s">
        <v>5377</v>
      </c>
    </row>
    <row r="139" spans="2:65" s="12" customFormat="1">
      <c r="B139" s="151"/>
      <c r="D139" s="152" t="s">
        <v>304</v>
      </c>
      <c r="E139" s="153" t="s">
        <v>1</v>
      </c>
      <c r="F139" s="154" t="s">
        <v>5378</v>
      </c>
      <c r="H139" s="155">
        <v>6</v>
      </c>
      <c r="I139" s="156"/>
      <c r="L139" s="151"/>
      <c r="M139" s="157"/>
      <c r="T139" s="158"/>
      <c r="AT139" s="153" t="s">
        <v>304</v>
      </c>
      <c r="AU139" s="153" t="s">
        <v>85</v>
      </c>
      <c r="AV139" s="12" t="s">
        <v>85</v>
      </c>
      <c r="AW139" s="12" t="s">
        <v>32</v>
      </c>
      <c r="AX139" s="12" t="s">
        <v>76</v>
      </c>
      <c r="AY139" s="153" t="s">
        <v>296</v>
      </c>
    </row>
    <row r="140" spans="2:65" s="12" customFormat="1">
      <c r="B140" s="151"/>
      <c r="D140" s="152" t="s">
        <v>304</v>
      </c>
      <c r="E140" s="153" t="s">
        <v>1</v>
      </c>
      <c r="F140" s="154" t="s">
        <v>5379</v>
      </c>
      <c r="H140" s="155">
        <v>16</v>
      </c>
      <c r="I140" s="156"/>
      <c r="L140" s="151"/>
      <c r="M140" s="157"/>
      <c r="T140" s="158"/>
      <c r="AT140" s="153" t="s">
        <v>304</v>
      </c>
      <c r="AU140" s="153" t="s">
        <v>85</v>
      </c>
      <c r="AV140" s="12" t="s">
        <v>85</v>
      </c>
      <c r="AW140" s="12" t="s">
        <v>32</v>
      </c>
      <c r="AX140" s="12" t="s">
        <v>76</v>
      </c>
      <c r="AY140" s="153" t="s">
        <v>296</v>
      </c>
    </row>
    <row r="141" spans="2:65" s="13" customFormat="1">
      <c r="B141" s="159"/>
      <c r="D141" s="152" t="s">
        <v>304</v>
      </c>
      <c r="E141" s="160" t="s">
        <v>1</v>
      </c>
      <c r="F141" s="161" t="s">
        <v>306</v>
      </c>
      <c r="H141" s="162">
        <v>22</v>
      </c>
      <c r="I141" s="163"/>
      <c r="L141" s="159"/>
      <c r="M141" s="164"/>
      <c r="T141" s="165"/>
      <c r="AT141" s="160" t="s">
        <v>304</v>
      </c>
      <c r="AU141" s="160" t="s">
        <v>85</v>
      </c>
      <c r="AV141" s="13" t="s">
        <v>94</v>
      </c>
      <c r="AW141" s="13" t="s">
        <v>32</v>
      </c>
      <c r="AX141" s="13" t="s">
        <v>76</v>
      </c>
      <c r="AY141" s="160" t="s">
        <v>296</v>
      </c>
    </row>
    <row r="142" spans="2:65" s="14" customFormat="1">
      <c r="B142" s="166"/>
      <c r="D142" s="152" t="s">
        <v>304</v>
      </c>
      <c r="E142" s="167" t="s">
        <v>1</v>
      </c>
      <c r="F142" s="168" t="s">
        <v>308</v>
      </c>
      <c r="H142" s="169">
        <v>22</v>
      </c>
      <c r="I142" s="170"/>
      <c r="L142" s="166"/>
      <c r="M142" s="171"/>
      <c r="T142" s="172"/>
      <c r="AT142" s="167" t="s">
        <v>304</v>
      </c>
      <c r="AU142" s="167" t="s">
        <v>85</v>
      </c>
      <c r="AV142" s="14" t="s">
        <v>107</v>
      </c>
      <c r="AW142" s="14" t="s">
        <v>32</v>
      </c>
      <c r="AX142" s="14" t="s">
        <v>83</v>
      </c>
      <c r="AY142" s="167" t="s">
        <v>296</v>
      </c>
    </row>
    <row r="143" spans="2:65" s="1" customFormat="1" ht="24.2" customHeight="1">
      <c r="B143" s="32"/>
      <c r="C143" s="173" t="s">
        <v>342</v>
      </c>
      <c r="D143" s="173" t="s">
        <v>343</v>
      </c>
      <c r="E143" s="174" t="s">
        <v>5380</v>
      </c>
      <c r="F143" s="175" t="s">
        <v>5381</v>
      </c>
      <c r="G143" s="176" t="s">
        <v>1102</v>
      </c>
      <c r="H143" s="177">
        <v>6</v>
      </c>
      <c r="I143" s="178"/>
      <c r="J143" s="179">
        <f>ROUND(I143*H143,2)</f>
        <v>0</v>
      </c>
      <c r="K143" s="175" t="s">
        <v>1</v>
      </c>
      <c r="L143" s="180"/>
      <c r="M143" s="181" t="s">
        <v>1</v>
      </c>
      <c r="N143" s="182" t="s">
        <v>41</v>
      </c>
      <c r="P143" s="147">
        <f>O143*H143</f>
        <v>0</v>
      </c>
      <c r="Q143" s="147">
        <v>0</v>
      </c>
      <c r="R143" s="147">
        <f>Q143*H143</f>
        <v>0</v>
      </c>
      <c r="S143" s="147">
        <v>0</v>
      </c>
      <c r="T143" s="148">
        <f>S143*H143</f>
        <v>0</v>
      </c>
      <c r="AR143" s="149" t="s">
        <v>479</v>
      </c>
      <c r="AT143" s="149" t="s">
        <v>343</v>
      </c>
      <c r="AU143" s="149" t="s">
        <v>85</v>
      </c>
      <c r="AY143" s="17" t="s">
        <v>296</v>
      </c>
      <c r="BE143" s="150">
        <f>IF(N143="základní",J143,0)</f>
        <v>0</v>
      </c>
      <c r="BF143" s="150">
        <f>IF(N143="snížená",J143,0)</f>
        <v>0</v>
      </c>
      <c r="BG143" s="150">
        <f>IF(N143="zákl. přenesená",J143,0)</f>
        <v>0</v>
      </c>
      <c r="BH143" s="150">
        <f>IF(N143="sníž. přenesená",J143,0)</f>
        <v>0</v>
      </c>
      <c r="BI143" s="150">
        <f>IF(N143="nulová",J143,0)</f>
        <v>0</v>
      </c>
      <c r="BJ143" s="17" t="s">
        <v>83</v>
      </c>
      <c r="BK143" s="150">
        <f>ROUND(I143*H143,2)</f>
        <v>0</v>
      </c>
      <c r="BL143" s="17" t="s">
        <v>378</v>
      </c>
      <c r="BM143" s="149" t="s">
        <v>5382</v>
      </c>
    </row>
    <row r="144" spans="2:65" s="1" customFormat="1" ht="24.2" customHeight="1">
      <c r="B144" s="32"/>
      <c r="C144" s="173" t="s">
        <v>347</v>
      </c>
      <c r="D144" s="173" t="s">
        <v>343</v>
      </c>
      <c r="E144" s="174" t="s">
        <v>5383</v>
      </c>
      <c r="F144" s="175" t="s">
        <v>5384</v>
      </c>
      <c r="G144" s="176" t="s">
        <v>1102</v>
      </c>
      <c r="H144" s="177">
        <v>16</v>
      </c>
      <c r="I144" s="178"/>
      <c r="J144" s="179">
        <f>ROUND(I144*H144,2)</f>
        <v>0</v>
      </c>
      <c r="K144" s="175" t="s">
        <v>1</v>
      </c>
      <c r="L144" s="180"/>
      <c r="M144" s="181" t="s">
        <v>1</v>
      </c>
      <c r="N144" s="182" t="s">
        <v>41</v>
      </c>
      <c r="P144" s="147">
        <f>O144*H144</f>
        <v>0</v>
      </c>
      <c r="Q144" s="147">
        <v>0</v>
      </c>
      <c r="R144" s="147">
        <f>Q144*H144</f>
        <v>0</v>
      </c>
      <c r="S144" s="147">
        <v>0</v>
      </c>
      <c r="T144" s="148">
        <f>S144*H144</f>
        <v>0</v>
      </c>
      <c r="AR144" s="149" t="s">
        <v>479</v>
      </c>
      <c r="AT144" s="149" t="s">
        <v>343</v>
      </c>
      <c r="AU144" s="149" t="s">
        <v>85</v>
      </c>
      <c r="AY144" s="17" t="s">
        <v>296</v>
      </c>
      <c r="BE144" s="150">
        <f>IF(N144="základní",J144,0)</f>
        <v>0</v>
      </c>
      <c r="BF144" s="150">
        <f>IF(N144="snížená",J144,0)</f>
        <v>0</v>
      </c>
      <c r="BG144" s="150">
        <f>IF(N144="zákl. přenesená",J144,0)</f>
        <v>0</v>
      </c>
      <c r="BH144" s="150">
        <f>IF(N144="sníž. přenesená",J144,0)</f>
        <v>0</v>
      </c>
      <c r="BI144" s="150">
        <f>IF(N144="nulová",J144,0)</f>
        <v>0</v>
      </c>
      <c r="BJ144" s="17" t="s">
        <v>83</v>
      </c>
      <c r="BK144" s="150">
        <f>ROUND(I144*H144,2)</f>
        <v>0</v>
      </c>
      <c r="BL144" s="17" t="s">
        <v>378</v>
      </c>
      <c r="BM144" s="149" t="s">
        <v>5385</v>
      </c>
    </row>
    <row r="145" spans="2:65" s="1" customFormat="1" ht="21.75" customHeight="1">
      <c r="B145" s="32"/>
      <c r="C145" s="138" t="s">
        <v>354</v>
      </c>
      <c r="D145" s="138" t="s">
        <v>298</v>
      </c>
      <c r="E145" s="139" t="s">
        <v>5386</v>
      </c>
      <c r="F145" s="140" t="s">
        <v>5387</v>
      </c>
      <c r="G145" s="141" t="s">
        <v>1341</v>
      </c>
      <c r="H145" s="142">
        <v>24</v>
      </c>
      <c r="I145" s="143"/>
      <c r="J145" s="144">
        <f>ROUND(I145*H145,2)</f>
        <v>0</v>
      </c>
      <c r="K145" s="140" t="s">
        <v>302</v>
      </c>
      <c r="L145" s="32"/>
      <c r="M145" s="145" t="s">
        <v>1</v>
      </c>
      <c r="N145" s="146" t="s">
        <v>41</v>
      </c>
      <c r="P145" s="147">
        <f>O145*H145</f>
        <v>0</v>
      </c>
      <c r="Q145" s="147">
        <v>1.73E-3</v>
      </c>
      <c r="R145" s="147">
        <f>Q145*H145</f>
        <v>4.1520000000000001E-2</v>
      </c>
      <c r="S145" s="147">
        <v>0</v>
      </c>
      <c r="T145" s="148">
        <f>S145*H145</f>
        <v>0</v>
      </c>
      <c r="AR145" s="149" t="s">
        <v>378</v>
      </c>
      <c r="AT145" s="149" t="s">
        <v>298</v>
      </c>
      <c r="AU145" s="149" t="s">
        <v>85</v>
      </c>
      <c r="AY145" s="17" t="s">
        <v>296</v>
      </c>
      <c r="BE145" s="150">
        <f>IF(N145="základní",J145,0)</f>
        <v>0</v>
      </c>
      <c r="BF145" s="150">
        <f>IF(N145="snížená",J145,0)</f>
        <v>0</v>
      </c>
      <c r="BG145" s="150">
        <f>IF(N145="zákl. přenesená",J145,0)</f>
        <v>0</v>
      </c>
      <c r="BH145" s="150">
        <f>IF(N145="sníž. přenesená",J145,0)</f>
        <v>0</v>
      </c>
      <c r="BI145" s="150">
        <f>IF(N145="nulová",J145,0)</f>
        <v>0</v>
      </c>
      <c r="BJ145" s="17" t="s">
        <v>83</v>
      </c>
      <c r="BK145" s="150">
        <f>ROUND(I145*H145,2)</f>
        <v>0</v>
      </c>
      <c r="BL145" s="17" t="s">
        <v>378</v>
      </c>
      <c r="BM145" s="149" t="s">
        <v>5388</v>
      </c>
    </row>
    <row r="146" spans="2:65" s="12" customFormat="1">
      <c r="B146" s="151"/>
      <c r="D146" s="152" t="s">
        <v>304</v>
      </c>
      <c r="E146" s="153" t="s">
        <v>1</v>
      </c>
      <c r="F146" s="154" t="s">
        <v>5389</v>
      </c>
      <c r="H146" s="155">
        <v>10</v>
      </c>
      <c r="I146" s="156"/>
      <c r="L146" s="151"/>
      <c r="M146" s="157"/>
      <c r="T146" s="158"/>
      <c r="AT146" s="153" t="s">
        <v>304</v>
      </c>
      <c r="AU146" s="153" t="s">
        <v>85</v>
      </c>
      <c r="AV146" s="12" t="s">
        <v>85</v>
      </c>
      <c r="AW146" s="12" t="s">
        <v>32</v>
      </c>
      <c r="AX146" s="12" t="s">
        <v>76</v>
      </c>
      <c r="AY146" s="153" t="s">
        <v>296</v>
      </c>
    </row>
    <row r="147" spans="2:65" s="12" customFormat="1">
      <c r="B147" s="151"/>
      <c r="D147" s="152" t="s">
        <v>304</v>
      </c>
      <c r="E147" s="153" t="s">
        <v>1</v>
      </c>
      <c r="F147" s="154" t="s">
        <v>5390</v>
      </c>
      <c r="H147" s="155">
        <v>7</v>
      </c>
      <c r="I147" s="156"/>
      <c r="L147" s="151"/>
      <c r="M147" s="157"/>
      <c r="T147" s="158"/>
      <c r="AT147" s="153" t="s">
        <v>304</v>
      </c>
      <c r="AU147" s="153" t="s">
        <v>85</v>
      </c>
      <c r="AV147" s="12" t="s">
        <v>85</v>
      </c>
      <c r="AW147" s="12" t="s">
        <v>32</v>
      </c>
      <c r="AX147" s="12" t="s">
        <v>76</v>
      </c>
      <c r="AY147" s="153" t="s">
        <v>296</v>
      </c>
    </row>
    <row r="148" spans="2:65" s="12" customFormat="1">
      <c r="B148" s="151"/>
      <c r="D148" s="152" t="s">
        <v>304</v>
      </c>
      <c r="E148" s="153" t="s">
        <v>1</v>
      </c>
      <c r="F148" s="154" t="s">
        <v>5391</v>
      </c>
      <c r="H148" s="155">
        <v>7</v>
      </c>
      <c r="I148" s="156"/>
      <c r="L148" s="151"/>
      <c r="M148" s="157"/>
      <c r="T148" s="158"/>
      <c r="AT148" s="153" t="s">
        <v>304</v>
      </c>
      <c r="AU148" s="153" t="s">
        <v>85</v>
      </c>
      <c r="AV148" s="12" t="s">
        <v>85</v>
      </c>
      <c r="AW148" s="12" t="s">
        <v>32</v>
      </c>
      <c r="AX148" s="12" t="s">
        <v>76</v>
      </c>
      <c r="AY148" s="153" t="s">
        <v>296</v>
      </c>
    </row>
    <row r="149" spans="2:65" s="13" customFormat="1">
      <c r="B149" s="159"/>
      <c r="D149" s="152" t="s">
        <v>304</v>
      </c>
      <c r="E149" s="160" t="s">
        <v>1</v>
      </c>
      <c r="F149" s="161" t="s">
        <v>306</v>
      </c>
      <c r="H149" s="162">
        <v>24</v>
      </c>
      <c r="I149" s="163"/>
      <c r="L149" s="159"/>
      <c r="M149" s="164"/>
      <c r="T149" s="165"/>
      <c r="AT149" s="160" t="s">
        <v>304</v>
      </c>
      <c r="AU149" s="160" t="s">
        <v>85</v>
      </c>
      <c r="AV149" s="13" t="s">
        <v>94</v>
      </c>
      <c r="AW149" s="13" t="s">
        <v>32</v>
      </c>
      <c r="AX149" s="13" t="s">
        <v>76</v>
      </c>
      <c r="AY149" s="160" t="s">
        <v>296</v>
      </c>
    </row>
    <row r="150" spans="2:65" s="14" customFormat="1">
      <c r="B150" s="166"/>
      <c r="D150" s="152" t="s">
        <v>304</v>
      </c>
      <c r="E150" s="167" t="s">
        <v>1</v>
      </c>
      <c r="F150" s="168" t="s">
        <v>308</v>
      </c>
      <c r="H150" s="169">
        <v>24</v>
      </c>
      <c r="I150" s="170"/>
      <c r="L150" s="166"/>
      <c r="M150" s="171"/>
      <c r="T150" s="172"/>
      <c r="AT150" s="167" t="s">
        <v>304</v>
      </c>
      <c r="AU150" s="167" t="s">
        <v>85</v>
      </c>
      <c r="AV150" s="14" t="s">
        <v>107</v>
      </c>
      <c r="AW150" s="14" t="s">
        <v>32</v>
      </c>
      <c r="AX150" s="14" t="s">
        <v>83</v>
      </c>
      <c r="AY150" s="167" t="s">
        <v>296</v>
      </c>
    </row>
    <row r="151" spans="2:65" s="1" customFormat="1" ht="24.2" customHeight="1">
      <c r="B151" s="32"/>
      <c r="C151" s="173" t="s">
        <v>358</v>
      </c>
      <c r="D151" s="173" t="s">
        <v>343</v>
      </c>
      <c r="E151" s="174" t="s">
        <v>5392</v>
      </c>
      <c r="F151" s="175" t="s">
        <v>5393</v>
      </c>
      <c r="G151" s="176" t="s">
        <v>1102</v>
      </c>
      <c r="H151" s="177">
        <v>10</v>
      </c>
      <c r="I151" s="178"/>
      <c r="J151" s="179">
        <f>ROUND(I151*H151,2)</f>
        <v>0</v>
      </c>
      <c r="K151" s="175" t="s">
        <v>1</v>
      </c>
      <c r="L151" s="180"/>
      <c r="M151" s="181" t="s">
        <v>1</v>
      </c>
      <c r="N151" s="182" t="s">
        <v>41</v>
      </c>
      <c r="P151" s="147">
        <f>O151*H151</f>
        <v>0</v>
      </c>
      <c r="Q151" s="147">
        <v>0</v>
      </c>
      <c r="R151" s="147">
        <f>Q151*H151</f>
        <v>0</v>
      </c>
      <c r="S151" s="147">
        <v>0</v>
      </c>
      <c r="T151" s="148">
        <f>S151*H151</f>
        <v>0</v>
      </c>
      <c r="AR151" s="149" t="s">
        <v>479</v>
      </c>
      <c r="AT151" s="149" t="s">
        <v>343</v>
      </c>
      <c r="AU151" s="149" t="s">
        <v>85</v>
      </c>
      <c r="AY151" s="17" t="s">
        <v>296</v>
      </c>
      <c r="BE151" s="150">
        <f>IF(N151="základní",J151,0)</f>
        <v>0</v>
      </c>
      <c r="BF151" s="150">
        <f>IF(N151="snížená",J151,0)</f>
        <v>0</v>
      </c>
      <c r="BG151" s="150">
        <f>IF(N151="zákl. přenesená",J151,0)</f>
        <v>0</v>
      </c>
      <c r="BH151" s="150">
        <f>IF(N151="sníž. přenesená",J151,0)</f>
        <v>0</v>
      </c>
      <c r="BI151" s="150">
        <f>IF(N151="nulová",J151,0)</f>
        <v>0</v>
      </c>
      <c r="BJ151" s="17" t="s">
        <v>83</v>
      </c>
      <c r="BK151" s="150">
        <f>ROUND(I151*H151,2)</f>
        <v>0</v>
      </c>
      <c r="BL151" s="17" t="s">
        <v>378</v>
      </c>
      <c r="BM151" s="149" t="s">
        <v>5394</v>
      </c>
    </row>
    <row r="152" spans="2:65" s="1" customFormat="1" ht="24.2" customHeight="1">
      <c r="B152" s="32"/>
      <c r="C152" s="173" t="s">
        <v>365</v>
      </c>
      <c r="D152" s="173" t="s">
        <v>343</v>
      </c>
      <c r="E152" s="174" t="s">
        <v>5395</v>
      </c>
      <c r="F152" s="175" t="s">
        <v>5396</v>
      </c>
      <c r="G152" s="176" t="s">
        <v>1102</v>
      </c>
      <c r="H152" s="177">
        <v>7</v>
      </c>
      <c r="I152" s="178"/>
      <c r="J152" s="179">
        <f>ROUND(I152*H152,2)</f>
        <v>0</v>
      </c>
      <c r="K152" s="175" t="s">
        <v>1</v>
      </c>
      <c r="L152" s="180"/>
      <c r="M152" s="181" t="s">
        <v>1</v>
      </c>
      <c r="N152" s="182" t="s">
        <v>41</v>
      </c>
      <c r="P152" s="147">
        <f>O152*H152</f>
        <v>0</v>
      </c>
      <c r="Q152" s="147">
        <v>0</v>
      </c>
      <c r="R152" s="147">
        <f>Q152*H152</f>
        <v>0</v>
      </c>
      <c r="S152" s="147">
        <v>0</v>
      </c>
      <c r="T152" s="148">
        <f>S152*H152</f>
        <v>0</v>
      </c>
      <c r="AR152" s="149" t="s">
        <v>479</v>
      </c>
      <c r="AT152" s="149" t="s">
        <v>343</v>
      </c>
      <c r="AU152" s="149" t="s">
        <v>85</v>
      </c>
      <c r="AY152" s="17" t="s">
        <v>296</v>
      </c>
      <c r="BE152" s="150">
        <f>IF(N152="základní",J152,0)</f>
        <v>0</v>
      </c>
      <c r="BF152" s="150">
        <f>IF(N152="snížená",J152,0)</f>
        <v>0</v>
      </c>
      <c r="BG152" s="150">
        <f>IF(N152="zákl. přenesená",J152,0)</f>
        <v>0</v>
      </c>
      <c r="BH152" s="150">
        <f>IF(N152="sníž. přenesená",J152,0)</f>
        <v>0</v>
      </c>
      <c r="BI152" s="150">
        <f>IF(N152="nulová",J152,0)</f>
        <v>0</v>
      </c>
      <c r="BJ152" s="17" t="s">
        <v>83</v>
      </c>
      <c r="BK152" s="150">
        <f>ROUND(I152*H152,2)</f>
        <v>0</v>
      </c>
      <c r="BL152" s="17" t="s">
        <v>378</v>
      </c>
      <c r="BM152" s="149" t="s">
        <v>5397</v>
      </c>
    </row>
    <row r="153" spans="2:65" s="1" customFormat="1" ht="24.2" customHeight="1">
      <c r="B153" s="32"/>
      <c r="C153" s="173" t="s">
        <v>8</v>
      </c>
      <c r="D153" s="173" t="s">
        <v>343</v>
      </c>
      <c r="E153" s="174" t="s">
        <v>5398</v>
      </c>
      <c r="F153" s="175" t="s">
        <v>5399</v>
      </c>
      <c r="G153" s="176" t="s">
        <v>1102</v>
      </c>
      <c r="H153" s="177">
        <v>7</v>
      </c>
      <c r="I153" s="178"/>
      <c r="J153" s="179">
        <f>ROUND(I153*H153,2)</f>
        <v>0</v>
      </c>
      <c r="K153" s="175" t="s">
        <v>1</v>
      </c>
      <c r="L153" s="180"/>
      <c r="M153" s="181" t="s">
        <v>1</v>
      </c>
      <c r="N153" s="182" t="s">
        <v>41</v>
      </c>
      <c r="P153" s="147">
        <f>O153*H153</f>
        <v>0</v>
      </c>
      <c r="Q153" s="147">
        <v>0</v>
      </c>
      <c r="R153" s="147">
        <f>Q153*H153</f>
        <v>0</v>
      </c>
      <c r="S153" s="147">
        <v>0</v>
      </c>
      <c r="T153" s="148">
        <f>S153*H153</f>
        <v>0</v>
      </c>
      <c r="AR153" s="149" t="s">
        <v>479</v>
      </c>
      <c r="AT153" s="149" t="s">
        <v>343</v>
      </c>
      <c r="AU153" s="149" t="s">
        <v>85</v>
      </c>
      <c r="AY153" s="17" t="s">
        <v>296</v>
      </c>
      <c r="BE153" s="150">
        <f>IF(N153="základní",J153,0)</f>
        <v>0</v>
      </c>
      <c r="BF153" s="150">
        <f>IF(N153="snížená",J153,0)</f>
        <v>0</v>
      </c>
      <c r="BG153" s="150">
        <f>IF(N153="zákl. přenesená",J153,0)</f>
        <v>0</v>
      </c>
      <c r="BH153" s="150">
        <f>IF(N153="sníž. přenesená",J153,0)</f>
        <v>0</v>
      </c>
      <c r="BI153" s="150">
        <f>IF(N153="nulová",J153,0)</f>
        <v>0</v>
      </c>
      <c r="BJ153" s="17" t="s">
        <v>83</v>
      </c>
      <c r="BK153" s="150">
        <f>ROUND(I153*H153,2)</f>
        <v>0</v>
      </c>
      <c r="BL153" s="17" t="s">
        <v>378</v>
      </c>
      <c r="BM153" s="149" t="s">
        <v>5400</v>
      </c>
    </row>
    <row r="154" spans="2:65" s="1" customFormat="1" ht="16.5" customHeight="1">
      <c r="B154" s="32"/>
      <c r="C154" s="138" t="s">
        <v>373</v>
      </c>
      <c r="D154" s="138" t="s">
        <v>298</v>
      </c>
      <c r="E154" s="139" t="s">
        <v>5401</v>
      </c>
      <c r="F154" s="140" t="s">
        <v>5402</v>
      </c>
      <c r="G154" s="141" t="s">
        <v>1341</v>
      </c>
      <c r="H154" s="142">
        <v>1</v>
      </c>
      <c r="I154" s="143"/>
      <c r="J154" s="144">
        <f>ROUND(I154*H154,2)</f>
        <v>0</v>
      </c>
      <c r="K154" s="140" t="s">
        <v>302</v>
      </c>
      <c r="L154" s="32"/>
      <c r="M154" s="145" t="s">
        <v>1</v>
      </c>
      <c r="N154" s="146" t="s">
        <v>41</v>
      </c>
      <c r="P154" s="147">
        <f>O154*H154</f>
        <v>0</v>
      </c>
      <c r="Q154" s="147">
        <v>3.4000000000000002E-4</v>
      </c>
      <c r="R154" s="147">
        <f>Q154*H154</f>
        <v>3.4000000000000002E-4</v>
      </c>
      <c r="S154" s="147">
        <v>0</v>
      </c>
      <c r="T154" s="148">
        <f>S154*H154</f>
        <v>0</v>
      </c>
      <c r="AR154" s="149" t="s">
        <v>378</v>
      </c>
      <c r="AT154" s="149" t="s">
        <v>298</v>
      </c>
      <c r="AU154" s="149" t="s">
        <v>85</v>
      </c>
      <c r="AY154" s="17" t="s">
        <v>296</v>
      </c>
      <c r="BE154" s="150">
        <f>IF(N154="základní",J154,0)</f>
        <v>0</v>
      </c>
      <c r="BF154" s="150">
        <f>IF(N154="snížená",J154,0)</f>
        <v>0</v>
      </c>
      <c r="BG154" s="150">
        <f>IF(N154="zákl. přenesená",J154,0)</f>
        <v>0</v>
      </c>
      <c r="BH154" s="150">
        <f>IF(N154="sníž. přenesená",J154,0)</f>
        <v>0</v>
      </c>
      <c r="BI154" s="150">
        <f>IF(N154="nulová",J154,0)</f>
        <v>0</v>
      </c>
      <c r="BJ154" s="17" t="s">
        <v>83</v>
      </c>
      <c r="BK154" s="150">
        <f>ROUND(I154*H154,2)</f>
        <v>0</v>
      </c>
      <c r="BL154" s="17" t="s">
        <v>378</v>
      </c>
      <c r="BM154" s="149" t="s">
        <v>5403</v>
      </c>
    </row>
    <row r="155" spans="2:65" s="12" customFormat="1">
      <c r="B155" s="151"/>
      <c r="D155" s="152" t="s">
        <v>304</v>
      </c>
      <c r="E155" s="153" t="s">
        <v>1</v>
      </c>
      <c r="F155" s="154" t="s">
        <v>5404</v>
      </c>
      <c r="H155" s="155">
        <v>1</v>
      </c>
      <c r="I155" s="156"/>
      <c r="L155" s="151"/>
      <c r="M155" s="157"/>
      <c r="T155" s="158"/>
      <c r="AT155" s="153" t="s">
        <v>304</v>
      </c>
      <c r="AU155" s="153" t="s">
        <v>85</v>
      </c>
      <c r="AV155" s="12" t="s">
        <v>85</v>
      </c>
      <c r="AW155" s="12" t="s">
        <v>32</v>
      </c>
      <c r="AX155" s="12" t="s">
        <v>76</v>
      </c>
      <c r="AY155" s="153" t="s">
        <v>296</v>
      </c>
    </row>
    <row r="156" spans="2:65" s="13" customFormat="1">
      <c r="B156" s="159"/>
      <c r="D156" s="152" t="s">
        <v>304</v>
      </c>
      <c r="E156" s="160" t="s">
        <v>1</v>
      </c>
      <c r="F156" s="161" t="s">
        <v>306</v>
      </c>
      <c r="H156" s="162">
        <v>1</v>
      </c>
      <c r="I156" s="163"/>
      <c r="L156" s="159"/>
      <c r="M156" s="164"/>
      <c r="T156" s="165"/>
      <c r="AT156" s="160" t="s">
        <v>304</v>
      </c>
      <c r="AU156" s="160" t="s">
        <v>85</v>
      </c>
      <c r="AV156" s="13" t="s">
        <v>94</v>
      </c>
      <c r="AW156" s="13" t="s">
        <v>32</v>
      </c>
      <c r="AX156" s="13" t="s">
        <v>76</v>
      </c>
      <c r="AY156" s="160" t="s">
        <v>296</v>
      </c>
    </row>
    <row r="157" spans="2:65" s="14" customFormat="1">
      <c r="B157" s="166"/>
      <c r="D157" s="152" t="s">
        <v>304</v>
      </c>
      <c r="E157" s="167" t="s">
        <v>1</v>
      </c>
      <c r="F157" s="168" t="s">
        <v>308</v>
      </c>
      <c r="H157" s="169">
        <v>1</v>
      </c>
      <c r="I157" s="170"/>
      <c r="L157" s="166"/>
      <c r="M157" s="171"/>
      <c r="T157" s="172"/>
      <c r="AT157" s="167" t="s">
        <v>304</v>
      </c>
      <c r="AU157" s="167" t="s">
        <v>85</v>
      </c>
      <c r="AV157" s="14" t="s">
        <v>107</v>
      </c>
      <c r="AW157" s="14" t="s">
        <v>32</v>
      </c>
      <c r="AX157" s="14" t="s">
        <v>83</v>
      </c>
      <c r="AY157" s="167" t="s">
        <v>296</v>
      </c>
    </row>
    <row r="158" spans="2:65" s="1" customFormat="1" ht="16.5" customHeight="1">
      <c r="B158" s="32"/>
      <c r="C158" s="173" t="s">
        <v>379</v>
      </c>
      <c r="D158" s="173" t="s">
        <v>343</v>
      </c>
      <c r="E158" s="174" t="s">
        <v>5405</v>
      </c>
      <c r="F158" s="175" t="s">
        <v>5406</v>
      </c>
      <c r="G158" s="176" t="s">
        <v>1102</v>
      </c>
      <c r="H158" s="177">
        <v>1</v>
      </c>
      <c r="I158" s="178"/>
      <c r="J158" s="179">
        <f>ROUND(I158*H158,2)</f>
        <v>0</v>
      </c>
      <c r="K158" s="175" t="s">
        <v>1</v>
      </c>
      <c r="L158" s="180"/>
      <c r="M158" s="181" t="s">
        <v>1</v>
      </c>
      <c r="N158" s="182" t="s">
        <v>41</v>
      </c>
      <c r="P158" s="147">
        <f>O158*H158</f>
        <v>0</v>
      </c>
      <c r="Q158" s="147">
        <v>0</v>
      </c>
      <c r="R158" s="147">
        <f>Q158*H158</f>
        <v>0</v>
      </c>
      <c r="S158" s="147">
        <v>0</v>
      </c>
      <c r="T158" s="148">
        <f>S158*H158</f>
        <v>0</v>
      </c>
      <c r="AR158" s="149" t="s">
        <v>479</v>
      </c>
      <c r="AT158" s="149" t="s">
        <v>343</v>
      </c>
      <c r="AU158" s="149" t="s">
        <v>85</v>
      </c>
      <c r="AY158" s="17" t="s">
        <v>296</v>
      </c>
      <c r="BE158" s="150">
        <f>IF(N158="základní",J158,0)</f>
        <v>0</v>
      </c>
      <c r="BF158" s="150">
        <f>IF(N158="snížená",J158,0)</f>
        <v>0</v>
      </c>
      <c r="BG158" s="150">
        <f>IF(N158="zákl. přenesená",J158,0)</f>
        <v>0</v>
      </c>
      <c r="BH158" s="150">
        <f>IF(N158="sníž. přenesená",J158,0)</f>
        <v>0</v>
      </c>
      <c r="BI158" s="150">
        <f>IF(N158="nulová",J158,0)</f>
        <v>0</v>
      </c>
      <c r="BJ158" s="17" t="s">
        <v>83</v>
      </c>
      <c r="BK158" s="150">
        <f>ROUND(I158*H158,2)</f>
        <v>0</v>
      </c>
      <c r="BL158" s="17" t="s">
        <v>378</v>
      </c>
      <c r="BM158" s="149" t="s">
        <v>5407</v>
      </c>
    </row>
    <row r="159" spans="2:65" s="1" customFormat="1" ht="16.5" customHeight="1">
      <c r="B159" s="32"/>
      <c r="C159" s="138" t="s">
        <v>385</v>
      </c>
      <c r="D159" s="138" t="s">
        <v>298</v>
      </c>
      <c r="E159" s="139" t="s">
        <v>5408</v>
      </c>
      <c r="F159" s="140" t="s">
        <v>5409</v>
      </c>
      <c r="G159" s="141" t="s">
        <v>376</v>
      </c>
      <c r="H159" s="142">
        <v>48</v>
      </c>
      <c r="I159" s="143"/>
      <c r="J159" s="144">
        <f>ROUND(I159*H159,2)</f>
        <v>0</v>
      </c>
      <c r="K159" s="140" t="s">
        <v>302</v>
      </c>
      <c r="L159" s="32"/>
      <c r="M159" s="145" t="s">
        <v>1</v>
      </c>
      <c r="N159" s="146" t="s">
        <v>41</v>
      </c>
      <c r="P159" s="147">
        <f>O159*H159</f>
        <v>0</v>
      </c>
      <c r="Q159" s="147">
        <v>0</v>
      </c>
      <c r="R159" s="147">
        <f>Q159*H159</f>
        <v>0</v>
      </c>
      <c r="S159" s="147">
        <v>0</v>
      </c>
      <c r="T159" s="148">
        <f>S159*H159</f>
        <v>0</v>
      </c>
      <c r="AR159" s="149" t="s">
        <v>378</v>
      </c>
      <c r="AT159" s="149" t="s">
        <v>298</v>
      </c>
      <c r="AU159" s="149" t="s">
        <v>85</v>
      </c>
      <c r="AY159" s="17" t="s">
        <v>296</v>
      </c>
      <c r="BE159" s="150">
        <f>IF(N159="základní",J159,0)</f>
        <v>0</v>
      </c>
      <c r="BF159" s="150">
        <f>IF(N159="snížená",J159,0)</f>
        <v>0</v>
      </c>
      <c r="BG159" s="150">
        <f>IF(N159="zákl. přenesená",J159,0)</f>
        <v>0</v>
      </c>
      <c r="BH159" s="150">
        <f>IF(N159="sníž. přenesená",J159,0)</f>
        <v>0</v>
      </c>
      <c r="BI159" s="150">
        <f>IF(N159="nulová",J159,0)</f>
        <v>0</v>
      </c>
      <c r="BJ159" s="17" t="s">
        <v>83</v>
      </c>
      <c r="BK159" s="150">
        <f>ROUND(I159*H159,2)</f>
        <v>0</v>
      </c>
      <c r="BL159" s="17" t="s">
        <v>378</v>
      </c>
      <c r="BM159" s="149" t="s">
        <v>5410</v>
      </c>
    </row>
    <row r="160" spans="2:65" s="12" customFormat="1">
      <c r="B160" s="151"/>
      <c r="D160" s="152" t="s">
        <v>304</v>
      </c>
      <c r="E160" s="153" t="s">
        <v>1</v>
      </c>
      <c r="F160" s="154" t="s">
        <v>5411</v>
      </c>
      <c r="H160" s="155">
        <v>24</v>
      </c>
      <c r="I160" s="156"/>
      <c r="L160" s="151"/>
      <c r="M160" s="157"/>
      <c r="T160" s="158"/>
      <c r="AT160" s="153" t="s">
        <v>304</v>
      </c>
      <c r="AU160" s="153" t="s">
        <v>85</v>
      </c>
      <c r="AV160" s="12" t="s">
        <v>85</v>
      </c>
      <c r="AW160" s="12" t="s">
        <v>32</v>
      </c>
      <c r="AX160" s="12" t="s">
        <v>76</v>
      </c>
      <c r="AY160" s="153" t="s">
        <v>296</v>
      </c>
    </row>
    <row r="161" spans="2:65" s="12" customFormat="1">
      <c r="B161" s="151"/>
      <c r="D161" s="152" t="s">
        <v>304</v>
      </c>
      <c r="E161" s="153" t="s">
        <v>1</v>
      </c>
      <c r="F161" s="154" t="s">
        <v>5412</v>
      </c>
      <c r="H161" s="155">
        <v>24</v>
      </c>
      <c r="I161" s="156"/>
      <c r="L161" s="151"/>
      <c r="M161" s="157"/>
      <c r="T161" s="158"/>
      <c r="AT161" s="153" t="s">
        <v>304</v>
      </c>
      <c r="AU161" s="153" t="s">
        <v>85</v>
      </c>
      <c r="AV161" s="12" t="s">
        <v>85</v>
      </c>
      <c r="AW161" s="12" t="s">
        <v>32</v>
      </c>
      <c r="AX161" s="12" t="s">
        <v>76</v>
      </c>
      <c r="AY161" s="153" t="s">
        <v>296</v>
      </c>
    </row>
    <row r="162" spans="2:65" s="13" customFormat="1">
      <c r="B162" s="159"/>
      <c r="D162" s="152" t="s">
        <v>304</v>
      </c>
      <c r="E162" s="160" t="s">
        <v>1</v>
      </c>
      <c r="F162" s="161" t="s">
        <v>306</v>
      </c>
      <c r="H162" s="162">
        <v>48</v>
      </c>
      <c r="I162" s="163"/>
      <c r="L162" s="159"/>
      <c r="M162" s="164"/>
      <c r="T162" s="165"/>
      <c r="AT162" s="160" t="s">
        <v>304</v>
      </c>
      <c r="AU162" s="160" t="s">
        <v>85</v>
      </c>
      <c r="AV162" s="13" t="s">
        <v>94</v>
      </c>
      <c r="AW162" s="13" t="s">
        <v>32</v>
      </c>
      <c r="AX162" s="13" t="s">
        <v>76</v>
      </c>
      <c r="AY162" s="160" t="s">
        <v>296</v>
      </c>
    </row>
    <row r="163" spans="2:65" s="14" customFormat="1">
      <c r="B163" s="166"/>
      <c r="D163" s="152" t="s">
        <v>304</v>
      </c>
      <c r="E163" s="167" t="s">
        <v>1</v>
      </c>
      <c r="F163" s="168" t="s">
        <v>308</v>
      </c>
      <c r="H163" s="169">
        <v>48</v>
      </c>
      <c r="I163" s="170"/>
      <c r="L163" s="166"/>
      <c r="M163" s="171"/>
      <c r="T163" s="172"/>
      <c r="AT163" s="167" t="s">
        <v>304</v>
      </c>
      <c r="AU163" s="167" t="s">
        <v>85</v>
      </c>
      <c r="AV163" s="14" t="s">
        <v>107</v>
      </c>
      <c r="AW163" s="14" t="s">
        <v>32</v>
      </c>
      <c r="AX163" s="14" t="s">
        <v>83</v>
      </c>
      <c r="AY163" s="167" t="s">
        <v>296</v>
      </c>
    </row>
    <row r="164" spans="2:65" s="1" customFormat="1" ht="21.75" customHeight="1">
      <c r="B164" s="32"/>
      <c r="C164" s="173" t="s">
        <v>378</v>
      </c>
      <c r="D164" s="173" t="s">
        <v>343</v>
      </c>
      <c r="E164" s="174" t="s">
        <v>5413</v>
      </c>
      <c r="F164" s="175" t="s">
        <v>5414</v>
      </c>
      <c r="G164" s="176" t="s">
        <v>1102</v>
      </c>
      <c r="H164" s="177">
        <v>24</v>
      </c>
      <c r="I164" s="178"/>
      <c r="J164" s="179">
        <f>ROUND(I164*H164,2)</f>
        <v>0</v>
      </c>
      <c r="K164" s="175" t="s">
        <v>1</v>
      </c>
      <c r="L164" s="180"/>
      <c r="M164" s="181" t="s">
        <v>1</v>
      </c>
      <c r="N164" s="182" t="s">
        <v>41</v>
      </c>
      <c r="P164" s="147">
        <f>O164*H164</f>
        <v>0</v>
      </c>
      <c r="Q164" s="147">
        <v>0</v>
      </c>
      <c r="R164" s="147">
        <f>Q164*H164</f>
        <v>0</v>
      </c>
      <c r="S164" s="147">
        <v>0</v>
      </c>
      <c r="T164" s="148">
        <f>S164*H164</f>
        <v>0</v>
      </c>
      <c r="AR164" s="149" t="s">
        <v>479</v>
      </c>
      <c r="AT164" s="149" t="s">
        <v>343</v>
      </c>
      <c r="AU164" s="149" t="s">
        <v>85</v>
      </c>
      <c r="AY164" s="17" t="s">
        <v>296</v>
      </c>
      <c r="BE164" s="150">
        <f>IF(N164="základní",J164,0)</f>
        <v>0</v>
      </c>
      <c r="BF164" s="150">
        <f>IF(N164="snížená",J164,0)</f>
        <v>0</v>
      </c>
      <c r="BG164" s="150">
        <f>IF(N164="zákl. přenesená",J164,0)</f>
        <v>0</v>
      </c>
      <c r="BH164" s="150">
        <f>IF(N164="sníž. přenesená",J164,0)</f>
        <v>0</v>
      </c>
      <c r="BI164" s="150">
        <f>IF(N164="nulová",J164,0)</f>
        <v>0</v>
      </c>
      <c r="BJ164" s="17" t="s">
        <v>83</v>
      </c>
      <c r="BK164" s="150">
        <f>ROUND(I164*H164,2)</f>
        <v>0</v>
      </c>
      <c r="BL164" s="17" t="s">
        <v>378</v>
      </c>
      <c r="BM164" s="149" t="s">
        <v>5415</v>
      </c>
    </row>
    <row r="165" spans="2:65" s="1" customFormat="1" ht="24.2" customHeight="1">
      <c r="B165" s="32"/>
      <c r="C165" s="173" t="s">
        <v>393</v>
      </c>
      <c r="D165" s="173" t="s">
        <v>343</v>
      </c>
      <c r="E165" s="174" t="s">
        <v>5416</v>
      </c>
      <c r="F165" s="175" t="s">
        <v>5417</v>
      </c>
      <c r="G165" s="176" t="s">
        <v>1102</v>
      </c>
      <c r="H165" s="177">
        <v>24</v>
      </c>
      <c r="I165" s="178"/>
      <c r="J165" s="179">
        <f>ROUND(I165*H165,2)</f>
        <v>0</v>
      </c>
      <c r="K165" s="175" t="s">
        <v>1</v>
      </c>
      <c r="L165" s="180"/>
      <c r="M165" s="181" t="s">
        <v>1</v>
      </c>
      <c r="N165" s="182" t="s">
        <v>41</v>
      </c>
      <c r="P165" s="147">
        <f>O165*H165</f>
        <v>0</v>
      </c>
      <c r="Q165" s="147">
        <v>0</v>
      </c>
      <c r="R165" s="147">
        <f>Q165*H165</f>
        <v>0</v>
      </c>
      <c r="S165" s="147">
        <v>0</v>
      </c>
      <c r="T165" s="148">
        <f>S165*H165</f>
        <v>0</v>
      </c>
      <c r="AR165" s="149" t="s">
        <v>479</v>
      </c>
      <c r="AT165" s="149" t="s">
        <v>343</v>
      </c>
      <c r="AU165" s="149" t="s">
        <v>85</v>
      </c>
      <c r="AY165" s="17" t="s">
        <v>296</v>
      </c>
      <c r="BE165" s="150">
        <f>IF(N165="základní",J165,0)</f>
        <v>0</v>
      </c>
      <c r="BF165" s="150">
        <f>IF(N165="snížená",J165,0)</f>
        <v>0</v>
      </c>
      <c r="BG165" s="150">
        <f>IF(N165="zákl. přenesená",J165,0)</f>
        <v>0</v>
      </c>
      <c r="BH165" s="150">
        <f>IF(N165="sníž. přenesená",J165,0)</f>
        <v>0</v>
      </c>
      <c r="BI165" s="150">
        <f>IF(N165="nulová",J165,0)</f>
        <v>0</v>
      </c>
      <c r="BJ165" s="17" t="s">
        <v>83</v>
      </c>
      <c r="BK165" s="150">
        <f>ROUND(I165*H165,2)</f>
        <v>0</v>
      </c>
      <c r="BL165" s="17" t="s">
        <v>378</v>
      </c>
      <c r="BM165" s="149" t="s">
        <v>5418</v>
      </c>
    </row>
    <row r="166" spans="2:65" s="1" customFormat="1" ht="16.5" customHeight="1">
      <c r="B166" s="32"/>
      <c r="C166" s="138" t="s">
        <v>397</v>
      </c>
      <c r="D166" s="138" t="s">
        <v>298</v>
      </c>
      <c r="E166" s="139" t="s">
        <v>5419</v>
      </c>
      <c r="F166" s="140" t="s">
        <v>5420</v>
      </c>
      <c r="G166" s="141" t="s">
        <v>376</v>
      </c>
      <c r="H166" s="142">
        <v>22</v>
      </c>
      <c r="I166" s="143"/>
      <c r="J166" s="144">
        <f>ROUND(I166*H166,2)</f>
        <v>0</v>
      </c>
      <c r="K166" s="140" t="s">
        <v>302</v>
      </c>
      <c r="L166" s="32"/>
      <c r="M166" s="145" t="s">
        <v>1</v>
      </c>
      <c r="N166" s="146" t="s">
        <v>41</v>
      </c>
      <c r="P166" s="147">
        <f>O166*H166</f>
        <v>0</v>
      </c>
      <c r="Q166" s="147">
        <v>0</v>
      </c>
      <c r="R166" s="147">
        <f>Q166*H166</f>
        <v>0</v>
      </c>
      <c r="S166" s="147">
        <v>0</v>
      </c>
      <c r="T166" s="148">
        <f>S166*H166</f>
        <v>0</v>
      </c>
      <c r="AR166" s="149" t="s">
        <v>378</v>
      </c>
      <c r="AT166" s="149" t="s">
        <v>298</v>
      </c>
      <c r="AU166" s="149" t="s">
        <v>85</v>
      </c>
      <c r="AY166" s="17" t="s">
        <v>296</v>
      </c>
      <c r="BE166" s="150">
        <f>IF(N166="základní",J166,0)</f>
        <v>0</v>
      </c>
      <c r="BF166" s="150">
        <f>IF(N166="snížená",J166,0)</f>
        <v>0</v>
      </c>
      <c r="BG166" s="150">
        <f>IF(N166="zákl. přenesená",J166,0)</f>
        <v>0</v>
      </c>
      <c r="BH166" s="150">
        <f>IF(N166="sníž. přenesená",J166,0)</f>
        <v>0</v>
      </c>
      <c r="BI166" s="150">
        <f>IF(N166="nulová",J166,0)</f>
        <v>0</v>
      </c>
      <c r="BJ166" s="17" t="s">
        <v>83</v>
      </c>
      <c r="BK166" s="150">
        <f>ROUND(I166*H166,2)</f>
        <v>0</v>
      </c>
      <c r="BL166" s="17" t="s">
        <v>378</v>
      </c>
      <c r="BM166" s="149" t="s">
        <v>5421</v>
      </c>
    </row>
    <row r="167" spans="2:65" s="12" customFormat="1">
      <c r="B167" s="151"/>
      <c r="D167" s="152" t="s">
        <v>304</v>
      </c>
      <c r="E167" s="153" t="s">
        <v>1</v>
      </c>
      <c r="F167" s="154" t="s">
        <v>5422</v>
      </c>
      <c r="H167" s="155">
        <v>16</v>
      </c>
      <c r="I167" s="156"/>
      <c r="L167" s="151"/>
      <c r="M167" s="157"/>
      <c r="T167" s="158"/>
      <c r="AT167" s="153" t="s">
        <v>304</v>
      </c>
      <c r="AU167" s="153" t="s">
        <v>85</v>
      </c>
      <c r="AV167" s="12" t="s">
        <v>85</v>
      </c>
      <c r="AW167" s="12" t="s">
        <v>32</v>
      </c>
      <c r="AX167" s="12" t="s">
        <v>76</v>
      </c>
      <c r="AY167" s="153" t="s">
        <v>296</v>
      </c>
    </row>
    <row r="168" spans="2:65" s="12" customFormat="1">
      <c r="B168" s="151"/>
      <c r="D168" s="152" t="s">
        <v>304</v>
      </c>
      <c r="E168" s="153" t="s">
        <v>1</v>
      </c>
      <c r="F168" s="154" t="s">
        <v>5423</v>
      </c>
      <c r="H168" s="155">
        <v>6</v>
      </c>
      <c r="I168" s="156"/>
      <c r="L168" s="151"/>
      <c r="M168" s="157"/>
      <c r="T168" s="158"/>
      <c r="AT168" s="153" t="s">
        <v>304</v>
      </c>
      <c r="AU168" s="153" t="s">
        <v>85</v>
      </c>
      <c r="AV168" s="12" t="s">
        <v>85</v>
      </c>
      <c r="AW168" s="12" t="s">
        <v>32</v>
      </c>
      <c r="AX168" s="12" t="s">
        <v>76</v>
      </c>
      <c r="AY168" s="153" t="s">
        <v>296</v>
      </c>
    </row>
    <row r="169" spans="2:65" s="13" customFormat="1">
      <c r="B169" s="159"/>
      <c r="D169" s="152" t="s">
        <v>304</v>
      </c>
      <c r="E169" s="160" t="s">
        <v>1</v>
      </c>
      <c r="F169" s="161" t="s">
        <v>306</v>
      </c>
      <c r="H169" s="162">
        <v>22</v>
      </c>
      <c r="I169" s="163"/>
      <c r="L169" s="159"/>
      <c r="M169" s="164"/>
      <c r="T169" s="165"/>
      <c r="AT169" s="160" t="s">
        <v>304</v>
      </c>
      <c r="AU169" s="160" t="s">
        <v>85</v>
      </c>
      <c r="AV169" s="13" t="s">
        <v>94</v>
      </c>
      <c r="AW169" s="13" t="s">
        <v>32</v>
      </c>
      <c r="AX169" s="13" t="s">
        <v>76</v>
      </c>
      <c r="AY169" s="160" t="s">
        <v>296</v>
      </c>
    </row>
    <row r="170" spans="2:65" s="14" customFormat="1">
      <c r="B170" s="166"/>
      <c r="D170" s="152" t="s">
        <v>304</v>
      </c>
      <c r="E170" s="167" t="s">
        <v>1</v>
      </c>
      <c r="F170" s="168" t="s">
        <v>308</v>
      </c>
      <c r="H170" s="169">
        <v>22</v>
      </c>
      <c r="I170" s="170"/>
      <c r="L170" s="166"/>
      <c r="M170" s="171"/>
      <c r="T170" s="172"/>
      <c r="AT170" s="167" t="s">
        <v>304</v>
      </c>
      <c r="AU170" s="167" t="s">
        <v>85</v>
      </c>
      <c r="AV170" s="14" t="s">
        <v>107</v>
      </c>
      <c r="AW170" s="14" t="s">
        <v>32</v>
      </c>
      <c r="AX170" s="14" t="s">
        <v>83</v>
      </c>
      <c r="AY170" s="167" t="s">
        <v>296</v>
      </c>
    </row>
    <row r="171" spans="2:65" s="1" customFormat="1" ht="16.5" customHeight="1">
      <c r="B171" s="32"/>
      <c r="C171" s="173" t="s">
        <v>402</v>
      </c>
      <c r="D171" s="173" t="s">
        <v>343</v>
      </c>
      <c r="E171" s="174" t="s">
        <v>5424</v>
      </c>
      <c r="F171" s="175" t="s">
        <v>5425</v>
      </c>
      <c r="G171" s="176" t="s">
        <v>1102</v>
      </c>
      <c r="H171" s="177">
        <v>16</v>
      </c>
      <c r="I171" s="178"/>
      <c r="J171" s="179">
        <f>ROUND(I171*H171,2)</f>
        <v>0</v>
      </c>
      <c r="K171" s="175" t="s">
        <v>1</v>
      </c>
      <c r="L171" s="180"/>
      <c r="M171" s="181" t="s">
        <v>1</v>
      </c>
      <c r="N171" s="182" t="s">
        <v>41</v>
      </c>
      <c r="P171" s="147">
        <f>O171*H171</f>
        <v>0</v>
      </c>
      <c r="Q171" s="147">
        <v>0</v>
      </c>
      <c r="R171" s="147">
        <f>Q171*H171</f>
        <v>0</v>
      </c>
      <c r="S171" s="147">
        <v>0</v>
      </c>
      <c r="T171" s="148">
        <f>S171*H171</f>
        <v>0</v>
      </c>
      <c r="AR171" s="149" t="s">
        <v>479</v>
      </c>
      <c r="AT171" s="149" t="s">
        <v>343</v>
      </c>
      <c r="AU171" s="149" t="s">
        <v>85</v>
      </c>
      <c r="AY171" s="17" t="s">
        <v>296</v>
      </c>
      <c r="BE171" s="150">
        <f>IF(N171="základní",J171,0)</f>
        <v>0</v>
      </c>
      <c r="BF171" s="150">
        <f>IF(N171="snížená",J171,0)</f>
        <v>0</v>
      </c>
      <c r="BG171" s="150">
        <f>IF(N171="zákl. přenesená",J171,0)</f>
        <v>0</v>
      </c>
      <c r="BH171" s="150">
        <f>IF(N171="sníž. přenesená",J171,0)</f>
        <v>0</v>
      </c>
      <c r="BI171" s="150">
        <f>IF(N171="nulová",J171,0)</f>
        <v>0</v>
      </c>
      <c r="BJ171" s="17" t="s">
        <v>83</v>
      </c>
      <c r="BK171" s="150">
        <f>ROUND(I171*H171,2)</f>
        <v>0</v>
      </c>
      <c r="BL171" s="17" t="s">
        <v>378</v>
      </c>
      <c r="BM171" s="149" t="s">
        <v>5426</v>
      </c>
    </row>
    <row r="172" spans="2:65" s="1" customFormat="1" ht="16.5" customHeight="1">
      <c r="B172" s="32"/>
      <c r="C172" s="173" t="s">
        <v>409</v>
      </c>
      <c r="D172" s="173" t="s">
        <v>343</v>
      </c>
      <c r="E172" s="174" t="s">
        <v>5427</v>
      </c>
      <c r="F172" s="175" t="s">
        <v>5428</v>
      </c>
      <c r="G172" s="176" t="s">
        <v>1102</v>
      </c>
      <c r="H172" s="177">
        <v>6</v>
      </c>
      <c r="I172" s="178"/>
      <c r="J172" s="179">
        <f>ROUND(I172*H172,2)</f>
        <v>0</v>
      </c>
      <c r="K172" s="175" t="s">
        <v>1</v>
      </c>
      <c r="L172" s="180"/>
      <c r="M172" s="181" t="s">
        <v>1</v>
      </c>
      <c r="N172" s="182" t="s">
        <v>41</v>
      </c>
      <c r="P172" s="147">
        <f>O172*H172</f>
        <v>0</v>
      </c>
      <c r="Q172" s="147">
        <v>0</v>
      </c>
      <c r="R172" s="147">
        <f>Q172*H172</f>
        <v>0</v>
      </c>
      <c r="S172" s="147">
        <v>0</v>
      </c>
      <c r="T172" s="148">
        <f>S172*H172</f>
        <v>0</v>
      </c>
      <c r="AR172" s="149" t="s">
        <v>479</v>
      </c>
      <c r="AT172" s="149" t="s">
        <v>343</v>
      </c>
      <c r="AU172" s="149" t="s">
        <v>85</v>
      </c>
      <c r="AY172" s="17" t="s">
        <v>296</v>
      </c>
      <c r="BE172" s="150">
        <f>IF(N172="základní",J172,0)</f>
        <v>0</v>
      </c>
      <c r="BF172" s="150">
        <f>IF(N172="snížená",J172,0)</f>
        <v>0</v>
      </c>
      <c r="BG172" s="150">
        <f>IF(N172="zákl. přenesená",J172,0)</f>
        <v>0</v>
      </c>
      <c r="BH172" s="150">
        <f>IF(N172="sníž. přenesená",J172,0)</f>
        <v>0</v>
      </c>
      <c r="BI172" s="150">
        <f>IF(N172="nulová",J172,0)</f>
        <v>0</v>
      </c>
      <c r="BJ172" s="17" t="s">
        <v>83</v>
      </c>
      <c r="BK172" s="150">
        <f>ROUND(I172*H172,2)</f>
        <v>0</v>
      </c>
      <c r="BL172" s="17" t="s">
        <v>378</v>
      </c>
      <c r="BM172" s="149" t="s">
        <v>5429</v>
      </c>
    </row>
    <row r="173" spans="2:65" s="1" customFormat="1" ht="16.5" customHeight="1">
      <c r="B173" s="32"/>
      <c r="C173" s="138" t="s">
        <v>7</v>
      </c>
      <c r="D173" s="138" t="s">
        <v>298</v>
      </c>
      <c r="E173" s="139" t="s">
        <v>5430</v>
      </c>
      <c r="F173" s="140" t="s">
        <v>5431</v>
      </c>
      <c r="G173" s="141" t="s">
        <v>376</v>
      </c>
      <c r="H173" s="142">
        <v>24</v>
      </c>
      <c r="I173" s="143"/>
      <c r="J173" s="144">
        <f>ROUND(I173*H173,2)</f>
        <v>0</v>
      </c>
      <c r="K173" s="140" t="s">
        <v>302</v>
      </c>
      <c r="L173" s="32"/>
      <c r="M173" s="145" t="s">
        <v>1</v>
      </c>
      <c r="N173" s="146" t="s">
        <v>41</v>
      </c>
      <c r="P173" s="147">
        <f>O173*H173</f>
        <v>0</v>
      </c>
      <c r="Q173" s="147">
        <v>0</v>
      </c>
      <c r="R173" s="147">
        <f>Q173*H173</f>
        <v>0</v>
      </c>
      <c r="S173" s="147">
        <v>0</v>
      </c>
      <c r="T173" s="148">
        <f>S173*H173</f>
        <v>0</v>
      </c>
      <c r="AR173" s="149" t="s">
        <v>378</v>
      </c>
      <c r="AT173" s="149" t="s">
        <v>298</v>
      </c>
      <c r="AU173" s="149" t="s">
        <v>85</v>
      </c>
      <c r="AY173" s="17" t="s">
        <v>296</v>
      </c>
      <c r="BE173" s="150">
        <f>IF(N173="základní",J173,0)</f>
        <v>0</v>
      </c>
      <c r="BF173" s="150">
        <f>IF(N173="snížená",J173,0)</f>
        <v>0</v>
      </c>
      <c r="BG173" s="150">
        <f>IF(N173="zákl. přenesená",J173,0)</f>
        <v>0</v>
      </c>
      <c r="BH173" s="150">
        <f>IF(N173="sníž. přenesená",J173,0)</f>
        <v>0</v>
      </c>
      <c r="BI173" s="150">
        <f>IF(N173="nulová",J173,0)</f>
        <v>0</v>
      </c>
      <c r="BJ173" s="17" t="s">
        <v>83</v>
      </c>
      <c r="BK173" s="150">
        <f>ROUND(I173*H173,2)</f>
        <v>0</v>
      </c>
      <c r="BL173" s="17" t="s">
        <v>378</v>
      </c>
      <c r="BM173" s="149" t="s">
        <v>5432</v>
      </c>
    </row>
    <row r="174" spans="2:65" s="12" customFormat="1">
      <c r="B174" s="151"/>
      <c r="D174" s="152" t="s">
        <v>304</v>
      </c>
      <c r="E174" s="153" t="s">
        <v>1</v>
      </c>
      <c r="F174" s="154" t="s">
        <v>5433</v>
      </c>
      <c r="H174" s="155">
        <v>24</v>
      </c>
      <c r="I174" s="156"/>
      <c r="L174" s="151"/>
      <c r="M174" s="157"/>
      <c r="T174" s="158"/>
      <c r="AT174" s="153" t="s">
        <v>304</v>
      </c>
      <c r="AU174" s="153" t="s">
        <v>85</v>
      </c>
      <c r="AV174" s="12" t="s">
        <v>85</v>
      </c>
      <c r="AW174" s="12" t="s">
        <v>32</v>
      </c>
      <c r="AX174" s="12" t="s">
        <v>76</v>
      </c>
      <c r="AY174" s="153" t="s">
        <v>296</v>
      </c>
    </row>
    <row r="175" spans="2:65" s="13" customFormat="1">
      <c r="B175" s="159"/>
      <c r="D175" s="152" t="s">
        <v>304</v>
      </c>
      <c r="E175" s="160" t="s">
        <v>1</v>
      </c>
      <c r="F175" s="161" t="s">
        <v>306</v>
      </c>
      <c r="H175" s="162">
        <v>24</v>
      </c>
      <c r="I175" s="163"/>
      <c r="L175" s="159"/>
      <c r="M175" s="164"/>
      <c r="T175" s="165"/>
      <c r="AT175" s="160" t="s">
        <v>304</v>
      </c>
      <c r="AU175" s="160" t="s">
        <v>85</v>
      </c>
      <c r="AV175" s="13" t="s">
        <v>94</v>
      </c>
      <c r="AW175" s="13" t="s">
        <v>32</v>
      </c>
      <c r="AX175" s="13" t="s">
        <v>76</v>
      </c>
      <c r="AY175" s="160" t="s">
        <v>296</v>
      </c>
    </row>
    <row r="176" spans="2:65" s="14" customFormat="1">
      <c r="B176" s="166"/>
      <c r="D176" s="152" t="s">
        <v>304</v>
      </c>
      <c r="E176" s="167" t="s">
        <v>1</v>
      </c>
      <c r="F176" s="168" t="s">
        <v>308</v>
      </c>
      <c r="H176" s="169">
        <v>24</v>
      </c>
      <c r="I176" s="170"/>
      <c r="L176" s="166"/>
      <c r="M176" s="171"/>
      <c r="T176" s="172"/>
      <c r="AT176" s="167" t="s">
        <v>304</v>
      </c>
      <c r="AU176" s="167" t="s">
        <v>85</v>
      </c>
      <c r="AV176" s="14" t="s">
        <v>107</v>
      </c>
      <c r="AW176" s="14" t="s">
        <v>32</v>
      </c>
      <c r="AX176" s="14" t="s">
        <v>83</v>
      </c>
      <c r="AY176" s="167" t="s">
        <v>296</v>
      </c>
    </row>
    <row r="177" spans="2:65" s="1" customFormat="1" ht="16.5" customHeight="1">
      <c r="B177" s="32"/>
      <c r="C177" s="173" t="s">
        <v>422</v>
      </c>
      <c r="D177" s="173" t="s">
        <v>343</v>
      </c>
      <c r="E177" s="174" t="s">
        <v>5434</v>
      </c>
      <c r="F177" s="175" t="s">
        <v>5435</v>
      </c>
      <c r="G177" s="176" t="s">
        <v>1102</v>
      </c>
      <c r="H177" s="177">
        <v>24</v>
      </c>
      <c r="I177" s="178"/>
      <c r="J177" s="179">
        <f>ROUND(I177*H177,2)</f>
        <v>0</v>
      </c>
      <c r="K177" s="175" t="s">
        <v>1</v>
      </c>
      <c r="L177" s="180"/>
      <c r="M177" s="181" t="s">
        <v>1</v>
      </c>
      <c r="N177" s="182" t="s">
        <v>41</v>
      </c>
      <c r="P177" s="147">
        <f>O177*H177</f>
        <v>0</v>
      </c>
      <c r="Q177" s="147">
        <v>0</v>
      </c>
      <c r="R177" s="147">
        <f>Q177*H177</f>
        <v>0</v>
      </c>
      <c r="S177" s="147">
        <v>0</v>
      </c>
      <c r="T177" s="148">
        <f>S177*H177</f>
        <v>0</v>
      </c>
      <c r="AR177" s="149" t="s">
        <v>479</v>
      </c>
      <c r="AT177" s="149" t="s">
        <v>343</v>
      </c>
      <c r="AU177" s="149" t="s">
        <v>85</v>
      </c>
      <c r="AY177" s="17" t="s">
        <v>296</v>
      </c>
      <c r="BE177" s="150">
        <f>IF(N177="základní",J177,0)</f>
        <v>0</v>
      </c>
      <c r="BF177" s="150">
        <f>IF(N177="snížená",J177,0)</f>
        <v>0</v>
      </c>
      <c r="BG177" s="150">
        <f>IF(N177="zákl. přenesená",J177,0)</f>
        <v>0</v>
      </c>
      <c r="BH177" s="150">
        <f>IF(N177="sníž. přenesená",J177,0)</f>
        <v>0</v>
      </c>
      <c r="BI177" s="150">
        <f>IF(N177="nulová",J177,0)</f>
        <v>0</v>
      </c>
      <c r="BJ177" s="17" t="s">
        <v>83</v>
      </c>
      <c r="BK177" s="150">
        <f>ROUND(I177*H177,2)</f>
        <v>0</v>
      </c>
      <c r="BL177" s="17" t="s">
        <v>378</v>
      </c>
      <c r="BM177" s="149" t="s">
        <v>5436</v>
      </c>
    </row>
    <row r="178" spans="2:65" s="1" customFormat="1" ht="16.5" customHeight="1">
      <c r="B178" s="32"/>
      <c r="C178" s="138" t="s">
        <v>427</v>
      </c>
      <c r="D178" s="138" t="s">
        <v>298</v>
      </c>
      <c r="E178" s="139" t="s">
        <v>5437</v>
      </c>
      <c r="F178" s="140" t="s">
        <v>5438</v>
      </c>
      <c r="G178" s="141" t="s">
        <v>376</v>
      </c>
      <c r="H178" s="142">
        <v>10</v>
      </c>
      <c r="I178" s="143"/>
      <c r="J178" s="144">
        <f>ROUND(I178*H178,2)</f>
        <v>0</v>
      </c>
      <c r="K178" s="140" t="s">
        <v>302</v>
      </c>
      <c r="L178" s="32"/>
      <c r="M178" s="145" t="s">
        <v>1</v>
      </c>
      <c r="N178" s="146" t="s">
        <v>41</v>
      </c>
      <c r="P178" s="147">
        <f>O178*H178</f>
        <v>0</v>
      </c>
      <c r="Q178" s="147">
        <v>0</v>
      </c>
      <c r="R178" s="147">
        <f>Q178*H178</f>
        <v>0</v>
      </c>
      <c r="S178" s="147">
        <v>0</v>
      </c>
      <c r="T178" s="148">
        <f>S178*H178</f>
        <v>0</v>
      </c>
      <c r="AR178" s="149" t="s">
        <v>378</v>
      </c>
      <c r="AT178" s="149" t="s">
        <v>298</v>
      </c>
      <c r="AU178" s="149" t="s">
        <v>85</v>
      </c>
      <c r="AY178" s="17" t="s">
        <v>296</v>
      </c>
      <c r="BE178" s="150">
        <f>IF(N178="základní",J178,0)</f>
        <v>0</v>
      </c>
      <c r="BF178" s="150">
        <f>IF(N178="snížená",J178,0)</f>
        <v>0</v>
      </c>
      <c r="BG178" s="150">
        <f>IF(N178="zákl. přenesená",J178,0)</f>
        <v>0</v>
      </c>
      <c r="BH178" s="150">
        <f>IF(N178="sníž. přenesená",J178,0)</f>
        <v>0</v>
      </c>
      <c r="BI178" s="150">
        <f>IF(N178="nulová",J178,0)</f>
        <v>0</v>
      </c>
      <c r="BJ178" s="17" t="s">
        <v>83</v>
      </c>
      <c r="BK178" s="150">
        <f>ROUND(I178*H178,2)</f>
        <v>0</v>
      </c>
      <c r="BL178" s="17" t="s">
        <v>378</v>
      </c>
      <c r="BM178" s="149" t="s">
        <v>5439</v>
      </c>
    </row>
    <row r="179" spans="2:65" s="12" customFormat="1">
      <c r="B179" s="151"/>
      <c r="D179" s="152" t="s">
        <v>304</v>
      </c>
      <c r="E179" s="153" t="s">
        <v>1</v>
      </c>
      <c r="F179" s="154" t="s">
        <v>5440</v>
      </c>
      <c r="H179" s="155">
        <v>10</v>
      </c>
      <c r="I179" s="156"/>
      <c r="L179" s="151"/>
      <c r="M179" s="157"/>
      <c r="T179" s="158"/>
      <c r="AT179" s="153" t="s">
        <v>304</v>
      </c>
      <c r="AU179" s="153" t="s">
        <v>85</v>
      </c>
      <c r="AV179" s="12" t="s">
        <v>85</v>
      </c>
      <c r="AW179" s="12" t="s">
        <v>32</v>
      </c>
      <c r="AX179" s="12" t="s">
        <v>76</v>
      </c>
      <c r="AY179" s="153" t="s">
        <v>296</v>
      </c>
    </row>
    <row r="180" spans="2:65" s="13" customFormat="1">
      <c r="B180" s="159"/>
      <c r="D180" s="152" t="s">
        <v>304</v>
      </c>
      <c r="E180" s="160" t="s">
        <v>1</v>
      </c>
      <c r="F180" s="161" t="s">
        <v>306</v>
      </c>
      <c r="H180" s="162">
        <v>10</v>
      </c>
      <c r="I180" s="163"/>
      <c r="L180" s="159"/>
      <c r="M180" s="164"/>
      <c r="T180" s="165"/>
      <c r="AT180" s="160" t="s">
        <v>304</v>
      </c>
      <c r="AU180" s="160" t="s">
        <v>85</v>
      </c>
      <c r="AV180" s="13" t="s">
        <v>94</v>
      </c>
      <c r="AW180" s="13" t="s">
        <v>32</v>
      </c>
      <c r="AX180" s="13" t="s">
        <v>76</v>
      </c>
      <c r="AY180" s="160" t="s">
        <v>296</v>
      </c>
    </row>
    <row r="181" spans="2:65" s="14" customFormat="1">
      <c r="B181" s="166"/>
      <c r="D181" s="152" t="s">
        <v>304</v>
      </c>
      <c r="E181" s="167" t="s">
        <v>1</v>
      </c>
      <c r="F181" s="168" t="s">
        <v>308</v>
      </c>
      <c r="H181" s="169">
        <v>10</v>
      </c>
      <c r="I181" s="170"/>
      <c r="L181" s="166"/>
      <c r="M181" s="171"/>
      <c r="T181" s="172"/>
      <c r="AT181" s="167" t="s">
        <v>304</v>
      </c>
      <c r="AU181" s="167" t="s">
        <v>85</v>
      </c>
      <c r="AV181" s="14" t="s">
        <v>107</v>
      </c>
      <c r="AW181" s="14" t="s">
        <v>32</v>
      </c>
      <c r="AX181" s="14" t="s">
        <v>83</v>
      </c>
      <c r="AY181" s="167" t="s">
        <v>296</v>
      </c>
    </row>
    <row r="182" spans="2:65" s="1" customFormat="1" ht="16.5" customHeight="1">
      <c r="B182" s="32"/>
      <c r="C182" s="173" t="s">
        <v>432</v>
      </c>
      <c r="D182" s="173" t="s">
        <v>343</v>
      </c>
      <c r="E182" s="174" t="s">
        <v>5441</v>
      </c>
      <c r="F182" s="175" t="s">
        <v>5442</v>
      </c>
      <c r="G182" s="176" t="s">
        <v>1102</v>
      </c>
      <c r="H182" s="177">
        <v>10</v>
      </c>
      <c r="I182" s="178"/>
      <c r="J182" s="179">
        <f>ROUND(I182*H182,2)</f>
        <v>0</v>
      </c>
      <c r="K182" s="175" t="s">
        <v>1</v>
      </c>
      <c r="L182" s="180"/>
      <c r="M182" s="181" t="s">
        <v>1</v>
      </c>
      <c r="N182" s="182" t="s">
        <v>41</v>
      </c>
      <c r="P182" s="147">
        <f>O182*H182</f>
        <v>0</v>
      </c>
      <c r="Q182" s="147">
        <v>0</v>
      </c>
      <c r="R182" s="147">
        <f>Q182*H182</f>
        <v>0</v>
      </c>
      <c r="S182" s="147">
        <v>0</v>
      </c>
      <c r="T182" s="148">
        <f>S182*H182</f>
        <v>0</v>
      </c>
      <c r="AR182" s="149" t="s">
        <v>479</v>
      </c>
      <c r="AT182" s="149" t="s">
        <v>343</v>
      </c>
      <c r="AU182" s="149" t="s">
        <v>85</v>
      </c>
      <c r="AY182" s="17" t="s">
        <v>296</v>
      </c>
      <c r="BE182" s="150">
        <f>IF(N182="základní",J182,0)</f>
        <v>0</v>
      </c>
      <c r="BF182" s="150">
        <f>IF(N182="snížená",J182,0)</f>
        <v>0</v>
      </c>
      <c r="BG182" s="150">
        <f>IF(N182="zákl. přenesená",J182,0)</f>
        <v>0</v>
      </c>
      <c r="BH182" s="150">
        <f>IF(N182="sníž. přenesená",J182,0)</f>
        <v>0</v>
      </c>
      <c r="BI182" s="150">
        <f>IF(N182="nulová",J182,0)</f>
        <v>0</v>
      </c>
      <c r="BJ182" s="17" t="s">
        <v>83</v>
      </c>
      <c r="BK182" s="150">
        <f>ROUND(I182*H182,2)</f>
        <v>0</v>
      </c>
      <c r="BL182" s="17" t="s">
        <v>378</v>
      </c>
      <c r="BM182" s="149" t="s">
        <v>5443</v>
      </c>
    </row>
    <row r="183" spans="2:65" s="1" customFormat="1" ht="16.5" customHeight="1">
      <c r="B183" s="32"/>
      <c r="C183" s="138" t="s">
        <v>445</v>
      </c>
      <c r="D183" s="138" t="s">
        <v>298</v>
      </c>
      <c r="E183" s="139" t="s">
        <v>5444</v>
      </c>
      <c r="F183" s="140" t="s">
        <v>5445</v>
      </c>
      <c r="G183" s="141" t="s">
        <v>376</v>
      </c>
      <c r="H183" s="142">
        <v>24</v>
      </c>
      <c r="I183" s="143"/>
      <c r="J183" s="144">
        <f>ROUND(I183*H183,2)</f>
        <v>0</v>
      </c>
      <c r="K183" s="140" t="s">
        <v>302</v>
      </c>
      <c r="L183" s="32"/>
      <c r="M183" s="145" t="s">
        <v>1</v>
      </c>
      <c r="N183" s="146" t="s">
        <v>41</v>
      </c>
      <c r="P183" s="147">
        <f>O183*H183</f>
        <v>0</v>
      </c>
      <c r="Q183" s="147">
        <v>0</v>
      </c>
      <c r="R183" s="147">
        <f>Q183*H183</f>
        <v>0</v>
      </c>
      <c r="S183" s="147">
        <v>0</v>
      </c>
      <c r="T183" s="148">
        <f>S183*H183</f>
        <v>0</v>
      </c>
      <c r="AR183" s="149" t="s">
        <v>378</v>
      </c>
      <c r="AT183" s="149" t="s">
        <v>298</v>
      </c>
      <c r="AU183" s="149" t="s">
        <v>85</v>
      </c>
      <c r="AY183" s="17" t="s">
        <v>296</v>
      </c>
      <c r="BE183" s="150">
        <f>IF(N183="základní",J183,0)</f>
        <v>0</v>
      </c>
      <c r="BF183" s="150">
        <f>IF(N183="snížená",J183,0)</f>
        <v>0</v>
      </c>
      <c r="BG183" s="150">
        <f>IF(N183="zákl. přenesená",J183,0)</f>
        <v>0</v>
      </c>
      <c r="BH183" s="150">
        <f>IF(N183="sníž. přenesená",J183,0)</f>
        <v>0</v>
      </c>
      <c r="BI183" s="150">
        <f>IF(N183="nulová",J183,0)</f>
        <v>0</v>
      </c>
      <c r="BJ183" s="17" t="s">
        <v>83</v>
      </c>
      <c r="BK183" s="150">
        <f>ROUND(I183*H183,2)</f>
        <v>0</v>
      </c>
      <c r="BL183" s="17" t="s">
        <v>378</v>
      </c>
      <c r="BM183" s="149" t="s">
        <v>5446</v>
      </c>
    </row>
    <row r="184" spans="2:65" s="12" customFormat="1">
      <c r="B184" s="151"/>
      <c r="D184" s="152" t="s">
        <v>304</v>
      </c>
      <c r="E184" s="153" t="s">
        <v>1</v>
      </c>
      <c r="F184" s="154" t="s">
        <v>5447</v>
      </c>
      <c r="H184" s="155">
        <v>24</v>
      </c>
      <c r="I184" s="156"/>
      <c r="L184" s="151"/>
      <c r="M184" s="157"/>
      <c r="T184" s="158"/>
      <c r="AT184" s="153" t="s">
        <v>304</v>
      </c>
      <c r="AU184" s="153" t="s">
        <v>85</v>
      </c>
      <c r="AV184" s="12" t="s">
        <v>85</v>
      </c>
      <c r="AW184" s="12" t="s">
        <v>32</v>
      </c>
      <c r="AX184" s="12" t="s">
        <v>76</v>
      </c>
      <c r="AY184" s="153" t="s">
        <v>296</v>
      </c>
    </row>
    <row r="185" spans="2:65" s="13" customFormat="1">
      <c r="B185" s="159"/>
      <c r="D185" s="152" t="s">
        <v>304</v>
      </c>
      <c r="E185" s="160" t="s">
        <v>1</v>
      </c>
      <c r="F185" s="161" t="s">
        <v>306</v>
      </c>
      <c r="H185" s="162">
        <v>24</v>
      </c>
      <c r="I185" s="163"/>
      <c r="L185" s="159"/>
      <c r="M185" s="164"/>
      <c r="T185" s="165"/>
      <c r="AT185" s="160" t="s">
        <v>304</v>
      </c>
      <c r="AU185" s="160" t="s">
        <v>85</v>
      </c>
      <c r="AV185" s="13" t="s">
        <v>94</v>
      </c>
      <c r="AW185" s="13" t="s">
        <v>32</v>
      </c>
      <c r="AX185" s="13" t="s">
        <v>76</v>
      </c>
      <c r="AY185" s="160" t="s">
        <v>296</v>
      </c>
    </row>
    <row r="186" spans="2:65" s="14" customFormat="1">
      <c r="B186" s="166"/>
      <c r="D186" s="152" t="s">
        <v>304</v>
      </c>
      <c r="E186" s="167" t="s">
        <v>1</v>
      </c>
      <c r="F186" s="168" t="s">
        <v>308</v>
      </c>
      <c r="H186" s="169">
        <v>24</v>
      </c>
      <c r="I186" s="170"/>
      <c r="L186" s="166"/>
      <c r="M186" s="171"/>
      <c r="T186" s="172"/>
      <c r="AT186" s="167" t="s">
        <v>304</v>
      </c>
      <c r="AU186" s="167" t="s">
        <v>85</v>
      </c>
      <c r="AV186" s="14" t="s">
        <v>107</v>
      </c>
      <c r="AW186" s="14" t="s">
        <v>32</v>
      </c>
      <c r="AX186" s="14" t="s">
        <v>83</v>
      </c>
      <c r="AY186" s="167" t="s">
        <v>296</v>
      </c>
    </row>
    <row r="187" spans="2:65" s="1" customFormat="1" ht="16.5" customHeight="1">
      <c r="B187" s="32"/>
      <c r="C187" s="173" t="s">
        <v>451</v>
      </c>
      <c r="D187" s="173" t="s">
        <v>343</v>
      </c>
      <c r="E187" s="174" t="s">
        <v>5448</v>
      </c>
      <c r="F187" s="175" t="s">
        <v>5449</v>
      </c>
      <c r="G187" s="176" t="s">
        <v>1102</v>
      </c>
      <c r="H187" s="177">
        <v>24</v>
      </c>
      <c r="I187" s="178"/>
      <c r="J187" s="179">
        <f>ROUND(I187*H187,2)</f>
        <v>0</v>
      </c>
      <c r="K187" s="175" t="s">
        <v>1</v>
      </c>
      <c r="L187" s="180"/>
      <c r="M187" s="181" t="s">
        <v>1</v>
      </c>
      <c r="N187" s="182" t="s">
        <v>41</v>
      </c>
      <c r="P187" s="147">
        <f>O187*H187</f>
        <v>0</v>
      </c>
      <c r="Q187" s="147">
        <v>0</v>
      </c>
      <c r="R187" s="147">
        <f>Q187*H187</f>
        <v>0</v>
      </c>
      <c r="S187" s="147">
        <v>0</v>
      </c>
      <c r="T187" s="148">
        <f>S187*H187</f>
        <v>0</v>
      </c>
      <c r="AR187" s="149" t="s">
        <v>479</v>
      </c>
      <c r="AT187" s="149" t="s">
        <v>343</v>
      </c>
      <c r="AU187" s="149" t="s">
        <v>85</v>
      </c>
      <c r="AY187" s="17" t="s">
        <v>296</v>
      </c>
      <c r="BE187" s="150">
        <f>IF(N187="základní",J187,0)</f>
        <v>0</v>
      </c>
      <c r="BF187" s="150">
        <f>IF(N187="snížená",J187,0)</f>
        <v>0</v>
      </c>
      <c r="BG187" s="150">
        <f>IF(N187="zákl. přenesená",J187,0)</f>
        <v>0</v>
      </c>
      <c r="BH187" s="150">
        <f>IF(N187="sníž. přenesená",J187,0)</f>
        <v>0</v>
      </c>
      <c r="BI187" s="150">
        <f>IF(N187="nulová",J187,0)</f>
        <v>0</v>
      </c>
      <c r="BJ187" s="17" t="s">
        <v>83</v>
      </c>
      <c r="BK187" s="150">
        <f>ROUND(I187*H187,2)</f>
        <v>0</v>
      </c>
      <c r="BL187" s="17" t="s">
        <v>378</v>
      </c>
      <c r="BM187" s="149" t="s">
        <v>5450</v>
      </c>
    </row>
    <row r="188" spans="2:65" s="1" customFormat="1" ht="16.5" customHeight="1">
      <c r="B188" s="32"/>
      <c r="C188" s="138" t="s">
        <v>457</v>
      </c>
      <c r="D188" s="138" t="s">
        <v>298</v>
      </c>
      <c r="E188" s="139" t="s">
        <v>5451</v>
      </c>
      <c r="F188" s="140" t="s">
        <v>5452</v>
      </c>
      <c r="G188" s="141" t="s">
        <v>376</v>
      </c>
      <c r="H188" s="142">
        <v>36</v>
      </c>
      <c r="I188" s="143"/>
      <c r="J188" s="144">
        <f>ROUND(I188*H188,2)</f>
        <v>0</v>
      </c>
      <c r="K188" s="140" t="s">
        <v>302</v>
      </c>
      <c r="L188" s="32"/>
      <c r="M188" s="145" t="s">
        <v>1</v>
      </c>
      <c r="N188" s="146" t="s">
        <v>41</v>
      </c>
      <c r="P188" s="147">
        <f>O188*H188</f>
        <v>0</v>
      </c>
      <c r="Q188" s="147">
        <v>0</v>
      </c>
      <c r="R188" s="147">
        <f>Q188*H188</f>
        <v>0</v>
      </c>
      <c r="S188" s="147">
        <v>0</v>
      </c>
      <c r="T188" s="148">
        <f>S188*H188</f>
        <v>0</v>
      </c>
      <c r="AR188" s="149" t="s">
        <v>378</v>
      </c>
      <c r="AT188" s="149" t="s">
        <v>298</v>
      </c>
      <c r="AU188" s="149" t="s">
        <v>85</v>
      </c>
      <c r="AY188" s="17" t="s">
        <v>296</v>
      </c>
      <c r="BE188" s="150">
        <f>IF(N188="základní",J188,0)</f>
        <v>0</v>
      </c>
      <c r="BF188" s="150">
        <f>IF(N188="snížená",J188,0)</f>
        <v>0</v>
      </c>
      <c r="BG188" s="150">
        <f>IF(N188="zákl. přenesená",J188,0)</f>
        <v>0</v>
      </c>
      <c r="BH188" s="150">
        <f>IF(N188="sníž. přenesená",J188,0)</f>
        <v>0</v>
      </c>
      <c r="BI188" s="150">
        <f>IF(N188="nulová",J188,0)</f>
        <v>0</v>
      </c>
      <c r="BJ188" s="17" t="s">
        <v>83</v>
      </c>
      <c r="BK188" s="150">
        <f>ROUND(I188*H188,2)</f>
        <v>0</v>
      </c>
      <c r="BL188" s="17" t="s">
        <v>378</v>
      </c>
      <c r="BM188" s="149" t="s">
        <v>5453</v>
      </c>
    </row>
    <row r="189" spans="2:65" s="12" customFormat="1">
      <c r="B189" s="151"/>
      <c r="D189" s="152" t="s">
        <v>304</v>
      </c>
      <c r="E189" s="153" t="s">
        <v>1</v>
      </c>
      <c r="F189" s="154" t="s">
        <v>5454</v>
      </c>
      <c r="H189" s="155">
        <v>20</v>
      </c>
      <c r="I189" s="156"/>
      <c r="L189" s="151"/>
      <c r="M189" s="157"/>
      <c r="T189" s="158"/>
      <c r="AT189" s="153" t="s">
        <v>304</v>
      </c>
      <c r="AU189" s="153" t="s">
        <v>85</v>
      </c>
      <c r="AV189" s="12" t="s">
        <v>85</v>
      </c>
      <c r="AW189" s="12" t="s">
        <v>32</v>
      </c>
      <c r="AX189" s="12" t="s">
        <v>76</v>
      </c>
      <c r="AY189" s="153" t="s">
        <v>296</v>
      </c>
    </row>
    <row r="190" spans="2:65" s="12" customFormat="1">
      <c r="B190" s="151"/>
      <c r="D190" s="152" t="s">
        <v>304</v>
      </c>
      <c r="E190" s="153" t="s">
        <v>1</v>
      </c>
      <c r="F190" s="154" t="s">
        <v>5455</v>
      </c>
      <c r="H190" s="155">
        <v>16</v>
      </c>
      <c r="I190" s="156"/>
      <c r="L190" s="151"/>
      <c r="M190" s="157"/>
      <c r="T190" s="158"/>
      <c r="AT190" s="153" t="s">
        <v>304</v>
      </c>
      <c r="AU190" s="153" t="s">
        <v>85</v>
      </c>
      <c r="AV190" s="12" t="s">
        <v>85</v>
      </c>
      <c r="AW190" s="12" t="s">
        <v>32</v>
      </c>
      <c r="AX190" s="12" t="s">
        <v>76</v>
      </c>
      <c r="AY190" s="153" t="s">
        <v>296</v>
      </c>
    </row>
    <row r="191" spans="2:65" s="13" customFormat="1">
      <c r="B191" s="159"/>
      <c r="D191" s="152" t="s">
        <v>304</v>
      </c>
      <c r="E191" s="160" t="s">
        <v>1</v>
      </c>
      <c r="F191" s="161" t="s">
        <v>306</v>
      </c>
      <c r="H191" s="162">
        <v>36</v>
      </c>
      <c r="I191" s="163"/>
      <c r="L191" s="159"/>
      <c r="M191" s="164"/>
      <c r="T191" s="165"/>
      <c r="AT191" s="160" t="s">
        <v>304</v>
      </c>
      <c r="AU191" s="160" t="s">
        <v>85</v>
      </c>
      <c r="AV191" s="13" t="s">
        <v>94</v>
      </c>
      <c r="AW191" s="13" t="s">
        <v>32</v>
      </c>
      <c r="AX191" s="13" t="s">
        <v>76</v>
      </c>
      <c r="AY191" s="160" t="s">
        <v>296</v>
      </c>
    </row>
    <row r="192" spans="2:65" s="14" customFormat="1">
      <c r="B192" s="166"/>
      <c r="D192" s="152" t="s">
        <v>304</v>
      </c>
      <c r="E192" s="167" t="s">
        <v>1</v>
      </c>
      <c r="F192" s="168" t="s">
        <v>308</v>
      </c>
      <c r="H192" s="169">
        <v>36</v>
      </c>
      <c r="I192" s="170"/>
      <c r="L192" s="166"/>
      <c r="M192" s="171"/>
      <c r="T192" s="172"/>
      <c r="AT192" s="167" t="s">
        <v>304</v>
      </c>
      <c r="AU192" s="167" t="s">
        <v>85</v>
      </c>
      <c r="AV192" s="14" t="s">
        <v>107</v>
      </c>
      <c r="AW192" s="14" t="s">
        <v>32</v>
      </c>
      <c r="AX192" s="14" t="s">
        <v>83</v>
      </c>
      <c r="AY192" s="167" t="s">
        <v>296</v>
      </c>
    </row>
    <row r="193" spans="2:65" s="1" customFormat="1" ht="21.75" customHeight="1">
      <c r="B193" s="32"/>
      <c r="C193" s="173" t="s">
        <v>462</v>
      </c>
      <c r="D193" s="173" t="s">
        <v>343</v>
      </c>
      <c r="E193" s="174" t="s">
        <v>5456</v>
      </c>
      <c r="F193" s="175" t="s">
        <v>5457</v>
      </c>
      <c r="G193" s="176" t="s">
        <v>1102</v>
      </c>
      <c r="H193" s="177">
        <v>20</v>
      </c>
      <c r="I193" s="178"/>
      <c r="J193" s="179">
        <f>ROUND(I193*H193,2)</f>
        <v>0</v>
      </c>
      <c r="K193" s="175" t="s">
        <v>1</v>
      </c>
      <c r="L193" s="180"/>
      <c r="M193" s="181" t="s">
        <v>1</v>
      </c>
      <c r="N193" s="182" t="s">
        <v>41</v>
      </c>
      <c r="P193" s="147">
        <f>O193*H193</f>
        <v>0</v>
      </c>
      <c r="Q193" s="147">
        <v>0</v>
      </c>
      <c r="R193" s="147">
        <f>Q193*H193</f>
        <v>0</v>
      </c>
      <c r="S193" s="147">
        <v>0</v>
      </c>
      <c r="T193" s="148">
        <f>S193*H193</f>
        <v>0</v>
      </c>
      <c r="AR193" s="149" t="s">
        <v>479</v>
      </c>
      <c r="AT193" s="149" t="s">
        <v>343</v>
      </c>
      <c r="AU193" s="149" t="s">
        <v>85</v>
      </c>
      <c r="AY193" s="17" t="s">
        <v>296</v>
      </c>
      <c r="BE193" s="150">
        <f>IF(N193="základní",J193,0)</f>
        <v>0</v>
      </c>
      <c r="BF193" s="150">
        <f>IF(N193="snížená",J193,0)</f>
        <v>0</v>
      </c>
      <c r="BG193" s="150">
        <f>IF(N193="zákl. přenesená",J193,0)</f>
        <v>0</v>
      </c>
      <c r="BH193" s="150">
        <f>IF(N193="sníž. přenesená",J193,0)</f>
        <v>0</v>
      </c>
      <c r="BI193" s="150">
        <f>IF(N193="nulová",J193,0)</f>
        <v>0</v>
      </c>
      <c r="BJ193" s="17" t="s">
        <v>83</v>
      </c>
      <c r="BK193" s="150">
        <f>ROUND(I193*H193,2)</f>
        <v>0</v>
      </c>
      <c r="BL193" s="17" t="s">
        <v>378</v>
      </c>
      <c r="BM193" s="149" t="s">
        <v>5458</v>
      </c>
    </row>
    <row r="194" spans="2:65" s="1" customFormat="1" ht="21.75" customHeight="1">
      <c r="B194" s="32"/>
      <c r="C194" s="173" t="s">
        <v>466</v>
      </c>
      <c r="D194" s="173" t="s">
        <v>343</v>
      </c>
      <c r="E194" s="174" t="s">
        <v>5459</v>
      </c>
      <c r="F194" s="175" t="s">
        <v>5460</v>
      </c>
      <c r="G194" s="176" t="s">
        <v>1102</v>
      </c>
      <c r="H194" s="177">
        <v>16</v>
      </c>
      <c r="I194" s="178"/>
      <c r="J194" s="179">
        <f>ROUND(I194*H194,2)</f>
        <v>0</v>
      </c>
      <c r="K194" s="175" t="s">
        <v>1</v>
      </c>
      <c r="L194" s="180"/>
      <c r="M194" s="181" t="s">
        <v>1</v>
      </c>
      <c r="N194" s="182" t="s">
        <v>41</v>
      </c>
      <c r="P194" s="147">
        <f>O194*H194</f>
        <v>0</v>
      </c>
      <c r="Q194" s="147">
        <v>0</v>
      </c>
      <c r="R194" s="147">
        <f>Q194*H194</f>
        <v>0</v>
      </c>
      <c r="S194" s="147">
        <v>0</v>
      </c>
      <c r="T194" s="148">
        <f>S194*H194</f>
        <v>0</v>
      </c>
      <c r="AR194" s="149" t="s">
        <v>479</v>
      </c>
      <c r="AT194" s="149" t="s">
        <v>343</v>
      </c>
      <c r="AU194" s="149" t="s">
        <v>85</v>
      </c>
      <c r="AY194" s="17" t="s">
        <v>296</v>
      </c>
      <c r="BE194" s="150">
        <f>IF(N194="základní",J194,0)</f>
        <v>0</v>
      </c>
      <c r="BF194" s="150">
        <f>IF(N194="snížená",J194,0)</f>
        <v>0</v>
      </c>
      <c r="BG194" s="150">
        <f>IF(N194="zákl. přenesená",J194,0)</f>
        <v>0</v>
      </c>
      <c r="BH194" s="150">
        <f>IF(N194="sníž. přenesená",J194,0)</f>
        <v>0</v>
      </c>
      <c r="BI194" s="150">
        <f>IF(N194="nulová",J194,0)</f>
        <v>0</v>
      </c>
      <c r="BJ194" s="17" t="s">
        <v>83</v>
      </c>
      <c r="BK194" s="150">
        <f>ROUND(I194*H194,2)</f>
        <v>0</v>
      </c>
      <c r="BL194" s="17" t="s">
        <v>378</v>
      </c>
      <c r="BM194" s="149" t="s">
        <v>5461</v>
      </c>
    </row>
    <row r="195" spans="2:65" s="1" customFormat="1" ht="16.5" customHeight="1">
      <c r="B195" s="32"/>
      <c r="C195" s="138" t="s">
        <v>470</v>
      </c>
      <c r="D195" s="138" t="s">
        <v>298</v>
      </c>
      <c r="E195" s="139" t="s">
        <v>5462</v>
      </c>
      <c r="F195" s="140" t="s">
        <v>5463</v>
      </c>
      <c r="G195" s="141" t="s">
        <v>376</v>
      </c>
      <c r="H195" s="142">
        <v>16</v>
      </c>
      <c r="I195" s="143"/>
      <c r="J195" s="144">
        <f>ROUND(I195*H195,2)</f>
        <v>0</v>
      </c>
      <c r="K195" s="140" t="s">
        <v>302</v>
      </c>
      <c r="L195" s="32"/>
      <c r="M195" s="145" t="s">
        <v>1</v>
      </c>
      <c r="N195" s="146" t="s">
        <v>41</v>
      </c>
      <c r="P195" s="147">
        <f>O195*H195</f>
        <v>0</v>
      </c>
      <c r="Q195" s="147">
        <v>0</v>
      </c>
      <c r="R195" s="147">
        <f>Q195*H195</f>
        <v>0</v>
      </c>
      <c r="S195" s="147">
        <v>0</v>
      </c>
      <c r="T195" s="148">
        <f>S195*H195</f>
        <v>0</v>
      </c>
      <c r="AR195" s="149" t="s">
        <v>378</v>
      </c>
      <c r="AT195" s="149" t="s">
        <v>298</v>
      </c>
      <c r="AU195" s="149" t="s">
        <v>85</v>
      </c>
      <c r="AY195" s="17" t="s">
        <v>296</v>
      </c>
      <c r="BE195" s="150">
        <f>IF(N195="základní",J195,0)</f>
        <v>0</v>
      </c>
      <c r="BF195" s="150">
        <f>IF(N195="snížená",J195,0)</f>
        <v>0</v>
      </c>
      <c r="BG195" s="150">
        <f>IF(N195="zákl. přenesená",J195,0)</f>
        <v>0</v>
      </c>
      <c r="BH195" s="150">
        <f>IF(N195="sníž. přenesená",J195,0)</f>
        <v>0</v>
      </c>
      <c r="BI195" s="150">
        <f>IF(N195="nulová",J195,0)</f>
        <v>0</v>
      </c>
      <c r="BJ195" s="17" t="s">
        <v>83</v>
      </c>
      <c r="BK195" s="150">
        <f>ROUND(I195*H195,2)</f>
        <v>0</v>
      </c>
      <c r="BL195" s="17" t="s">
        <v>378</v>
      </c>
      <c r="BM195" s="149" t="s">
        <v>5464</v>
      </c>
    </row>
    <row r="196" spans="2:65" s="12" customFormat="1">
      <c r="B196" s="151"/>
      <c r="D196" s="152" t="s">
        <v>304</v>
      </c>
      <c r="E196" s="153" t="s">
        <v>1</v>
      </c>
      <c r="F196" s="154" t="s">
        <v>5465</v>
      </c>
      <c r="H196" s="155">
        <v>16</v>
      </c>
      <c r="I196" s="156"/>
      <c r="L196" s="151"/>
      <c r="M196" s="157"/>
      <c r="T196" s="158"/>
      <c r="AT196" s="153" t="s">
        <v>304</v>
      </c>
      <c r="AU196" s="153" t="s">
        <v>85</v>
      </c>
      <c r="AV196" s="12" t="s">
        <v>85</v>
      </c>
      <c r="AW196" s="12" t="s">
        <v>32</v>
      </c>
      <c r="AX196" s="12" t="s">
        <v>76</v>
      </c>
      <c r="AY196" s="153" t="s">
        <v>296</v>
      </c>
    </row>
    <row r="197" spans="2:65" s="13" customFormat="1">
      <c r="B197" s="159"/>
      <c r="D197" s="152" t="s">
        <v>304</v>
      </c>
      <c r="E197" s="160" t="s">
        <v>1</v>
      </c>
      <c r="F197" s="161" t="s">
        <v>306</v>
      </c>
      <c r="H197" s="162">
        <v>16</v>
      </c>
      <c r="I197" s="163"/>
      <c r="L197" s="159"/>
      <c r="M197" s="164"/>
      <c r="T197" s="165"/>
      <c r="AT197" s="160" t="s">
        <v>304</v>
      </c>
      <c r="AU197" s="160" t="s">
        <v>85</v>
      </c>
      <c r="AV197" s="13" t="s">
        <v>94</v>
      </c>
      <c r="AW197" s="13" t="s">
        <v>32</v>
      </c>
      <c r="AX197" s="13" t="s">
        <v>76</v>
      </c>
      <c r="AY197" s="160" t="s">
        <v>296</v>
      </c>
    </row>
    <row r="198" spans="2:65" s="14" customFormat="1">
      <c r="B198" s="166"/>
      <c r="D198" s="152" t="s">
        <v>304</v>
      </c>
      <c r="E198" s="167" t="s">
        <v>1</v>
      </c>
      <c r="F198" s="168" t="s">
        <v>308</v>
      </c>
      <c r="H198" s="169">
        <v>16</v>
      </c>
      <c r="I198" s="170"/>
      <c r="L198" s="166"/>
      <c r="M198" s="171"/>
      <c r="T198" s="172"/>
      <c r="AT198" s="167" t="s">
        <v>304</v>
      </c>
      <c r="AU198" s="167" t="s">
        <v>85</v>
      </c>
      <c r="AV198" s="14" t="s">
        <v>107</v>
      </c>
      <c r="AW198" s="14" t="s">
        <v>32</v>
      </c>
      <c r="AX198" s="14" t="s">
        <v>83</v>
      </c>
      <c r="AY198" s="167" t="s">
        <v>296</v>
      </c>
    </row>
    <row r="199" spans="2:65" s="1" customFormat="1" ht="21.75" customHeight="1">
      <c r="B199" s="32"/>
      <c r="C199" s="173" t="s">
        <v>474</v>
      </c>
      <c r="D199" s="173" t="s">
        <v>343</v>
      </c>
      <c r="E199" s="174" t="s">
        <v>5466</v>
      </c>
      <c r="F199" s="175" t="s">
        <v>5467</v>
      </c>
      <c r="G199" s="176" t="s">
        <v>1102</v>
      </c>
      <c r="H199" s="177">
        <v>16</v>
      </c>
      <c r="I199" s="178"/>
      <c r="J199" s="179">
        <f>ROUND(I199*H199,2)</f>
        <v>0</v>
      </c>
      <c r="K199" s="175" t="s">
        <v>1</v>
      </c>
      <c r="L199" s="180"/>
      <c r="M199" s="181" t="s">
        <v>1</v>
      </c>
      <c r="N199" s="182" t="s">
        <v>41</v>
      </c>
      <c r="P199" s="147">
        <f>O199*H199</f>
        <v>0</v>
      </c>
      <c r="Q199" s="147">
        <v>0</v>
      </c>
      <c r="R199" s="147">
        <f>Q199*H199</f>
        <v>0</v>
      </c>
      <c r="S199" s="147">
        <v>0</v>
      </c>
      <c r="T199" s="148">
        <f>S199*H199</f>
        <v>0</v>
      </c>
      <c r="AR199" s="149" t="s">
        <v>479</v>
      </c>
      <c r="AT199" s="149" t="s">
        <v>343</v>
      </c>
      <c r="AU199" s="149" t="s">
        <v>85</v>
      </c>
      <c r="AY199" s="17" t="s">
        <v>296</v>
      </c>
      <c r="BE199" s="150">
        <f>IF(N199="základní",J199,0)</f>
        <v>0</v>
      </c>
      <c r="BF199" s="150">
        <f>IF(N199="snížená",J199,0)</f>
        <v>0</v>
      </c>
      <c r="BG199" s="150">
        <f>IF(N199="zákl. přenesená",J199,0)</f>
        <v>0</v>
      </c>
      <c r="BH199" s="150">
        <f>IF(N199="sníž. přenesená",J199,0)</f>
        <v>0</v>
      </c>
      <c r="BI199" s="150">
        <f>IF(N199="nulová",J199,0)</f>
        <v>0</v>
      </c>
      <c r="BJ199" s="17" t="s">
        <v>83</v>
      </c>
      <c r="BK199" s="150">
        <f>ROUND(I199*H199,2)</f>
        <v>0</v>
      </c>
      <c r="BL199" s="17" t="s">
        <v>378</v>
      </c>
      <c r="BM199" s="149" t="s">
        <v>5468</v>
      </c>
    </row>
    <row r="200" spans="2:65" s="1" customFormat="1" ht="16.5" customHeight="1">
      <c r="B200" s="32"/>
      <c r="C200" s="138" t="s">
        <v>479</v>
      </c>
      <c r="D200" s="138" t="s">
        <v>298</v>
      </c>
      <c r="E200" s="139" t="s">
        <v>5469</v>
      </c>
      <c r="F200" s="140" t="s">
        <v>5470</v>
      </c>
      <c r="G200" s="141" t="s">
        <v>376</v>
      </c>
      <c r="H200" s="142">
        <v>27</v>
      </c>
      <c r="I200" s="143"/>
      <c r="J200" s="144">
        <f>ROUND(I200*H200,2)</f>
        <v>0</v>
      </c>
      <c r="K200" s="140" t="s">
        <v>302</v>
      </c>
      <c r="L200" s="32"/>
      <c r="M200" s="145" t="s">
        <v>1</v>
      </c>
      <c r="N200" s="146" t="s">
        <v>41</v>
      </c>
      <c r="P200" s="147">
        <f>O200*H200</f>
        <v>0</v>
      </c>
      <c r="Q200" s="147">
        <v>0</v>
      </c>
      <c r="R200" s="147">
        <f>Q200*H200</f>
        <v>0</v>
      </c>
      <c r="S200" s="147">
        <v>0</v>
      </c>
      <c r="T200" s="148">
        <f>S200*H200</f>
        <v>0</v>
      </c>
      <c r="AR200" s="149" t="s">
        <v>378</v>
      </c>
      <c r="AT200" s="149" t="s">
        <v>298</v>
      </c>
      <c r="AU200" s="149" t="s">
        <v>85</v>
      </c>
      <c r="AY200" s="17" t="s">
        <v>296</v>
      </c>
      <c r="BE200" s="150">
        <f>IF(N200="základní",J200,0)</f>
        <v>0</v>
      </c>
      <c r="BF200" s="150">
        <f>IF(N200="snížená",J200,0)</f>
        <v>0</v>
      </c>
      <c r="BG200" s="150">
        <f>IF(N200="zákl. přenesená",J200,0)</f>
        <v>0</v>
      </c>
      <c r="BH200" s="150">
        <f>IF(N200="sníž. přenesená",J200,0)</f>
        <v>0</v>
      </c>
      <c r="BI200" s="150">
        <f>IF(N200="nulová",J200,0)</f>
        <v>0</v>
      </c>
      <c r="BJ200" s="17" t="s">
        <v>83</v>
      </c>
      <c r="BK200" s="150">
        <f>ROUND(I200*H200,2)</f>
        <v>0</v>
      </c>
      <c r="BL200" s="17" t="s">
        <v>378</v>
      </c>
      <c r="BM200" s="149" t="s">
        <v>5471</v>
      </c>
    </row>
    <row r="201" spans="2:65" s="12" customFormat="1">
      <c r="B201" s="151"/>
      <c r="D201" s="152" t="s">
        <v>304</v>
      </c>
      <c r="E201" s="153" t="s">
        <v>1</v>
      </c>
      <c r="F201" s="154" t="s">
        <v>5472</v>
      </c>
      <c r="H201" s="155">
        <v>27</v>
      </c>
      <c r="I201" s="156"/>
      <c r="L201" s="151"/>
      <c r="M201" s="157"/>
      <c r="T201" s="158"/>
      <c r="AT201" s="153" t="s">
        <v>304</v>
      </c>
      <c r="AU201" s="153" t="s">
        <v>85</v>
      </c>
      <c r="AV201" s="12" t="s">
        <v>85</v>
      </c>
      <c r="AW201" s="12" t="s">
        <v>32</v>
      </c>
      <c r="AX201" s="12" t="s">
        <v>76</v>
      </c>
      <c r="AY201" s="153" t="s">
        <v>296</v>
      </c>
    </row>
    <row r="202" spans="2:65" s="13" customFormat="1">
      <c r="B202" s="159"/>
      <c r="D202" s="152" t="s">
        <v>304</v>
      </c>
      <c r="E202" s="160" t="s">
        <v>1</v>
      </c>
      <c r="F202" s="161" t="s">
        <v>306</v>
      </c>
      <c r="H202" s="162">
        <v>27</v>
      </c>
      <c r="I202" s="163"/>
      <c r="L202" s="159"/>
      <c r="M202" s="164"/>
      <c r="T202" s="165"/>
      <c r="AT202" s="160" t="s">
        <v>304</v>
      </c>
      <c r="AU202" s="160" t="s">
        <v>85</v>
      </c>
      <c r="AV202" s="13" t="s">
        <v>94</v>
      </c>
      <c r="AW202" s="13" t="s">
        <v>32</v>
      </c>
      <c r="AX202" s="13" t="s">
        <v>76</v>
      </c>
      <c r="AY202" s="160" t="s">
        <v>296</v>
      </c>
    </row>
    <row r="203" spans="2:65" s="14" customFormat="1">
      <c r="B203" s="166"/>
      <c r="D203" s="152" t="s">
        <v>304</v>
      </c>
      <c r="E203" s="167" t="s">
        <v>1</v>
      </c>
      <c r="F203" s="168" t="s">
        <v>308</v>
      </c>
      <c r="H203" s="169">
        <v>27</v>
      </c>
      <c r="I203" s="170"/>
      <c r="L203" s="166"/>
      <c r="M203" s="171"/>
      <c r="T203" s="172"/>
      <c r="AT203" s="167" t="s">
        <v>304</v>
      </c>
      <c r="AU203" s="167" t="s">
        <v>85</v>
      </c>
      <c r="AV203" s="14" t="s">
        <v>107</v>
      </c>
      <c r="AW203" s="14" t="s">
        <v>32</v>
      </c>
      <c r="AX203" s="14" t="s">
        <v>83</v>
      </c>
      <c r="AY203" s="167" t="s">
        <v>296</v>
      </c>
    </row>
    <row r="204" spans="2:65" s="1" customFormat="1" ht="24.2" customHeight="1">
      <c r="B204" s="32"/>
      <c r="C204" s="173" t="s">
        <v>484</v>
      </c>
      <c r="D204" s="173" t="s">
        <v>343</v>
      </c>
      <c r="E204" s="174" t="s">
        <v>5473</v>
      </c>
      <c r="F204" s="175" t="s">
        <v>5474</v>
      </c>
      <c r="G204" s="176" t="s">
        <v>1102</v>
      </c>
      <c r="H204" s="177">
        <v>27</v>
      </c>
      <c r="I204" s="178"/>
      <c r="J204" s="179">
        <f>ROUND(I204*H204,2)</f>
        <v>0</v>
      </c>
      <c r="K204" s="175" t="s">
        <v>1</v>
      </c>
      <c r="L204" s="180"/>
      <c r="M204" s="181" t="s">
        <v>1</v>
      </c>
      <c r="N204" s="182" t="s">
        <v>41</v>
      </c>
      <c r="P204" s="147">
        <f>O204*H204</f>
        <v>0</v>
      </c>
      <c r="Q204" s="147">
        <v>0</v>
      </c>
      <c r="R204" s="147">
        <f>Q204*H204</f>
        <v>0</v>
      </c>
      <c r="S204" s="147">
        <v>0</v>
      </c>
      <c r="T204" s="148">
        <f>S204*H204</f>
        <v>0</v>
      </c>
      <c r="AR204" s="149" t="s">
        <v>479</v>
      </c>
      <c r="AT204" s="149" t="s">
        <v>343</v>
      </c>
      <c r="AU204" s="149" t="s">
        <v>85</v>
      </c>
      <c r="AY204" s="17" t="s">
        <v>296</v>
      </c>
      <c r="BE204" s="150">
        <f>IF(N204="základní",J204,0)</f>
        <v>0</v>
      </c>
      <c r="BF204" s="150">
        <f>IF(N204="snížená",J204,0)</f>
        <v>0</v>
      </c>
      <c r="BG204" s="150">
        <f>IF(N204="zákl. přenesená",J204,0)</f>
        <v>0</v>
      </c>
      <c r="BH204" s="150">
        <f>IF(N204="sníž. přenesená",J204,0)</f>
        <v>0</v>
      </c>
      <c r="BI204" s="150">
        <f>IF(N204="nulová",J204,0)</f>
        <v>0</v>
      </c>
      <c r="BJ204" s="17" t="s">
        <v>83</v>
      </c>
      <c r="BK204" s="150">
        <f>ROUND(I204*H204,2)</f>
        <v>0</v>
      </c>
      <c r="BL204" s="17" t="s">
        <v>378</v>
      </c>
      <c r="BM204" s="149" t="s">
        <v>5475</v>
      </c>
    </row>
    <row r="205" spans="2:65" s="1" customFormat="1" ht="16.5" customHeight="1">
      <c r="B205" s="32"/>
      <c r="C205" s="138" t="s">
        <v>490</v>
      </c>
      <c r="D205" s="138" t="s">
        <v>298</v>
      </c>
      <c r="E205" s="139" t="s">
        <v>5476</v>
      </c>
      <c r="F205" s="140" t="s">
        <v>5477</v>
      </c>
      <c r="G205" s="141" t="s">
        <v>376</v>
      </c>
      <c r="H205" s="142">
        <v>11</v>
      </c>
      <c r="I205" s="143"/>
      <c r="J205" s="144">
        <f>ROUND(I205*H205,2)</f>
        <v>0</v>
      </c>
      <c r="K205" s="140" t="s">
        <v>302</v>
      </c>
      <c r="L205" s="32"/>
      <c r="M205" s="145" t="s">
        <v>1</v>
      </c>
      <c r="N205" s="146" t="s">
        <v>41</v>
      </c>
      <c r="P205" s="147">
        <f>O205*H205</f>
        <v>0</v>
      </c>
      <c r="Q205" s="147">
        <v>0</v>
      </c>
      <c r="R205" s="147">
        <f>Q205*H205</f>
        <v>0</v>
      </c>
      <c r="S205" s="147">
        <v>0</v>
      </c>
      <c r="T205" s="148">
        <f>S205*H205</f>
        <v>0</v>
      </c>
      <c r="AR205" s="149" t="s">
        <v>378</v>
      </c>
      <c r="AT205" s="149" t="s">
        <v>298</v>
      </c>
      <c r="AU205" s="149" t="s">
        <v>85</v>
      </c>
      <c r="AY205" s="17" t="s">
        <v>296</v>
      </c>
      <c r="BE205" s="150">
        <f>IF(N205="základní",J205,0)</f>
        <v>0</v>
      </c>
      <c r="BF205" s="150">
        <f>IF(N205="snížená",J205,0)</f>
        <v>0</v>
      </c>
      <c r="BG205" s="150">
        <f>IF(N205="zákl. přenesená",J205,0)</f>
        <v>0</v>
      </c>
      <c r="BH205" s="150">
        <f>IF(N205="sníž. přenesená",J205,0)</f>
        <v>0</v>
      </c>
      <c r="BI205" s="150">
        <f>IF(N205="nulová",J205,0)</f>
        <v>0</v>
      </c>
      <c r="BJ205" s="17" t="s">
        <v>83</v>
      </c>
      <c r="BK205" s="150">
        <f>ROUND(I205*H205,2)</f>
        <v>0</v>
      </c>
      <c r="BL205" s="17" t="s">
        <v>378</v>
      </c>
      <c r="BM205" s="149" t="s">
        <v>5478</v>
      </c>
    </row>
    <row r="206" spans="2:65" s="12" customFormat="1">
      <c r="B206" s="151"/>
      <c r="D206" s="152" t="s">
        <v>304</v>
      </c>
      <c r="E206" s="153" t="s">
        <v>1</v>
      </c>
      <c r="F206" s="154" t="s">
        <v>5479</v>
      </c>
      <c r="H206" s="155">
        <v>10</v>
      </c>
      <c r="I206" s="156"/>
      <c r="L206" s="151"/>
      <c r="M206" s="157"/>
      <c r="T206" s="158"/>
      <c r="AT206" s="153" t="s">
        <v>304</v>
      </c>
      <c r="AU206" s="153" t="s">
        <v>85</v>
      </c>
      <c r="AV206" s="12" t="s">
        <v>85</v>
      </c>
      <c r="AW206" s="12" t="s">
        <v>32</v>
      </c>
      <c r="AX206" s="12" t="s">
        <v>76</v>
      </c>
      <c r="AY206" s="153" t="s">
        <v>296</v>
      </c>
    </row>
    <row r="207" spans="2:65" s="12" customFormat="1">
      <c r="B207" s="151"/>
      <c r="D207" s="152" t="s">
        <v>304</v>
      </c>
      <c r="E207" s="153" t="s">
        <v>1</v>
      </c>
      <c r="F207" s="154" t="s">
        <v>5480</v>
      </c>
      <c r="H207" s="155">
        <v>1</v>
      </c>
      <c r="I207" s="156"/>
      <c r="L207" s="151"/>
      <c r="M207" s="157"/>
      <c r="T207" s="158"/>
      <c r="AT207" s="153" t="s">
        <v>304</v>
      </c>
      <c r="AU207" s="153" t="s">
        <v>85</v>
      </c>
      <c r="AV207" s="12" t="s">
        <v>85</v>
      </c>
      <c r="AW207" s="12" t="s">
        <v>32</v>
      </c>
      <c r="AX207" s="12" t="s">
        <v>76</v>
      </c>
      <c r="AY207" s="153" t="s">
        <v>296</v>
      </c>
    </row>
    <row r="208" spans="2:65" s="13" customFormat="1">
      <c r="B208" s="159"/>
      <c r="D208" s="152" t="s">
        <v>304</v>
      </c>
      <c r="E208" s="160" t="s">
        <v>1</v>
      </c>
      <c r="F208" s="161" t="s">
        <v>306</v>
      </c>
      <c r="H208" s="162">
        <v>11</v>
      </c>
      <c r="I208" s="163"/>
      <c r="L208" s="159"/>
      <c r="M208" s="164"/>
      <c r="T208" s="165"/>
      <c r="AT208" s="160" t="s">
        <v>304</v>
      </c>
      <c r="AU208" s="160" t="s">
        <v>85</v>
      </c>
      <c r="AV208" s="13" t="s">
        <v>94</v>
      </c>
      <c r="AW208" s="13" t="s">
        <v>32</v>
      </c>
      <c r="AX208" s="13" t="s">
        <v>76</v>
      </c>
      <c r="AY208" s="160" t="s">
        <v>296</v>
      </c>
    </row>
    <row r="209" spans="2:65" s="14" customFormat="1">
      <c r="B209" s="166"/>
      <c r="D209" s="152" t="s">
        <v>304</v>
      </c>
      <c r="E209" s="167" t="s">
        <v>1</v>
      </c>
      <c r="F209" s="168" t="s">
        <v>308</v>
      </c>
      <c r="H209" s="169">
        <v>11</v>
      </c>
      <c r="I209" s="170"/>
      <c r="L209" s="166"/>
      <c r="M209" s="171"/>
      <c r="T209" s="172"/>
      <c r="AT209" s="167" t="s">
        <v>304</v>
      </c>
      <c r="AU209" s="167" t="s">
        <v>85</v>
      </c>
      <c r="AV209" s="14" t="s">
        <v>107</v>
      </c>
      <c r="AW209" s="14" t="s">
        <v>32</v>
      </c>
      <c r="AX209" s="14" t="s">
        <v>83</v>
      </c>
      <c r="AY209" s="167" t="s">
        <v>296</v>
      </c>
    </row>
    <row r="210" spans="2:65" s="1" customFormat="1" ht="16.5" customHeight="1">
      <c r="B210" s="32"/>
      <c r="C210" s="173" t="s">
        <v>497</v>
      </c>
      <c r="D210" s="173" t="s">
        <v>343</v>
      </c>
      <c r="E210" s="174" t="s">
        <v>5481</v>
      </c>
      <c r="F210" s="175" t="s">
        <v>5482</v>
      </c>
      <c r="G210" s="176" t="s">
        <v>1102</v>
      </c>
      <c r="H210" s="177">
        <v>10</v>
      </c>
      <c r="I210" s="178"/>
      <c r="J210" s="179">
        <f>ROUND(I210*H210,2)</f>
        <v>0</v>
      </c>
      <c r="K210" s="175" t="s">
        <v>1</v>
      </c>
      <c r="L210" s="180"/>
      <c r="M210" s="181" t="s">
        <v>1</v>
      </c>
      <c r="N210" s="182" t="s">
        <v>41</v>
      </c>
      <c r="P210" s="147">
        <f>O210*H210</f>
        <v>0</v>
      </c>
      <c r="Q210" s="147">
        <v>0</v>
      </c>
      <c r="R210" s="147">
        <f>Q210*H210</f>
        <v>0</v>
      </c>
      <c r="S210" s="147">
        <v>0</v>
      </c>
      <c r="T210" s="148">
        <f>S210*H210</f>
        <v>0</v>
      </c>
      <c r="AR210" s="149" t="s">
        <v>479</v>
      </c>
      <c r="AT210" s="149" t="s">
        <v>343</v>
      </c>
      <c r="AU210" s="149" t="s">
        <v>85</v>
      </c>
      <c r="AY210" s="17" t="s">
        <v>296</v>
      </c>
      <c r="BE210" s="150">
        <f>IF(N210="základní",J210,0)</f>
        <v>0</v>
      </c>
      <c r="BF210" s="150">
        <f>IF(N210="snížená",J210,0)</f>
        <v>0</v>
      </c>
      <c r="BG210" s="150">
        <f>IF(N210="zákl. přenesená",J210,0)</f>
        <v>0</v>
      </c>
      <c r="BH210" s="150">
        <f>IF(N210="sníž. přenesená",J210,0)</f>
        <v>0</v>
      </c>
      <c r="BI210" s="150">
        <f>IF(N210="nulová",J210,0)</f>
        <v>0</v>
      </c>
      <c r="BJ210" s="17" t="s">
        <v>83</v>
      </c>
      <c r="BK210" s="150">
        <f>ROUND(I210*H210,2)</f>
        <v>0</v>
      </c>
      <c r="BL210" s="17" t="s">
        <v>378</v>
      </c>
      <c r="BM210" s="149" t="s">
        <v>5483</v>
      </c>
    </row>
    <row r="211" spans="2:65" s="1" customFormat="1" ht="16.5" customHeight="1">
      <c r="B211" s="32"/>
      <c r="C211" s="173" t="s">
        <v>505</v>
      </c>
      <c r="D211" s="173" t="s">
        <v>343</v>
      </c>
      <c r="E211" s="174" t="s">
        <v>5484</v>
      </c>
      <c r="F211" s="175" t="s">
        <v>5485</v>
      </c>
      <c r="G211" s="176" t="s">
        <v>1102</v>
      </c>
      <c r="H211" s="177">
        <v>1</v>
      </c>
      <c r="I211" s="178"/>
      <c r="J211" s="179">
        <f>ROUND(I211*H211,2)</f>
        <v>0</v>
      </c>
      <c r="K211" s="175" t="s">
        <v>1</v>
      </c>
      <c r="L211" s="180"/>
      <c r="M211" s="181" t="s">
        <v>1</v>
      </c>
      <c r="N211" s="182" t="s">
        <v>41</v>
      </c>
      <c r="P211" s="147">
        <f>O211*H211</f>
        <v>0</v>
      </c>
      <c r="Q211" s="147">
        <v>0</v>
      </c>
      <c r="R211" s="147">
        <f>Q211*H211</f>
        <v>0</v>
      </c>
      <c r="S211" s="147">
        <v>0</v>
      </c>
      <c r="T211" s="148">
        <f>S211*H211</f>
        <v>0</v>
      </c>
      <c r="AR211" s="149" t="s">
        <v>479</v>
      </c>
      <c r="AT211" s="149" t="s">
        <v>343</v>
      </c>
      <c r="AU211" s="149" t="s">
        <v>85</v>
      </c>
      <c r="AY211" s="17" t="s">
        <v>296</v>
      </c>
      <c r="BE211" s="150">
        <f>IF(N211="základní",J211,0)</f>
        <v>0</v>
      </c>
      <c r="BF211" s="150">
        <f>IF(N211="snížená",J211,0)</f>
        <v>0</v>
      </c>
      <c r="BG211" s="150">
        <f>IF(N211="zákl. přenesená",J211,0)</f>
        <v>0</v>
      </c>
      <c r="BH211" s="150">
        <f>IF(N211="sníž. přenesená",J211,0)</f>
        <v>0</v>
      </c>
      <c r="BI211" s="150">
        <f>IF(N211="nulová",J211,0)</f>
        <v>0</v>
      </c>
      <c r="BJ211" s="17" t="s">
        <v>83</v>
      </c>
      <c r="BK211" s="150">
        <f>ROUND(I211*H211,2)</f>
        <v>0</v>
      </c>
      <c r="BL211" s="17" t="s">
        <v>378</v>
      </c>
      <c r="BM211" s="149" t="s">
        <v>5486</v>
      </c>
    </row>
    <row r="212" spans="2:65" s="1" customFormat="1" ht="16.5" customHeight="1">
      <c r="B212" s="32"/>
      <c r="C212" s="138" t="s">
        <v>512</v>
      </c>
      <c r="D212" s="138" t="s">
        <v>298</v>
      </c>
      <c r="E212" s="139" t="s">
        <v>5487</v>
      </c>
      <c r="F212" s="140" t="s">
        <v>5488</v>
      </c>
      <c r="G212" s="141" t="s">
        <v>1341</v>
      </c>
      <c r="H212" s="142">
        <v>4</v>
      </c>
      <c r="I212" s="143"/>
      <c r="J212" s="144">
        <f>ROUND(I212*H212,2)</f>
        <v>0</v>
      </c>
      <c r="K212" s="140" t="s">
        <v>302</v>
      </c>
      <c r="L212" s="32"/>
      <c r="M212" s="145" t="s">
        <v>1</v>
      </c>
      <c r="N212" s="146" t="s">
        <v>41</v>
      </c>
      <c r="P212" s="147">
        <f>O212*H212</f>
        <v>0</v>
      </c>
      <c r="Q212" s="147">
        <v>4.2999999999999999E-4</v>
      </c>
      <c r="R212" s="147">
        <f>Q212*H212</f>
        <v>1.72E-3</v>
      </c>
      <c r="S212" s="147">
        <v>0</v>
      </c>
      <c r="T212" s="148">
        <f>S212*H212</f>
        <v>0</v>
      </c>
      <c r="AR212" s="149" t="s">
        <v>378</v>
      </c>
      <c r="AT212" s="149" t="s">
        <v>298</v>
      </c>
      <c r="AU212" s="149" t="s">
        <v>85</v>
      </c>
      <c r="AY212" s="17" t="s">
        <v>296</v>
      </c>
      <c r="BE212" s="150">
        <f>IF(N212="základní",J212,0)</f>
        <v>0</v>
      </c>
      <c r="BF212" s="150">
        <f>IF(N212="snížená",J212,0)</f>
        <v>0</v>
      </c>
      <c r="BG212" s="150">
        <f>IF(N212="zákl. přenesená",J212,0)</f>
        <v>0</v>
      </c>
      <c r="BH212" s="150">
        <f>IF(N212="sníž. přenesená",J212,0)</f>
        <v>0</v>
      </c>
      <c r="BI212" s="150">
        <f>IF(N212="nulová",J212,0)</f>
        <v>0</v>
      </c>
      <c r="BJ212" s="17" t="s">
        <v>83</v>
      </c>
      <c r="BK212" s="150">
        <f>ROUND(I212*H212,2)</f>
        <v>0</v>
      </c>
      <c r="BL212" s="17" t="s">
        <v>378</v>
      </c>
      <c r="BM212" s="149" t="s">
        <v>5489</v>
      </c>
    </row>
    <row r="213" spans="2:65" s="12" customFormat="1">
      <c r="B213" s="151"/>
      <c r="D213" s="152" t="s">
        <v>304</v>
      </c>
      <c r="E213" s="153" t="s">
        <v>1</v>
      </c>
      <c r="F213" s="154" t="s">
        <v>5490</v>
      </c>
      <c r="H213" s="155">
        <v>4</v>
      </c>
      <c r="I213" s="156"/>
      <c r="L213" s="151"/>
      <c r="M213" s="157"/>
      <c r="T213" s="158"/>
      <c r="AT213" s="153" t="s">
        <v>304</v>
      </c>
      <c r="AU213" s="153" t="s">
        <v>85</v>
      </c>
      <c r="AV213" s="12" t="s">
        <v>85</v>
      </c>
      <c r="AW213" s="12" t="s">
        <v>32</v>
      </c>
      <c r="AX213" s="12" t="s">
        <v>76</v>
      </c>
      <c r="AY213" s="153" t="s">
        <v>296</v>
      </c>
    </row>
    <row r="214" spans="2:65" s="13" customFormat="1">
      <c r="B214" s="159"/>
      <c r="D214" s="152" t="s">
        <v>304</v>
      </c>
      <c r="E214" s="160" t="s">
        <v>1</v>
      </c>
      <c r="F214" s="161" t="s">
        <v>306</v>
      </c>
      <c r="H214" s="162">
        <v>4</v>
      </c>
      <c r="I214" s="163"/>
      <c r="L214" s="159"/>
      <c r="M214" s="164"/>
      <c r="T214" s="165"/>
      <c r="AT214" s="160" t="s">
        <v>304</v>
      </c>
      <c r="AU214" s="160" t="s">
        <v>85</v>
      </c>
      <c r="AV214" s="13" t="s">
        <v>94</v>
      </c>
      <c r="AW214" s="13" t="s">
        <v>32</v>
      </c>
      <c r="AX214" s="13" t="s">
        <v>76</v>
      </c>
      <c r="AY214" s="160" t="s">
        <v>296</v>
      </c>
    </row>
    <row r="215" spans="2:65" s="14" customFormat="1">
      <c r="B215" s="166"/>
      <c r="D215" s="152" t="s">
        <v>304</v>
      </c>
      <c r="E215" s="167" t="s">
        <v>1</v>
      </c>
      <c r="F215" s="168" t="s">
        <v>308</v>
      </c>
      <c r="H215" s="169">
        <v>4</v>
      </c>
      <c r="I215" s="170"/>
      <c r="L215" s="166"/>
      <c r="M215" s="171"/>
      <c r="T215" s="172"/>
      <c r="AT215" s="167" t="s">
        <v>304</v>
      </c>
      <c r="AU215" s="167" t="s">
        <v>85</v>
      </c>
      <c r="AV215" s="14" t="s">
        <v>107</v>
      </c>
      <c r="AW215" s="14" t="s">
        <v>32</v>
      </c>
      <c r="AX215" s="14" t="s">
        <v>83</v>
      </c>
      <c r="AY215" s="167" t="s">
        <v>296</v>
      </c>
    </row>
    <row r="216" spans="2:65" s="1" customFormat="1" ht="16.5" customHeight="1">
      <c r="B216" s="32"/>
      <c r="C216" s="173" t="s">
        <v>521</v>
      </c>
      <c r="D216" s="173" t="s">
        <v>343</v>
      </c>
      <c r="E216" s="174" t="s">
        <v>5491</v>
      </c>
      <c r="F216" s="175" t="s">
        <v>5492</v>
      </c>
      <c r="G216" s="176" t="s">
        <v>1102</v>
      </c>
      <c r="H216" s="177">
        <v>4</v>
      </c>
      <c r="I216" s="178"/>
      <c r="J216" s="179">
        <f>ROUND(I216*H216,2)</f>
        <v>0</v>
      </c>
      <c r="K216" s="175" t="s">
        <v>1</v>
      </c>
      <c r="L216" s="180"/>
      <c r="M216" s="181" t="s">
        <v>1</v>
      </c>
      <c r="N216" s="182" t="s">
        <v>41</v>
      </c>
      <c r="P216" s="147">
        <f>O216*H216</f>
        <v>0</v>
      </c>
      <c r="Q216" s="147">
        <v>0</v>
      </c>
      <c r="R216" s="147">
        <f>Q216*H216</f>
        <v>0</v>
      </c>
      <c r="S216" s="147">
        <v>0</v>
      </c>
      <c r="T216" s="148">
        <f>S216*H216</f>
        <v>0</v>
      </c>
      <c r="AR216" s="149" t="s">
        <v>479</v>
      </c>
      <c r="AT216" s="149" t="s">
        <v>343</v>
      </c>
      <c r="AU216" s="149" t="s">
        <v>85</v>
      </c>
      <c r="AY216" s="17" t="s">
        <v>296</v>
      </c>
      <c r="BE216" s="150">
        <f>IF(N216="základní",J216,0)</f>
        <v>0</v>
      </c>
      <c r="BF216" s="150">
        <f>IF(N216="snížená",J216,0)</f>
        <v>0</v>
      </c>
      <c r="BG216" s="150">
        <f>IF(N216="zákl. přenesená",J216,0)</f>
        <v>0</v>
      </c>
      <c r="BH216" s="150">
        <f>IF(N216="sníž. přenesená",J216,0)</f>
        <v>0</v>
      </c>
      <c r="BI216" s="150">
        <f>IF(N216="nulová",J216,0)</f>
        <v>0</v>
      </c>
      <c r="BJ216" s="17" t="s">
        <v>83</v>
      </c>
      <c r="BK216" s="150">
        <f>ROUND(I216*H216,2)</f>
        <v>0</v>
      </c>
      <c r="BL216" s="17" t="s">
        <v>378</v>
      </c>
      <c r="BM216" s="149" t="s">
        <v>5493</v>
      </c>
    </row>
    <row r="217" spans="2:65" s="1" customFormat="1" ht="16.5" customHeight="1">
      <c r="B217" s="32"/>
      <c r="C217" s="138" t="s">
        <v>525</v>
      </c>
      <c r="D217" s="138" t="s">
        <v>298</v>
      </c>
      <c r="E217" s="139" t="s">
        <v>5494</v>
      </c>
      <c r="F217" s="140" t="s">
        <v>5495</v>
      </c>
      <c r="G217" s="141" t="s">
        <v>1341</v>
      </c>
      <c r="H217" s="142">
        <v>4</v>
      </c>
      <c r="I217" s="143"/>
      <c r="J217" s="144">
        <f>ROUND(I217*H217,2)</f>
        <v>0</v>
      </c>
      <c r="K217" s="140" t="s">
        <v>302</v>
      </c>
      <c r="L217" s="32"/>
      <c r="M217" s="145" t="s">
        <v>1</v>
      </c>
      <c r="N217" s="146" t="s">
        <v>41</v>
      </c>
      <c r="P217" s="147">
        <f>O217*H217</f>
        <v>0</v>
      </c>
      <c r="Q217" s="147">
        <v>6.4000000000000005E-4</v>
      </c>
      <c r="R217" s="147">
        <f>Q217*H217</f>
        <v>2.5600000000000002E-3</v>
      </c>
      <c r="S217" s="147">
        <v>0</v>
      </c>
      <c r="T217" s="148">
        <f>S217*H217</f>
        <v>0</v>
      </c>
      <c r="AR217" s="149" t="s">
        <v>378</v>
      </c>
      <c r="AT217" s="149" t="s">
        <v>298</v>
      </c>
      <c r="AU217" s="149" t="s">
        <v>85</v>
      </c>
      <c r="AY217" s="17" t="s">
        <v>296</v>
      </c>
      <c r="BE217" s="150">
        <f>IF(N217="základní",J217,0)</f>
        <v>0</v>
      </c>
      <c r="BF217" s="150">
        <f>IF(N217="snížená",J217,0)</f>
        <v>0</v>
      </c>
      <c r="BG217" s="150">
        <f>IF(N217="zákl. přenesená",J217,0)</f>
        <v>0</v>
      </c>
      <c r="BH217" s="150">
        <f>IF(N217="sníž. přenesená",J217,0)</f>
        <v>0</v>
      </c>
      <c r="BI217" s="150">
        <f>IF(N217="nulová",J217,0)</f>
        <v>0</v>
      </c>
      <c r="BJ217" s="17" t="s">
        <v>83</v>
      </c>
      <c r="BK217" s="150">
        <f>ROUND(I217*H217,2)</f>
        <v>0</v>
      </c>
      <c r="BL217" s="17" t="s">
        <v>378</v>
      </c>
      <c r="BM217" s="149" t="s">
        <v>5496</v>
      </c>
    </row>
    <row r="218" spans="2:65" s="12" customFormat="1">
      <c r="B218" s="151"/>
      <c r="D218" s="152" t="s">
        <v>304</v>
      </c>
      <c r="E218" s="153" t="s">
        <v>1</v>
      </c>
      <c r="F218" s="154" t="s">
        <v>5497</v>
      </c>
      <c r="H218" s="155">
        <v>4</v>
      </c>
      <c r="I218" s="156"/>
      <c r="L218" s="151"/>
      <c r="M218" s="157"/>
      <c r="T218" s="158"/>
      <c r="AT218" s="153" t="s">
        <v>304</v>
      </c>
      <c r="AU218" s="153" t="s">
        <v>85</v>
      </c>
      <c r="AV218" s="12" t="s">
        <v>85</v>
      </c>
      <c r="AW218" s="12" t="s">
        <v>32</v>
      </c>
      <c r="AX218" s="12" t="s">
        <v>76</v>
      </c>
      <c r="AY218" s="153" t="s">
        <v>296</v>
      </c>
    </row>
    <row r="219" spans="2:65" s="13" customFormat="1">
      <c r="B219" s="159"/>
      <c r="D219" s="152" t="s">
        <v>304</v>
      </c>
      <c r="E219" s="160" t="s">
        <v>1</v>
      </c>
      <c r="F219" s="161" t="s">
        <v>306</v>
      </c>
      <c r="H219" s="162">
        <v>4</v>
      </c>
      <c r="I219" s="163"/>
      <c r="L219" s="159"/>
      <c r="M219" s="164"/>
      <c r="T219" s="165"/>
      <c r="AT219" s="160" t="s">
        <v>304</v>
      </c>
      <c r="AU219" s="160" t="s">
        <v>85</v>
      </c>
      <c r="AV219" s="13" t="s">
        <v>94</v>
      </c>
      <c r="AW219" s="13" t="s">
        <v>32</v>
      </c>
      <c r="AX219" s="13" t="s">
        <v>76</v>
      </c>
      <c r="AY219" s="160" t="s">
        <v>296</v>
      </c>
    </row>
    <row r="220" spans="2:65" s="14" customFormat="1">
      <c r="B220" s="166"/>
      <c r="D220" s="152" t="s">
        <v>304</v>
      </c>
      <c r="E220" s="167" t="s">
        <v>1</v>
      </c>
      <c r="F220" s="168" t="s">
        <v>308</v>
      </c>
      <c r="H220" s="169">
        <v>4</v>
      </c>
      <c r="I220" s="170"/>
      <c r="L220" s="166"/>
      <c r="M220" s="171"/>
      <c r="T220" s="172"/>
      <c r="AT220" s="167" t="s">
        <v>304</v>
      </c>
      <c r="AU220" s="167" t="s">
        <v>85</v>
      </c>
      <c r="AV220" s="14" t="s">
        <v>107</v>
      </c>
      <c r="AW220" s="14" t="s">
        <v>32</v>
      </c>
      <c r="AX220" s="14" t="s">
        <v>83</v>
      </c>
      <c r="AY220" s="167" t="s">
        <v>296</v>
      </c>
    </row>
    <row r="221" spans="2:65" s="1" customFormat="1" ht="24.2" customHeight="1">
      <c r="B221" s="32"/>
      <c r="C221" s="173" t="s">
        <v>531</v>
      </c>
      <c r="D221" s="173" t="s">
        <v>343</v>
      </c>
      <c r="E221" s="174" t="s">
        <v>5498</v>
      </c>
      <c r="F221" s="175" t="s">
        <v>5499</v>
      </c>
      <c r="G221" s="176" t="s">
        <v>1102</v>
      </c>
      <c r="H221" s="177">
        <v>4</v>
      </c>
      <c r="I221" s="178"/>
      <c r="J221" s="179">
        <f>ROUND(I221*H221,2)</f>
        <v>0</v>
      </c>
      <c r="K221" s="175" t="s">
        <v>1</v>
      </c>
      <c r="L221" s="180"/>
      <c r="M221" s="181" t="s">
        <v>1</v>
      </c>
      <c r="N221" s="182" t="s">
        <v>41</v>
      </c>
      <c r="P221" s="147">
        <f>O221*H221</f>
        <v>0</v>
      </c>
      <c r="Q221" s="147">
        <v>0</v>
      </c>
      <c r="R221" s="147">
        <f>Q221*H221</f>
        <v>0</v>
      </c>
      <c r="S221" s="147">
        <v>0</v>
      </c>
      <c r="T221" s="148">
        <f>S221*H221</f>
        <v>0</v>
      </c>
      <c r="AR221" s="149" t="s">
        <v>479</v>
      </c>
      <c r="AT221" s="149" t="s">
        <v>343</v>
      </c>
      <c r="AU221" s="149" t="s">
        <v>85</v>
      </c>
      <c r="AY221" s="17" t="s">
        <v>296</v>
      </c>
      <c r="BE221" s="150">
        <f>IF(N221="základní",J221,0)</f>
        <v>0</v>
      </c>
      <c r="BF221" s="150">
        <f>IF(N221="snížená",J221,0)</f>
        <v>0</v>
      </c>
      <c r="BG221" s="150">
        <f>IF(N221="zákl. přenesená",J221,0)</f>
        <v>0</v>
      </c>
      <c r="BH221" s="150">
        <f>IF(N221="sníž. přenesená",J221,0)</f>
        <v>0</v>
      </c>
      <c r="BI221" s="150">
        <f>IF(N221="nulová",J221,0)</f>
        <v>0</v>
      </c>
      <c r="BJ221" s="17" t="s">
        <v>83</v>
      </c>
      <c r="BK221" s="150">
        <f>ROUND(I221*H221,2)</f>
        <v>0</v>
      </c>
      <c r="BL221" s="17" t="s">
        <v>378</v>
      </c>
      <c r="BM221" s="149" t="s">
        <v>5500</v>
      </c>
    </row>
    <row r="222" spans="2:65" s="1" customFormat="1" ht="24.2" customHeight="1">
      <c r="B222" s="32"/>
      <c r="C222" s="138" t="s">
        <v>536</v>
      </c>
      <c r="D222" s="138" t="s">
        <v>298</v>
      </c>
      <c r="E222" s="139" t="s">
        <v>5501</v>
      </c>
      <c r="F222" s="140" t="s">
        <v>5502</v>
      </c>
      <c r="G222" s="141" t="s">
        <v>376</v>
      </c>
      <c r="H222" s="142">
        <v>4</v>
      </c>
      <c r="I222" s="143"/>
      <c r="J222" s="144">
        <f>ROUND(I222*H222,2)</f>
        <v>0</v>
      </c>
      <c r="K222" s="140" t="s">
        <v>302</v>
      </c>
      <c r="L222" s="32"/>
      <c r="M222" s="145" t="s">
        <v>1</v>
      </c>
      <c r="N222" s="146" t="s">
        <v>41</v>
      </c>
      <c r="P222" s="147">
        <f>O222*H222</f>
        <v>0</v>
      </c>
      <c r="Q222" s="147">
        <v>1.6000000000000001E-4</v>
      </c>
      <c r="R222" s="147">
        <f>Q222*H222</f>
        <v>6.4000000000000005E-4</v>
      </c>
      <c r="S222" s="147">
        <v>0</v>
      </c>
      <c r="T222" s="148">
        <f>S222*H222</f>
        <v>0</v>
      </c>
      <c r="AR222" s="149" t="s">
        <v>378</v>
      </c>
      <c r="AT222" s="149" t="s">
        <v>298</v>
      </c>
      <c r="AU222" s="149" t="s">
        <v>85</v>
      </c>
      <c r="AY222" s="17" t="s">
        <v>296</v>
      </c>
      <c r="BE222" s="150">
        <f>IF(N222="základní",J222,0)</f>
        <v>0</v>
      </c>
      <c r="BF222" s="150">
        <f>IF(N222="snížená",J222,0)</f>
        <v>0</v>
      </c>
      <c r="BG222" s="150">
        <f>IF(N222="zákl. přenesená",J222,0)</f>
        <v>0</v>
      </c>
      <c r="BH222" s="150">
        <f>IF(N222="sníž. přenesená",J222,0)</f>
        <v>0</v>
      </c>
      <c r="BI222" s="150">
        <f>IF(N222="nulová",J222,0)</f>
        <v>0</v>
      </c>
      <c r="BJ222" s="17" t="s">
        <v>83</v>
      </c>
      <c r="BK222" s="150">
        <f>ROUND(I222*H222,2)</f>
        <v>0</v>
      </c>
      <c r="BL222" s="17" t="s">
        <v>378</v>
      </c>
      <c r="BM222" s="149" t="s">
        <v>5503</v>
      </c>
    </row>
    <row r="223" spans="2:65" s="12" customFormat="1">
      <c r="B223" s="151"/>
      <c r="D223" s="152" t="s">
        <v>304</v>
      </c>
      <c r="E223" s="153" t="s">
        <v>1</v>
      </c>
      <c r="F223" s="154" t="s">
        <v>5504</v>
      </c>
      <c r="H223" s="155">
        <v>4</v>
      </c>
      <c r="I223" s="156"/>
      <c r="L223" s="151"/>
      <c r="M223" s="157"/>
      <c r="T223" s="158"/>
      <c r="AT223" s="153" t="s">
        <v>304</v>
      </c>
      <c r="AU223" s="153" t="s">
        <v>85</v>
      </c>
      <c r="AV223" s="12" t="s">
        <v>85</v>
      </c>
      <c r="AW223" s="12" t="s">
        <v>32</v>
      </c>
      <c r="AX223" s="12" t="s">
        <v>76</v>
      </c>
      <c r="AY223" s="153" t="s">
        <v>296</v>
      </c>
    </row>
    <row r="224" spans="2:65" s="13" customFormat="1">
      <c r="B224" s="159"/>
      <c r="D224" s="152" t="s">
        <v>304</v>
      </c>
      <c r="E224" s="160" t="s">
        <v>1</v>
      </c>
      <c r="F224" s="161" t="s">
        <v>306</v>
      </c>
      <c r="H224" s="162">
        <v>4</v>
      </c>
      <c r="I224" s="163"/>
      <c r="L224" s="159"/>
      <c r="M224" s="164"/>
      <c r="T224" s="165"/>
      <c r="AT224" s="160" t="s">
        <v>304</v>
      </c>
      <c r="AU224" s="160" t="s">
        <v>85</v>
      </c>
      <c r="AV224" s="13" t="s">
        <v>94</v>
      </c>
      <c r="AW224" s="13" t="s">
        <v>32</v>
      </c>
      <c r="AX224" s="13" t="s">
        <v>76</v>
      </c>
      <c r="AY224" s="160" t="s">
        <v>296</v>
      </c>
    </row>
    <row r="225" spans="2:65" s="14" customFormat="1">
      <c r="B225" s="166"/>
      <c r="D225" s="152" t="s">
        <v>304</v>
      </c>
      <c r="E225" s="167" t="s">
        <v>1</v>
      </c>
      <c r="F225" s="168" t="s">
        <v>308</v>
      </c>
      <c r="H225" s="169">
        <v>4</v>
      </c>
      <c r="I225" s="170"/>
      <c r="L225" s="166"/>
      <c r="M225" s="171"/>
      <c r="T225" s="172"/>
      <c r="AT225" s="167" t="s">
        <v>304</v>
      </c>
      <c r="AU225" s="167" t="s">
        <v>85</v>
      </c>
      <c r="AV225" s="14" t="s">
        <v>107</v>
      </c>
      <c r="AW225" s="14" t="s">
        <v>32</v>
      </c>
      <c r="AX225" s="14" t="s">
        <v>83</v>
      </c>
      <c r="AY225" s="167" t="s">
        <v>296</v>
      </c>
    </row>
    <row r="226" spans="2:65" s="1" customFormat="1" ht="24.2" customHeight="1">
      <c r="B226" s="32"/>
      <c r="C226" s="173" t="s">
        <v>547</v>
      </c>
      <c r="D226" s="173" t="s">
        <v>343</v>
      </c>
      <c r="E226" s="174" t="s">
        <v>5505</v>
      </c>
      <c r="F226" s="175" t="s">
        <v>5506</v>
      </c>
      <c r="G226" s="176" t="s">
        <v>1102</v>
      </c>
      <c r="H226" s="177">
        <v>4</v>
      </c>
      <c r="I226" s="178"/>
      <c r="J226" s="179">
        <f>ROUND(I226*H226,2)</f>
        <v>0</v>
      </c>
      <c r="K226" s="175" t="s">
        <v>1</v>
      </c>
      <c r="L226" s="180"/>
      <c r="M226" s="181" t="s">
        <v>1</v>
      </c>
      <c r="N226" s="182" t="s">
        <v>41</v>
      </c>
      <c r="P226" s="147">
        <f>O226*H226</f>
        <v>0</v>
      </c>
      <c r="Q226" s="147">
        <v>0</v>
      </c>
      <c r="R226" s="147">
        <f>Q226*H226</f>
        <v>0</v>
      </c>
      <c r="S226" s="147">
        <v>0</v>
      </c>
      <c r="T226" s="148">
        <f>S226*H226</f>
        <v>0</v>
      </c>
      <c r="AR226" s="149" t="s">
        <v>479</v>
      </c>
      <c r="AT226" s="149" t="s">
        <v>343</v>
      </c>
      <c r="AU226" s="149" t="s">
        <v>85</v>
      </c>
      <c r="AY226" s="17" t="s">
        <v>296</v>
      </c>
      <c r="BE226" s="150">
        <f>IF(N226="základní",J226,0)</f>
        <v>0</v>
      </c>
      <c r="BF226" s="150">
        <f>IF(N226="snížená",J226,0)</f>
        <v>0</v>
      </c>
      <c r="BG226" s="150">
        <f>IF(N226="zákl. přenesená",J226,0)</f>
        <v>0</v>
      </c>
      <c r="BH226" s="150">
        <f>IF(N226="sníž. přenesená",J226,0)</f>
        <v>0</v>
      </c>
      <c r="BI226" s="150">
        <f>IF(N226="nulová",J226,0)</f>
        <v>0</v>
      </c>
      <c r="BJ226" s="17" t="s">
        <v>83</v>
      </c>
      <c r="BK226" s="150">
        <f>ROUND(I226*H226,2)</f>
        <v>0</v>
      </c>
      <c r="BL226" s="17" t="s">
        <v>378</v>
      </c>
      <c r="BM226" s="149" t="s">
        <v>5507</v>
      </c>
    </row>
    <row r="227" spans="2:65" s="1" customFormat="1" ht="24.2" customHeight="1">
      <c r="B227" s="32"/>
      <c r="C227" s="138" t="s">
        <v>552</v>
      </c>
      <c r="D227" s="138" t="s">
        <v>298</v>
      </c>
      <c r="E227" s="139" t="s">
        <v>5508</v>
      </c>
      <c r="F227" s="140" t="s">
        <v>5509</v>
      </c>
      <c r="G227" s="141" t="s">
        <v>376</v>
      </c>
      <c r="H227" s="142">
        <v>27</v>
      </c>
      <c r="I227" s="143"/>
      <c r="J227" s="144">
        <f>ROUND(I227*H227,2)</f>
        <v>0</v>
      </c>
      <c r="K227" s="140" t="s">
        <v>302</v>
      </c>
      <c r="L227" s="32"/>
      <c r="M227" s="145" t="s">
        <v>1</v>
      </c>
      <c r="N227" s="146" t="s">
        <v>41</v>
      </c>
      <c r="P227" s="147">
        <f>O227*H227</f>
        <v>0</v>
      </c>
      <c r="Q227" s="147">
        <v>4.0000000000000003E-5</v>
      </c>
      <c r="R227" s="147">
        <f>Q227*H227</f>
        <v>1.08E-3</v>
      </c>
      <c r="S227" s="147">
        <v>0</v>
      </c>
      <c r="T227" s="148">
        <f>S227*H227</f>
        <v>0</v>
      </c>
      <c r="AR227" s="149" t="s">
        <v>378</v>
      </c>
      <c r="AT227" s="149" t="s">
        <v>298</v>
      </c>
      <c r="AU227" s="149" t="s">
        <v>85</v>
      </c>
      <c r="AY227" s="17" t="s">
        <v>296</v>
      </c>
      <c r="BE227" s="150">
        <f>IF(N227="základní",J227,0)</f>
        <v>0</v>
      </c>
      <c r="BF227" s="150">
        <f>IF(N227="snížená",J227,0)</f>
        <v>0</v>
      </c>
      <c r="BG227" s="150">
        <f>IF(N227="zákl. přenesená",J227,0)</f>
        <v>0</v>
      </c>
      <c r="BH227" s="150">
        <f>IF(N227="sníž. přenesená",J227,0)</f>
        <v>0</v>
      </c>
      <c r="BI227" s="150">
        <f>IF(N227="nulová",J227,0)</f>
        <v>0</v>
      </c>
      <c r="BJ227" s="17" t="s">
        <v>83</v>
      </c>
      <c r="BK227" s="150">
        <f>ROUND(I227*H227,2)</f>
        <v>0</v>
      </c>
      <c r="BL227" s="17" t="s">
        <v>378</v>
      </c>
      <c r="BM227" s="149" t="s">
        <v>5510</v>
      </c>
    </row>
    <row r="228" spans="2:65" s="12" customFormat="1">
      <c r="B228" s="151"/>
      <c r="D228" s="152" t="s">
        <v>304</v>
      </c>
      <c r="E228" s="153" t="s">
        <v>1</v>
      </c>
      <c r="F228" s="154" t="s">
        <v>5511</v>
      </c>
      <c r="H228" s="155">
        <v>14</v>
      </c>
      <c r="I228" s="156"/>
      <c r="L228" s="151"/>
      <c r="M228" s="157"/>
      <c r="T228" s="158"/>
      <c r="AT228" s="153" t="s">
        <v>304</v>
      </c>
      <c r="AU228" s="153" t="s">
        <v>85</v>
      </c>
      <c r="AV228" s="12" t="s">
        <v>85</v>
      </c>
      <c r="AW228" s="12" t="s">
        <v>32</v>
      </c>
      <c r="AX228" s="12" t="s">
        <v>76</v>
      </c>
      <c r="AY228" s="153" t="s">
        <v>296</v>
      </c>
    </row>
    <row r="229" spans="2:65" s="12" customFormat="1">
      <c r="B229" s="151"/>
      <c r="D229" s="152" t="s">
        <v>304</v>
      </c>
      <c r="E229" s="153" t="s">
        <v>1</v>
      </c>
      <c r="F229" s="154" t="s">
        <v>5512</v>
      </c>
      <c r="H229" s="155">
        <v>13</v>
      </c>
      <c r="I229" s="156"/>
      <c r="L229" s="151"/>
      <c r="M229" s="157"/>
      <c r="T229" s="158"/>
      <c r="AT229" s="153" t="s">
        <v>304</v>
      </c>
      <c r="AU229" s="153" t="s">
        <v>85</v>
      </c>
      <c r="AV229" s="12" t="s">
        <v>85</v>
      </c>
      <c r="AW229" s="12" t="s">
        <v>32</v>
      </c>
      <c r="AX229" s="12" t="s">
        <v>76</v>
      </c>
      <c r="AY229" s="153" t="s">
        <v>296</v>
      </c>
    </row>
    <row r="230" spans="2:65" s="13" customFormat="1">
      <c r="B230" s="159"/>
      <c r="D230" s="152" t="s">
        <v>304</v>
      </c>
      <c r="E230" s="160" t="s">
        <v>1</v>
      </c>
      <c r="F230" s="161" t="s">
        <v>306</v>
      </c>
      <c r="H230" s="162">
        <v>27</v>
      </c>
      <c r="I230" s="163"/>
      <c r="L230" s="159"/>
      <c r="M230" s="164"/>
      <c r="T230" s="165"/>
      <c r="AT230" s="160" t="s">
        <v>304</v>
      </c>
      <c r="AU230" s="160" t="s">
        <v>85</v>
      </c>
      <c r="AV230" s="13" t="s">
        <v>94</v>
      </c>
      <c r="AW230" s="13" t="s">
        <v>32</v>
      </c>
      <c r="AX230" s="13" t="s">
        <v>76</v>
      </c>
      <c r="AY230" s="160" t="s">
        <v>296</v>
      </c>
    </row>
    <row r="231" spans="2:65" s="14" customFormat="1">
      <c r="B231" s="166"/>
      <c r="D231" s="152" t="s">
        <v>304</v>
      </c>
      <c r="E231" s="167" t="s">
        <v>1</v>
      </c>
      <c r="F231" s="168" t="s">
        <v>308</v>
      </c>
      <c r="H231" s="169">
        <v>27</v>
      </c>
      <c r="I231" s="170"/>
      <c r="L231" s="166"/>
      <c r="M231" s="171"/>
      <c r="T231" s="172"/>
      <c r="AT231" s="167" t="s">
        <v>304</v>
      </c>
      <c r="AU231" s="167" t="s">
        <v>85</v>
      </c>
      <c r="AV231" s="14" t="s">
        <v>107</v>
      </c>
      <c r="AW231" s="14" t="s">
        <v>32</v>
      </c>
      <c r="AX231" s="14" t="s">
        <v>83</v>
      </c>
      <c r="AY231" s="167" t="s">
        <v>296</v>
      </c>
    </row>
    <row r="232" spans="2:65" s="1" customFormat="1" ht="21.75" customHeight="1">
      <c r="B232" s="32"/>
      <c r="C232" s="173" t="s">
        <v>558</v>
      </c>
      <c r="D232" s="173" t="s">
        <v>343</v>
      </c>
      <c r="E232" s="174" t="s">
        <v>5513</v>
      </c>
      <c r="F232" s="175" t="s">
        <v>5514</v>
      </c>
      <c r="G232" s="176" t="s">
        <v>1102</v>
      </c>
      <c r="H232" s="177">
        <v>14</v>
      </c>
      <c r="I232" s="178"/>
      <c r="J232" s="179">
        <f>ROUND(I232*H232,2)</f>
        <v>0</v>
      </c>
      <c r="K232" s="175" t="s">
        <v>1</v>
      </c>
      <c r="L232" s="180"/>
      <c r="M232" s="181" t="s">
        <v>1</v>
      </c>
      <c r="N232" s="182" t="s">
        <v>41</v>
      </c>
      <c r="P232" s="147">
        <f>O232*H232</f>
        <v>0</v>
      </c>
      <c r="Q232" s="147">
        <v>0</v>
      </c>
      <c r="R232" s="147">
        <f>Q232*H232</f>
        <v>0</v>
      </c>
      <c r="S232" s="147">
        <v>0</v>
      </c>
      <c r="T232" s="148">
        <f>S232*H232</f>
        <v>0</v>
      </c>
      <c r="AR232" s="149" t="s">
        <v>479</v>
      </c>
      <c r="AT232" s="149" t="s">
        <v>343</v>
      </c>
      <c r="AU232" s="149" t="s">
        <v>85</v>
      </c>
      <c r="AY232" s="17" t="s">
        <v>296</v>
      </c>
      <c r="BE232" s="150">
        <f>IF(N232="základní",J232,0)</f>
        <v>0</v>
      </c>
      <c r="BF232" s="150">
        <f>IF(N232="snížená",J232,0)</f>
        <v>0</v>
      </c>
      <c r="BG232" s="150">
        <f>IF(N232="zákl. přenesená",J232,0)</f>
        <v>0</v>
      </c>
      <c r="BH232" s="150">
        <f>IF(N232="sníž. přenesená",J232,0)</f>
        <v>0</v>
      </c>
      <c r="BI232" s="150">
        <f>IF(N232="nulová",J232,0)</f>
        <v>0</v>
      </c>
      <c r="BJ232" s="17" t="s">
        <v>83</v>
      </c>
      <c r="BK232" s="150">
        <f>ROUND(I232*H232,2)</f>
        <v>0</v>
      </c>
      <c r="BL232" s="17" t="s">
        <v>378</v>
      </c>
      <c r="BM232" s="149" t="s">
        <v>5515</v>
      </c>
    </row>
    <row r="233" spans="2:65" s="1" customFormat="1" ht="24.2" customHeight="1">
      <c r="B233" s="32"/>
      <c r="C233" s="173" t="s">
        <v>563</v>
      </c>
      <c r="D233" s="173" t="s">
        <v>343</v>
      </c>
      <c r="E233" s="174" t="s">
        <v>5516</v>
      </c>
      <c r="F233" s="175" t="s">
        <v>5517</v>
      </c>
      <c r="G233" s="176" t="s">
        <v>1102</v>
      </c>
      <c r="H233" s="177">
        <v>13</v>
      </c>
      <c r="I233" s="178"/>
      <c r="J233" s="179">
        <f>ROUND(I233*H233,2)</f>
        <v>0</v>
      </c>
      <c r="K233" s="175" t="s">
        <v>1</v>
      </c>
      <c r="L233" s="180"/>
      <c r="M233" s="181" t="s">
        <v>1</v>
      </c>
      <c r="N233" s="182" t="s">
        <v>41</v>
      </c>
      <c r="P233" s="147">
        <f>O233*H233</f>
        <v>0</v>
      </c>
      <c r="Q233" s="147">
        <v>0</v>
      </c>
      <c r="R233" s="147">
        <f>Q233*H233</f>
        <v>0</v>
      </c>
      <c r="S233" s="147">
        <v>0</v>
      </c>
      <c r="T233" s="148">
        <f>S233*H233</f>
        <v>0</v>
      </c>
      <c r="AR233" s="149" t="s">
        <v>479</v>
      </c>
      <c r="AT233" s="149" t="s">
        <v>343</v>
      </c>
      <c r="AU233" s="149" t="s">
        <v>85</v>
      </c>
      <c r="AY233" s="17" t="s">
        <v>296</v>
      </c>
      <c r="BE233" s="150">
        <f>IF(N233="základní",J233,0)</f>
        <v>0</v>
      </c>
      <c r="BF233" s="150">
        <f>IF(N233="snížená",J233,0)</f>
        <v>0</v>
      </c>
      <c r="BG233" s="150">
        <f>IF(N233="zákl. přenesená",J233,0)</f>
        <v>0</v>
      </c>
      <c r="BH233" s="150">
        <f>IF(N233="sníž. přenesená",J233,0)</f>
        <v>0</v>
      </c>
      <c r="BI233" s="150">
        <f>IF(N233="nulová",J233,0)</f>
        <v>0</v>
      </c>
      <c r="BJ233" s="17" t="s">
        <v>83</v>
      </c>
      <c r="BK233" s="150">
        <f>ROUND(I233*H233,2)</f>
        <v>0</v>
      </c>
      <c r="BL233" s="17" t="s">
        <v>378</v>
      </c>
      <c r="BM233" s="149" t="s">
        <v>5518</v>
      </c>
    </row>
    <row r="234" spans="2:65" s="1" customFormat="1" ht="24.2" customHeight="1">
      <c r="B234" s="32"/>
      <c r="C234" s="138" t="s">
        <v>569</v>
      </c>
      <c r="D234" s="138" t="s">
        <v>298</v>
      </c>
      <c r="E234" s="139" t="s">
        <v>5519</v>
      </c>
      <c r="F234" s="140" t="s">
        <v>5520</v>
      </c>
      <c r="G234" s="141" t="s">
        <v>376</v>
      </c>
      <c r="H234" s="142">
        <v>12</v>
      </c>
      <c r="I234" s="143"/>
      <c r="J234" s="144">
        <f>ROUND(I234*H234,2)</f>
        <v>0</v>
      </c>
      <c r="K234" s="140" t="s">
        <v>302</v>
      </c>
      <c r="L234" s="32"/>
      <c r="M234" s="145" t="s">
        <v>1</v>
      </c>
      <c r="N234" s="146" t="s">
        <v>41</v>
      </c>
      <c r="P234" s="147">
        <f>O234*H234</f>
        <v>0</v>
      </c>
      <c r="Q234" s="147">
        <v>1.2E-4</v>
      </c>
      <c r="R234" s="147">
        <f>Q234*H234</f>
        <v>1.4400000000000001E-3</v>
      </c>
      <c r="S234" s="147">
        <v>0</v>
      </c>
      <c r="T234" s="148">
        <f>S234*H234</f>
        <v>0</v>
      </c>
      <c r="AR234" s="149" t="s">
        <v>378</v>
      </c>
      <c r="AT234" s="149" t="s">
        <v>298</v>
      </c>
      <c r="AU234" s="149" t="s">
        <v>85</v>
      </c>
      <c r="AY234" s="17" t="s">
        <v>296</v>
      </c>
      <c r="BE234" s="150">
        <f>IF(N234="základní",J234,0)</f>
        <v>0</v>
      </c>
      <c r="BF234" s="150">
        <f>IF(N234="snížená",J234,0)</f>
        <v>0</v>
      </c>
      <c r="BG234" s="150">
        <f>IF(N234="zákl. přenesená",J234,0)</f>
        <v>0</v>
      </c>
      <c r="BH234" s="150">
        <f>IF(N234="sníž. přenesená",J234,0)</f>
        <v>0</v>
      </c>
      <c r="BI234" s="150">
        <f>IF(N234="nulová",J234,0)</f>
        <v>0</v>
      </c>
      <c r="BJ234" s="17" t="s">
        <v>83</v>
      </c>
      <c r="BK234" s="150">
        <f>ROUND(I234*H234,2)</f>
        <v>0</v>
      </c>
      <c r="BL234" s="17" t="s">
        <v>378</v>
      </c>
      <c r="BM234" s="149" t="s">
        <v>5521</v>
      </c>
    </row>
    <row r="235" spans="2:65" s="12" customFormat="1">
      <c r="B235" s="151"/>
      <c r="D235" s="152" t="s">
        <v>304</v>
      </c>
      <c r="E235" s="153" t="s">
        <v>1</v>
      </c>
      <c r="F235" s="154" t="s">
        <v>5522</v>
      </c>
      <c r="H235" s="155">
        <v>2</v>
      </c>
      <c r="I235" s="156"/>
      <c r="L235" s="151"/>
      <c r="M235" s="157"/>
      <c r="T235" s="158"/>
      <c r="AT235" s="153" t="s">
        <v>304</v>
      </c>
      <c r="AU235" s="153" t="s">
        <v>85</v>
      </c>
      <c r="AV235" s="12" t="s">
        <v>85</v>
      </c>
      <c r="AW235" s="12" t="s">
        <v>32</v>
      </c>
      <c r="AX235" s="12" t="s">
        <v>76</v>
      </c>
      <c r="AY235" s="153" t="s">
        <v>296</v>
      </c>
    </row>
    <row r="236" spans="2:65" s="12" customFormat="1">
      <c r="B236" s="151"/>
      <c r="D236" s="152" t="s">
        <v>304</v>
      </c>
      <c r="E236" s="153" t="s">
        <v>1</v>
      </c>
      <c r="F236" s="154" t="s">
        <v>5523</v>
      </c>
      <c r="H236" s="155">
        <v>10</v>
      </c>
      <c r="I236" s="156"/>
      <c r="L236" s="151"/>
      <c r="M236" s="157"/>
      <c r="T236" s="158"/>
      <c r="AT236" s="153" t="s">
        <v>304</v>
      </c>
      <c r="AU236" s="153" t="s">
        <v>85</v>
      </c>
      <c r="AV236" s="12" t="s">
        <v>85</v>
      </c>
      <c r="AW236" s="12" t="s">
        <v>32</v>
      </c>
      <c r="AX236" s="12" t="s">
        <v>76</v>
      </c>
      <c r="AY236" s="153" t="s">
        <v>296</v>
      </c>
    </row>
    <row r="237" spans="2:65" s="13" customFormat="1">
      <c r="B237" s="159"/>
      <c r="D237" s="152" t="s">
        <v>304</v>
      </c>
      <c r="E237" s="160" t="s">
        <v>1</v>
      </c>
      <c r="F237" s="161" t="s">
        <v>306</v>
      </c>
      <c r="H237" s="162">
        <v>12</v>
      </c>
      <c r="I237" s="163"/>
      <c r="L237" s="159"/>
      <c r="M237" s="164"/>
      <c r="T237" s="165"/>
      <c r="AT237" s="160" t="s">
        <v>304</v>
      </c>
      <c r="AU237" s="160" t="s">
        <v>85</v>
      </c>
      <c r="AV237" s="13" t="s">
        <v>94</v>
      </c>
      <c r="AW237" s="13" t="s">
        <v>32</v>
      </c>
      <c r="AX237" s="13" t="s">
        <v>76</v>
      </c>
      <c r="AY237" s="160" t="s">
        <v>296</v>
      </c>
    </row>
    <row r="238" spans="2:65" s="14" customFormat="1">
      <c r="B238" s="166"/>
      <c r="D238" s="152" t="s">
        <v>304</v>
      </c>
      <c r="E238" s="167" t="s">
        <v>1</v>
      </c>
      <c r="F238" s="168" t="s">
        <v>308</v>
      </c>
      <c r="H238" s="169">
        <v>12</v>
      </c>
      <c r="I238" s="170"/>
      <c r="L238" s="166"/>
      <c r="M238" s="171"/>
      <c r="T238" s="172"/>
      <c r="AT238" s="167" t="s">
        <v>304</v>
      </c>
      <c r="AU238" s="167" t="s">
        <v>85</v>
      </c>
      <c r="AV238" s="14" t="s">
        <v>107</v>
      </c>
      <c r="AW238" s="14" t="s">
        <v>32</v>
      </c>
      <c r="AX238" s="14" t="s">
        <v>83</v>
      </c>
      <c r="AY238" s="167" t="s">
        <v>296</v>
      </c>
    </row>
    <row r="239" spans="2:65" s="1" customFormat="1" ht="16.5" customHeight="1">
      <c r="B239" s="32"/>
      <c r="C239" s="173" t="s">
        <v>583</v>
      </c>
      <c r="D239" s="173" t="s">
        <v>343</v>
      </c>
      <c r="E239" s="174" t="s">
        <v>5524</v>
      </c>
      <c r="F239" s="175" t="s">
        <v>5525</v>
      </c>
      <c r="G239" s="176" t="s">
        <v>1102</v>
      </c>
      <c r="H239" s="177">
        <v>2</v>
      </c>
      <c r="I239" s="178"/>
      <c r="J239" s="179">
        <f>ROUND(I239*H239,2)</f>
        <v>0</v>
      </c>
      <c r="K239" s="175" t="s">
        <v>1</v>
      </c>
      <c r="L239" s="180"/>
      <c r="M239" s="181" t="s">
        <v>1</v>
      </c>
      <c r="N239" s="182" t="s">
        <v>41</v>
      </c>
      <c r="P239" s="147">
        <f>O239*H239</f>
        <v>0</v>
      </c>
      <c r="Q239" s="147">
        <v>0</v>
      </c>
      <c r="R239" s="147">
        <f>Q239*H239</f>
        <v>0</v>
      </c>
      <c r="S239" s="147">
        <v>0</v>
      </c>
      <c r="T239" s="148">
        <f>S239*H239</f>
        <v>0</v>
      </c>
      <c r="AR239" s="149" t="s">
        <v>479</v>
      </c>
      <c r="AT239" s="149" t="s">
        <v>343</v>
      </c>
      <c r="AU239" s="149" t="s">
        <v>85</v>
      </c>
      <c r="AY239" s="17" t="s">
        <v>296</v>
      </c>
      <c r="BE239" s="150">
        <f>IF(N239="základní",J239,0)</f>
        <v>0</v>
      </c>
      <c r="BF239" s="150">
        <f>IF(N239="snížená",J239,0)</f>
        <v>0</v>
      </c>
      <c r="BG239" s="150">
        <f>IF(N239="zákl. přenesená",J239,0)</f>
        <v>0</v>
      </c>
      <c r="BH239" s="150">
        <f>IF(N239="sníž. přenesená",J239,0)</f>
        <v>0</v>
      </c>
      <c r="BI239" s="150">
        <f>IF(N239="nulová",J239,0)</f>
        <v>0</v>
      </c>
      <c r="BJ239" s="17" t="s">
        <v>83</v>
      </c>
      <c r="BK239" s="150">
        <f>ROUND(I239*H239,2)</f>
        <v>0</v>
      </c>
      <c r="BL239" s="17" t="s">
        <v>378</v>
      </c>
      <c r="BM239" s="149" t="s">
        <v>5526</v>
      </c>
    </row>
    <row r="240" spans="2:65" s="1" customFormat="1" ht="21.75" customHeight="1">
      <c r="B240" s="32"/>
      <c r="C240" s="173" t="s">
        <v>588</v>
      </c>
      <c r="D240" s="173" t="s">
        <v>343</v>
      </c>
      <c r="E240" s="174" t="s">
        <v>5527</v>
      </c>
      <c r="F240" s="175" t="s">
        <v>5528</v>
      </c>
      <c r="G240" s="176" t="s">
        <v>1102</v>
      </c>
      <c r="H240" s="177">
        <v>10</v>
      </c>
      <c r="I240" s="178"/>
      <c r="J240" s="179">
        <f>ROUND(I240*H240,2)</f>
        <v>0</v>
      </c>
      <c r="K240" s="175" t="s">
        <v>1</v>
      </c>
      <c r="L240" s="180"/>
      <c r="M240" s="181" t="s">
        <v>1</v>
      </c>
      <c r="N240" s="182" t="s">
        <v>41</v>
      </c>
      <c r="P240" s="147">
        <f>O240*H240</f>
        <v>0</v>
      </c>
      <c r="Q240" s="147">
        <v>0</v>
      </c>
      <c r="R240" s="147">
        <f>Q240*H240</f>
        <v>0</v>
      </c>
      <c r="S240" s="147">
        <v>0</v>
      </c>
      <c r="T240" s="148">
        <f>S240*H240</f>
        <v>0</v>
      </c>
      <c r="AR240" s="149" t="s">
        <v>479</v>
      </c>
      <c r="AT240" s="149" t="s">
        <v>343</v>
      </c>
      <c r="AU240" s="149" t="s">
        <v>85</v>
      </c>
      <c r="AY240" s="17" t="s">
        <v>296</v>
      </c>
      <c r="BE240" s="150">
        <f>IF(N240="základní",J240,0)</f>
        <v>0</v>
      </c>
      <c r="BF240" s="150">
        <f>IF(N240="snížená",J240,0)</f>
        <v>0</v>
      </c>
      <c r="BG240" s="150">
        <f>IF(N240="zákl. přenesená",J240,0)</f>
        <v>0</v>
      </c>
      <c r="BH240" s="150">
        <f>IF(N240="sníž. přenesená",J240,0)</f>
        <v>0</v>
      </c>
      <c r="BI240" s="150">
        <f>IF(N240="nulová",J240,0)</f>
        <v>0</v>
      </c>
      <c r="BJ240" s="17" t="s">
        <v>83</v>
      </c>
      <c r="BK240" s="150">
        <f>ROUND(I240*H240,2)</f>
        <v>0</v>
      </c>
      <c r="BL240" s="17" t="s">
        <v>378</v>
      </c>
      <c r="BM240" s="149" t="s">
        <v>5529</v>
      </c>
    </row>
    <row r="241" spans="2:65" s="1" customFormat="1" ht="24.2" customHeight="1">
      <c r="B241" s="32"/>
      <c r="C241" s="138" t="s">
        <v>593</v>
      </c>
      <c r="D241" s="138" t="s">
        <v>298</v>
      </c>
      <c r="E241" s="139" t="s">
        <v>5530</v>
      </c>
      <c r="F241" s="140" t="s">
        <v>5531</v>
      </c>
      <c r="G241" s="141" t="s">
        <v>1102</v>
      </c>
      <c r="H241" s="142">
        <v>28</v>
      </c>
      <c r="I241" s="143"/>
      <c r="J241" s="144">
        <f>ROUND(I241*H241,2)</f>
        <v>0</v>
      </c>
      <c r="K241" s="140" t="s">
        <v>302</v>
      </c>
      <c r="L241" s="32"/>
      <c r="M241" s="145" t="s">
        <v>1</v>
      </c>
      <c r="N241" s="146" t="s">
        <v>41</v>
      </c>
      <c r="P241" s="147">
        <f>O241*H241</f>
        <v>0</v>
      </c>
      <c r="Q241" s="147">
        <v>6.0000000000000002E-5</v>
      </c>
      <c r="R241" s="147">
        <f>Q241*H241</f>
        <v>1.6800000000000001E-3</v>
      </c>
      <c r="S241" s="147">
        <v>0</v>
      </c>
      <c r="T241" s="148">
        <f>S241*H241</f>
        <v>0</v>
      </c>
      <c r="AR241" s="149" t="s">
        <v>378</v>
      </c>
      <c r="AT241" s="149" t="s">
        <v>298</v>
      </c>
      <c r="AU241" s="149" t="s">
        <v>85</v>
      </c>
      <c r="AY241" s="17" t="s">
        <v>296</v>
      </c>
      <c r="BE241" s="150">
        <f>IF(N241="základní",J241,0)</f>
        <v>0</v>
      </c>
      <c r="BF241" s="150">
        <f>IF(N241="snížená",J241,0)</f>
        <v>0</v>
      </c>
      <c r="BG241" s="150">
        <f>IF(N241="zákl. přenesená",J241,0)</f>
        <v>0</v>
      </c>
      <c r="BH241" s="150">
        <f>IF(N241="sníž. přenesená",J241,0)</f>
        <v>0</v>
      </c>
      <c r="BI241" s="150">
        <f>IF(N241="nulová",J241,0)</f>
        <v>0</v>
      </c>
      <c r="BJ241" s="17" t="s">
        <v>83</v>
      </c>
      <c r="BK241" s="150">
        <f>ROUND(I241*H241,2)</f>
        <v>0</v>
      </c>
      <c r="BL241" s="17" t="s">
        <v>378</v>
      </c>
      <c r="BM241" s="149" t="s">
        <v>5532</v>
      </c>
    </row>
    <row r="242" spans="2:65" s="12" customFormat="1">
      <c r="B242" s="151"/>
      <c r="D242" s="152" t="s">
        <v>304</v>
      </c>
      <c r="E242" s="153" t="s">
        <v>1</v>
      </c>
      <c r="F242" s="154" t="s">
        <v>5533</v>
      </c>
      <c r="H242" s="155">
        <v>11</v>
      </c>
      <c r="I242" s="156"/>
      <c r="L242" s="151"/>
      <c r="M242" s="157"/>
      <c r="T242" s="158"/>
      <c r="AT242" s="153" t="s">
        <v>304</v>
      </c>
      <c r="AU242" s="153" t="s">
        <v>85</v>
      </c>
      <c r="AV242" s="12" t="s">
        <v>85</v>
      </c>
      <c r="AW242" s="12" t="s">
        <v>32</v>
      </c>
      <c r="AX242" s="12" t="s">
        <v>76</v>
      </c>
      <c r="AY242" s="153" t="s">
        <v>296</v>
      </c>
    </row>
    <row r="243" spans="2:65" s="12" customFormat="1">
      <c r="B243" s="151"/>
      <c r="D243" s="152" t="s">
        <v>304</v>
      </c>
      <c r="E243" s="153" t="s">
        <v>1</v>
      </c>
      <c r="F243" s="154" t="s">
        <v>5534</v>
      </c>
      <c r="H243" s="155">
        <v>17</v>
      </c>
      <c r="I243" s="156"/>
      <c r="L243" s="151"/>
      <c r="M243" s="157"/>
      <c r="T243" s="158"/>
      <c r="AT243" s="153" t="s">
        <v>304</v>
      </c>
      <c r="AU243" s="153" t="s">
        <v>85</v>
      </c>
      <c r="AV243" s="12" t="s">
        <v>85</v>
      </c>
      <c r="AW243" s="12" t="s">
        <v>32</v>
      </c>
      <c r="AX243" s="12" t="s">
        <v>76</v>
      </c>
      <c r="AY243" s="153" t="s">
        <v>296</v>
      </c>
    </row>
    <row r="244" spans="2:65" s="13" customFormat="1">
      <c r="B244" s="159"/>
      <c r="D244" s="152" t="s">
        <v>304</v>
      </c>
      <c r="E244" s="160" t="s">
        <v>1</v>
      </c>
      <c r="F244" s="161" t="s">
        <v>306</v>
      </c>
      <c r="H244" s="162">
        <v>28</v>
      </c>
      <c r="I244" s="163"/>
      <c r="L244" s="159"/>
      <c r="M244" s="164"/>
      <c r="T244" s="165"/>
      <c r="AT244" s="160" t="s">
        <v>304</v>
      </c>
      <c r="AU244" s="160" t="s">
        <v>85</v>
      </c>
      <c r="AV244" s="13" t="s">
        <v>94</v>
      </c>
      <c r="AW244" s="13" t="s">
        <v>32</v>
      </c>
      <c r="AX244" s="13" t="s">
        <v>76</v>
      </c>
      <c r="AY244" s="160" t="s">
        <v>296</v>
      </c>
    </row>
    <row r="245" spans="2:65" s="14" customFormat="1">
      <c r="B245" s="166"/>
      <c r="D245" s="152" t="s">
        <v>304</v>
      </c>
      <c r="E245" s="167" t="s">
        <v>1</v>
      </c>
      <c r="F245" s="168" t="s">
        <v>308</v>
      </c>
      <c r="H245" s="169">
        <v>28</v>
      </c>
      <c r="I245" s="170"/>
      <c r="L245" s="166"/>
      <c r="M245" s="171"/>
      <c r="T245" s="172"/>
      <c r="AT245" s="167" t="s">
        <v>304</v>
      </c>
      <c r="AU245" s="167" t="s">
        <v>85</v>
      </c>
      <c r="AV245" s="14" t="s">
        <v>107</v>
      </c>
      <c r="AW245" s="14" t="s">
        <v>32</v>
      </c>
      <c r="AX245" s="14" t="s">
        <v>83</v>
      </c>
      <c r="AY245" s="167" t="s">
        <v>296</v>
      </c>
    </row>
    <row r="246" spans="2:65" s="1" customFormat="1" ht="16.5" customHeight="1">
      <c r="B246" s="32"/>
      <c r="C246" s="173" t="s">
        <v>599</v>
      </c>
      <c r="D246" s="173" t="s">
        <v>343</v>
      </c>
      <c r="E246" s="174" t="s">
        <v>5535</v>
      </c>
      <c r="F246" s="175" t="s">
        <v>5536</v>
      </c>
      <c r="G246" s="176" t="s">
        <v>1102</v>
      </c>
      <c r="H246" s="177">
        <v>11</v>
      </c>
      <c r="I246" s="178"/>
      <c r="J246" s="179">
        <f>ROUND(I246*H246,2)</f>
        <v>0</v>
      </c>
      <c r="K246" s="175" t="s">
        <v>1</v>
      </c>
      <c r="L246" s="180"/>
      <c r="M246" s="181" t="s">
        <v>1</v>
      </c>
      <c r="N246" s="182" t="s">
        <v>41</v>
      </c>
      <c r="P246" s="147">
        <f>O246*H246</f>
        <v>0</v>
      </c>
      <c r="Q246" s="147">
        <v>0</v>
      </c>
      <c r="R246" s="147">
        <f>Q246*H246</f>
        <v>0</v>
      </c>
      <c r="S246" s="147">
        <v>0</v>
      </c>
      <c r="T246" s="148">
        <f>S246*H246</f>
        <v>0</v>
      </c>
      <c r="AR246" s="149" t="s">
        <v>479</v>
      </c>
      <c r="AT246" s="149" t="s">
        <v>343</v>
      </c>
      <c r="AU246" s="149" t="s">
        <v>85</v>
      </c>
      <c r="AY246" s="17" t="s">
        <v>296</v>
      </c>
      <c r="BE246" s="150">
        <f>IF(N246="základní",J246,0)</f>
        <v>0</v>
      </c>
      <c r="BF246" s="150">
        <f>IF(N246="snížená",J246,0)</f>
        <v>0</v>
      </c>
      <c r="BG246" s="150">
        <f>IF(N246="zákl. přenesená",J246,0)</f>
        <v>0</v>
      </c>
      <c r="BH246" s="150">
        <f>IF(N246="sníž. přenesená",J246,0)</f>
        <v>0</v>
      </c>
      <c r="BI246" s="150">
        <f>IF(N246="nulová",J246,0)</f>
        <v>0</v>
      </c>
      <c r="BJ246" s="17" t="s">
        <v>83</v>
      </c>
      <c r="BK246" s="150">
        <f>ROUND(I246*H246,2)</f>
        <v>0</v>
      </c>
      <c r="BL246" s="17" t="s">
        <v>378</v>
      </c>
      <c r="BM246" s="149" t="s">
        <v>5537</v>
      </c>
    </row>
    <row r="247" spans="2:65" s="1" customFormat="1" ht="16.5" customHeight="1">
      <c r="B247" s="32"/>
      <c r="C247" s="173" t="s">
        <v>603</v>
      </c>
      <c r="D247" s="173" t="s">
        <v>343</v>
      </c>
      <c r="E247" s="174" t="s">
        <v>5538</v>
      </c>
      <c r="F247" s="175" t="s">
        <v>5539</v>
      </c>
      <c r="G247" s="176" t="s">
        <v>1102</v>
      </c>
      <c r="H247" s="177">
        <v>17</v>
      </c>
      <c r="I247" s="178"/>
      <c r="J247" s="179">
        <f>ROUND(I247*H247,2)</f>
        <v>0</v>
      </c>
      <c r="K247" s="175" t="s">
        <v>1</v>
      </c>
      <c r="L247" s="180"/>
      <c r="M247" s="181" t="s">
        <v>1</v>
      </c>
      <c r="N247" s="182" t="s">
        <v>41</v>
      </c>
      <c r="P247" s="147">
        <f>O247*H247</f>
        <v>0</v>
      </c>
      <c r="Q247" s="147">
        <v>0</v>
      </c>
      <c r="R247" s="147">
        <f>Q247*H247</f>
        <v>0</v>
      </c>
      <c r="S247" s="147">
        <v>0</v>
      </c>
      <c r="T247" s="148">
        <f>S247*H247</f>
        <v>0</v>
      </c>
      <c r="AR247" s="149" t="s">
        <v>479</v>
      </c>
      <c r="AT247" s="149" t="s">
        <v>343</v>
      </c>
      <c r="AU247" s="149" t="s">
        <v>85</v>
      </c>
      <c r="AY247" s="17" t="s">
        <v>296</v>
      </c>
      <c r="BE247" s="150">
        <f>IF(N247="základní",J247,0)</f>
        <v>0</v>
      </c>
      <c r="BF247" s="150">
        <f>IF(N247="snížená",J247,0)</f>
        <v>0</v>
      </c>
      <c r="BG247" s="150">
        <f>IF(N247="zákl. přenesená",J247,0)</f>
        <v>0</v>
      </c>
      <c r="BH247" s="150">
        <f>IF(N247="sníž. přenesená",J247,0)</f>
        <v>0</v>
      </c>
      <c r="BI247" s="150">
        <f>IF(N247="nulová",J247,0)</f>
        <v>0</v>
      </c>
      <c r="BJ247" s="17" t="s">
        <v>83</v>
      </c>
      <c r="BK247" s="150">
        <f>ROUND(I247*H247,2)</f>
        <v>0</v>
      </c>
      <c r="BL247" s="17" t="s">
        <v>378</v>
      </c>
      <c r="BM247" s="149" t="s">
        <v>5540</v>
      </c>
    </row>
    <row r="248" spans="2:65" s="1" customFormat="1" ht="21.75" customHeight="1">
      <c r="B248" s="32"/>
      <c r="C248" s="138" t="s">
        <v>609</v>
      </c>
      <c r="D248" s="138" t="s">
        <v>298</v>
      </c>
      <c r="E248" s="139" t="s">
        <v>5541</v>
      </c>
      <c r="F248" s="140" t="s">
        <v>5542</v>
      </c>
      <c r="G248" s="141" t="s">
        <v>376</v>
      </c>
      <c r="H248" s="142">
        <v>28</v>
      </c>
      <c r="I248" s="143"/>
      <c r="J248" s="144">
        <f>ROUND(I248*H248,2)</f>
        <v>0</v>
      </c>
      <c r="K248" s="140" t="s">
        <v>302</v>
      </c>
      <c r="L248" s="32"/>
      <c r="M248" s="145" t="s">
        <v>1</v>
      </c>
      <c r="N248" s="146" t="s">
        <v>41</v>
      </c>
      <c r="P248" s="147">
        <f>O248*H248</f>
        <v>0</v>
      </c>
      <c r="Q248" s="147">
        <v>1.4999999999999999E-4</v>
      </c>
      <c r="R248" s="147">
        <f>Q248*H248</f>
        <v>4.1999999999999997E-3</v>
      </c>
      <c r="S248" s="147">
        <v>0</v>
      </c>
      <c r="T248" s="148">
        <f>S248*H248</f>
        <v>0</v>
      </c>
      <c r="AR248" s="149" t="s">
        <v>378</v>
      </c>
      <c r="AT248" s="149" t="s">
        <v>298</v>
      </c>
      <c r="AU248" s="149" t="s">
        <v>85</v>
      </c>
      <c r="AY248" s="17" t="s">
        <v>296</v>
      </c>
      <c r="BE248" s="150">
        <f>IF(N248="základní",J248,0)</f>
        <v>0</v>
      </c>
      <c r="BF248" s="150">
        <f>IF(N248="snížená",J248,0)</f>
        <v>0</v>
      </c>
      <c r="BG248" s="150">
        <f>IF(N248="zákl. přenesená",J248,0)</f>
        <v>0</v>
      </c>
      <c r="BH248" s="150">
        <f>IF(N248="sníž. přenesená",J248,0)</f>
        <v>0</v>
      </c>
      <c r="BI248" s="150">
        <f>IF(N248="nulová",J248,0)</f>
        <v>0</v>
      </c>
      <c r="BJ248" s="17" t="s">
        <v>83</v>
      </c>
      <c r="BK248" s="150">
        <f>ROUND(I248*H248,2)</f>
        <v>0</v>
      </c>
      <c r="BL248" s="17" t="s">
        <v>378</v>
      </c>
      <c r="BM248" s="149" t="s">
        <v>5543</v>
      </c>
    </row>
    <row r="249" spans="2:65" s="12" customFormat="1">
      <c r="B249" s="151"/>
      <c r="D249" s="152" t="s">
        <v>304</v>
      </c>
      <c r="E249" s="153" t="s">
        <v>1</v>
      </c>
      <c r="F249" s="154" t="s">
        <v>5544</v>
      </c>
      <c r="H249" s="155">
        <v>18</v>
      </c>
      <c r="I249" s="156"/>
      <c r="L249" s="151"/>
      <c r="M249" s="157"/>
      <c r="T249" s="158"/>
      <c r="AT249" s="153" t="s">
        <v>304</v>
      </c>
      <c r="AU249" s="153" t="s">
        <v>85</v>
      </c>
      <c r="AV249" s="12" t="s">
        <v>85</v>
      </c>
      <c r="AW249" s="12" t="s">
        <v>32</v>
      </c>
      <c r="AX249" s="12" t="s">
        <v>76</v>
      </c>
      <c r="AY249" s="153" t="s">
        <v>296</v>
      </c>
    </row>
    <row r="250" spans="2:65" s="12" customFormat="1">
      <c r="B250" s="151"/>
      <c r="D250" s="152" t="s">
        <v>304</v>
      </c>
      <c r="E250" s="153" t="s">
        <v>1</v>
      </c>
      <c r="F250" s="154" t="s">
        <v>5545</v>
      </c>
      <c r="H250" s="155">
        <v>10</v>
      </c>
      <c r="I250" s="156"/>
      <c r="L250" s="151"/>
      <c r="M250" s="157"/>
      <c r="T250" s="158"/>
      <c r="AT250" s="153" t="s">
        <v>304</v>
      </c>
      <c r="AU250" s="153" t="s">
        <v>85</v>
      </c>
      <c r="AV250" s="12" t="s">
        <v>85</v>
      </c>
      <c r="AW250" s="12" t="s">
        <v>32</v>
      </c>
      <c r="AX250" s="12" t="s">
        <v>76</v>
      </c>
      <c r="AY250" s="153" t="s">
        <v>296</v>
      </c>
    </row>
    <row r="251" spans="2:65" s="13" customFormat="1">
      <c r="B251" s="159"/>
      <c r="D251" s="152" t="s">
        <v>304</v>
      </c>
      <c r="E251" s="160" t="s">
        <v>1</v>
      </c>
      <c r="F251" s="161" t="s">
        <v>306</v>
      </c>
      <c r="H251" s="162">
        <v>28</v>
      </c>
      <c r="I251" s="163"/>
      <c r="L251" s="159"/>
      <c r="M251" s="164"/>
      <c r="T251" s="165"/>
      <c r="AT251" s="160" t="s">
        <v>304</v>
      </c>
      <c r="AU251" s="160" t="s">
        <v>85</v>
      </c>
      <c r="AV251" s="13" t="s">
        <v>94</v>
      </c>
      <c r="AW251" s="13" t="s">
        <v>32</v>
      </c>
      <c r="AX251" s="13" t="s">
        <v>76</v>
      </c>
      <c r="AY251" s="160" t="s">
        <v>296</v>
      </c>
    </row>
    <row r="252" spans="2:65" s="14" customFormat="1">
      <c r="B252" s="166"/>
      <c r="D252" s="152" t="s">
        <v>304</v>
      </c>
      <c r="E252" s="167" t="s">
        <v>1</v>
      </c>
      <c r="F252" s="168" t="s">
        <v>308</v>
      </c>
      <c r="H252" s="169">
        <v>28</v>
      </c>
      <c r="I252" s="170"/>
      <c r="L252" s="166"/>
      <c r="M252" s="171"/>
      <c r="T252" s="172"/>
      <c r="AT252" s="167" t="s">
        <v>304</v>
      </c>
      <c r="AU252" s="167" t="s">
        <v>85</v>
      </c>
      <c r="AV252" s="14" t="s">
        <v>107</v>
      </c>
      <c r="AW252" s="14" t="s">
        <v>32</v>
      </c>
      <c r="AX252" s="14" t="s">
        <v>83</v>
      </c>
      <c r="AY252" s="167" t="s">
        <v>296</v>
      </c>
    </row>
    <row r="253" spans="2:65" s="1" customFormat="1" ht="16.5" customHeight="1">
      <c r="B253" s="32"/>
      <c r="C253" s="173" t="s">
        <v>614</v>
      </c>
      <c r="D253" s="173" t="s">
        <v>343</v>
      </c>
      <c r="E253" s="174" t="s">
        <v>5546</v>
      </c>
      <c r="F253" s="175" t="s">
        <v>5547</v>
      </c>
      <c r="G253" s="176" t="s">
        <v>1102</v>
      </c>
      <c r="H253" s="177">
        <v>18</v>
      </c>
      <c r="I253" s="178"/>
      <c r="J253" s="179">
        <f t="shared" ref="J253:J259" si="0">ROUND(I253*H253,2)</f>
        <v>0</v>
      </c>
      <c r="K253" s="175" t="s">
        <v>1</v>
      </c>
      <c r="L253" s="180"/>
      <c r="M253" s="181" t="s">
        <v>1</v>
      </c>
      <c r="N253" s="182" t="s">
        <v>41</v>
      </c>
      <c r="P253" s="147">
        <f t="shared" ref="P253:P259" si="1">O253*H253</f>
        <v>0</v>
      </c>
      <c r="Q253" s="147">
        <v>0</v>
      </c>
      <c r="R253" s="147">
        <f t="shared" ref="R253:R259" si="2">Q253*H253</f>
        <v>0</v>
      </c>
      <c r="S253" s="147">
        <v>0</v>
      </c>
      <c r="T253" s="148">
        <f t="shared" ref="T253:T259" si="3">S253*H253</f>
        <v>0</v>
      </c>
      <c r="AR253" s="149" t="s">
        <v>479</v>
      </c>
      <c r="AT253" s="149" t="s">
        <v>343</v>
      </c>
      <c r="AU253" s="149" t="s">
        <v>85</v>
      </c>
      <c r="AY253" s="17" t="s">
        <v>296</v>
      </c>
      <c r="BE253" s="150">
        <f t="shared" ref="BE253:BE259" si="4">IF(N253="základní",J253,0)</f>
        <v>0</v>
      </c>
      <c r="BF253" s="150">
        <f t="shared" ref="BF253:BF259" si="5">IF(N253="snížená",J253,0)</f>
        <v>0</v>
      </c>
      <c r="BG253" s="150">
        <f t="shared" ref="BG253:BG259" si="6">IF(N253="zákl. přenesená",J253,0)</f>
        <v>0</v>
      </c>
      <c r="BH253" s="150">
        <f t="shared" ref="BH253:BH259" si="7">IF(N253="sníž. přenesená",J253,0)</f>
        <v>0</v>
      </c>
      <c r="BI253" s="150">
        <f t="shared" ref="BI253:BI259" si="8">IF(N253="nulová",J253,0)</f>
        <v>0</v>
      </c>
      <c r="BJ253" s="17" t="s">
        <v>83</v>
      </c>
      <c r="BK253" s="150">
        <f t="shared" ref="BK253:BK259" si="9">ROUND(I253*H253,2)</f>
        <v>0</v>
      </c>
      <c r="BL253" s="17" t="s">
        <v>378</v>
      </c>
      <c r="BM253" s="149" t="s">
        <v>5548</v>
      </c>
    </row>
    <row r="254" spans="2:65" s="1" customFormat="1" ht="16.5" customHeight="1">
      <c r="B254" s="32"/>
      <c r="C254" s="173" t="s">
        <v>620</v>
      </c>
      <c r="D254" s="173" t="s">
        <v>343</v>
      </c>
      <c r="E254" s="174" t="s">
        <v>5549</v>
      </c>
      <c r="F254" s="175" t="s">
        <v>5550</v>
      </c>
      <c r="G254" s="176" t="s">
        <v>1102</v>
      </c>
      <c r="H254" s="177">
        <v>10</v>
      </c>
      <c r="I254" s="178"/>
      <c r="J254" s="179">
        <f t="shared" si="0"/>
        <v>0</v>
      </c>
      <c r="K254" s="175" t="s">
        <v>1</v>
      </c>
      <c r="L254" s="180"/>
      <c r="M254" s="181" t="s">
        <v>1</v>
      </c>
      <c r="N254" s="182" t="s">
        <v>41</v>
      </c>
      <c r="P254" s="147">
        <f t="shared" si="1"/>
        <v>0</v>
      </c>
      <c r="Q254" s="147">
        <v>0</v>
      </c>
      <c r="R254" s="147">
        <f t="shared" si="2"/>
        <v>0</v>
      </c>
      <c r="S254" s="147">
        <v>0</v>
      </c>
      <c r="T254" s="148">
        <f t="shared" si="3"/>
        <v>0</v>
      </c>
      <c r="AR254" s="149" t="s">
        <v>479</v>
      </c>
      <c r="AT254" s="149" t="s">
        <v>343</v>
      </c>
      <c r="AU254" s="149" t="s">
        <v>85</v>
      </c>
      <c r="AY254" s="17" t="s">
        <v>296</v>
      </c>
      <c r="BE254" s="150">
        <f t="shared" si="4"/>
        <v>0</v>
      </c>
      <c r="BF254" s="150">
        <f t="shared" si="5"/>
        <v>0</v>
      </c>
      <c r="BG254" s="150">
        <f t="shared" si="6"/>
        <v>0</v>
      </c>
      <c r="BH254" s="150">
        <f t="shared" si="7"/>
        <v>0</v>
      </c>
      <c r="BI254" s="150">
        <f t="shared" si="8"/>
        <v>0</v>
      </c>
      <c r="BJ254" s="17" t="s">
        <v>83</v>
      </c>
      <c r="BK254" s="150">
        <f t="shared" si="9"/>
        <v>0</v>
      </c>
      <c r="BL254" s="17" t="s">
        <v>378</v>
      </c>
      <c r="BM254" s="149" t="s">
        <v>5551</v>
      </c>
    </row>
    <row r="255" spans="2:65" s="1" customFormat="1" ht="16.5" customHeight="1">
      <c r="B255" s="32"/>
      <c r="C255" s="138" t="s">
        <v>625</v>
      </c>
      <c r="D255" s="138" t="s">
        <v>298</v>
      </c>
      <c r="E255" s="139" t="s">
        <v>5552</v>
      </c>
      <c r="F255" s="140" t="s">
        <v>5553</v>
      </c>
      <c r="G255" s="141" t="s">
        <v>1102</v>
      </c>
      <c r="H255" s="142">
        <v>24</v>
      </c>
      <c r="I255" s="143"/>
      <c r="J255" s="144">
        <f t="shared" si="0"/>
        <v>0</v>
      </c>
      <c r="K255" s="140" t="s">
        <v>1</v>
      </c>
      <c r="L255" s="32"/>
      <c r="M255" s="145" t="s">
        <v>1</v>
      </c>
      <c r="N255" s="146" t="s">
        <v>41</v>
      </c>
      <c r="P255" s="147">
        <f t="shared" si="1"/>
        <v>0</v>
      </c>
      <c r="Q255" s="147">
        <v>0</v>
      </c>
      <c r="R255" s="147">
        <f t="shared" si="2"/>
        <v>0</v>
      </c>
      <c r="S255" s="147">
        <v>0</v>
      </c>
      <c r="T255" s="148">
        <f t="shared" si="3"/>
        <v>0</v>
      </c>
      <c r="AR255" s="149" t="s">
        <v>378</v>
      </c>
      <c r="AT255" s="149" t="s">
        <v>298</v>
      </c>
      <c r="AU255" s="149" t="s">
        <v>85</v>
      </c>
      <c r="AY255" s="17" t="s">
        <v>296</v>
      </c>
      <c r="BE255" s="150">
        <f t="shared" si="4"/>
        <v>0</v>
      </c>
      <c r="BF255" s="150">
        <f t="shared" si="5"/>
        <v>0</v>
      </c>
      <c r="BG255" s="150">
        <f t="shared" si="6"/>
        <v>0</v>
      </c>
      <c r="BH255" s="150">
        <f t="shared" si="7"/>
        <v>0</v>
      </c>
      <c r="BI255" s="150">
        <f t="shared" si="8"/>
        <v>0</v>
      </c>
      <c r="BJ255" s="17" t="s">
        <v>83</v>
      </c>
      <c r="BK255" s="150">
        <f t="shared" si="9"/>
        <v>0</v>
      </c>
      <c r="BL255" s="17" t="s">
        <v>378</v>
      </c>
      <c r="BM255" s="149" t="s">
        <v>5554</v>
      </c>
    </row>
    <row r="256" spans="2:65" s="1" customFormat="1" ht="16.5" customHeight="1">
      <c r="B256" s="32"/>
      <c r="C256" s="138" t="s">
        <v>632</v>
      </c>
      <c r="D256" s="138" t="s">
        <v>298</v>
      </c>
      <c r="E256" s="139" t="s">
        <v>5555</v>
      </c>
      <c r="F256" s="140" t="s">
        <v>5556</v>
      </c>
      <c r="G256" s="141" t="s">
        <v>1102</v>
      </c>
      <c r="H256" s="142">
        <v>11</v>
      </c>
      <c r="I256" s="143"/>
      <c r="J256" s="144">
        <f t="shared" si="0"/>
        <v>0</v>
      </c>
      <c r="K256" s="140" t="s">
        <v>1</v>
      </c>
      <c r="L256" s="32"/>
      <c r="M256" s="145" t="s">
        <v>1</v>
      </c>
      <c r="N256" s="146" t="s">
        <v>41</v>
      </c>
      <c r="P256" s="147">
        <f t="shared" si="1"/>
        <v>0</v>
      </c>
      <c r="Q256" s="147">
        <v>0</v>
      </c>
      <c r="R256" s="147">
        <f t="shared" si="2"/>
        <v>0</v>
      </c>
      <c r="S256" s="147">
        <v>0</v>
      </c>
      <c r="T256" s="148">
        <f t="shared" si="3"/>
        <v>0</v>
      </c>
      <c r="AR256" s="149" t="s">
        <v>378</v>
      </c>
      <c r="AT256" s="149" t="s">
        <v>298</v>
      </c>
      <c r="AU256" s="149" t="s">
        <v>85</v>
      </c>
      <c r="AY256" s="17" t="s">
        <v>296</v>
      </c>
      <c r="BE256" s="150">
        <f t="shared" si="4"/>
        <v>0</v>
      </c>
      <c r="BF256" s="150">
        <f t="shared" si="5"/>
        <v>0</v>
      </c>
      <c r="BG256" s="150">
        <f t="shared" si="6"/>
        <v>0</v>
      </c>
      <c r="BH256" s="150">
        <f t="shared" si="7"/>
        <v>0</v>
      </c>
      <c r="BI256" s="150">
        <f t="shared" si="8"/>
        <v>0</v>
      </c>
      <c r="BJ256" s="17" t="s">
        <v>83</v>
      </c>
      <c r="BK256" s="150">
        <f t="shared" si="9"/>
        <v>0</v>
      </c>
      <c r="BL256" s="17" t="s">
        <v>378</v>
      </c>
      <c r="BM256" s="149" t="s">
        <v>5557</v>
      </c>
    </row>
    <row r="257" spans="2:65" s="1" customFormat="1" ht="16.5" customHeight="1">
      <c r="B257" s="32"/>
      <c r="C257" s="138" t="s">
        <v>668</v>
      </c>
      <c r="D257" s="138" t="s">
        <v>298</v>
      </c>
      <c r="E257" s="139" t="s">
        <v>5558</v>
      </c>
      <c r="F257" s="140" t="s">
        <v>5559</v>
      </c>
      <c r="G257" s="141" t="s">
        <v>1102</v>
      </c>
      <c r="H257" s="142">
        <v>24</v>
      </c>
      <c r="I257" s="143"/>
      <c r="J257" s="144">
        <f t="shared" si="0"/>
        <v>0</v>
      </c>
      <c r="K257" s="140" t="s">
        <v>1</v>
      </c>
      <c r="L257" s="32"/>
      <c r="M257" s="145" t="s">
        <v>1</v>
      </c>
      <c r="N257" s="146" t="s">
        <v>41</v>
      </c>
      <c r="P257" s="147">
        <f t="shared" si="1"/>
        <v>0</v>
      </c>
      <c r="Q257" s="147">
        <v>0</v>
      </c>
      <c r="R257" s="147">
        <f t="shared" si="2"/>
        <v>0</v>
      </c>
      <c r="S257" s="147">
        <v>0</v>
      </c>
      <c r="T257" s="148">
        <f t="shared" si="3"/>
        <v>0</v>
      </c>
      <c r="AR257" s="149" t="s">
        <v>378</v>
      </c>
      <c r="AT257" s="149" t="s">
        <v>298</v>
      </c>
      <c r="AU257" s="149" t="s">
        <v>85</v>
      </c>
      <c r="AY257" s="17" t="s">
        <v>296</v>
      </c>
      <c r="BE257" s="150">
        <f t="shared" si="4"/>
        <v>0</v>
      </c>
      <c r="BF257" s="150">
        <f t="shared" si="5"/>
        <v>0</v>
      </c>
      <c r="BG257" s="150">
        <f t="shared" si="6"/>
        <v>0</v>
      </c>
      <c r="BH257" s="150">
        <f t="shared" si="7"/>
        <v>0</v>
      </c>
      <c r="BI257" s="150">
        <f t="shared" si="8"/>
        <v>0</v>
      </c>
      <c r="BJ257" s="17" t="s">
        <v>83</v>
      </c>
      <c r="BK257" s="150">
        <f t="shared" si="9"/>
        <v>0</v>
      </c>
      <c r="BL257" s="17" t="s">
        <v>378</v>
      </c>
      <c r="BM257" s="149" t="s">
        <v>5560</v>
      </c>
    </row>
    <row r="258" spans="2:65" s="1" customFormat="1" ht="16.5" customHeight="1">
      <c r="B258" s="32"/>
      <c r="C258" s="138" t="s">
        <v>695</v>
      </c>
      <c r="D258" s="138" t="s">
        <v>298</v>
      </c>
      <c r="E258" s="139" t="s">
        <v>5561</v>
      </c>
      <c r="F258" s="140" t="s">
        <v>5562</v>
      </c>
      <c r="G258" s="141" t="s">
        <v>1102</v>
      </c>
      <c r="H258" s="142">
        <v>1</v>
      </c>
      <c r="I258" s="143"/>
      <c r="J258" s="144">
        <f t="shared" si="0"/>
        <v>0</v>
      </c>
      <c r="K258" s="140" t="s">
        <v>1</v>
      </c>
      <c r="L258" s="32"/>
      <c r="M258" s="145" t="s">
        <v>1</v>
      </c>
      <c r="N258" s="146" t="s">
        <v>41</v>
      </c>
      <c r="P258" s="147">
        <f t="shared" si="1"/>
        <v>0</v>
      </c>
      <c r="Q258" s="147">
        <v>0</v>
      </c>
      <c r="R258" s="147">
        <f t="shared" si="2"/>
        <v>0</v>
      </c>
      <c r="S258" s="147">
        <v>0</v>
      </c>
      <c r="T258" s="148">
        <f t="shared" si="3"/>
        <v>0</v>
      </c>
      <c r="AR258" s="149" t="s">
        <v>378</v>
      </c>
      <c r="AT258" s="149" t="s">
        <v>298</v>
      </c>
      <c r="AU258" s="149" t="s">
        <v>85</v>
      </c>
      <c r="AY258" s="17" t="s">
        <v>296</v>
      </c>
      <c r="BE258" s="150">
        <f t="shared" si="4"/>
        <v>0</v>
      </c>
      <c r="BF258" s="150">
        <f t="shared" si="5"/>
        <v>0</v>
      </c>
      <c r="BG258" s="150">
        <f t="shared" si="6"/>
        <v>0</v>
      </c>
      <c r="BH258" s="150">
        <f t="shared" si="7"/>
        <v>0</v>
      </c>
      <c r="BI258" s="150">
        <f t="shared" si="8"/>
        <v>0</v>
      </c>
      <c r="BJ258" s="17" t="s">
        <v>83</v>
      </c>
      <c r="BK258" s="150">
        <f t="shared" si="9"/>
        <v>0</v>
      </c>
      <c r="BL258" s="17" t="s">
        <v>378</v>
      </c>
      <c r="BM258" s="149" t="s">
        <v>5563</v>
      </c>
    </row>
    <row r="259" spans="2:65" s="1" customFormat="1" ht="24.2" customHeight="1">
      <c r="B259" s="32"/>
      <c r="C259" s="138" t="s">
        <v>718</v>
      </c>
      <c r="D259" s="138" t="s">
        <v>298</v>
      </c>
      <c r="E259" s="139" t="s">
        <v>5564</v>
      </c>
      <c r="F259" s="140" t="s">
        <v>5565</v>
      </c>
      <c r="G259" s="141" t="s">
        <v>1517</v>
      </c>
      <c r="H259" s="189"/>
      <c r="I259" s="143"/>
      <c r="J259" s="144">
        <f t="shared" si="0"/>
        <v>0</v>
      </c>
      <c r="K259" s="140" t="s">
        <v>302</v>
      </c>
      <c r="L259" s="32"/>
      <c r="M259" s="145" t="s">
        <v>1</v>
      </c>
      <c r="N259" s="146" t="s">
        <v>41</v>
      </c>
      <c r="P259" s="147">
        <f t="shared" si="1"/>
        <v>0</v>
      </c>
      <c r="Q259" s="147">
        <v>0</v>
      </c>
      <c r="R259" s="147">
        <f t="shared" si="2"/>
        <v>0</v>
      </c>
      <c r="S259" s="147">
        <v>0</v>
      </c>
      <c r="T259" s="148">
        <f t="shared" si="3"/>
        <v>0</v>
      </c>
      <c r="AR259" s="149" t="s">
        <v>378</v>
      </c>
      <c r="AT259" s="149" t="s">
        <v>298</v>
      </c>
      <c r="AU259" s="149" t="s">
        <v>85</v>
      </c>
      <c r="AY259" s="17" t="s">
        <v>296</v>
      </c>
      <c r="BE259" s="150">
        <f t="shared" si="4"/>
        <v>0</v>
      </c>
      <c r="BF259" s="150">
        <f t="shared" si="5"/>
        <v>0</v>
      </c>
      <c r="BG259" s="150">
        <f t="shared" si="6"/>
        <v>0</v>
      </c>
      <c r="BH259" s="150">
        <f t="shared" si="7"/>
        <v>0</v>
      </c>
      <c r="BI259" s="150">
        <f t="shared" si="8"/>
        <v>0</v>
      </c>
      <c r="BJ259" s="17" t="s">
        <v>83</v>
      </c>
      <c r="BK259" s="150">
        <f t="shared" si="9"/>
        <v>0</v>
      </c>
      <c r="BL259" s="17" t="s">
        <v>378</v>
      </c>
      <c r="BM259" s="149" t="s">
        <v>5566</v>
      </c>
    </row>
    <row r="260" spans="2:65" s="11" customFormat="1" ht="22.9" customHeight="1">
      <c r="B260" s="126"/>
      <c r="D260" s="127" t="s">
        <v>75</v>
      </c>
      <c r="E260" s="136" t="s">
        <v>5567</v>
      </c>
      <c r="F260" s="136" t="s">
        <v>5568</v>
      </c>
      <c r="I260" s="129"/>
      <c r="J260" s="137">
        <f>BK260</f>
        <v>0</v>
      </c>
      <c r="L260" s="126"/>
      <c r="M260" s="131"/>
      <c r="P260" s="132">
        <f>SUM(P261:P270)</f>
        <v>0</v>
      </c>
      <c r="R260" s="132">
        <f>SUM(R261:R270)</f>
        <v>0</v>
      </c>
      <c r="T260" s="133">
        <f>SUM(T261:T270)</f>
        <v>0</v>
      </c>
      <c r="AR260" s="127" t="s">
        <v>85</v>
      </c>
      <c r="AT260" s="134" t="s">
        <v>75</v>
      </c>
      <c r="AU260" s="134" t="s">
        <v>83</v>
      </c>
      <c r="AY260" s="127" t="s">
        <v>296</v>
      </c>
      <c r="BK260" s="135">
        <f>SUM(BK261:BK270)</f>
        <v>0</v>
      </c>
    </row>
    <row r="261" spans="2:65" s="1" customFormat="1" ht="24.2" customHeight="1">
      <c r="B261" s="32"/>
      <c r="C261" s="138" t="s">
        <v>722</v>
      </c>
      <c r="D261" s="138" t="s">
        <v>298</v>
      </c>
      <c r="E261" s="139" t="s">
        <v>5569</v>
      </c>
      <c r="F261" s="140" t="s">
        <v>5570</v>
      </c>
      <c r="G261" s="141" t="s">
        <v>1341</v>
      </c>
      <c r="H261" s="142">
        <v>38</v>
      </c>
      <c r="I261" s="143"/>
      <c r="J261" s="144">
        <f>ROUND(I261*H261,2)</f>
        <v>0</v>
      </c>
      <c r="K261" s="140" t="s">
        <v>302</v>
      </c>
      <c r="L261" s="32"/>
      <c r="M261" s="145" t="s">
        <v>1</v>
      </c>
      <c r="N261" s="146" t="s">
        <v>41</v>
      </c>
      <c r="P261" s="147">
        <f>O261*H261</f>
        <v>0</v>
      </c>
      <c r="Q261" s="147">
        <v>0</v>
      </c>
      <c r="R261" s="147">
        <f>Q261*H261</f>
        <v>0</v>
      </c>
      <c r="S261" s="147">
        <v>0</v>
      </c>
      <c r="T261" s="148">
        <f>S261*H261</f>
        <v>0</v>
      </c>
      <c r="AR261" s="149" t="s">
        <v>378</v>
      </c>
      <c r="AT261" s="149" t="s">
        <v>298</v>
      </c>
      <c r="AU261" s="149" t="s">
        <v>85</v>
      </c>
      <c r="AY261" s="17" t="s">
        <v>296</v>
      </c>
      <c r="BE261" s="150">
        <f>IF(N261="základní",J261,0)</f>
        <v>0</v>
      </c>
      <c r="BF261" s="150">
        <f>IF(N261="snížená",J261,0)</f>
        <v>0</v>
      </c>
      <c r="BG261" s="150">
        <f>IF(N261="zákl. přenesená",J261,0)</f>
        <v>0</v>
      </c>
      <c r="BH261" s="150">
        <f>IF(N261="sníž. přenesená",J261,0)</f>
        <v>0</v>
      </c>
      <c r="BI261" s="150">
        <f>IF(N261="nulová",J261,0)</f>
        <v>0</v>
      </c>
      <c r="BJ261" s="17" t="s">
        <v>83</v>
      </c>
      <c r="BK261" s="150">
        <f>ROUND(I261*H261,2)</f>
        <v>0</v>
      </c>
      <c r="BL261" s="17" t="s">
        <v>378</v>
      </c>
      <c r="BM261" s="149" t="s">
        <v>5571</v>
      </c>
    </row>
    <row r="262" spans="2:65" s="12" customFormat="1">
      <c r="B262" s="151"/>
      <c r="D262" s="152" t="s">
        <v>304</v>
      </c>
      <c r="E262" s="153" t="s">
        <v>1</v>
      </c>
      <c r="F262" s="154" t="s">
        <v>5572</v>
      </c>
      <c r="H262" s="155">
        <v>16</v>
      </c>
      <c r="I262" s="156"/>
      <c r="L262" s="151"/>
      <c r="M262" s="157"/>
      <c r="T262" s="158"/>
      <c r="AT262" s="153" t="s">
        <v>304</v>
      </c>
      <c r="AU262" s="153" t="s">
        <v>85</v>
      </c>
      <c r="AV262" s="12" t="s">
        <v>85</v>
      </c>
      <c r="AW262" s="12" t="s">
        <v>32</v>
      </c>
      <c r="AX262" s="12" t="s">
        <v>76</v>
      </c>
      <c r="AY262" s="153" t="s">
        <v>296</v>
      </c>
    </row>
    <row r="263" spans="2:65" s="12" customFormat="1">
      <c r="B263" s="151"/>
      <c r="D263" s="152" t="s">
        <v>304</v>
      </c>
      <c r="E263" s="153" t="s">
        <v>1</v>
      </c>
      <c r="F263" s="154" t="s">
        <v>5573</v>
      </c>
      <c r="H263" s="155">
        <v>6</v>
      </c>
      <c r="I263" s="156"/>
      <c r="L263" s="151"/>
      <c r="M263" s="157"/>
      <c r="T263" s="158"/>
      <c r="AT263" s="153" t="s">
        <v>304</v>
      </c>
      <c r="AU263" s="153" t="s">
        <v>85</v>
      </c>
      <c r="AV263" s="12" t="s">
        <v>85</v>
      </c>
      <c r="AW263" s="12" t="s">
        <v>32</v>
      </c>
      <c r="AX263" s="12" t="s">
        <v>76</v>
      </c>
      <c r="AY263" s="153" t="s">
        <v>296</v>
      </c>
    </row>
    <row r="264" spans="2:65" s="12" customFormat="1">
      <c r="B264" s="151"/>
      <c r="D264" s="152" t="s">
        <v>304</v>
      </c>
      <c r="E264" s="153" t="s">
        <v>1</v>
      </c>
      <c r="F264" s="154" t="s">
        <v>5574</v>
      </c>
      <c r="H264" s="155">
        <v>16</v>
      </c>
      <c r="I264" s="156"/>
      <c r="L264" s="151"/>
      <c r="M264" s="157"/>
      <c r="T264" s="158"/>
      <c r="AT264" s="153" t="s">
        <v>304</v>
      </c>
      <c r="AU264" s="153" t="s">
        <v>85</v>
      </c>
      <c r="AV264" s="12" t="s">
        <v>85</v>
      </c>
      <c r="AW264" s="12" t="s">
        <v>32</v>
      </c>
      <c r="AX264" s="12" t="s">
        <v>76</v>
      </c>
      <c r="AY264" s="153" t="s">
        <v>296</v>
      </c>
    </row>
    <row r="265" spans="2:65" s="13" customFormat="1">
      <c r="B265" s="159"/>
      <c r="D265" s="152" t="s">
        <v>304</v>
      </c>
      <c r="E265" s="160" t="s">
        <v>1</v>
      </c>
      <c r="F265" s="161" t="s">
        <v>306</v>
      </c>
      <c r="H265" s="162">
        <v>38</v>
      </c>
      <c r="I265" s="163"/>
      <c r="L265" s="159"/>
      <c r="M265" s="164"/>
      <c r="T265" s="165"/>
      <c r="AT265" s="160" t="s">
        <v>304</v>
      </c>
      <c r="AU265" s="160" t="s">
        <v>85</v>
      </c>
      <c r="AV265" s="13" t="s">
        <v>94</v>
      </c>
      <c r="AW265" s="13" t="s">
        <v>32</v>
      </c>
      <c r="AX265" s="13" t="s">
        <v>76</v>
      </c>
      <c r="AY265" s="160" t="s">
        <v>296</v>
      </c>
    </row>
    <row r="266" spans="2:65" s="14" customFormat="1">
      <c r="B266" s="166"/>
      <c r="D266" s="152" t="s">
        <v>304</v>
      </c>
      <c r="E266" s="167" t="s">
        <v>1</v>
      </c>
      <c r="F266" s="168" t="s">
        <v>308</v>
      </c>
      <c r="H266" s="169">
        <v>38</v>
      </c>
      <c r="I266" s="170"/>
      <c r="L266" s="166"/>
      <c r="M266" s="171"/>
      <c r="T266" s="172"/>
      <c r="AT266" s="167" t="s">
        <v>304</v>
      </c>
      <c r="AU266" s="167" t="s">
        <v>85</v>
      </c>
      <c r="AV266" s="14" t="s">
        <v>107</v>
      </c>
      <c r="AW266" s="14" t="s">
        <v>32</v>
      </c>
      <c r="AX266" s="14" t="s">
        <v>83</v>
      </c>
      <c r="AY266" s="167" t="s">
        <v>296</v>
      </c>
    </row>
    <row r="267" spans="2:65" s="1" customFormat="1" ht="16.5" customHeight="1">
      <c r="B267" s="32"/>
      <c r="C267" s="173" t="s">
        <v>738</v>
      </c>
      <c r="D267" s="173" t="s">
        <v>343</v>
      </c>
      <c r="E267" s="174" t="s">
        <v>5575</v>
      </c>
      <c r="F267" s="175" t="s">
        <v>5576</v>
      </c>
      <c r="G267" s="176" t="s">
        <v>1102</v>
      </c>
      <c r="H267" s="177">
        <v>16</v>
      </c>
      <c r="I267" s="178"/>
      <c r="J267" s="179">
        <f>ROUND(I267*H267,2)</f>
        <v>0</v>
      </c>
      <c r="K267" s="175" t="s">
        <v>1</v>
      </c>
      <c r="L267" s="180"/>
      <c r="M267" s="181" t="s">
        <v>1</v>
      </c>
      <c r="N267" s="182" t="s">
        <v>41</v>
      </c>
      <c r="P267" s="147">
        <f>O267*H267</f>
        <v>0</v>
      </c>
      <c r="Q267" s="147">
        <v>0</v>
      </c>
      <c r="R267" s="147">
        <f>Q267*H267</f>
        <v>0</v>
      </c>
      <c r="S267" s="147">
        <v>0</v>
      </c>
      <c r="T267" s="148">
        <f>S267*H267</f>
        <v>0</v>
      </c>
      <c r="AR267" s="149" t="s">
        <v>479</v>
      </c>
      <c r="AT267" s="149" t="s">
        <v>343</v>
      </c>
      <c r="AU267" s="149" t="s">
        <v>85</v>
      </c>
      <c r="AY267" s="17" t="s">
        <v>296</v>
      </c>
      <c r="BE267" s="150">
        <f>IF(N267="základní",J267,0)</f>
        <v>0</v>
      </c>
      <c r="BF267" s="150">
        <f>IF(N267="snížená",J267,0)</f>
        <v>0</v>
      </c>
      <c r="BG267" s="150">
        <f>IF(N267="zákl. přenesená",J267,0)</f>
        <v>0</v>
      </c>
      <c r="BH267" s="150">
        <f>IF(N267="sníž. přenesená",J267,0)</f>
        <v>0</v>
      </c>
      <c r="BI267" s="150">
        <f>IF(N267="nulová",J267,0)</f>
        <v>0</v>
      </c>
      <c r="BJ267" s="17" t="s">
        <v>83</v>
      </c>
      <c r="BK267" s="150">
        <f>ROUND(I267*H267,2)</f>
        <v>0</v>
      </c>
      <c r="BL267" s="17" t="s">
        <v>378</v>
      </c>
      <c r="BM267" s="149" t="s">
        <v>5577</v>
      </c>
    </row>
    <row r="268" spans="2:65" s="1" customFormat="1" ht="16.5" customHeight="1">
      <c r="B268" s="32"/>
      <c r="C268" s="173" t="s">
        <v>742</v>
      </c>
      <c r="D268" s="173" t="s">
        <v>343</v>
      </c>
      <c r="E268" s="174" t="s">
        <v>5578</v>
      </c>
      <c r="F268" s="175" t="s">
        <v>5579</v>
      </c>
      <c r="G268" s="176" t="s">
        <v>1102</v>
      </c>
      <c r="H268" s="177">
        <v>6</v>
      </c>
      <c r="I268" s="178"/>
      <c r="J268" s="179">
        <f>ROUND(I268*H268,2)</f>
        <v>0</v>
      </c>
      <c r="K268" s="175" t="s">
        <v>1</v>
      </c>
      <c r="L268" s="180"/>
      <c r="M268" s="181" t="s">
        <v>1</v>
      </c>
      <c r="N268" s="182" t="s">
        <v>41</v>
      </c>
      <c r="P268" s="147">
        <f>O268*H268</f>
        <v>0</v>
      </c>
      <c r="Q268" s="147">
        <v>0</v>
      </c>
      <c r="R268" s="147">
        <f>Q268*H268</f>
        <v>0</v>
      </c>
      <c r="S268" s="147">
        <v>0</v>
      </c>
      <c r="T268" s="148">
        <f>S268*H268</f>
        <v>0</v>
      </c>
      <c r="AR268" s="149" t="s">
        <v>479</v>
      </c>
      <c r="AT268" s="149" t="s">
        <v>343</v>
      </c>
      <c r="AU268" s="149" t="s">
        <v>85</v>
      </c>
      <c r="AY268" s="17" t="s">
        <v>296</v>
      </c>
      <c r="BE268" s="150">
        <f>IF(N268="základní",J268,0)</f>
        <v>0</v>
      </c>
      <c r="BF268" s="150">
        <f>IF(N268="snížená",J268,0)</f>
        <v>0</v>
      </c>
      <c r="BG268" s="150">
        <f>IF(N268="zákl. přenesená",J268,0)</f>
        <v>0</v>
      </c>
      <c r="BH268" s="150">
        <f>IF(N268="sníž. přenesená",J268,0)</f>
        <v>0</v>
      </c>
      <c r="BI268" s="150">
        <f>IF(N268="nulová",J268,0)</f>
        <v>0</v>
      </c>
      <c r="BJ268" s="17" t="s">
        <v>83</v>
      </c>
      <c r="BK268" s="150">
        <f>ROUND(I268*H268,2)</f>
        <v>0</v>
      </c>
      <c r="BL268" s="17" t="s">
        <v>378</v>
      </c>
      <c r="BM268" s="149" t="s">
        <v>5580</v>
      </c>
    </row>
    <row r="269" spans="2:65" s="1" customFormat="1" ht="21.75" customHeight="1">
      <c r="B269" s="32"/>
      <c r="C269" s="173" t="s">
        <v>747</v>
      </c>
      <c r="D269" s="173" t="s">
        <v>343</v>
      </c>
      <c r="E269" s="174" t="s">
        <v>5581</v>
      </c>
      <c r="F269" s="175" t="s">
        <v>5582</v>
      </c>
      <c r="G269" s="176" t="s">
        <v>1102</v>
      </c>
      <c r="H269" s="177">
        <v>16</v>
      </c>
      <c r="I269" s="178"/>
      <c r="J269" s="179">
        <f>ROUND(I269*H269,2)</f>
        <v>0</v>
      </c>
      <c r="K269" s="175" t="s">
        <v>1</v>
      </c>
      <c r="L269" s="180"/>
      <c r="M269" s="181" t="s">
        <v>1</v>
      </c>
      <c r="N269" s="182" t="s">
        <v>41</v>
      </c>
      <c r="P269" s="147">
        <f>O269*H269</f>
        <v>0</v>
      </c>
      <c r="Q269" s="147">
        <v>0</v>
      </c>
      <c r="R269" s="147">
        <f>Q269*H269</f>
        <v>0</v>
      </c>
      <c r="S269" s="147">
        <v>0</v>
      </c>
      <c r="T269" s="148">
        <f>S269*H269</f>
        <v>0</v>
      </c>
      <c r="AR269" s="149" t="s">
        <v>479</v>
      </c>
      <c r="AT269" s="149" t="s">
        <v>343</v>
      </c>
      <c r="AU269" s="149" t="s">
        <v>85</v>
      </c>
      <c r="AY269" s="17" t="s">
        <v>296</v>
      </c>
      <c r="BE269" s="150">
        <f>IF(N269="základní",J269,0)</f>
        <v>0</v>
      </c>
      <c r="BF269" s="150">
        <f>IF(N269="snížená",J269,0)</f>
        <v>0</v>
      </c>
      <c r="BG269" s="150">
        <f>IF(N269="zákl. přenesená",J269,0)</f>
        <v>0</v>
      </c>
      <c r="BH269" s="150">
        <f>IF(N269="sníž. přenesená",J269,0)</f>
        <v>0</v>
      </c>
      <c r="BI269" s="150">
        <f>IF(N269="nulová",J269,0)</f>
        <v>0</v>
      </c>
      <c r="BJ269" s="17" t="s">
        <v>83</v>
      </c>
      <c r="BK269" s="150">
        <f>ROUND(I269*H269,2)</f>
        <v>0</v>
      </c>
      <c r="BL269" s="17" t="s">
        <v>378</v>
      </c>
      <c r="BM269" s="149" t="s">
        <v>5583</v>
      </c>
    </row>
    <row r="270" spans="2:65" s="1" customFormat="1" ht="24.2" customHeight="1">
      <c r="B270" s="32"/>
      <c r="C270" s="138" t="s">
        <v>751</v>
      </c>
      <c r="D270" s="138" t="s">
        <v>298</v>
      </c>
      <c r="E270" s="139" t="s">
        <v>5584</v>
      </c>
      <c r="F270" s="140" t="s">
        <v>5585</v>
      </c>
      <c r="G270" s="141" t="s">
        <v>1517</v>
      </c>
      <c r="H270" s="189"/>
      <c r="I270" s="143"/>
      <c r="J270" s="144">
        <f>ROUND(I270*H270,2)</f>
        <v>0</v>
      </c>
      <c r="K270" s="140" t="s">
        <v>302</v>
      </c>
      <c r="L270" s="32"/>
      <c r="M270" s="190" t="s">
        <v>1</v>
      </c>
      <c r="N270" s="191" t="s">
        <v>41</v>
      </c>
      <c r="O270" s="192"/>
      <c r="P270" s="193">
        <f>O270*H270</f>
        <v>0</v>
      </c>
      <c r="Q270" s="193">
        <v>0</v>
      </c>
      <c r="R270" s="193">
        <f>Q270*H270</f>
        <v>0</v>
      </c>
      <c r="S270" s="193">
        <v>0</v>
      </c>
      <c r="T270" s="194">
        <f>S270*H270</f>
        <v>0</v>
      </c>
      <c r="AR270" s="149" t="s">
        <v>378</v>
      </c>
      <c r="AT270" s="149" t="s">
        <v>298</v>
      </c>
      <c r="AU270" s="149" t="s">
        <v>85</v>
      </c>
      <c r="AY270" s="17" t="s">
        <v>296</v>
      </c>
      <c r="BE270" s="150">
        <f>IF(N270="základní",J270,0)</f>
        <v>0</v>
      </c>
      <c r="BF270" s="150">
        <f>IF(N270="snížená",J270,0)</f>
        <v>0</v>
      </c>
      <c r="BG270" s="150">
        <f>IF(N270="zákl. přenesená",J270,0)</f>
        <v>0</v>
      </c>
      <c r="BH270" s="150">
        <f>IF(N270="sníž. přenesená",J270,0)</f>
        <v>0</v>
      </c>
      <c r="BI270" s="150">
        <f>IF(N270="nulová",J270,0)</f>
        <v>0</v>
      </c>
      <c r="BJ270" s="17" t="s">
        <v>83</v>
      </c>
      <c r="BK270" s="150">
        <f>ROUND(I270*H270,2)</f>
        <v>0</v>
      </c>
      <c r="BL270" s="17" t="s">
        <v>378</v>
      </c>
      <c r="BM270" s="149" t="s">
        <v>5586</v>
      </c>
    </row>
    <row r="271" spans="2:65" s="1" customFormat="1" ht="7.15" customHeight="1">
      <c r="B271" s="44"/>
      <c r="C271" s="45"/>
      <c r="D271" s="45"/>
      <c r="E271" s="45"/>
      <c r="F271" s="45"/>
      <c r="G271" s="45"/>
      <c r="H271" s="45"/>
      <c r="I271" s="45"/>
      <c r="J271" s="45"/>
      <c r="K271" s="45"/>
      <c r="L271" s="32"/>
    </row>
  </sheetData>
  <sheetProtection algorithmName="SHA-512" hashValue="UMplfTDGSpDhAWDI8t/cTKMnt+cRCBdVrgx2lEZLw/JeD0DVfmXKBQIX0lMGMT4JJZqqU9ovV31POOQ5NvKPHA==" saltValue="sIuRGn1OPUQspYOqmRA+xeHFOmNmGTISDekhz3S8ebBPertUa6I2pCYRVP66EeAV1w88EqW0rFf6rZf8ff1Zow==" spinCount="100000" sheet="1" objects="1" scenarios="1" formatColumns="0" formatRows="0" autoFilter="0"/>
  <autoFilter ref="C123:K270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14"/>
  <sheetViews>
    <sheetView showGridLines="0" topLeftCell="A204" workbookViewId="0">
      <selection activeCell="G207" sqref="G207"/>
    </sheetView>
  </sheetViews>
  <sheetFormatPr defaultRowHeight="11.25"/>
  <cols>
    <col min="1" max="1" width="8.33203125" customWidth="1"/>
    <col min="2" max="2" width="1.33203125" customWidth="1"/>
    <col min="3" max="3" width="4.1640625" customWidth="1"/>
    <col min="4" max="4" width="4.33203125" customWidth="1"/>
    <col min="5" max="5" width="17.1640625" customWidth="1"/>
    <col min="6" max="6" width="50.6640625" customWidth="1"/>
    <col min="7" max="7" width="7.5" customWidth="1"/>
    <col min="8" max="8" width="14" customWidth="1"/>
    <col min="9" max="9" width="15.6640625" customWidth="1"/>
    <col min="10" max="11" width="22.33203125" customWidth="1"/>
    <col min="12" max="12" width="9.33203125" customWidth="1"/>
    <col min="13" max="13" width="10.66406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.15" customHeight="1"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7" t="s">
        <v>135</v>
      </c>
    </row>
    <row r="3" spans="2:46" ht="7.1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ht="25.15" customHeight="1">
      <c r="B4" s="20"/>
      <c r="D4" s="21" t="s">
        <v>182</v>
      </c>
      <c r="L4" s="20"/>
      <c r="M4" s="94" t="s">
        <v>10</v>
      </c>
      <c r="AT4" s="17" t="s">
        <v>4</v>
      </c>
    </row>
    <row r="5" spans="2:46" ht="7.15" customHeight="1">
      <c r="B5" s="20"/>
      <c r="L5" s="20"/>
    </row>
    <row r="6" spans="2:46" ht="12" customHeight="1">
      <c r="B6" s="20"/>
      <c r="D6" s="27" t="s">
        <v>16</v>
      </c>
      <c r="L6" s="20"/>
    </row>
    <row r="7" spans="2:46" ht="16.5" customHeight="1">
      <c r="B7" s="20"/>
      <c r="E7" s="249" t="str">
        <f>'Rekapitulace stavby'!K6</f>
        <v>Pobytová odlehčovací služba Zábřeh - Sušilova</v>
      </c>
      <c r="F7" s="250"/>
      <c r="G7" s="250"/>
      <c r="H7" s="250"/>
      <c r="L7" s="20"/>
    </row>
    <row r="8" spans="2:46" ht="12.75">
      <c r="B8" s="20"/>
      <c r="D8" s="27" t="s">
        <v>191</v>
      </c>
      <c r="L8" s="20"/>
    </row>
    <row r="9" spans="2:46" ht="16.5" customHeight="1">
      <c r="B9" s="20"/>
      <c r="E9" s="249" t="s">
        <v>194</v>
      </c>
      <c r="F9" s="209"/>
      <c r="G9" s="209"/>
      <c r="H9" s="209"/>
      <c r="L9" s="20"/>
    </row>
    <row r="10" spans="2:46" ht="12" customHeight="1">
      <c r="B10" s="20"/>
      <c r="D10" s="27" t="s">
        <v>3006</v>
      </c>
      <c r="L10" s="20"/>
    </row>
    <row r="11" spans="2:46" s="1" customFormat="1" ht="16.5" customHeight="1">
      <c r="B11" s="32"/>
      <c r="E11" s="231" t="s">
        <v>5587</v>
      </c>
      <c r="F11" s="248"/>
      <c r="G11" s="248"/>
      <c r="H11" s="248"/>
      <c r="L11" s="32"/>
    </row>
    <row r="12" spans="2:46" s="1" customFormat="1" ht="12" customHeight="1">
      <c r="B12" s="32"/>
      <c r="D12" s="27" t="s">
        <v>3008</v>
      </c>
      <c r="L12" s="32"/>
    </row>
    <row r="13" spans="2:46" s="1" customFormat="1" ht="16.5" customHeight="1">
      <c r="B13" s="32"/>
      <c r="E13" s="243" t="s">
        <v>5588</v>
      </c>
      <c r="F13" s="248"/>
      <c r="G13" s="248"/>
      <c r="H13" s="248"/>
      <c r="L13" s="32"/>
    </row>
    <row r="14" spans="2:46" s="1" customFormat="1">
      <c r="B14" s="32"/>
      <c r="L14" s="32"/>
    </row>
    <row r="15" spans="2:46" s="1" customFormat="1" ht="12" customHeight="1">
      <c r="B15" s="32"/>
      <c r="D15" s="27" t="s">
        <v>18</v>
      </c>
      <c r="F15" s="25" t="s">
        <v>1</v>
      </c>
      <c r="I15" s="27" t="s">
        <v>19</v>
      </c>
      <c r="J15" s="25" t="s">
        <v>1</v>
      </c>
      <c r="L15" s="32"/>
    </row>
    <row r="16" spans="2:46" s="1" customFormat="1" ht="12" customHeight="1">
      <c r="B16" s="32"/>
      <c r="D16" s="27" t="s">
        <v>20</v>
      </c>
      <c r="F16" s="25" t="s">
        <v>21</v>
      </c>
      <c r="I16" s="27" t="s">
        <v>22</v>
      </c>
      <c r="J16" s="52" t="str">
        <f>'Rekapitulace stavby'!AN8</f>
        <v>5. 7. 2024</v>
      </c>
      <c r="L16" s="32"/>
    </row>
    <row r="17" spans="2:12" s="1" customFormat="1" ht="10.9" customHeight="1">
      <c r="B17" s="32"/>
      <c r="L17" s="32"/>
    </row>
    <row r="18" spans="2:12" s="1" customFormat="1" ht="12" customHeight="1">
      <c r="B18" s="32"/>
      <c r="D18" s="27" t="s">
        <v>24</v>
      </c>
      <c r="I18" s="27" t="s">
        <v>25</v>
      </c>
      <c r="J18" s="25" t="s">
        <v>1</v>
      </c>
      <c r="L18" s="32"/>
    </row>
    <row r="19" spans="2:12" s="1" customFormat="1" ht="18" customHeight="1">
      <c r="B19" s="32"/>
      <c r="E19" s="25" t="s">
        <v>26</v>
      </c>
      <c r="I19" s="27" t="s">
        <v>27</v>
      </c>
      <c r="J19" s="25" t="s">
        <v>1</v>
      </c>
      <c r="L19" s="32"/>
    </row>
    <row r="20" spans="2:12" s="1" customFormat="1" ht="7.15" customHeight="1">
      <c r="B20" s="32"/>
      <c r="L20" s="32"/>
    </row>
    <row r="21" spans="2:12" s="1" customFormat="1" ht="12" customHeight="1">
      <c r="B21" s="32"/>
      <c r="D21" s="27" t="s">
        <v>28</v>
      </c>
      <c r="I21" s="27" t="s">
        <v>25</v>
      </c>
      <c r="J21" s="28" t="str">
        <f>'Rekapitulace stavby'!AN13</f>
        <v>Vyplň údaj</v>
      </c>
      <c r="L21" s="32"/>
    </row>
    <row r="22" spans="2:12" s="1" customFormat="1" ht="18" customHeight="1">
      <c r="B22" s="32"/>
      <c r="E22" s="251" t="str">
        <f>'Rekapitulace stavby'!E14</f>
        <v>Vyplň údaj</v>
      </c>
      <c r="F22" s="213"/>
      <c r="G22" s="213"/>
      <c r="H22" s="213"/>
      <c r="I22" s="27" t="s">
        <v>27</v>
      </c>
      <c r="J22" s="28" t="str">
        <f>'Rekapitulace stavby'!AN14</f>
        <v>Vyplň údaj</v>
      </c>
      <c r="L22" s="32"/>
    </row>
    <row r="23" spans="2:12" s="1" customFormat="1" ht="7.15" customHeight="1">
      <c r="B23" s="32"/>
      <c r="L23" s="32"/>
    </row>
    <row r="24" spans="2:12" s="1" customFormat="1" ht="12" customHeight="1">
      <c r="B24" s="32"/>
      <c r="D24" s="27" t="s">
        <v>30</v>
      </c>
      <c r="I24" s="27" t="s">
        <v>25</v>
      </c>
      <c r="J24" s="25" t="s">
        <v>1</v>
      </c>
      <c r="L24" s="32"/>
    </row>
    <row r="25" spans="2:12" s="1" customFormat="1" ht="18" customHeight="1">
      <c r="B25" s="32"/>
      <c r="E25" s="25" t="s">
        <v>31</v>
      </c>
      <c r="I25" s="27" t="s">
        <v>27</v>
      </c>
      <c r="J25" s="25" t="s">
        <v>1</v>
      </c>
      <c r="L25" s="32"/>
    </row>
    <row r="26" spans="2:12" s="1" customFormat="1" ht="7.15" customHeight="1">
      <c r="B26" s="32"/>
      <c r="L26" s="32"/>
    </row>
    <row r="27" spans="2:12" s="1" customFormat="1" ht="12" customHeight="1">
      <c r="B27" s="32"/>
      <c r="D27" s="27" t="s">
        <v>33</v>
      </c>
      <c r="I27" s="27" t="s">
        <v>25</v>
      </c>
      <c r="J27" s="25" t="s">
        <v>1</v>
      </c>
      <c r="L27" s="32"/>
    </row>
    <row r="28" spans="2:12" s="1" customFormat="1" ht="18" customHeight="1">
      <c r="B28" s="32"/>
      <c r="E28" s="25" t="s">
        <v>5589</v>
      </c>
      <c r="I28" s="27" t="s">
        <v>27</v>
      </c>
      <c r="J28" s="25" t="s">
        <v>1</v>
      </c>
      <c r="L28" s="32"/>
    </row>
    <row r="29" spans="2:12" s="1" customFormat="1" ht="7.15" customHeight="1">
      <c r="B29" s="32"/>
      <c r="L29" s="32"/>
    </row>
    <row r="30" spans="2:12" s="1" customFormat="1" ht="12" customHeight="1">
      <c r="B30" s="32"/>
      <c r="D30" s="27" t="s">
        <v>35</v>
      </c>
      <c r="L30" s="32"/>
    </row>
    <row r="31" spans="2:12" s="7" customFormat="1" ht="16.5" customHeight="1">
      <c r="B31" s="95"/>
      <c r="E31" s="217" t="s">
        <v>1</v>
      </c>
      <c r="F31" s="217"/>
      <c r="G31" s="217"/>
      <c r="H31" s="217"/>
      <c r="L31" s="95"/>
    </row>
    <row r="32" spans="2:12" s="1" customFormat="1" ht="7.15" customHeight="1">
      <c r="B32" s="32"/>
      <c r="L32" s="32"/>
    </row>
    <row r="33" spans="2:12" s="1" customFormat="1" ht="7.1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25.35" customHeight="1">
      <c r="B34" s="32"/>
      <c r="D34" s="97" t="s">
        <v>36</v>
      </c>
      <c r="J34" s="66">
        <f>ROUND(J128, 2)</f>
        <v>0</v>
      </c>
      <c r="L34" s="32"/>
    </row>
    <row r="35" spans="2:12" s="1" customFormat="1" ht="7.15" customHeight="1">
      <c r="B35" s="32"/>
      <c r="D35" s="53"/>
      <c r="E35" s="53"/>
      <c r="F35" s="53"/>
      <c r="G35" s="53"/>
      <c r="H35" s="53"/>
      <c r="I35" s="53"/>
      <c r="J35" s="53"/>
      <c r="K35" s="53"/>
      <c r="L35" s="32"/>
    </row>
    <row r="36" spans="2:12" s="1" customFormat="1" ht="14.45" customHeight="1">
      <c r="B36" s="32"/>
      <c r="F36" s="35" t="s">
        <v>38</v>
      </c>
      <c r="I36" s="35" t="s">
        <v>37</v>
      </c>
      <c r="J36" s="35" t="s">
        <v>39</v>
      </c>
      <c r="L36" s="32"/>
    </row>
    <row r="37" spans="2:12" s="1" customFormat="1" ht="14.45" customHeight="1">
      <c r="B37" s="32"/>
      <c r="D37" s="55" t="s">
        <v>40</v>
      </c>
      <c r="E37" s="27" t="s">
        <v>41</v>
      </c>
      <c r="F37" s="86">
        <f>ROUND((SUM(BE128:BE213)),  2)</f>
        <v>0</v>
      </c>
      <c r="I37" s="98">
        <v>0.21</v>
      </c>
      <c r="J37" s="86">
        <f>ROUND(((SUM(BE128:BE213))*I37),  2)</f>
        <v>0</v>
      </c>
      <c r="L37" s="32"/>
    </row>
    <row r="38" spans="2:12" s="1" customFormat="1" ht="14.45" customHeight="1">
      <c r="B38" s="32"/>
      <c r="E38" s="27" t="s">
        <v>42</v>
      </c>
      <c r="F38" s="86">
        <f>ROUND((SUM(BF128:BF213)),  2)</f>
        <v>0</v>
      </c>
      <c r="I38" s="98">
        <v>0.12</v>
      </c>
      <c r="J38" s="86">
        <f>ROUND(((SUM(BF128:BF213))*I38),  2)</f>
        <v>0</v>
      </c>
      <c r="L38" s="32"/>
    </row>
    <row r="39" spans="2:12" s="1" customFormat="1" ht="14.45" hidden="1" customHeight="1">
      <c r="B39" s="32"/>
      <c r="E39" s="27" t="s">
        <v>43</v>
      </c>
      <c r="F39" s="86">
        <f>ROUND((SUM(BG128:BG213)),  2)</f>
        <v>0</v>
      </c>
      <c r="I39" s="98">
        <v>0.21</v>
      </c>
      <c r="J39" s="86">
        <f>0</f>
        <v>0</v>
      </c>
      <c r="L39" s="32"/>
    </row>
    <row r="40" spans="2:12" s="1" customFormat="1" ht="14.45" hidden="1" customHeight="1">
      <c r="B40" s="32"/>
      <c r="E40" s="27" t="s">
        <v>44</v>
      </c>
      <c r="F40" s="86">
        <f>ROUND((SUM(BH128:BH213)),  2)</f>
        <v>0</v>
      </c>
      <c r="I40" s="98">
        <v>0.12</v>
      </c>
      <c r="J40" s="86">
        <f>0</f>
        <v>0</v>
      </c>
      <c r="L40" s="32"/>
    </row>
    <row r="41" spans="2:12" s="1" customFormat="1" ht="14.45" hidden="1" customHeight="1">
      <c r="B41" s="32"/>
      <c r="E41" s="27" t="s">
        <v>45</v>
      </c>
      <c r="F41" s="86">
        <f>ROUND((SUM(BI128:BI213)),  2)</f>
        <v>0</v>
      </c>
      <c r="I41" s="98">
        <v>0</v>
      </c>
      <c r="J41" s="86">
        <f>0</f>
        <v>0</v>
      </c>
      <c r="L41" s="32"/>
    </row>
    <row r="42" spans="2:12" s="1" customFormat="1" ht="7.15" customHeight="1">
      <c r="B42" s="32"/>
      <c r="L42" s="32"/>
    </row>
    <row r="43" spans="2:12" s="1" customFormat="1" ht="25.35" customHeight="1">
      <c r="B43" s="32"/>
      <c r="C43" s="99"/>
      <c r="D43" s="100" t="s">
        <v>46</v>
      </c>
      <c r="E43" s="57"/>
      <c r="F43" s="57"/>
      <c r="G43" s="101" t="s">
        <v>47</v>
      </c>
      <c r="H43" s="102" t="s">
        <v>48</v>
      </c>
      <c r="I43" s="57"/>
      <c r="J43" s="103">
        <f>SUM(J34:J41)</f>
        <v>0</v>
      </c>
      <c r="K43" s="104"/>
      <c r="L43" s="32"/>
    </row>
    <row r="44" spans="2:12" s="1" customFormat="1" ht="14.45" customHeight="1">
      <c r="B44" s="32"/>
      <c r="L44" s="32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42"/>
      <c r="J50" s="42"/>
      <c r="K50" s="42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3" t="s">
        <v>51</v>
      </c>
      <c r="E61" s="34"/>
      <c r="F61" s="105" t="s">
        <v>52</v>
      </c>
      <c r="G61" s="43" t="s">
        <v>51</v>
      </c>
      <c r="H61" s="34"/>
      <c r="I61" s="34"/>
      <c r="J61" s="106" t="s">
        <v>52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42"/>
      <c r="J65" s="42"/>
      <c r="K65" s="42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3" t="s">
        <v>51</v>
      </c>
      <c r="E76" s="34"/>
      <c r="F76" s="105" t="s">
        <v>52</v>
      </c>
      <c r="G76" s="43" t="s">
        <v>51</v>
      </c>
      <c r="H76" s="34"/>
      <c r="I76" s="34"/>
      <c r="J76" s="106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7.1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5.15" customHeight="1">
      <c r="B82" s="32"/>
      <c r="C82" s="21" t="s">
        <v>249</v>
      </c>
      <c r="L82" s="32"/>
    </row>
    <row r="83" spans="2:12" s="1" customFormat="1" ht="7.1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49" t="str">
        <f>E7</f>
        <v>Pobytová odlehčovací služba Zábřeh - Sušilova</v>
      </c>
      <c r="F85" s="250"/>
      <c r="G85" s="250"/>
      <c r="H85" s="250"/>
      <c r="L85" s="32"/>
    </row>
    <row r="86" spans="2:12" ht="12" customHeight="1">
      <c r="B86" s="20"/>
      <c r="C86" s="27" t="s">
        <v>191</v>
      </c>
      <c r="L86" s="20"/>
    </row>
    <row r="87" spans="2:12" ht="16.5" customHeight="1">
      <c r="B87" s="20"/>
      <c r="E87" s="249" t="s">
        <v>194</v>
      </c>
      <c r="F87" s="209"/>
      <c r="G87" s="209"/>
      <c r="H87" s="209"/>
      <c r="L87" s="20"/>
    </row>
    <row r="88" spans="2:12" ht="12" customHeight="1">
      <c r="B88" s="20"/>
      <c r="C88" s="27" t="s">
        <v>3006</v>
      </c>
      <c r="L88" s="20"/>
    </row>
    <row r="89" spans="2:12" s="1" customFormat="1" ht="16.5" customHeight="1">
      <c r="B89" s="32"/>
      <c r="E89" s="231" t="s">
        <v>5587</v>
      </c>
      <c r="F89" s="248"/>
      <c r="G89" s="248"/>
      <c r="H89" s="248"/>
      <c r="L89" s="32"/>
    </row>
    <row r="90" spans="2:12" s="1" customFormat="1" ht="12" customHeight="1">
      <c r="B90" s="32"/>
      <c r="C90" s="27" t="s">
        <v>3008</v>
      </c>
      <c r="L90" s="32"/>
    </row>
    <row r="91" spans="2:12" s="1" customFormat="1" ht="16.5" customHeight="1">
      <c r="B91" s="32"/>
      <c r="E91" s="243" t="str">
        <f>E13</f>
        <v>001 - EPS - Elektrická požární signalizace</v>
      </c>
      <c r="F91" s="248"/>
      <c r="G91" s="248"/>
      <c r="H91" s="248"/>
      <c r="L91" s="32"/>
    </row>
    <row r="92" spans="2:12" s="1" customFormat="1" ht="7.15" customHeight="1">
      <c r="B92" s="32"/>
      <c r="L92" s="32"/>
    </row>
    <row r="93" spans="2:12" s="1" customFormat="1" ht="12" customHeight="1">
      <c r="B93" s="32"/>
      <c r="C93" s="27" t="s">
        <v>20</v>
      </c>
      <c r="F93" s="25" t="str">
        <f>F16</f>
        <v xml:space="preserve"> Zábřeh, Sušilova 1375/41</v>
      </c>
      <c r="I93" s="27" t="s">
        <v>22</v>
      </c>
      <c r="J93" s="52" t="str">
        <f>IF(J16="","",J16)</f>
        <v>5. 7. 2024</v>
      </c>
      <c r="L93" s="32"/>
    </row>
    <row r="94" spans="2:12" s="1" customFormat="1" ht="7.15" customHeight="1">
      <c r="B94" s="32"/>
      <c r="L94" s="32"/>
    </row>
    <row r="95" spans="2:12" s="1" customFormat="1" ht="25.7" customHeight="1">
      <c r="B95" s="32"/>
      <c r="C95" s="27" t="s">
        <v>24</v>
      </c>
      <c r="F95" s="25" t="str">
        <f>E19</f>
        <v>Město Zábřeh</v>
      </c>
      <c r="I95" s="27" t="s">
        <v>30</v>
      </c>
      <c r="J95" s="30" t="str">
        <f>E25</f>
        <v>Ing. arch. Josef Hlavatý</v>
      </c>
      <c r="L95" s="32"/>
    </row>
    <row r="96" spans="2:12" s="1" customFormat="1" ht="15.2" customHeight="1">
      <c r="B96" s="32"/>
      <c r="C96" s="27" t="s">
        <v>28</v>
      </c>
      <c r="F96" s="25" t="str">
        <f>IF(E22="","",E22)</f>
        <v>Vyplň údaj</v>
      </c>
      <c r="I96" s="27" t="s">
        <v>33</v>
      </c>
      <c r="J96" s="30" t="str">
        <f>E28</f>
        <v xml:space="preserve"> </v>
      </c>
      <c r="L96" s="32"/>
    </row>
    <row r="97" spans="2:47" s="1" customFormat="1" ht="10.15" customHeight="1">
      <c r="B97" s="32"/>
      <c r="L97" s="32"/>
    </row>
    <row r="98" spans="2:47" s="1" customFormat="1" ht="29.25" customHeight="1">
      <c r="B98" s="32"/>
      <c r="C98" s="107" t="s">
        <v>250</v>
      </c>
      <c r="D98" s="99"/>
      <c r="E98" s="99"/>
      <c r="F98" s="99"/>
      <c r="G98" s="99"/>
      <c r="H98" s="99"/>
      <c r="I98" s="99"/>
      <c r="J98" s="108" t="s">
        <v>251</v>
      </c>
      <c r="K98" s="99"/>
      <c r="L98" s="32"/>
    </row>
    <row r="99" spans="2:47" s="1" customFormat="1" ht="10.15" customHeight="1">
      <c r="B99" s="32"/>
      <c r="L99" s="32"/>
    </row>
    <row r="100" spans="2:47" s="1" customFormat="1" ht="22.9" customHeight="1">
      <c r="B100" s="32"/>
      <c r="C100" s="109" t="s">
        <v>252</v>
      </c>
      <c r="J100" s="66">
        <f>J128</f>
        <v>0</v>
      </c>
      <c r="L100" s="32"/>
      <c r="AU100" s="17" t="s">
        <v>253</v>
      </c>
    </row>
    <row r="101" spans="2:47" s="8" customFormat="1" ht="25.15" customHeight="1">
      <c r="B101" s="110"/>
      <c r="D101" s="111" t="s">
        <v>5590</v>
      </c>
      <c r="E101" s="112"/>
      <c r="F101" s="112"/>
      <c r="G101" s="112"/>
      <c r="H101" s="112"/>
      <c r="I101" s="112"/>
      <c r="J101" s="113">
        <f>J129</f>
        <v>0</v>
      </c>
      <c r="L101" s="110"/>
    </row>
    <row r="102" spans="2:47" s="8" customFormat="1" ht="25.15" customHeight="1">
      <c r="B102" s="110"/>
      <c r="D102" s="111" t="s">
        <v>5591</v>
      </c>
      <c r="E102" s="112"/>
      <c r="F102" s="112"/>
      <c r="G102" s="112"/>
      <c r="H102" s="112"/>
      <c r="I102" s="112"/>
      <c r="J102" s="113">
        <f>J176</f>
        <v>0</v>
      </c>
      <c r="L102" s="110"/>
    </row>
    <row r="103" spans="2:47" s="8" customFormat="1" ht="25.15" customHeight="1">
      <c r="B103" s="110"/>
      <c r="D103" s="111" t="s">
        <v>5592</v>
      </c>
      <c r="E103" s="112"/>
      <c r="F103" s="112"/>
      <c r="G103" s="112"/>
      <c r="H103" s="112"/>
      <c r="I103" s="112"/>
      <c r="J103" s="113">
        <f>J193</f>
        <v>0</v>
      </c>
      <c r="L103" s="110"/>
    </row>
    <row r="104" spans="2:47" s="8" customFormat="1" ht="25.15" customHeight="1">
      <c r="B104" s="110"/>
      <c r="D104" s="111" t="s">
        <v>5593</v>
      </c>
      <c r="E104" s="112"/>
      <c r="F104" s="112"/>
      <c r="G104" s="112"/>
      <c r="H104" s="112"/>
      <c r="I104" s="112"/>
      <c r="J104" s="113">
        <f>J201</f>
        <v>0</v>
      </c>
      <c r="L104" s="110"/>
    </row>
    <row r="105" spans="2:47" s="1" customFormat="1" ht="21.75" customHeight="1">
      <c r="B105" s="32"/>
      <c r="L105" s="32"/>
    </row>
    <row r="106" spans="2:47" s="1" customFormat="1" ht="7.15" customHeight="1"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32"/>
    </row>
    <row r="110" spans="2:47" s="1" customFormat="1" ht="7.15" customHeight="1"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32"/>
    </row>
    <row r="111" spans="2:47" s="1" customFormat="1" ht="25.15" customHeight="1">
      <c r="B111" s="32"/>
      <c r="C111" s="21" t="s">
        <v>281</v>
      </c>
      <c r="L111" s="32"/>
    </row>
    <row r="112" spans="2:47" s="1" customFormat="1" ht="7.15" customHeight="1">
      <c r="B112" s="32"/>
      <c r="L112" s="32"/>
    </row>
    <row r="113" spans="2:63" s="1" customFormat="1" ht="12" customHeight="1">
      <c r="B113" s="32"/>
      <c r="C113" s="27" t="s">
        <v>16</v>
      </c>
      <c r="L113" s="32"/>
    </row>
    <row r="114" spans="2:63" s="1" customFormat="1" ht="16.5" customHeight="1">
      <c r="B114" s="32"/>
      <c r="E114" s="249" t="str">
        <f>E7</f>
        <v>Pobytová odlehčovací služba Zábřeh - Sušilova</v>
      </c>
      <c r="F114" s="250"/>
      <c r="G114" s="250"/>
      <c r="H114" s="250"/>
      <c r="L114" s="32"/>
    </row>
    <row r="115" spans="2:63" ht="12" customHeight="1">
      <c r="B115" s="20"/>
      <c r="C115" s="27" t="s">
        <v>191</v>
      </c>
      <c r="L115" s="20"/>
    </row>
    <row r="116" spans="2:63" ht="16.5" customHeight="1">
      <c r="B116" s="20"/>
      <c r="E116" s="249" t="s">
        <v>194</v>
      </c>
      <c r="F116" s="209"/>
      <c r="G116" s="209"/>
      <c r="H116" s="209"/>
      <c r="L116" s="20"/>
    </row>
    <row r="117" spans="2:63" ht="12" customHeight="1">
      <c r="B117" s="20"/>
      <c r="C117" s="27" t="s">
        <v>3006</v>
      </c>
      <c r="L117" s="20"/>
    </row>
    <row r="118" spans="2:63" s="1" customFormat="1" ht="16.5" customHeight="1">
      <c r="B118" s="32"/>
      <c r="E118" s="231" t="s">
        <v>5587</v>
      </c>
      <c r="F118" s="248"/>
      <c r="G118" s="248"/>
      <c r="H118" s="248"/>
      <c r="L118" s="32"/>
    </row>
    <row r="119" spans="2:63" s="1" customFormat="1" ht="12" customHeight="1">
      <c r="B119" s="32"/>
      <c r="C119" s="27" t="s">
        <v>3008</v>
      </c>
      <c r="L119" s="32"/>
    </row>
    <row r="120" spans="2:63" s="1" customFormat="1" ht="16.5" customHeight="1">
      <c r="B120" s="32"/>
      <c r="E120" s="243" t="str">
        <f>E13</f>
        <v>001 - EPS - Elektrická požární signalizace</v>
      </c>
      <c r="F120" s="248"/>
      <c r="G120" s="248"/>
      <c r="H120" s="248"/>
      <c r="L120" s="32"/>
    </row>
    <row r="121" spans="2:63" s="1" customFormat="1" ht="7.15" customHeight="1">
      <c r="B121" s="32"/>
      <c r="L121" s="32"/>
    </row>
    <row r="122" spans="2:63" s="1" customFormat="1" ht="12" customHeight="1">
      <c r="B122" s="32"/>
      <c r="C122" s="27" t="s">
        <v>20</v>
      </c>
      <c r="F122" s="25" t="str">
        <f>F16</f>
        <v xml:space="preserve"> Zábřeh, Sušilova 1375/41</v>
      </c>
      <c r="I122" s="27" t="s">
        <v>22</v>
      </c>
      <c r="J122" s="52" t="str">
        <f>IF(J16="","",J16)</f>
        <v>5. 7. 2024</v>
      </c>
      <c r="L122" s="32"/>
    </row>
    <row r="123" spans="2:63" s="1" customFormat="1" ht="7.15" customHeight="1">
      <c r="B123" s="32"/>
      <c r="L123" s="32"/>
    </row>
    <row r="124" spans="2:63" s="1" customFormat="1" ht="25.7" customHeight="1">
      <c r="B124" s="32"/>
      <c r="C124" s="27" t="s">
        <v>24</v>
      </c>
      <c r="F124" s="25" t="str">
        <f>E19</f>
        <v>Město Zábřeh</v>
      </c>
      <c r="I124" s="27" t="s">
        <v>30</v>
      </c>
      <c r="J124" s="30" t="str">
        <f>E25</f>
        <v>Ing. arch. Josef Hlavatý</v>
      </c>
      <c r="L124" s="32"/>
    </row>
    <row r="125" spans="2:63" s="1" customFormat="1" ht="15.2" customHeight="1">
      <c r="B125" s="32"/>
      <c r="C125" s="27" t="s">
        <v>28</v>
      </c>
      <c r="F125" s="25" t="str">
        <f>IF(E22="","",E22)</f>
        <v>Vyplň údaj</v>
      </c>
      <c r="I125" s="27" t="s">
        <v>33</v>
      </c>
      <c r="J125" s="30" t="str">
        <f>E28</f>
        <v xml:space="preserve"> </v>
      </c>
      <c r="L125" s="32"/>
    </row>
    <row r="126" spans="2:63" s="1" customFormat="1" ht="10.15" customHeight="1">
      <c r="B126" s="32"/>
      <c r="L126" s="32"/>
    </row>
    <row r="127" spans="2:63" s="10" customFormat="1" ht="29.25" customHeight="1">
      <c r="B127" s="118"/>
      <c r="C127" s="119" t="s">
        <v>282</v>
      </c>
      <c r="D127" s="120" t="s">
        <v>61</v>
      </c>
      <c r="E127" s="120" t="s">
        <v>57</v>
      </c>
      <c r="F127" s="120" t="s">
        <v>58</v>
      </c>
      <c r="G127" s="120" t="s">
        <v>283</v>
      </c>
      <c r="H127" s="120" t="s">
        <v>284</v>
      </c>
      <c r="I127" s="120" t="s">
        <v>285</v>
      </c>
      <c r="J127" s="120" t="s">
        <v>251</v>
      </c>
      <c r="K127" s="121" t="s">
        <v>286</v>
      </c>
      <c r="L127" s="118"/>
      <c r="M127" s="59" t="s">
        <v>1</v>
      </c>
      <c r="N127" s="60" t="s">
        <v>40</v>
      </c>
      <c r="O127" s="60" t="s">
        <v>287</v>
      </c>
      <c r="P127" s="60" t="s">
        <v>288</v>
      </c>
      <c r="Q127" s="60" t="s">
        <v>289</v>
      </c>
      <c r="R127" s="60" t="s">
        <v>290</v>
      </c>
      <c r="S127" s="60" t="s">
        <v>291</v>
      </c>
      <c r="T127" s="61" t="s">
        <v>292</v>
      </c>
    </row>
    <row r="128" spans="2:63" s="1" customFormat="1" ht="22.9" customHeight="1">
      <c r="B128" s="32"/>
      <c r="C128" s="64" t="s">
        <v>293</v>
      </c>
      <c r="J128" s="122">
        <f>BK128</f>
        <v>0</v>
      </c>
      <c r="L128" s="32"/>
      <c r="M128" s="62"/>
      <c r="N128" s="53"/>
      <c r="O128" s="53"/>
      <c r="P128" s="123">
        <f>P129+P176+P193+P201</f>
        <v>0</v>
      </c>
      <c r="Q128" s="53"/>
      <c r="R128" s="123">
        <f>R129+R176+R193+R201</f>
        <v>0.41206000000000009</v>
      </c>
      <c r="S128" s="53"/>
      <c r="T128" s="124">
        <f>T129+T176+T193+T201</f>
        <v>0</v>
      </c>
      <c r="AT128" s="17" t="s">
        <v>75</v>
      </c>
      <c r="AU128" s="17" t="s">
        <v>253</v>
      </c>
      <c r="BK128" s="125">
        <f>BK129+BK176+BK193+BK201</f>
        <v>0</v>
      </c>
    </row>
    <row r="129" spans="2:65" s="11" customFormat="1" ht="25.9" customHeight="1">
      <c r="B129" s="126"/>
      <c r="D129" s="127" t="s">
        <v>75</v>
      </c>
      <c r="E129" s="128" t="s">
        <v>5594</v>
      </c>
      <c r="F129" s="128" t="s">
        <v>5595</v>
      </c>
      <c r="I129" s="129"/>
      <c r="J129" s="130">
        <f>BK129</f>
        <v>0</v>
      </c>
      <c r="L129" s="126"/>
      <c r="M129" s="131"/>
      <c r="P129" s="132">
        <f>SUM(P130:P175)</f>
        <v>0</v>
      </c>
      <c r="R129" s="132">
        <f>SUM(R130:R175)</f>
        <v>9.4560000000000019E-2</v>
      </c>
      <c r="T129" s="133">
        <f>SUM(T130:T175)</f>
        <v>0</v>
      </c>
      <c r="AR129" s="127" t="s">
        <v>83</v>
      </c>
      <c r="AT129" s="134" t="s">
        <v>75</v>
      </c>
      <c r="AU129" s="134" t="s">
        <v>76</v>
      </c>
      <c r="AY129" s="127" t="s">
        <v>296</v>
      </c>
      <c r="BK129" s="135">
        <f>SUM(BK130:BK175)</f>
        <v>0</v>
      </c>
    </row>
    <row r="130" spans="2:65" s="1" customFormat="1" ht="24.2" customHeight="1">
      <c r="B130" s="32"/>
      <c r="C130" s="173" t="s">
        <v>83</v>
      </c>
      <c r="D130" s="173" t="s">
        <v>343</v>
      </c>
      <c r="E130" s="174" t="s">
        <v>5596</v>
      </c>
      <c r="F130" s="175" t="s">
        <v>5597</v>
      </c>
      <c r="G130" s="176" t="s">
        <v>376</v>
      </c>
      <c r="H130" s="177">
        <v>1</v>
      </c>
      <c r="I130" s="178"/>
      <c r="J130" s="179">
        <f t="shared" ref="J130:J175" si="0">ROUND(I130*H130,2)</f>
        <v>0</v>
      </c>
      <c r="K130" s="175" t="s">
        <v>302</v>
      </c>
      <c r="L130" s="180"/>
      <c r="M130" s="181" t="s">
        <v>1</v>
      </c>
      <c r="N130" s="182" t="s">
        <v>41</v>
      </c>
      <c r="P130" s="147">
        <f t="shared" ref="P130:P175" si="1">O130*H130</f>
        <v>0</v>
      </c>
      <c r="Q130" s="147">
        <v>1.6E-2</v>
      </c>
      <c r="R130" s="147">
        <f t="shared" ref="R130:R175" si="2">Q130*H130</f>
        <v>1.6E-2</v>
      </c>
      <c r="S130" s="147">
        <v>0</v>
      </c>
      <c r="T130" s="148">
        <f t="shared" ref="T130:T175" si="3">S130*H130</f>
        <v>0</v>
      </c>
      <c r="AR130" s="149" t="s">
        <v>347</v>
      </c>
      <c r="AT130" s="149" t="s">
        <v>343</v>
      </c>
      <c r="AU130" s="149" t="s">
        <v>83</v>
      </c>
      <c r="AY130" s="17" t="s">
        <v>296</v>
      </c>
      <c r="BE130" s="150">
        <f t="shared" ref="BE130:BE175" si="4">IF(N130="základní",J130,0)</f>
        <v>0</v>
      </c>
      <c r="BF130" s="150">
        <f t="shared" ref="BF130:BF175" si="5">IF(N130="snížená",J130,0)</f>
        <v>0</v>
      </c>
      <c r="BG130" s="150">
        <f t="shared" ref="BG130:BG175" si="6">IF(N130="zákl. přenesená",J130,0)</f>
        <v>0</v>
      </c>
      <c r="BH130" s="150">
        <f t="shared" ref="BH130:BH175" si="7">IF(N130="sníž. přenesená",J130,0)</f>
        <v>0</v>
      </c>
      <c r="BI130" s="150">
        <f t="shared" ref="BI130:BI175" si="8">IF(N130="nulová",J130,0)</f>
        <v>0</v>
      </c>
      <c r="BJ130" s="17" t="s">
        <v>83</v>
      </c>
      <c r="BK130" s="150">
        <f t="shared" ref="BK130:BK175" si="9">ROUND(I130*H130,2)</f>
        <v>0</v>
      </c>
      <c r="BL130" s="17" t="s">
        <v>107</v>
      </c>
      <c r="BM130" s="149" t="s">
        <v>5598</v>
      </c>
    </row>
    <row r="131" spans="2:65" s="1" customFormat="1" ht="24.2" customHeight="1">
      <c r="B131" s="32"/>
      <c r="C131" s="138" t="s">
        <v>85</v>
      </c>
      <c r="D131" s="138" t="s">
        <v>298</v>
      </c>
      <c r="E131" s="139" t="s">
        <v>5599</v>
      </c>
      <c r="F131" s="140" t="s">
        <v>5600</v>
      </c>
      <c r="G131" s="141" t="s">
        <v>376</v>
      </c>
      <c r="H131" s="142">
        <v>1</v>
      </c>
      <c r="I131" s="143"/>
      <c r="J131" s="144">
        <f t="shared" si="0"/>
        <v>0</v>
      </c>
      <c r="K131" s="140" t="s">
        <v>302</v>
      </c>
      <c r="L131" s="32"/>
      <c r="M131" s="145" t="s">
        <v>1</v>
      </c>
      <c r="N131" s="146" t="s">
        <v>41</v>
      </c>
      <c r="P131" s="147">
        <f t="shared" si="1"/>
        <v>0</v>
      </c>
      <c r="Q131" s="147">
        <v>0</v>
      </c>
      <c r="R131" s="147">
        <f t="shared" si="2"/>
        <v>0</v>
      </c>
      <c r="S131" s="147">
        <v>0</v>
      </c>
      <c r="T131" s="148">
        <f t="shared" si="3"/>
        <v>0</v>
      </c>
      <c r="AR131" s="149" t="s">
        <v>378</v>
      </c>
      <c r="AT131" s="149" t="s">
        <v>298</v>
      </c>
      <c r="AU131" s="149" t="s">
        <v>83</v>
      </c>
      <c r="AY131" s="17" t="s">
        <v>296</v>
      </c>
      <c r="BE131" s="150">
        <f t="shared" si="4"/>
        <v>0</v>
      </c>
      <c r="BF131" s="150">
        <f t="shared" si="5"/>
        <v>0</v>
      </c>
      <c r="BG131" s="150">
        <f t="shared" si="6"/>
        <v>0</v>
      </c>
      <c r="BH131" s="150">
        <f t="shared" si="7"/>
        <v>0</v>
      </c>
      <c r="BI131" s="150">
        <f t="shared" si="8"/>
        <v>0</v>
      </c>
      <c r="BJ131" s="17" t="s">
        <v>83</v>
      </c>
      <c r="BK131" s="150">
        <f t="shared" si="9"/>
        <v>0</v>
      </c>
      <c r="BL131" s="17" t="s">
        <v>378</v>
      </c>
      <c r="BM131" s="149" t="s">
        <v>5601</v>
      </c>
    </row>
    <row r="132" spans="2:65" s="1" customFormat="1" ht="16.5" customHeight="1">
      <c r="B132" s="32"/>
      <c r="C132" s="138" t="s">
        <v>94</v>
      </c>
      <c r="D132" s="138" t="s">
        <v>298</v>
      </c>
      <c r="E132" s="139" t="s">
        <v>5602</v>
      </c>
      <c r="F132" s="140" t="s">
        <v>5603</v>
      </c>
      <c r="G132" s="141" t="s">
        <v>376</v>
      </c>
      <c r="H132" s="142">
        <v>1</v>
      </c>
      <c r="I132" s="143"/>
      <c r="J132" s="144">
        <f t="shared" si="0"/>
        <v>0</v>
      </c>
      <c r="K132" s="140" t="s">
        <v>302</v>
      </c>
      <c r="L132" s="32"/>
      <c r="M132" s="145" t="s">
        <v>1</v>
      </c>
      <c r="N132" s="146" t="s">
        <v>41</v>
      </c>
      <c r="P132" s="147">
        <f t="shared" si="1"/>
        <v>0</v>
      </c>
      <c r="Q132" s="147">
        <v>0</v>
      </c>
      <c r="R132" s="147">
        <f t="shared" si="2"/>
        <v>0</v>
      </c>
      <c r="S132" s="147">
        <v>0</v>
      </c>
      <c r="T132" s="148">
        <f t="shared" si="3"/>
        <v>0</v>
      </c>
      <c r="AR132" s="149" t="s">
        <v>378</v>
      </c>
      <c r="AT132" s="149" t="s">
        <v>298</v>
      </c>
      <c r="AU132" s="149" t="s">
        <v>83</v>
      </c>
      <c r="AY132" s="17" t="s">
        <v>296</v>
      </c>
      <c r="BE132" s="150">
        <f t="shared" si="4"/>
        <v>0</v>
      </c>
      <c r="BF132" s="150">
        <f t="shared" si="5"/>
        <v>0</v>
      </c>
      <c r="BG132" s="150">
        <f t="shared" si="6"/>
        <v>0</v>
      </c>
      <c r="BH132" s="150">
        <f t="shared" si="7"/>
        <v>0</v>
      </c>
      <c r="BI132" s="150">
        <f t="shared" si="8"/>
        <v>0</v>
      </c>
      <c r="BJ132" s="17" t="s">
        <v>83</v>
      </c>
      <c r="BK132" s="150">
        <f t="shared" si="9"/>
        <v>0</v>
      </c>
      <c r="BL132" s="17" t="s">
        <v>378</v>
      </c>
      <c r="BM132" s="149" t="s">
        <v>5604</v>
      </c>
    </row>
    <row r="133" spans="2:65" s="1" customFormat="1" ht="16.5" customHeight="1">
      <c r="B133" s="32"/>
      <c r="C133" s="173" t="s">
        <v>107</v>
      </c>
      <c r="D133" s="173" t="s">
        <v>343</v>
      </c>
      <c r="E133" s="174" t="s">
        <v>5605</v>
      </c>
      <c r="F133" s="175" t="s">
        <v>5606</v>
      </c>
      <c r="G133" s="176" t="s">
        <v>376</v>
      </c>
      <c r="H133" s="177">
        <v>2</v>
      </c>
      <c r="I133" s="178"/>
      <c r="J133" s="179">
        <f t="shared" si="0"/>
        <v>0</v>
      </c>
      <c r="K133" s="175" t="s">
        <v>302</v>
      </c>
      <c r="L133" s="180"/>
      <c r="M133" s="181" t="s">
        <v>1</v>
      </c>
      <c r="N133" s="182" t="s">
        <v>41</v>
      </c>
      <c r="P133" s="147">
        <f t="shared" si="1"/>
        <v>0</v>
      </c>
      <c r="Q133" s="147">
        <v>3.3999999999999998E-3</v>
      </c>
      <c r="R133" s="147">
        <f t="shared" si="2"/>
        <v>6.7999999999999996E-3</v>
      </c>
      <c r="S133" s="147">
        <v>0</v>
      </c>
      <c r="T133" s="148">
        <f t="shared" si="3"/>
        <v>0</v>
      </c>
      <c r="AR133" s="149" t="s">
        <v>347</v>
      </c>
      <c r="AT133" s="149" t="s">
        <v>343</v>
      </c>
      <c r="AU133" s="149" t="s">
        <v>83</v>
      </c>
      <c r="AY133" s="17" t="s">
        <v>296</v>
      </c>
      <c r="BE133" s="150">
        <f t="shared" si="4"/>
        <v>0</v>
      </c>
      <c r="BF133" s="150">
        <f t="shared" si="5"/>
        <v>0</v>
      </c>
      <c r="BG133" s="150">
        <f t="shared" si="6"/>
        <v>0</v>
      </c>
      <c r="BH133" s="150">
        <f t="shared" si="7"/>
        <v>0</v>
      </c>
      <c r="BI133" s="150">
        <f t="shared" si="8"/>
        <v>0</v>
      </c>
      <c r="BJ133" s="17" t="s">
        <v>83</v>
      </c>
      <c r="BK133" s="150">
        <f t="shared" si="9"/>
        <v>0</v>
      </c>
      <c r="BL133" s="17" t="s">
        <v>107</v>
      </c>
      <c r="BM133" s="149" t="s">
        <v>5607</v>
      </c>
    </row>
    <row r="134" spans="2:65" s="1" customFormat="1" ht="16.5" customHeight="1">
      <c r="B134" s="32"/>
      <c r="C134" s="138" t="s">
        <v>332</v>
      </c>
      <c r="D134" s="138" t="s">
        <v>298</v>
      </c>
      <c r="E134" s="139" t="s">
        <v>5608</v>
      </c>
      <c r="F134" s="140" t="s">
        <v>5609</v>
      </c>
      <c r="G134" s="141" t="s">
        <v>376</v>
      </c>
      <c r="H134" s="142">
        <v>1</v>
      </c>
      <c r="I134" s="143"/>
      <c r="J134" s="144">
        <f t="shared" si="0"/>
        <v>0</v>
      </c>
      <c r="K134" s="140" t="s">
        <v>302</v>
      </c>
      <c r="L134" s="32"/>
      <c r="M134" s="145" t="s">
        <v>1</v>
      </c>
      <c r="N134" s="146" t="s">
        <v>41</v>
      </c>
      <c r="P134" s="147">
        <f t="shared" si="1"/>
        <v>0</v>
      </c>
      <c r="Q134" s="147">
        <v>0</v>
      </c>
      <c r="R134" s="147">
        <f t="shared" si="2"/>
        <v>0</v>
      </c>
      <c r="S134" s="147">
        <v>0</v>
      </c>
      <c r="T134" s="148">
        <f t="shared" si="3"/>
        <v>0</v>
      </c>
      <c r="AR134" s="149" t="s">
        <v>378</v>
      </c>
      <c r="AT134" s="149" t="s">
        <v>298</v>
      </c>
      <c r="AU134" s="149" t="s">
        <v>83</v>
      </c>
      <c r="AY134" s="17" t="s">
        <v>296</v>
      </c>
      <c r="BE134" s="150">
        <f t="shared" si="4"/>
        <v>0</v>
      </c>
      <c r="BF134" s="150">
        <f t="shared" si="5"/>
        <v>0</v>
      </c>
      <c r="BG134" s="150">
        <f t="shared" si="6"/>
        <v>0</v>
      </c>
      <c r="BH134" s="150">
        <f t="shared" si="7"/>
        <v>0</v>
      </c>
      <c r="BI134" s="150">
        <f t="shared" si="8"/>
        <v>0</v>
      </c>
      <c r="BJ134" s="17" t="s">
        <v>83</v>
      </c>
      <c r="BK134" s="150">
        <f t="shared" si="9"/>
        <v>0</v>
      </c>
      <c r="BL134" s="17" t="s">
        <v>378</v>
      </c>
      <c r="BM134" s="149" t="s">
        <v>5610</v>
      </c>
    </row>
    <row r="135" spans="2:65" s="1" customFormat="1" ht="24.2" customHeight="1">
      <c r="B135" s="32"/>
      <c r="C135" s="173" t="s">
        <v>336</v>
      </c>
      <c r="D135" s="173" t="s">
        <v>343</v>
      </c>
      <c r="E135" s="174" t="s">
        <v>5611</v>
      </c>
      <c r="F135" s="175" t="s">
        <v>5612</v>
      </c>
      <c r="G135" s="176" t="s">
        <v>376</v>
      </c>
      <c r="H135" s="177">
        <v>1</v>
      </c>
      <c r="I135" s="178"/>
      <c r="J135" s="179">
        <f t="shared" si="0"/>
        <v>0</v>
      </c>
      <c r="K135" s="175" t="s">
        <v>302</v>
      </c>
      <c r="L135" s="180"/>
      <c r="M135" s="181" t="s">
        <v>1</v>
      </c>
      <c r="N135" s="182" t="s">
        <v>41</v>
      </c>
      <c r="P135" s="147">
        <f t="shared" si="1"/>
        <v>0</v>
      </c>
      <c r="Q135" s="147">
        <v>6.1999999999999998E-3</v>
      </c>
      <c r="R135" s="147">
        <f t="shared" si="2"/>
        <v>6.1999999999999998E-3</v>
      </c>
      <c r="S135" s="147">
        <v>0</v>
      </c>
      <c r="T135" s="148">
        <f t="shared" si="3"/>
        <v>0</v>
      </c>
      <c r="AR135" s="149" t="s">
        <v>347</v>
      </c>
      <c r="AT135" s="149" t="s">
        <v>343</v>
      </c>
      <c r="AU135" s="149" t="s">
        <v>83</v>
      </c>
      <c r="AY135" s="17" t="s">
        <v>296</v>
      </c>
      <c r="BE135" s="150">
        <f t="shared" si="4"/>
        <v>0</v>
      </c>
      <c r="BF135" s="150">
        <f t="shared" si="5"/>
        <v>0</v>
      </c>
      <c r="BG135" s="150">
        <f t="shared" si="6"/>
        <v>0</v>
      </c>
      <c r="BH135" s="150">
        <f t="shared" si="7"/>
        <v>0</v>
      </c>
      <c r="BI135" s="150">
        <f t="shared" si="8"/>
        <v>0</v>
      </c>
      <c r="BJ135" s="17" t="s">
        <v>83</v>
      </c>
      <c r="BK135" s="150">
        <f t="shared" si="9"/>
        <v>0</v>
      </c>
      <c r="BL135" s="17" t="s">
        <v>107</v>
      </c>
      <c r="BM135" s="149" t="s">
        <v>5613</v>
      </c>
    </row>
    <row r="136" spans="2:65" s="1" customFormat="1" ht="24.2" customHeight="1">
      <c r="B136" s="32"/>
      <c r="C136" s="138" t="s">
        <v>342</v>
      </c>
      <c r="D136" s="138" t="s">
        <v>298</v>
      </c>
      <c r="E136" s="139" t="s">
        <v>5614</v>
      </c>
      <c r="F136" s="140" t="s">
        <v>5615</v>
      </c>
      <c r="G136" s="141" t="s">
        <v>376</v>
      </c>
      <c r="H136" s="142">
        <v>2</v>
      </c>
      <c r="I136" s="143"/>
      <c r="J136" s="144">
        <f t="shared" si="0"/>
        <v>0</v>
      </c>
      <c r="K136" s="140" t="s">
        <v>302</v>
      </c>
      <c r="L136" s="32"/>
      <c r="M136" s="145" t="s">
        <v>1</v>
      </c>
      <c r="N136" s="146" t="s">
        <v>41</v>
      </c>
      <c r="P136" s="147">
        <f t="shared" si="1"/>
        <v>0</v>
      </c>
      <c r="Q136" s="147">
        <v>0</v>
      </c>
      <c r="R136" s="147">
        <f t="shared" si="2"/>
        <v>0</v>
      </c>
      <c r="S136" s="147">
        <v>0</v>
      </c>
      <c r="T136" s="148">
        <f t="shared" si="3"/>
        <v>0</v>
      </c>
      <c r="AR136" s="149" t="s">
        <v>378</v>
      </c>
      <c r="AT136" s="149" t="s">
        <v>298</v>
      </c>
      <c r="AU136" s="149" t="s">
        <v>83</v>
      </c>
      <c r="AY136" s="17" t="s">
        <v>296</v>
      </c>
      <c r="BE136" s="150">
        <f t="shared" si="4"/>
        <v>0</v>
      </c>
      <c r="BF136" s="150">
        <f t="shared" si="5"/>
        <v>0</v>
      </c>
      <c r="BG136" s="150">
        <f t="shared" si="6"/>
        <v>0</v>
      </c>
      <c r="BH136" s="150">
        <f t="shared" si="7"/>
        <v>0</v>
      </c>
      <c r="BI136" s="150">
        <f t="shared" si="8"/>
        <v>0</v>
      </c>
      <c r="BJ136" s="17" t="s">
        <v>83</v>
      </c>
      <c r="BK136" s="150">
        <f t="shared" si="9"/>
        <v>0</v>
      </c>
      <c r="BL136" s="17" t="s">
        <v>378</v>
      </c>
      <c r="BM136" s="149" t="s">
        <v>5616</v>
      </c>
    </row>
    <row r="137" spans="2:65" s="1" customFormat="1" ht="21.75" customHeight="1">
      <c r="B137" s="32"/>
      <c r="C137" s="173" t="s">
        <v>347</v>
      </c>
      <c r="D137" s="173" t="s">
        <v>343</v>
      </c>
      <c r="E137" s="174" t="s">
        <v>5617</v>
      </c>
      <c r="F137" s="175" t="s">
        <v>5618</v>
      </c>
      <c r="G137" s="176" t="s">
        <v>376</v>
      </c>
      <c r="H137" s="177">
        <v>2</v>
      </c>
      <c r="I137" s="178"/>
      <c r="J137" s="179">
        <f t="shared" si="0"/>
        <v>0</v>
      </c>
      <c r="K137" s="175" t="s">
        <v>302</v>
      </c>
      <c r="L137" s="180"/>
      <c r="M137" s="181" t="s">
        <v>1</v>
      </c>
      <c r="N137" s="182" t="s">
        <v>41</v>
      </c>
      <c r="P137" s="147">
        <f t="shared" si="1"/>
        <v>0</v>
      </c>
      <c r="Q137" s="147">
        <v>5.0000000000000001E-3</v>
      </c>
      <c r="R137" s="147">
        <f t="shared" si="2"/>
        <v>0.01</v>
      </c>
      <c r="S137" s="147">
        <v>0</v>
      </c>
      <c r="T137" s="148">
        <f t="shared" si="3"/>
        <v>0</v>
      </c>
      <c r="AR137" s="149" t="s">
        <v>347</v>
      </c>
      <c r="AT137" s="149" t="s">
        <v>343</v>
      </c>
      <c r="AU137" s="149" t="s">
        <v>83</v>
      </c>
      <c r="AY137" s="17" t="s">
        <v>296</v>
      </c>
      <c r="BE137" s="150">
        <f t="shared" si="4"/>
        <v>0</v>
      </c>
      <c r="BF137" s="150">
        <f t="shared" si="5"/>
        <v>0</v>
      </c>
      <c r="BG137" s="150">
        <f t="shared" si="6"/>
        <v>0</v>
      </c>
      <c r="BH137" s="150">
        <f t="shared" si="7"/>
        <v>0</v>
      </c>
      <c r="BI137" s="150">
        <f t="shared" si="8"/>
        <v>0</v>
      </c>
      <c r="BJ137" s="17" t="s">
        <v>83</v>
      </c>
      <c r="BK137" s="150">
        <f t="shared" si="9"/>
        <v>0</v>
      </c>
      <c r="BL137" s="17" t="s">
        <v>107</v>
      </c>
      <c r="BM137" s="149" t="s">
        <v>5619</v>
      </c>
    </row>
    <row r="138" spans="2:65" s="1" customFormat="1" ht="16.5" customHeight="1">
      <c r="B138" s="32"/>
      <c r="C138" s="138" t="s">
        <v>354</v>
      </c>
      <c r="D138" s="138" t="s">
        <v>298</v>
      </c>
      <c r="E138" s="139" t="s">
        <v>5608</v>
      </c>
      <c r="F138" s="140" t="s">
        <v>5609</v>
      </c>
      <c r="G138" s="141" t="s">
        <v>376</v>
      </c>
      <c r="H138" s="142">
        <v>1</v>
      </c>
      <c r="I138" s="143"/>
      <c r="J138" s="144">
        <f t="shared" si="0"/>
        <v>0</v>
      </c>
      <c r="K138" s="140" t="s">
        <v>302</v>
      </c>
      <c r="L138" s="32"/>
      <c r="M138" s="145" t="s">
        <v>1</v>
      </c>
      <c r="N138" s="146" t="s">
        <v>41</v>
      </c>
      <c r="P138" s="147">
        <f t="shared" si="1"/>
        <v>0</v>
      </c>
      <c r="Q138" s="147">
        <v>0</v>
      </c>
      <c r="R138" s="147">
        <f t="shared" si="2"/>
        <v>0</v>
      </c>
      <c r="S138" s="147">
        <v>0</v>
      </c>
      <c r="T138" s="148">
        <f t="shared" si="3"/>
        <v>0</v>
      </c>
      <c r="AR138" s="149" t="s">
        <v>378</v>
      </c>
      <c r="AT138" s="149" t="s">
        <v>298</v>
      </c>
      <c r="AU138" s="149" t="s">
        <v>83</v>
      </c>
      <c r="AY138" s="17" t="s">
        <v>296</v>
      </c>
      <c r="BE138" s="150">
        <f t="shared" si="4"/>
        <v>0</v>
      </c>
      <c r="BF138" s="150">
        <f t="shared" si="5"/>
        <v>0</v>
      </c>
      <c r="BG138" s="150">
        <f t="shared" si="6"/>
        <v>0</v>
      </c>
      <c r="BH138" s="150">
        <f t="shared" si="7"/>
        <v>0</v>
      </c>
      <c r="BI138" s="150">
        <f t="shared" si="8"/>
        <v>0</v>
      </c>
      <c r="BJ138" s="17" t="s">
        <v>83</v>
      </c>
      <c r="BK138" s="150">
        <f t="shared" si="9"/>
        <v>0</v>
      </c>
      <c r="BL138" s="17" t="s">
        <v>378</v>
      </c>
      <c r="BM138" s="149" t="s">
        <v>5620</v>
      </c>
    </row>
    <row r="139" spans="2:65" s="1" customFormat="1" ht="16.5" customHeight="1">
      <c r="B139" s="32"/>
      <c r="C139" s="173" t="s">
        <v>358</v>
      </c>
      <c r="D139" s="173" t="s">
        <v>343</v>
      </c>
      <c r="E139" s="174" t="s">
        <v>5621</v>
      </c>
      <c r="F139" s="175" t="s">
        <v>5622</v>
      </c>
      <c r="G139" s="176" t="s">
        <v>376</v>
      </c>
      <c r="H139" s="177">
        <v>2</v>
      </c>
      <c r="I139" s="178"/>
      <c r="J139" s="179">
        <f t="shared" si="0"/>
        <v>0</v>
      </c>
      <c r="K139" s="175" t="s">
        <v>302</v>
      </c>
      <c r="L139" s="180"/>
      <c r="M139" s="181" t="s">
        <v>1</v>
      </c>
      <c r="N139" s="182" t="s">
        <v>41</v>
      </c>
      <c r="P139" s="147">
        <f t="shared" si="1"/>
        <v>0</v>
      </c>
      <c r="Q139" s="147">
        <v>2E-3</v>
      </c>
      <c r="R139" s="147">
        <f t="shared" si="2"/>
        <v>4.0000000000000001E-3</v>
      </c>
      <c r="S139" s="147">
        <v>0</v>
      </c>
      <c r="T139" s="148">
        <f t="shared" si="3"/>
        <v>0</v>
      </c>
      <c r="AR139" s="149" t="s">
        <v>347</v>
      </c>
      <c r="AT139" s="149" t="s">
        <v>343</v>
      </c>
      <c r="AU139" s="149" t="s">
        <v>83</v>
      </c>
      <c r="AY139" s="17" t="s">
        <v>296</v>
      </c>
      <c r="BE139" s="150">
        <f t="shared" si="4"/>
        <v>0</v>
      </c>
      <c r="BF139" s="150">
        <f t="shared" si="5"/>
        <v>0</v>
      </c>
      <c r="BG139" s="150">
        <f t="shared" si="6"/>
        <v>0</v>
      </c>
      <c r="BH139" s="150">
        <f t="shared" si="7"/>
        <v>0</v>
      </c>
      <c r="BI139" s="150">
        <f t="shared" si="8"/>
        <v>0</v>
      </c>
      <c r="BJ139" s="17" t="s">
        <v>83</v>
      </c>
      <c r="BK139" s="150">
        <f t="shared" si="9"/>
        <v>0</v>
      </c>
      <c r="BL139" s="17" t="s">
        <v>107</v>
      </c>
      <c r="BM139" s="149" t="s">
        <v>5623</v>
      </c>
    </row>
    <row r="140" spans="2:65" s="1" customFormat="1" ht="16.5" customHeight="1">
      <c r="B140" s="32"/>
      <c r="C140" s="138" t="s">
        <v>365</v>
      </c>
      <c r="D140" s="138" t="s">
        <v>298</v>
      </c>
      <c r="E140" s="139" t="s">
        <v>5624</v>
      </c>
      <c r="F140" s="140" t="s">
        <v>5625</v>
      </c>
      <c r="G140" s="141" t="s">
        <v>376</v>
      </c>
      <c r="H140" s="142">
        <v>2</v>
      </c>
      <c r="I140" s="143"/>
      <c r="J140" s="144">
        <f t="shared" si="0"/>
        <v>0</v>
      </c>
      <c r="K140" s="140" t="s">
        <v>302</v>
      </c>
      <c r="L140" s="32"/>
      <c r="M140" s="145" t="s">
        <v>1</v>
      </c>
      <c r="N140" s="146" t="s">
        <v>41</v>
      </c>
      <c r="P140" s="147">
        <f t="shared" si="1"/>
        <v>0</v>
      </c>
      <c r="Q140" s="147">
        <v>0</v>
      </c>
      <c r="R140" s="147">
        <f t="shared" si="2"/>
        <v>0</v>
      </c>
      <c r="S140" s="147">
        <v>0</v>
      </c>
      <c r="T140" s="148">
        <f t="shared" si="3"/>
        <v>0</v>
      </c>
      <c r="AR140" s="149" t="s">
        <v>378</v>
      </c>
      <c r="AT140" s="149" t="s">
        <v>298</v>
      </c>
      <c r="AU140" s="149" t="s">
        <v>83</v>
      </c>
      <c r="AY140" s="17" t="s">
        <v>296</v>
      </c>
      <c r="BE140" s="150">
        <f t="shared" si="4"/>
        <v>0</v>
      </c>
      <c r="BF140" s="150">
        <f t="shared" si="5"/>
        <v>0</v>
      </c>
      <c r="BG140" s="150">
        <f t="shared" si="6"/>
        <v>0</v>
      </c>
      <c r="BH140" s="150">
        <f t="shared" si="7"/>
        <v>0</v>
      </c>
      <c r="BI140" s="150">
        <f t="shared" si="8"/>
        <v>0</v>
      </c>
      <c r="BJ140" s="17" t="s">
        <v>83</v>
      </c>
      <c r="BK140" s="150">
        <f t="shared" si="9"/>
        <v>0</v>
      </c>
      <c r="BL140" s="17" t="s">
        <v>378</v>
      </c>
      <c r="BM140" s="149" t="s">
        <v>5626</v>
      </c>
    </row>
    <row r="141" spans="2:65" s="1" customFormat="1" ht="24.2" customHeight="1">
      <c r="B141" s="32"/>
      <c r="C141" s="173" t="s">
        <v>8</v>
      </c>
      <c r="D141" s="173" t="s">
        <v>343</v>
      </c>
      <c r="E141" s="174" t="s">
        <v>5627</v>
      </c>
      <c r="F141" s="175" t="s">
        <v>5628</v>
      </c>
      <c r="G141" s="176" t="s">
        <v>376</v>
      </c>
      <c r="H141" s="177">
        <v>1</v>
      </c>
      <c r="I141" s="178"/>
      <c r="J141" s="179">
        <f t="shared" si="0"/>
        <v>0</v>
      </c>
      <c r="K141" s="175" t="s">
        <v>302</v>
      </c>
      <c r="L141" s="180"/>
      <c r="M141" s="181" t="s">
        <v>1</v>
      </c>
      <c r="N141" s="182" t="s">
        <v>41</v>
      </c>
      <c r="P141" s="147">
        <f t="shared" si="1"/>
        <v>0</v>
      </c>
      <c r="Q141" s="147">
        <v>2.9999999999999997E-4</v>
      </c>
      <c r="R141" s="147">
        <f t="shared" si="2"/>
        <v>2.9999999999999997E-4</v>
      </c>
      <c r="S141" s="147">
        <v>0</v>
      </c>
      <c r="T141" s="148">
        <f t="shared" si="3"/>
        <v>0</v>
      </c>
      <c r="AR141" s="149" t="s">
        <v>347</v>
      </c>
      <c r="AT141" s="149" t="s">
        <v>343</v>
      </c>
      <c r="AU141" s="149" t="s">
        <v>83</v>
      </c>
      <c r="AY141" s="17" t="s">
        <v>296</v>
      </c>
      <c r="BE141" s="150">
        <f t="shared" si="4"/>
        <v>0</v>
      </c>
      <c r="BF141" s="150">
        <f t="shared" si="5"/>
        <v>0</v>
      </c>
      <c r="BG141" s="150">
        <f t="shared" si="6"/>
        <v>0</v>
      </c>
      <c r="BH141" s="150">
        <f t="shared" si="7"/>
        <v>0</v>
      </c>
      <c r="BI141" s="150">
        <f t="shared" si="8"/>
        <v>0</v>
      </c>
      <c r="BJ141" s="17" t="s">
        <v>83</v>
      </c>
      <c r="BK141" s="150">
        <f t="shared" si="9"/>
        <v>0</v>
      </c>
      <c r="BL141" s="17" t="s">
        <v>107</v>
      </c>
      <c r="BM141" s="149" t="s">
        <v>5629</v>
      </c>
    </row>
    <row r="142" spans="2:65" s="1" customFormat="1" ht="24.2" customHeight="1">
      <c r="B142" s="32"/>
      <c r="C142" s="173" t="s">
        <v>373</v>
      </c>
      <c r="D142" s="173" t="s">
        <v>343</v>
      </c>
      <c r="E142" s="174" t="s">
        <v>5630</v>
      </c>
      <c r="F142" s="175" t="s">
        <v>5631</v>
      </c>
      <c r="G142" s="176" t="s">
        <v>376</v>
      </c>
      <c r="H142" s="177">
        <v>1</v>
      </c>
      <c r="I142" s="178"/>
      <c r="J142" s="179">
        <f t="shared" si="0"/>
        <v>0</v>
      </c>
      <c r="K142" s="175" t="s">
        <v>302</v>
      </c>
      <c r="L142" s="180"/>
      <c r="M142" s="181" t="s">
        <v>1</v>
      </c>
      <c r="N142" s="182" t="s">
        <v>41</v>
      </c>
      <c r="P142" s="147">
        <f t="shared" si="1"/>
        <v>0</v>
      </c>
      <c r="Q142" s="147">
        <v>2.9999999999999997E-4</v>
      </c>
      <c r="R142" s="147">
        <f t="shared" si="2"/>
        <v>2.9999999999999997E-4</v>
      </c>
      <c r="S142" s="147">
        <v>0</v>
      </c>
      <c r="T142" s="148">
        <f t="shared" si="3"/>
        <v>0</v>
      </c>
      <c r="AR142" s="149" t="s">
        <v>347</v>
      </c>
      <c r="AT142" s="149" t="s">
        <v>343</v>
      </c>
      <c r="AU142" s="149" t="s">
        <v>83</v>
      </c>
      <c r="AY142" s="17" t="s">
        <v>296</v>
      </c>
      <c r="BE142" s="150">
        <f t="shared" si="4"/>
        <v>0</v>
      </c>
      <c r="BF142" s="150">
        <f t="shared" si="5"/>
        <v>0</v>
      </c>
      <c r="BG142" s="150">
        <f t="shared" si="6"/>
        <v>0</v>
      </c>
      <c r="BH142" s="150">
        <f t="shared" si="7"/>
        <v>0</v>
      </c>
      <c r="BI142" s="150">
        <f t="shared" si="8"/>
        <v>0</v>
      </c>
      <c r="BJ142" s="17" t="s">
        <v>83</v>
      </c>
      <c r="BK142" s="150">
        <f t="shared" si="9"/>
        <v>0</v>
      </c>
      <c r="BL142" s="17" t="s">
        <v>107</v>
      </c>
      <c r="BM142" s="149" t="s">
        <v>5632</v>
      </c>
    </row>
    <row r="143" spans="2:65" s="1" customFormat="1" ht="21.75" customHeight="1">
      <c r="B143" s="32"/>
      <c r="C143" s="173" t="s">
        <v>379</v>
      </c>
      <c r="D143" s="173" t="s">
        <v>343</v>
      </c>
      <c r="E143" s="174" t="s">
        <v>5633</v>
      </c>
      <c r="F143" s="175" t="s">
        <v>5634</v>
      </c>
      <c r="G143" s="176" t="s">
        <v>376</v>
      </c>
      <c r="H143" s="177">
        <v>1</v>
      </c>
      <c r="I143" s="178"/>
      <c r="J143" s="179">
        <f t="shared" si="0"/>
        <v>0</v>
      </c>
      <c r="K143" s="175" t="s">
        <v>302</v>
      </c>
      <c r="L143" s="180"/>
      <c r="M143" s="181" t="s">
        <v>1</v>
      </c>
      <c r="N143" s="182" t="s">
        <v>41</v>
      </c>
      <c r="P143" s="147">
        <f t="shared" si="1"/>
        <v>0</v>
      </c>
      <c r="Q143" s="147">
        <v>2.9999999999999997E-4</v>
      </c>
      <c r="R143" s="147">
        <f t="shared" si="2"/>
        <v>2.9999999999999997E-4</v>
      </c>
      <c r="S143" s="147">
        <v>0</v>
      </c>
      <c r="T143" s="148">
        <f t="shared" si="3"/>
        <v>0</v>
      </c>
      <c r="AR143" s="149" t="s">
        <v>347</v>
      </c>
      <c r="AT143" s="149" t="s">
        <v>343</v>
      </c>
      <c r="AU143" s="149" t="s">
        <v>83</v>
      </c>
      <c r="AY143" s="17" t="s">
        <v>296</v>
      </c>
      <c r="BE143" s="150">
        <f t="shared" si="4"/>
        <v>0</v>
      </c>
      <c r="BF143" s="150">
        <f t="shared" si="5"/>
        <v>0</v>
      </c>
      <c r="BG143" s="150">
        <f t="shared" si="6"/>
        <v>0</v>
      </c>
      <c r="BH143" s="150">
        <f t="shared" si="7"/>
        <v>0</v>
      </c>
      <c r="BI143" s="150">
        <f t="shared" si="8"/>
        <v>0</v>
      </c>
      <c r="BJ143" s="17" t="s">
        <v>83</v>
      </c>
      <c r="BK143" s="150">
        <f t="shared" si="9"/>
        <v>0</v>
      </c>
      <c r="BL143" s="17" t="s">
        <v>107</v>
      </c>
      <c r="BM143" s="149" t="s">
        <v>5635</v>
      </c>
    </row>
    <row r="144" spans="2:65" s="1" customFormat="1" ht="24.2" customHeight="1">
      <c r="B144" s="32"/>
      <c r="C144" s="173" t="s">
        <v>385</v>
      </c>
      <c r="D144" s="173" t="s">
        <v>343</v>
      </c>
      <c r="E144" s="174" t="s">
        <v>5636</v>
      </c>
      <c r="F144" s="175" t="s">
        <v>5637</v>
      </c>
      <c r="G144" s="176" t="s">
        <v>376</v>
      </c>
      <c r="H144" s="177">
        <v>1</v>
      </c>
      <c r="I144" s="178"/>
      <c r="J144" s="179">
        <f t="shared" si="0"/>
        <v>0</v>
      </c>
      <c r="K144" s="175" t="s">
        <v>302</v>
      </c>
      <c r="L144" s="180"/>
      <c r="M144" s="181" t="s">
        <v>1</v>
      </c>
      <c r="N144" s="182" t="s">
        <v>41</v>
      </c>
      <c r="P144" s="147">
        <f t="shared" si="1"/>
        <v>0</v>
      </c>
      <c r="Q144" s="147">
        <v>2.9999999999999997E-4</v>
      </c>
      <c r="R144" s="147">
        <f t="shared" si="2"/>
        <v>2.9999999999999997E-4</v>
      </c>
      <c r="S144" s="147">
        <v>0</v>
      </c>
      <c r="T144" s="148">
        <f t="shared" si="3"/>
        <v>0</v>
      </c>
      <c r="AR144" s="149" t="s">
        <v>347</v>
      </c>
      <c r="AT144" s="149" t="s">
        <v>343</v>
      </c>
      <c r="AU144" s="149" t="s">
        <v>83</v>
      </c>
      <c r="AY144" s="17" t="s">
        <v>296</v>
      </c>
      <c r="BE144" s="150">
        <f t="shared" si="4"/>
        <v>0</v>
      </c>
      <c r="BF144" s="150">
        <f t="shared" si="5"/>
        <v>0</v>
      </c>
      <c r="BG144" s="150">
        <f t="shared" si="6"/>
        <v>0</v>
      </c>
      <c r="BH144" s="150">
        <f t="shared" si="7"/>
        <v>0</v>
      </c>
      <c r="BI144" s="150">
        <f t="shared" si="8"/>
        <v>0</v>
      </c>
      <c r="BJ144" s="17" t="s">
        <v>83</v>
      </c>
      <c r="BK144" s="150">
        <f t="shared" si="9"/>
        <v>0</v>
      </c>
      <c r="BL144" s="17" t="s">
        <v>107</v>
      </c>
      <c r="BM144" s="149" t="s">
        <v>5638</v>
      </c>
    </row>
    <row r="145" spans="2:65" s="1" customFormat="1" ht="16.5" customHeight="1">
      <c r="B145" s="32"/>
      <c r="C145" s="138" t="s">
        <v>378</v>
      </c>
      <c r="D145" s="138" t="s">
        <v>298</v>
      </c>
      <c r="E145" s="139" t="s">
        <v>5639</v>
      </c>
      <c r="F145" s="140" t="s">
        <v>5640</v>
      </c>
      <c r="G145" s="141" t="s">
        <v>376</v>
      </c>
      <c r="H145" s="142">
        <v>4</v>
      </c>
      <c r="I145" s="143"/>
      <c r="J145" s="144">
        <f t="shared" si="0"/>
        <v>0</v>
      </c>
      <c r="K145" s="140" t="s">
        <v>302</v>
      </c>
      <c r="L145" s="32"/>
      <c r="M145" s="145" t="s">
        <v>1</v>
      </c>
      <c r="N145" s="146" t="s">
        <v>41</v>
      </c>
      <c r="P145" s="147">
        <f t="shared" si="1"/>
        <v>0</v>
      </c>
      <c r="Q145" s="147">
        <v>0</v>
      </c>
      <c r="R145" s="147">
        <f t="shared" si="2"/>
        <v>0</v>
      </c>
      <c r="S145" s="147">
        <v>0</v>
      </c>
      <c r="T145" s="148">
        <f t="shared" si="3"/>
        <v>0</v>
      </c>
      <c r="AR145" s="149" t="s">
        <v>378</v>
      </c>
      <c r="AT145" s="149" t="s">
        <v>298</v>
      </c>
      <c r="AU145" s="149" t="s">
        <v>83</v>
      </c>
      <c r="AY145" s="17" t="s">
        <v>296</v>
      </c>
      <c r="BE145" s="150">
        <f t="shared" si="4"/>
        <v>0</v>
      </c>
      <c r="BF145" s="150">
        <f t="shared" si="5"/>
        <v>0</v>
      </c>
      <c r="BG145" s="150">
        <f t="shared" si="6"/>
        <v>0</v>
      </c>
      <c r="BH145" s="150">
        <f t="shared" si="7"/>
        <v>0</v>
      </c>
      <c r="BI145" s="150">
        <f t="shared" si="8"/>
        <v>0</v>
      </c>
      <c r="BJ145" s="17" t="s">
        <v>83</v>
      </c>
      <c r="BK145" s="150">
        <f t="shared" si="9"/>
        <v>0</v>
      </c>
      <c r="BL145" s="17" t="s">
        <v>378</v>
      </c>
      <c r="BM145" s="149" t="s">
        <v>5641</v>
      </c>
    </row>
    <row r="146" spans="2:65" s="1" customFormat="1" ht="16.5" customHeight="1">
      <c r="B146" s="32"/>
      <c r="C146" s="173" t="s">
        <v>393</v>
      </c>
      <c r="D146" s="173" t="s">
        <v>343</v>
      </c>
      <c r="E146" s="174" t="s">
        <v>5642</v>
      </c>
      <c r="F146" s="175" t="s">
        <v>5643</v>
      </c>
      <c r="G146" s="176" t="s">
        <v>376</v>
      </c>
      <c r="H146" s="177">
        <v>40</v>
      </c>
      <c r="I146" s="178"/>
      <c r="J146" s="179">
        <f t="shared" si="0"/>
        <v>0</v>
      </c>
      <c r="K146" s="175" t="s">
        <v>302</v>
      </c>
      <c r="L146" s="180"/>
      <c r="M146" s="181" t="s">
        <v>1</v>
      </c>
      <c r="N146" s="182" t="s">
        <v>41</v>
      </c>
      <c r="P146" s="147">
        <f t="shared" si="1"/>
        <v>0</v>
      </c>
      <c r="Q146" s="147">
        <v>1.6000000000000001E-4</v>
      </c>
      <c r="R146" s="147">
        <f t="shared" si="2"/>
        <v>6.4000000000000003E-3</v>
      </c>
      <c r="S146" s="147">
        <v>0</v>
      </c>
      <c r="T146" s="148">
        <f t="shared" si="3"/>
        <v>0</v>
      </c>
      <c r="AR146" s="149" t="s">
        <v>347</v>
      </c>
      <c r="AT146" s="149" t="s">
        <v>343</v>
      </c>
      <c r="AU146" s="149" t="s">
        <v>83</v>
      </c>
      <c r="AY146" s="17" t="s">
        <v>296</v>
      </c>
      <c r="BE146" s="150">
        <f t="shared" si="4"/>
        <v>0</v>
      </c>
      <c r="BF146" s="150">
        <f t="shared" si="5"/>
        <v>0</v>
      </c>
      <c r="BG146" s="150">
        <f t="shared" si="6"/>
        <v>0</v>
      </c>
      <c r="BH146" s="150">
        <f t="shared" si="7"/>
        <v>0</v>
      </c>
      <c r="BI146" s="150">
        <f t="shared" si="8"/>
        <v>0</v>
      </c>
      <c r="BJ146" s="17" t="s">
        <v>83</v>
      </c>
      <c r="BK146" s="150">
        <f t="shared" si="9"/>
        <v>0</v>
      </c>
      <c r="BL146" s="17" t="s">
        <v>107</v>
      </c>
      <c r="BM146" s="149" t="s">
        <v>5644</v>
      </c>
    </row>
    <row r="147" spans="2:65" s="1" customFormat="1" ht="16.5" customHeight="1">
      <c r="B147" s="32"/>
      <c r="C147" s="173" t="s">
        <v>397</v>
      </c>
      <c r="D147" s="173" t="s">
        <v>343</v>
      </c>
      <c r="E147" s="174" t="s">
        <v>5645</v>
      </c>
      <c r="F147" s="175" t="s">
        <v>5646</v>
      </c>
      <c r="G147" s="176" t="s">
        <v>376</v>
      </c>
      <c r="H147" s="177">
        <v>15</v>
      </c>
      <c r="I147" s="178"/>
      <c r="J147" s="179">
        <f t="shared" si="0"/>
        <v>0</v>
      </c>
      <c r="K147" s="175" t="s">
        <v>302</v>
      </c>
      <c r="L147" s="180"/>
      <c r="M147" s="181" t="s">
        <v>1</v>
      </c>
      <c r="N147" s="182" t="s">
        <v>41</v>
      </c>
      <c r="P147" s="147">
        <f t="shared" si="1"/>
        <v>0</v>
      </c>
      <c r="Q147" s="147">
        <v>1.2E-4</v>
      </c>
      <c r="R147" s="147">
        <f t="shared" si="2"/>
        <v>1.8E-3</v>
      </c>
      <c r="S147" s="147">
        <v>0</v>
      </c>
      <c r="T147" s="148">
        <f t="shared" si="3"/>
        <v>0</v>
      </c>
      <c r="AR147" s="149" t="s">
        <v>347</v>
      </c>
      <c r="AT147" s="149" t="s">
        <v>343</v>
      </c>
      <c r="AU147" s="149" t="s">
        <v>83</v>
      </c>
      <c r="AY147" s="17" t="s">
        <v>296</v>
      </c>
      <c r="BE147" s="150">
        <f t="shared" si="4"/>
        <v>0</v>
      </c>
      <c r="BF147" s="150">
        <f t="shared" si="5"/>
        <v>0</v>
      </c>
      <c r="BG147" s="150">
        <f t="shared" si="6"/>
        <v>0</v>
      </c>
      <c r="BH147" s="150">
        <f t="shared" si="7"/>
        <v>0</v>
      </c>
      <c r="BI147" s="150">
        <f t="shared" si="8"/>
        <v>0</v>
      </c>
      <c r="BJ147" s="17" t="s">
        <v>83</v>
      </c>
      <c r="BK147" s="150">
        <f t="shared" si="9"/>
        <v>0</v>
      </c>
      <c r="BL147" s="17" t="s">
        <v>107</v>
      </c>
      <c r="BM147" s="149" t="s">
        <v>5647</v>
      </c>
    </row>
    <row r="148" spans="2:65" s="1" customFormat="1" ht="16.5" customHeight="1">
      <c r="B148" s="32"/>
      <c r="C148" s="173" t="s">
        <v>402</v>
      </c>
      <c r="D148" s="173" t="s">
        <v>343</v>
      </c>
      <c r="E148" s="174" t="s">
        <v>5648</v>
      </c>
      <c r="F148" s="175" t="s">
        <v>5649</v>
      </c>
      <c r="G148" s="176" t="s">
        <v>376</v>
      </c>
      <c r="H148" s="177">
        <v>24</v>
      </c>
      <c r="I148" s="178"/>
      <c r="J148" s="179">
        <f t="shared" si="0"/>
        <v>0</v>
      </c>
      <c r="K148" s="175" t="s">
        <v>1</v>
      </c>
      <c r="L148" s="180"/>
      <c r="M148" s="181" t="s">
        <v>1</v>
      </c>
      <c r="N148" s="182" t="s">
        <v>41</v>
      </c>
      <c r="P148" s="147">
        <f t="shared" si="1"/>
        <v>0</v>
      </c>
      <c r="Q148" s="147">
        <v>0</v>
      </c>
      <c r="R148" s="147">
        <f t="shared" si="2"/>
        <v>0</v>
      </c>
      <c r="S148" s="147">
        <v>0</v>
      </c>
      <c r="T148" s="148">
        <f t="shared" si="3"/>
        <v>0</v>
      </c>
      <c r="AR148" s="149" t="s">
        <v>347</v>
      </c>
      <c r="AT148" s="149" t="s">
        <v>343</v>
      </c>
      <c r="AU148" s="149" t="s">
        <v>83</v>
      </c>
      <c r="AY148" s="17" t="s">
        <v>296</v>
      </c>
      <c r="BE148" s="150">
        <f t="shared" si="4"/>
        <v>0</v>
      </c>
      <c r="BF148" s="150">
        <f t="shared" si="5"/>
        <v>0</v>
      </c>
      <c r="BG148" s="150">
        <f t="shared" si="6"/>
        <v>0</v>
      </c>
      <c r="BH148" s="150">
        <f t="shared" si="7"/>
        <v>0</v>
      </c>
      <c r="BI148" s="150">
        <f t="shared" si="8"/>
        <v>0</v>
      </c>
      <c r="BJ148" s="17" t="s">
        <v>83</v>
      </c>
      <c r="BK148" s="150">
        <f t="shared" si="9"/>
        <v>0</v>
      </c>
      <c r="BL148" s="17" t="s">
        <v>107</v>
      </c>
      <c r="BM148" s="149" t="s">
        <v>5650</v>
      </c>
    </row>
    <row r="149" spans="2:65" s="1" customFormat="1" ht="16.5" customHeight="1">
      <c r="B149" s="32"/>
      <c r="C149" s="138" t="s">
        <v>409</v>
      </c>
      <c r="D149" s="138" t="s">
        <v>298</v>
      </c>
      <c r="E149" s="139" t="s">
        <v>3731</v>
      </c>
      <c r="F149" s="140" t="s">
        <v>3732</v>
      </c>
      <c r="G149" s="141" t="s">
        <v>376</v>
      </c>
      <c r="H149" s="142">
        <v>79</v>
      </c>
      <c r="I149" s="143"/>
      <c r="J149" s="144">
        <f t="shared" si="0"/>
        <v>0</v>
      </c>
      <c r="K149" s="140" t="s">
        <v>302</v>
      </c>
      <c r="L149" s="32"/>
      <c r="M149" s="145" t="s">
        <v>1</v>
      </c>
      <c r="N149" s="146" t="s">
        <v>41</v>
      </c>
      <c r="P149" s="147">
        <f t="shared" si="1"/>
        <v>0</v>
      </c>
      <c r="Q149" s="147">
        <v>0</v>
      </c>
      <c r="R149" s="147">
        <f t="shared" si="2"/>
        <v>0</v>
      </c>
      <c r="S149" s="147">
        <v>0</v>
      </c>
      <c r="T149" s="148">
        <f t="shared" si="3"/>
        <v>0</v>
      </c>
      <c r="AR149" s="149" t="s">
        <v>3953</v>
      </c>
      <c r="AT149" s="149" t="s">
        <v>298</v>
      </c>
      <c r="AU149" s="149" t="s">
        <v>83</v>
      </c>
      <c r="AY149" s="17" t="s">
        <v>296</v>
      </c>
      <c r="BE149" s="150">
        <f t="shared" si="4"/>
        <v>0</v>
      </c>
      <c r="BF149" s="150">
        <f t="shared" si="5"/>
        <v>0</v>
      </c>
      <c r="BG149" s="150">
        <f t="shared" si="6"/>
        <v>0</v>
      </c>
      <c r="BH149" s="150">
        <f t="shared" si="7"/>
        <v>0</v>
      </c>
      <c r="BI149" s="150">
        <f t="shared" si="8"/>
        <v>0</v>
      </c>
      <c r="BJ149" s="17" t="s">
        <v>83</v>
      </c>
      <c r="BK149" s="150">
        <f t="shared" si="9"/>
        <v>0</v>
      </c>
      <c r="BL149" s="17" t="s">
        <v>3953</v>
      </c>
      <c r="BM149" s="149" t="s">
        <v>5651</v>
      </c>
    </row>
    <row r="150" spans="2:65" s="1" customFormat="1" ht="16.5" customHeight="1">
      <c r="B150" s="32"/>
      <c r="C150" s="173" t="s">
        <v>7</v>
      </c>
      <c r="D150" s="173" t="s">
        <v>343</v>
      </c>
      <c r="E150" s="174" t="s">
        <v>5652</v>
      </c>
      <c r="F150" s="175" t="s">
        <v>5653</v>
      </c>
      <c r="G150" s="176" t="s">
        <v>376</v>
      </c>
      <c r="H150" s="177">
        <v>79</v>
      </c>
      <c r="I150" s="178"/>
      <c r="J150" s="179">
        <f t="shared" si="0"/>
        <v>0</v>
      </c>
      <c r="K150" s="175" t="s">
        <v>302</v>
      </c>
      <c r="L150" s="180"/>
      <c r="M150" s="181" t="s">
        <v>1</v>
      </c>
      <c r="N150" s="182" t="s">
        <v>41</v>
      </c>
      <c r="P150" s="147">
        <f t="shared" si="1"/>
        <v>0</v>
      </c>
      <c r="Q150" s="147">
        <v>1E-4</v>
      </c>
      <c r="R150" s="147">
        <f t="shared" si="2"/>
        <v>7.9000000000000008E-3</v>
      </c>
      <c r="S150" s="147">
        <v>0</v>
      </c>
      <c r="T150" s="148">
        <f t="shared" si="3"/>
        <v>0</v>
      </c>
      <c r="AR150" s="149" t="s">
        <v>347</v>
      </c>
      <c r="AT150" s="149" t="s">
        <v>343</v>
      </c>
      <c r="AU150" s="149" t="s">
        <v>83</v>
      </c>
      <c r="AY150" s="17" t="s">
        <v>296</v>
      </c>
      <c r="BE150" s="150">
        <f t="shared" si="4"/>
        <v>0</v>
      </c>
      <c r="BF150" s="150">
        <f t="shared" si="5"/>
        <v>0</v>
      </c>
      <c r="BG150" s="150">
        <f t="shared" si="6"/>
        <v>0</v>
      </c>
      <c r="BH150" s="150">
        <f t="shared" si="7"/>
        <v>0</v>
      </c>
      <c r="BI150" s="150">
        <f t="shared" si="8"/>
        <v>0</v>
      </c>
      <c r="BJ150" s="17" t="s">
        <v>83</v>
      </c>
      <c r="BK150" s="150">
        <f t="shared" si="9"/>
        <v>0</v>
      </c>
      <c r="BL150" s="17" t="s">
        <v>107</v>
      </c>
      <c r="BM150" s="149" t="s">
        <v>5654</v>
      </c>
    </row>
    <row r="151" spans="2:65" s="1" customFormat="1" ht="16.5" customHeight="1">
      <c r="B151" s="32"/>
      <c r="C151" s="138" t="s">
        <v>422</v>
      </c>
      <c r="D151" s="138" t="s">
        <v>298</v>
      </c>
      <c r="E151" s="139" t="s">
        <v>5655</v>
      </c>
      <c r="F151" s="140" t="s">
        <v>5656</v>
      </c>
      <c r="G151" s="141" t="s">
        <v>376</v>
      </c>
      <c r="H151" s="142">
        <v>79</v>
      </c>
      <c r="I151" s="143"/>
      <c r="J151" s="144">
        <f t="shared" si="0"/>
        <v>0</v>
      </c>
      <c r="K151" s="140" t="s">
        <v>302</v>
      </c>
      <c r="L151" s="32"/>
      <c r="M151" s="145" t="s">
        <v>1</v>
      </c>
      <c r="N151" s="146" t="s">
        <v>41</v>
      </c>
      <c r="P151" s="147">
        <f t="shared" si="1"/>
        <v>0</v>
      </c>
      <c r="Q151" s="147">
        <v>0</v>
      </c>
      <c r="R151" s="147">
        <f t="shared" si="2"/>
        <v>0</v>
      </c>
      <c r="S151" s="147">
        <v>0</v>
      </c>
      <c r="T151" s="148">
        <f t="shared" si="3"/>
        <v>0</v>
      </c>
      <c r="AR151" s="149" t="s">
        <v>3953</v>
      </c>
      <c r="AT151" s="149" t="s">
        <v>298</v>
      </c>
      <c r="AU151" s="149" t="s">
        <v>83</v>
      </c>
      <c r="AY151" s="17" t="s">
        <v>296</v>
      </c>
      <c r="BE151" s="150">
        <f t="shared" si="4"/>
        <v>0</v>
      </c>
      <c r="BF151" s="150">
        <f t="shared" si="5"/>
        <v>0</v>
      </c>
      <c r="BG151" s="150">
        <f t="shared" si="6"/>
        <v>0</v>
      </c>
      <c r="BH151" s="150">
        <f t="shared" si="7"/>
        <v>0</v>
      </c>
      <c r="BI151" s="150">
        <f t="shared" si="8"/>
        <v>0</v>
      </c>
      <c r="BJ151" s="17" t="s">
        <v>83</v>
      </c>
      <c r="BK151" s="150">
        <f t="shared" si="9"/>
        <v>0</v>
      </c>
      <c r="BL151" s="17" t="s">
        <v>3953</v>
      </c>
      <c r="BM151" s="149" t="s">
        <v>5657</v>
      </c>
    </row>
    <row r="152" spans="2:65" s="1" customFormat="1" ht="16.5" customHeight="1">
      <c r="B152" s="32"/>
      <c r="C152" s="173" t="s">
        <v>427</v>
      </c>
      <c r="D152" s="173" t="s">
        <v>343</v>
      </c>
      <c r="E152" s="174" t="s">
        <v>5658</v>
      </c>
      <c r="F152" s="175" t="s">
        <v>5659</v>
      </c>
      <c r="G152" s="176" t="s">
        <v>376</v>
      </c>
      <c r="H152" s="177">
        <v>8</v>
      </c>
      <c r="I152" s="178"/>
      <c r="J152" s="179">
        <f t="shared" si="0"/>
        <v>0</v>
      </c>
      <c r="K152" s="175" t="s">
        <v>302</v>
      </c>
      <c r="L152" s="180"/>
      <c r="M152" s="181" t="s">
        <v>1</v>
      </c>
      <c r="N152" s="182" t="s">
        <v>41</v>
      </c>
      <c r="P152" s="147">
        <f t="shared" si="1"/>
        <v>0</v>
      </c>
      <c r="Q152" s="147">
        <v>1.7000000000000001E-4</v>
      </c>
      <c r="R152" s="147">
        <f t="shared" si="2"/>
        <v>1.3600000000000001E-3</v>
      </c>
      <c r="S152" s="147">
        <v>0</v>
      </c>
      <c r="T152" s="148">
        <f t="shared" si="3"/>
        <v>0</v>
      </c>
      <c r="AR152" s="149" t="s">
        <v>347</v>
      </c>
      <c r="AT152" s="149" t="s">
        <v>343</v>
      </c>
      <c r="AU152" s="149" t="s">
        <v>83</v>
      </c>
      <c r="AY152" s="17" t="s">
        <v>296</v>
      </c>
      <c r="BE152" s="150">
        <f t="shared" si="4"/>
        <v>0</v>
      </c>
      <c r="BF152" s="150">
        <f t="shared" si="5"/>
        <v>0</v>
      </c>
      <c r="BG152" s="150">
        <f t="shared" si="6"/>
        <v>0</v>
      </c>
      <c r="BH152" s="150">
        <f t="shared" si="7"/>
        <v>0</v>
      </c>
      <c r="BI152" s="150">
        <f t="shared" si="8"/>
        <v>0</v>
      </c>
      <c r="BJ152" s="17" t="s">
        <v>83</v>
      </c>
      <c r="BK152" s="150">
        <f t="shared" si="9"/>
        <v>0</v>
      </c>
      <c r="BL152" s="17" t="s">
        <v>107</v>
      </c>
      <c r="BM152" s="149" t="s">
        <v>5660</v>
      </c>
    </row>
    <row r="153" spans="2:65" s="1" customFormat="1" ht="16.5" customHeight="1">
      <c r="B153" s="32"/>
      <c r="C153" s="138" t="s">
        <v>432</v>
      </c>
      <c r="D153" s="138" t="s">
        <v>298</v>
      </c>
      <c r="E153" s="139" t="s">
        <v>5661</v>
      </c>
      <c r="F153" s="140" t="s">
        <v>5662</v>
      </c>
      <c r="G153" s="141" t="s">
        <v>376</v>
      </c>
      <c r="H153" s="142">
        <v>8</v>
      </c>
      <c r="I153" s="143"/>
      <c r="J153" s="144">
        <f t="shared" si="0"/>
        <v>0</v>
      </c>
      <c r="K153" s="140" t="s">
        <v>302</v>
      </c>
      <c r="L153" s="32"/>
      <c r="M153" s="145" t="s">
        <v>1</v>
      </c>
      <c r="N153" s="146" t="s">
        <v>41</v>
      </c>
      <c r="P153" s="147">
        <f t="shared" si="1"/>
        <v>0</v>
      </c>
      <c r="Q153" s="147">
        <v>0</v>
      </c>
      <c r="R153" s="147">
        <f t="shared" si="2"/>
        <v>0</v>
      </c>
      <c r="S153" s="147">
        <v>0</v>
      </c>
      <c r="T153" s="148">
        <f t="shared" si="3"/>
        <v>0</v>
      </c>
      <c r="AR153" s="149" t="s">
        <v>3953</v>
      </c>
      <c r="AT153" s="149" t="s">
        <v>298</v>
      </c>
      <c r="AU153" s="149" t="s">
        <v>83</v>
      </c>
      <c r="AY153" s="17" t="s">
        <v>296</v>
      </c>
      <c r="BE153" s="150">
        <f t="shared" si="4"/>
        <v>0</v>
      </c>
      <c r="BF153" s="150">
        <f t="shared" si="5"/>
        <v>0</v>
      </c>
      <c r="BG153" s="150">
        <f t="shared" si="6"/>
        <v>0</v>
      </c>
      <c r="BH153" s="150">
        <f t="shared" si="7"/>
        <v>0</v>
      </c>
      <c r="BI153" s="150">
        <f t="shared" si="8"/>
        <v>0</v>
      </c>
      <c r="BJ153" s="17" t="s">
        <v>83</v>
      </c>
      <c r="BK153" s="150">
        <f t="shared" si="9"/>
        <v>0</v>
      </c>
      <c r="BL153" s="17" t="s">
        <v>3953</v>
      </c>
      <c r="BM153" s="149" t="s">
        <v>5663</v>
      </c>
    </row>
    <row r="154" spans="2:65" s="1" customFormat="1" ht="24.2" customHeight="1">
      <c r="B154" s="32"/>
      <c r="C154" s="138" t="s">
        <v>445</v>
      </c>
      <c r="D154" s="138" t="s">
        <v>298</v>
      </c>
      <c r="E154" s="139" t="s">
        <v>5664</v>
      </c>
      <c r="F154" s="140" t="s">
        <v>5665</v>
      </c>
      <c r="G154" s="141" t="s">
        <v>376</v>
      </c>
      <c r="H154" s="142">
        <v>45</v>
      </c>
      <c r="I154" s="143"/>
      <c r="J154" s="144">
        <f t="shared" si="0"/>
        <v>0</v>
      </c>
      <c r="K154" s="140" t="s">
        <v>302</v>
      </c>
      <c r="L154" s="32"/>
      <c r="M154" s="145" t="s">
        <v>1</v>
      </c>
      <c r="N154" s="146" t="s">
        <v>41</v>
      </c>
      <c r="P154" s="147">
        <f t="shared" si="1"/>
        <v>0</v>
      </c>
      <c r="Q154" s="147">
        <v>0</v>
      </c>
      <c r="R154" s="147">
        <f t="shared" si="2"/>
        <v>0</v>
      </c>
      <c r="S154" s="147">
        <v>0</v>
      </c>
      <c r="T154" s="148">
        <f t="shared" si="3"/>
        <v>0</v>
      </c>
      <c r="AR154" s="149" t="s">
        <v>378</v>
      </c>
      <c r="AT154" s="149" t="s">
        <v>298</v>
      </c>
      <c r="AU154" s="149" t="s">
        <v>83</v>
      </c>
      <c r="AY154" s="17" t="s">
        <v>296</v>
      </c>
      <c r="BE154" s="150">
        <f t="shared" si="4"/>
        <v>0</v>
      </c>
      <c r="BF154" s="150">
        <f t="shared" si="5"/>
        <v>0</v>
      </c>
      <c r="BG154" s="150">
        <f t="shared" si="6"/>
        <v>0</v>
      </c>
      <c r="BH154" s="150">
        <f t="shared" si="7"/>
        <v>0</v>
      </c>
      <c r="BI154" s="150">
        <f t="shared" si="8"/>
        <v>0</v>
      </c>
      <c r="BJ154" s="17" t="s">
        <v>83</v>
      </c>
      <c r="BK154" s="150">
        <f t="shared" si="9"/>
        <v>0</v>
      </c>
      <c r="BL154" s="17" t="s">
        <v>378</v>
      </c>
      <c r="BM154" s="149" t="s">
        <v>5666</v>
      </c>
    </row>
    <row r="155" spans="2:65" s="1" customFormat="1" ht="16.5" customHeight="1">
      <c r="B155" s="32"/>
      <c r="C155" s="138" t="s">
        <v>451</v>
      </c>
      <c r="D155" s="138" t="s">
        <v>298</v>
      </c>
      <c r="E155" s="139" t="s">
        <v>5667</v>
      </c>
      <c r="F155" s="140" t="s">
        <v>5668</v>
      </c>
      <c r="G155" s="141" t="s">
        <v>376</v>
      </c>
      <c r="H155" s="142">
        <v>45</v>
      </c>
      <c r="I155" s="143"/>
      <c r="J155" s="144">
        <f t="shared" si="0"/>
        <v>0</v>
      </c>
      <c r="K155" s="140" t="s">
        <v>302</v>
      </c>
      <c r="L155" s="32"/>
      <c r="M155" s="145" t="s">
        <v>1</v>
      </c>
      <c r="N155" s="146" t="s">
        <v>41</v>
      </c>
      <c r="P155" s="147">
        <f t="shared" si="1"/>
        <v>0</v>
      </c>
      <c r="Q155" s="147">
        <v>0</v>
      </c>
      <c r="R155" s="147">
        <f t="shared" si="2"/>
        <v>0</v>
      </c>
      <c r="S155" s="147">
        <v>0</v>
      </c>
      <c r="T155" s="148">
        <f t="shared" si="3"/>
        <v>0</v>
      </c>
      <c r="AR155" s="149" t="s">
        <v>378</v>
      </c>
      <c r="AT155" s="149" t="s">
        <v>298</v>
      </c>
      <c r="AU155" s="149" t="s">
        <v>83</v>
      </c>
      <c r="AY155" s="17" t="s">
        <v>296</v>
      </c>
      <c r="BE155" s="150">
        <f t="shared" si="4"/>
        <v>0</v>
      </c>
      <c r="BF155" s="150">
        <f t="shared" si="5"/>
        <v>0</v>
      </c>
      <c r="BG155" s="150">
        <f t="shared" si="6"/>
        <v>0</v>
      </c>
      <c r="BH155" s="150">
        <f t="shared" si="7"/>
        <v>0</v>
      </c>
      <c r="BI155" s="150">
        <f t="shared" si="8"/>
        <v>0</v>
      </c>
      <c r="BJ155" s="17" t="s">
        <v>83</v>
      </c>
      <c r="BK155" s="150">
        <f t="shared" si="9"/>
        <v>0</v>
      </c>
      <c r="BL155" s="17" t="s">
        <v>378</v>
      </c>
      <c r="BM155" s="149" t="s">
        <v>5669</v>
      </c>
    </row>
    <row r="156" spans="2:65" s="1" customFormat="1" ht="16.5" customHeight="1">
      <c r="B156" s="32"/>
      <c r="C156" s="173" t="s">
        <v>457</v>
      </c>
      <c r="D156" s="173" t="s">
        <v>343</v>
      </c>
      <c r="E156" s="174" t="s">
        <v>5670</v>
      </c>
      <c r="F156" s="175" t="s">
        <v>5671</v>
      </c>
      <c r="G156" s="176" t="s">
        <v>376</v>
      </c>
      <c r="H156" s="177">
        <v>10</v>
      </c>
      <c r="I156" s="178"/>
      <c r="J156" s="179">
        <f t="shared" si="0"/>
        <v>0</v>
      </c>
      <c r="K156" s="175" t="s">
        <v>302</v>
      </c>
      <c r="L156" s="180"/>
      <c r="M156" s="181" t="s">
        <v>1</v>
      </c>
      <c r="N156" s="182" t="s">
        <v>41</v>
      </c>
      <c r="P156" s="147">
        <f t="shared" si="1"/>
        <v>0</v>
      </c>
      <c r="Q156" s="147">
        <v>2.9999999999999997E-4</v>
      </c>
      <c r="R156" s="147">
        <f t="shared" si="2"/>
        <v>2.9999999999999996E-3</v>
      </c>
      <c r="S156" s="147">
        <v>0</v>
      </c>
      <c r="T156" s="148">
        <f t="shared" si="3"/>
        <v>0</v>
      </c>
      <c r="AR156" s="149" t="s">
        <v>479</v>
      </c>
      <c r="AT156" s="149" t="s">
        <v>343</v>
      </c>
      <c r="AU156" s="149" t="s">
        <v>83</v>
      </c>
      <c r="AY156" s="17" t="s">
        <v>296</v>
      </c>
      <c r="BE156" s="150">
        <f t="shared" si="4"/>
        <v>0</v>
      </c>
      <c r="BF156" s="150">
        <f t="shared" si="5"/>
        <v>0</v>
      </c>
      <c r="BG156" s="150">
        <f t="shared" si="6"/>
        <v>0</v>
      </c>
      <c r="BH156" s="150">
        <f t="shared" si="7"/>
        <v>0</v>
      </c>
      <c r="BI156" s="150">
        <f t="shared" si="8"/>
        <v>0</v>
      </c>
      <c r="BJ156" s="17" t="s">
        <v>83</v>
      </c>
      <c r="BK156" s="150">
        <f t="shared" si="9"/>
        <v>0</v>
      </c>
      <c r="BL156" s="17" t="s">
        <v>378</v>
      </c>
      <c r="BM156" s="149" t="s">
        <v>5672</v>
      </c>
    </row>
    <row r="157" spans="2:65" s="1" customFormat="1" ht="16.5" customHeight="1">
      <c r="B157" s="32"/>
      <c r="C157" s="173" t="s">
        <v>462</v>
      </c>
      <c r="D157" s="173" t="s">
        <v>343</v>
      </c>
      <c r="E157" s="174" t="s">
        <v>5673</v>
      </c>
      <c r="F157" s="175" t="s">
        <v>5674</v>
      </c>
      <c r="G157" s="176" t="s">
        <v>376</v>
      </c>
      <c r="H157" s="177">
        <v>1</v>
      </c>
      <c r="I157" s="178"/>
      <c r="J157" s="179">
        <f t="shared" si="0"/>
        <v>0</v>
      </c>
      <c r="K157" s="175" t="s">
        <v>1</v>
      </c>
      <c r="L157" s="180"/>
      <c r="M157" s="181" t="s">
        <v>1</v>
      </c>
      <c r="N157" s="182" t="s">
        <v>41</v>
      </c>
      <c r="P157" s="147">
        <f t="shared" si="1"/>
        <v>0</v>
      </c>
      <c r="Q157" s="147">
        <v>0</v>
      </c>
      <c r="R157" s="147">
        <f t="shared" si="2"/>
        <v>0</v>
      </c>
      <c r="S157" s="147">
        <v>0</v>
      </c>
      <c r="T157" s="148">
        <f t="shared" si="3"/>
        <v>0</v>
      </c>
      <c r="AR157" s="149" t="s">
        <v>347</v>
      </c>
      <c r="AT157" s="149" t="s">
        <v>343</v>
      </c>
      <c r="AU157" s="149" t="s">
        <v>83</v>
      </c>
      <c r="AY157" s="17" t="s">
        <v>296</v>
      </c>
      <c r="BE157" s="150">
        <f t="shared" si="4"/>
        <v>0</v>
      </c>
      <c r="BF157" s="150">
        <f t="shared" si="5"/>
        <v>0</v>
      </c>
      <c r="BG157" s="150">
        <f t="shared" si="6"/>
        <v>0</v>
      </c>
      <c r="BH157" s="150">
        <f t="shared" si="7"/>
        <v>0</v>
      </c>
      <c r="BI157" s="150">
        <f t="shared" si="8"/>
        <v>0</v>
      </c>
      <c r="BJ157" s="17" t="s">
        <v>83</v>
      </c>
      <c r="BK157" s="150">
        <f t="shared" si="9"/>
        <v>0</v>
      </c>
      <c r="BL157" s="17" t="s">
        <v>107</v>
      </c>
      <c r="BM157" s="149" t="s">
        <v>5675</v>
      </c>
    </row>
    <row r="158" spans="2:65" s="1" customFormat="1" ht="16.5" customHeight="1">
      <c r="B158" s="32"/>
      <c r="C158" s="138" t="s">
        <v>466</v>
      </c>
      <c r="D158" s="138" t="s">
        <v>298</v>
      </c>
      <c r="E158" s="139" t="s">
        <v>5676</v>
      </c>
      <c r="F158" s="140" t="s">
        <v>5677</v>
      </c>
      <c r="G158" s="141" t="s">
        <v>376</v>
      </c>
      <c r="H158" s="142">
        <v>11</v>
      </c>
      <c r="I158" s="143"/>
      <c r="J158" s="144">
        <f t="shared" si="0"/>
        <v>0</v>
      </c>
      <c r="K158" s="140" t="s">
        <v>302</v>
      </c>
      <c r="L158" s="32"/>
      <c r="M158" s="145" t="s">
        <v>1</v>
      </c>
      <c r="N158" s="146" t="s">
        <v>41</v>
      </c>
      <c r="P158" s="147">
        <f t="shared" si="1"/>
        <v>0</v>
      </c>
      <c r="Q158" s="147">
        <v>0</v>
      </c>
      <c r="R158" s="147">
        <f t="shared" si="2"/>
        <v>0</v>
      </c>
      <c r="S158" s="147">
        <v>0</v>
      </c>
      <c r="T158" s="148">
        <f t="shared" si="3"/>
        <v>0</v>
      </c>
      <c r="AR158" s="149" t="s">
        <v>378</v>
      </c>
      <c r="AT158" s="149" t="s">
        <v>298</v>
      </c>
      <c r="AU158" s="149" t="s">
        <v>83</v>
      </c>
      <c r="AY158" s="17" t="s">
        <v>296</v>
      </c>
      <c r="BE158" s="150">
        <f t="shared" si="4"/>
        <v>0</v>
      </c>
      <c r="BF158" s="150">
        <f t="shared" si="5"/>
        <v>0</v>
      </c>
      <c r="BG158" s="150">
        <f t="shared" si="6"/>
        <v>0</v>
      </c>
      <c r="BH158" s="150">
        <f t="shared" si="7"/>
        <v>0</v>
      </c>
      <c r="BI158" s="150">
        <f t="shared" si="8"/>
        <v>0</v>
      </c>
      <c r="BJ158" s="17" t="s">
        <v>83</v>
      </c>
      <c r="BK158" s="150">
        <f t="shared" si="9"/>
        <v>0</v>
      </c>
      <c r="BL158" s="17" t="s">
        <v>378</v>
      </c>
      <c r="BM158" s="149" t="s">
        <v>5678</v>
      </c>
    </row>
    <row r="159" spans="2:65" s="1" customFormat="1" ht="24.2" customHeight="1">
      <c r="B159" s="32"/>
      <c r="C159" s="173" t="s">
        <v>470</v>
      </c>
      <c r="D159" s="173" t="s">
        <v>343</v>
      </c>
      <c r="E159" s="174" t="s">
        <v>5679</v>
      </c>
      <c r="F159" s="175" t="s">
        <v>5680</v>
      </c>
      <c r="G159" s="176" t="s">
        <v>376</v>
      </c>
      <c r="H159" s="177">
        <v>2</v>
      </c>
      <c r="I159" s="178"/>
      <c r="J159" s="179">
        <f t="shared" si="0"/>
        <v>0</v>
      </c>
      <c r="K159" s="175" t="s">
        <v>302</v>
      </c>
      <c r="L159" s="180"/>
      <c r="M159" s="181" t="s">
        <v>1</v>
      </c>
      <c r="N159" s="182" t="s">
        <v>41</v>
      </c>
      <c r="P159" s="147">
        <f t="shared" si="1"/>
        <v>0</v>
      </c>
      <c r="Q159" s="147">
        <v>5.9999999999999995E-4</v>
      </c>
      <c r="R159" s="147">
        <f t="shared" si="2"/>
        <v>1.1999999999999999E-3</v>
      </c>
      <c r="S159" s="147">
        <v>0</v>
      </c>
      <c r="T159" s="148">
        <f t="shared" si="3"/>
        <v>0</v>
      </c>
      <c r="AR159" s="149" t="s">
        <v>347</v>
      </c>
      <c r="AT159" s="149" t="s">
        <v>343</v>
      </c>
      <c r="AU159" s="149" t="s">
        <v>83</v>
      </c>
      <c r="AY159" s="17" t="s">
        <v>296</v>
      </c>
      <c r="BE159" s="150">
        <f t="shared" si="4"/>
        <v>0</v>
      </c>
      <c r="BF159" s="150">
        <f t="shared" si="5"/>
        <v>0</v>
      </c>
      <c r="BG159" s="150">
        <f t="shared" si="6"/>
        <v>0</v>
      </c>
      <c r="BH159" s="150">
        <f t="shared" si="7"/>
        <v>0</v>
      </c>
      <c r="BI159" s="150">
        <f t="shared" si="8"/>
        <v>0</v>
      </c>
      <c r="BJ159" s="17" t="s">
        <v>83</v>
      </c>
      <c r="BK159" s="150">
        <f t="shared" si="9"/>
        <v>0</v>
      </c>
      <c r="BL159" s="17" t="s">
        <v>107</v>
      </c>
      <c r="BM159" s="149" t="s">
        <v>5681</v>
      </c>
    </row>
    <row r="160" spans="2:65" s="1" customFormat="1" ht="24.2" customHeight="1">
      <c r="B160" s="32"/>
      <c r="C160" s="138" t="s">
        <v>474</v>
      </c>
      <c r="D160" s="138" t="s">
        <v>298</v>
      </c>
      <c r="E160" s="139" t="s">
        <v>5682</v>
      </c>
      <c r="F160" s="140" t="s">
        <v>5683</v>
      </c>
      <c r="G160" s="141" t="s">
        <v>376</v>
      </c>
      <c r="H160" s="142">
        <v>2</v>
      </c>
      <c r="I160" s="143"/>
      <c r="J160" s="144">
        <f t="shared" si="0"/>
        <v>0</v>
      </c>
      <c r="K160" s="140" t="s">
        <v>302</v>
      </c>
      <c r="L160" s="32"/>
      <c r="M160" s="145" t="s">
        <v>1</v>
      </c>
      <c r="N160" s="146" t="s">
        <v>41</v>
      </c>
      <c r="P160" s="147">
        <f t="shared" si="1"/>
        <v>0</v>
      </c>
      <c r="Q160" s="147">
        <v>0</v>
      </c>
      <c r="R160" s="147">
        <f t="shared" si="2"/>
        <v>0</v>
      </c>
      <c r="S160" s="147">
        <v>0</v>
      </c>
      <c r="T160" s="148">
        <f t="shared" si="3"/>
        <v>0</v>
      </c>
      <c r="AR160" s="149" t="s">
        <v>378</v>
      </c>
      <c r="AT160" s="149" t="s">
        <v>298</v>
      </c>
      <c r="AU160" s="149" t="s">
        <v>83</v>
      </c>
      <c r="AY160" s="17" t="s">
        <v>296</v>
      </c>
      <c r="BE160" s="150">
        <f t="shared" si="4"/>
        <v>0</v>
      </c>
      <c r="BF160" s="150">
        <f t="shared" si="5"/>
        <v>0</v>
      </c>
      <c r="BG160" s="150">
        <f t="shared" si="6"/>
        <v>0</v>
      </c>
      <c r="BH160" s="150">
        <f t="shared" si="7"/>
        <v>0</v>
      </c>
      <c r="BI160" s="150">
        <f t="shared" si="8"/>
        <v>0</v>
      </c>
      <c r="BJ160" s="17" t="s">
        <v>83</v>
      </c>
      <c r="BK160" s="150">
        <f t="shared" si="9"/>
        <v>0</v>
      </c>
      <c r="BL160" s="17" t="s">
        <v>378</v>
      </c>
      <c r="BM160" s="149" t="s">
        <v>5684</v>
      </c>
    </row>
    <row r="161" spans="2:65" s="1" customFormat="1" ht="24.2" customHeight="1">
      <c r="B161" s="32"/>
      <c r="C161" s="173" t="s">
        <v>479</v>
      </c>
      <c r="D161" s="173" t="s">
        <v>343</v>
      </c>
      <c r="E161" s="174" t="s">
        <v>5685</v>
      </c>
      <c r="F161" s="175" t="s">
        <v>5686</v>
      </c>
      <c r="G161" s="176" t="s">
        <v>376</v>
      </c>
      <c r="H161" s="177">
        <v>2</v>
      </c>
      <c r="I161" s="178"/>
      <c r="J161" s="179">
        <f t="shared" si="0"/>
        <v>0</v>
      </c>
      <c r="K161" s="175" t="s">
        <v>302</v>
      </c>
      <c r="L161" s="180"/>
      <c r="M161" s="181" t="s">
        <v>1</v>
      </c>
      <c r="N161" s="182" t="s">
        <v>41</v>
      </c>
      <c r="P161" s="147">
        <f t="shared" si="1"/>
        <v>0</v>
      </c>
      <c r="Q161" s="147">
        <v>5.9999999999999995E-4</v>
      </c>
      <c r="R161" s="147">
        <f t="shared" si="2"/>
        <v>1.1999999999999999E-3</v>
      </c>
      <c r="S161" s="147">
        <v>0</v>
      </c>
      <c r="T161" s="148">
        <f t="shared" si="3"/>
        <v>0</v>
      </c>
      <c r="AR161" s="149" t="s">
        <v>347</v>
      </c>
      <c r="AT161" s="149" t="s">
        <v>343</v>
      </c>
      <c r="AU161" s="149" t="s">
        <v>83</v>
      </c>
      <c r="AY161" s="17" t="s">
        <v>296</v>
      </c>
      <c r="BE161" s="150">
        <f t="shared" si="4"/>
        <v>0</v>
      </c>
      <c r="BF161" s="150">
        <f t="shared" si="5"/>
        <v>0</v>
      </c>
      <c r="BG161" s="150">
        <f t="shared" si="6"/>
        <v>0</v>
      </c>
      <c r="BH161" s="150">
        <f t="shared" si="7"/>
        <v>0</v>
      </c>
      <c r="BI161" s="150">
        <f t="shared" si="8"/>
        <v>0</v>
      </c>
      <c r="BJ161" s="17" t="s">
        <v>83</v>
      </c>
      <c r="BK161" s="150">
        <f t="shared" si="9"/>
        <v>0</v>
      </c>
      <c r="BL161" s="17" t="s">
        <v>107</v>
      </c>
      <c r="BM161" s="149" t="s">
        <v>5687</v>
      </c>
    </row>
    <row r="162" spans="2:65" s="1" customFormat="1" ht="24.2" customHeight="1">
      <c r="B162" s="32"/>
      <c r="C162" s="138" t="s">
        <v>484</v>
      </c>
      <c r="D162" s="138" t="s">
        <v>298</v>
      </c>
      <c r="E162" s="139" t="s">
        <v>5688</v>
      </c>
      <c r="F162" s="140" t="s">
        <v>5689</v>
      </c>
      <c r="G162" s="141" t="s">
        <v>376</v>
      </c>
      <c r="H162" s="142">
        <v>2</v>
      </c>
      <c r="I162" s="143"/>
      <c r="J162" s="144">
        <f t="shared" si="0"/>
        <v>0</v>
      </c>
      <c r="K162" s="140" t="s">
        <v>302</v>
      </c>
      <c r="L162" s="32"/>
      <c r="M162" s="145" t="s">
        <v>1</v>
      </c>
      <c r="N162" s="146" t="s">
        <v>41</v>
      </c>
      <c r="P162" s="147">
        <f t="shared" si="1"/>
        <v>0</v>
      </c>
      <c r="Q162" s="147">
        <v>0</v>
      </c>
      <c r="R162" s="147">
        <f t="shared" si="2"/>
        <v>0</v>
      </c>
      <c r="S162" s="147">
        <v>0</v>
      </c>
      <c r="T162" s="148">
        <f t="shared" si="3"/>
        <v>0</v>
      </c>
      <c r="AR162" s="149" t="s">
        <v>378</v>
      </c>
      <c r="AT162" s="149" t="s">
        <v>298</v>
      </c>
      <c r="AU162" s="149" t="s">
        <v>83</v>
      </c>
      <c r="AY162" s="17" t="s">
        <v>296</v>
      </c>
      <c r="BE162" s="150">
        <f t="shared" si="4"/>
        <v>0</v>
      </c>
      <c r="BF162" s="150">
        <f t="shared" si="5"/>
        <v>0</v>
      </c>
      <c r="BG162" s="150">
        <f t="shared" si="6"/>
        <v>0</v>
      </c>
      <c r="BH162" s="150">
        <f t="shared" si="7"/>
        <v>0</v>
      </c>
      <c r="BI162" s="150">
        <f t="shared" si="8"/>
        <v>0</v>
      </c>
      <c r="BJ162" s="17" t="s">
        <v>83</v>
      </c>
      <c r="BK162" s="150">
        <f t="shared" si="9"/>
        <v>0</v>
      </c>
      <c r="BL162" s="17" t="s">
        <v>378</v>
      </c>
      <c r="BM162" s="149" t="s">
        <v>5690</v>
      </c>
    </row>
    <row r="163" spans="2:65" s="1" customFormat="1" ht="16.5" customHeight="1">
      <c r="B163" s="32"/>
      <c r="C163" s="173" t="s">
        <v>490</v>
      </c>
      <c r="D163" s="173" t="s">
        <v>343</v>
      </c>
      <c r="E163" s="174" t="s">
        <v>5691</v>
      </c>
      <c r="F163" s="175" t="s">
        <v>5692</v>
      </c>
      <c r="G163" s="176" t="s">
        <v>376</v>
      </c>
      <c r="H163" s="177">
        <v>1</v>
      </c>
      <c r="I163" s="178"/>
      <c r="J163" s="179">
        <f t="shared" si="0"/>
        <v>0</v>
      </c>
      <c r="K163" s="175" t="s">
        <v>302</v>
      </c>
      <c r="L163" s="180"/>
      <c r="M163" s="181" t="s">
        <v>1</v>
      </c>
      <c r="N163" s="182" t="s">
        <v>41</v>
      </c>
      <c r="P163" s="147">
        <f t="shared" si="1"/>
        <v>0</v>
      </c>
      <c r="Q163" s="147">
        <v>2.9999999999999997E-4</v>
      </c>
      <c r="R163" s="147">
        <f t="shared" si="2"/>
        <v>2.9999999999999997E-4</v>
      </c>
      <c r="S163" s="147">
        <v>0</v>
      </c>
      <c r="T163" s="148">
        <f t="shared" si="3"/>
        <v>0</v>
      </c>
      <c r="AR163" s="149" t="s">
        <v>347</v>
      </c>
      <c r="AT163" s="149" t="s">
        <v>343</v>
      </c>
      <c r="AU163" s="149" t="s">
        <v>83</v>
      </c>
      <c r="AY163" s="17" t="s">
        <v>296</v>
      </c>
      <c r="BE163" s="150">
        <f t="shared" si="4"/>
        <v>0</v>
      </c>
      <c r="BF163" s="150">
        <f t="shared" si="5"/>
        <v>0</v>
      </c>
      <c r="BG163" s="150">
        <f t="shared" si="6"/>
        <v>0</v>
      </c>
      <c r="BH163" s="150">
        <f t="shared" si="7"/>
        <v>0</v>
      </c>
      <c r="BI163" s="150">
        <f t="shared" si="8"/>
        <v>0</v>
      </c>
      <c r="BJ163" s="17" t="s">
        <v>83</v>
      </c>
      <c r="BK163" s="150">
        <f t="shared" si="9"/>
        <v>0</v>
      </c>
      <c r="BL163" s="17" t="s">
        <v>107</v>
      </c>
      <c r="BM163" s="149" t="s">
        <v>5693</v>
      </c>
    </row>
    <row r="164" spans="2:65" s="1" customFormat="1" ht="21.75" customHeight="1">
      <c r="B164" s="32"/>
      <c r="C164" s="138" t="s">
        <v>497</v>
      </c>
      <c r="D164" s="138" t="s">
        <v>298</v>
      </c>
      <c r="E164" s="139" t="s">
        <v>5694</v>
      </c>
      <c r="F164" s="140" t="s">
        <v>5695</v>
      </c>
      <c r="G164" s="141" t="s">
        <v>376</v>
      </c>
      <c r="H164" s="142">
        <v>27</v>
      </c>
      <c r="I164" s="143"/>
      <c r="J164" s="144">
        <f t="shared" si="0"/>
        <v>0</v>
      </c>
      <c r="K164" s="140" t="s">
        <v>302</v>
      </c>
      <c r="L164" s="32"/>
      <c r="M164" s="145" t="s">
        <v>1</v>
      </c>
      <c r="N164" s="146" t="s">
        <v>41</v>
      </c>
      <c r="P164" s="147">
        <f t="shared" si="1"/>
        <v>0</v>
      </c>
      <c r="Q164" s="147">
        <v>0</v>
      </c>
      <c r="R164" s="147">
        <f t="shared" si="2"/>
        <v>0</v>
      </c>
      <c r="S164" s="147">
        <v>0</v>
      </c>
      <c r="T164" s="148">
        <f t="shared" si="3"/>
        <v>0</v>
      </c>
      <c r="AR164" s="149" t="s">
        <v>378</v>
      </c>
      <c r="AT164" s="149" t="s">
        <v>298</v>
      </c>
      <c r="AU164" s="149" t="s">
        <v>83</v>
      </c>
      <c r="AY164" s="17" t="s">
        <v>296</v>
      </c>
      <c r="BE164" s="150">
        <f t="shared" si="4"/>
        <v>0</v>
      </c>
      <c r="BF164" s="150">
        <f t="shared" si="5"/>
        <v>0</v>
      </c>
      <c r="BG164" s="150">
        <f t="shared" si="6"/>
        <v>0</v>
      </c>
      <c r="BH164" s="150">
        <f t="shared" si="7"/>
        <v>0</v>
      </c>
      <c r="BI164" s="150">
        <f t="shared" si="8"/>
        <v>0</v>
      </c>
      <c r="BJ164" s="17" t="s">
        <v>83</v>
      </c>
      <c r="BK164" s="150">
        <f t="shared" si="9"/>
        <v>0</v>
      </c>
      <c r="BL164" s="17" t="s">
        <v>378</v>
      </c>
      <c r="BM164" s="149" t="s">
        <v>5696</v>
      </c>
    </row>
    <row r="165" spans="2:65" s="1" customFormat="1" ht="24.2" customHeight="1">
      <c r="B165" s="32"/>
      <c r="C165" s="173" t="s">
        <v>505</v>
      </c>
      <c r="D165" s="173" t="s">
        <v>343</v>
      </c>
      <c r="E165" s="174" t="s">
        <v>5697</v>
      </c>
      <c r="F165" s="175" t="s">
        <v>5698</v>
      </c>
      <c r="G165" s="176" t="s">
        <v>376</v>
      </c>
      <c r="H165" s="177">
        <v>7</v>
      </c>
      <c r="I165" s="178"/>
      <c r="J165" s="179">
        <f t="shared" si="0"/>
        <v>0</v>
      </c>
      <c r="K165" s="175" t="s">
        <v>302</v>
      </c>
      <c r="L165" s="180"/>
      <c r="M165" s="181" t="s">
        <v>1</v>
      </c>
      <c r="N165" s="182" t="s">
        <v>41</v>
      </c>
      <c r="P165" s="147">
        <f t="shared" si="1"/>
        <v>0</v>
      </c>
      <c r="Q165" s="147">
        <v>1.1000000000000001E-3</v>
      </c>
      <c r="R165" s="147">
        <f t="shared" si="2"/>
        <v>7.7000000000000002E-3</v>
      </c>
      <c r="S165" s="147">
        <v>0</v>
      </c>
      <c r="T165" s="148">
        <f t="shared" si="3"/>
        <v>0</v>
      </c>
      <c r="AR165" s="149" t="s">
        <v>347</v>
      </c>
      <c r="AT165" s="149" t="s">
        <v>343</v>
      </c>
      <c r="AU165" s="149" t="s">
        <v>83</v>
      </c>
      <c r="AY165" s="17" t="s">
        <v>296</v>
      </c>
      <c r="BE165" s="150">
        <f t="shared" si="4"/>
        <v>0</v>
      </c>
      <c r="BF165" s="150">
        <f t="shared" si="5"/>
        <v>0</v>
      </c>
      <c r="BG165" s="150">
        <f t="shared" si="6"/>
        <v>0</v>
      </c>
      <c r="BH165" s="150">
        <f t="shared" si="7"/>
        <v>0</v>
      </c>
      <c r="BI165" s="150">
        <f t="shared" si="8"/>
        <v>0</v>
      </c>
      <c r="BJ165" s="17" t="s">
        <v>83</v>
      </c>
      <c r="BK165" s="150">
        <f t="shared" si="9"/>
        <v>0</v>
      </c>
      <c r="BL165" s="17" t="s">
        <v>107</v>
      </c>
      <c r="BM165" s="149" t="s">
        <v>5699</v>
      </c>
    </row>
    <row r="166" spans="2:65" s="1" customFormat="1" ht="16.5" customHeight="1">
      <c r="B166" s="32"/>
      <c r="C166" s="138" t="s">
        <v>512</v>
      </c>
      <c r="D166" s="138" t="s">
        <v>298</v>
      </c>
      <c r="E166" s="139" t="s">
        <v>5700</v>
      </c>
      <c r="F166" s="140" t="s">
        <v>5701</v>
      </c>
      <c r="G166" s="141" t="s">
        <v>376</v>
      </c>
      <c r="H166" s="142">
        <v>7</v>
      </c>
      <c r="I166" s="143"/>
      <c r="J166" s="144">
        <f t="shared" si="0"/>
        <v>0</v>
      </c>
      <c r="K166" s="140" t="s">
        <v>302</v>
      </c>
      <c r="L166" s="32"/>
      <c r="M166" s="145" t="s">
        <v>1</v>
      </c>
      <c r="N166" s="146" t="s">
        <v>41</v>
      </c>
      <c r="P166" s="147">
        <f t="shared" si="1"/>
        <v>0</v>
      </c>
      <c r="Q166" s="147">
        <v>0</v>
      </c>
      <c r="R166" s="147">
        <f t="shared" si="2"/>
        <v>0</v>
      </c>
      <c r="S166" s="147">
        <v>0</v>
      </c>
      <c r="T166" s="148">
        <f t="shared" si="3"/>
        <v>0</v>
      </c>
      <c r="AR166" s="149" t="s">
        <v>107</v>
      </c>
      <c r="AT166" s="149" t="s">
        <v>298</v>
      </c>
      <c r="AU166" s="149" t="s">
        <v>83</v>
      </c>
      <c r="AY166" s="17" t="s">
        <v>296</v>
      </c>
      <c r="BE166" s="150">
        <f t="shared" si="4"/>
        <v>0</v>
      </c>
      <c r="BF166" s="150">
        <f t="shared" si="5"/>
        <v>0</v>
      </c>
      <c r="BG166" s="150">
        <f t="shared" si="6"/>
        <v>0</v>
      </c>
      <c r="BH166" s="150">
        <f t="shared" si="7"/>
        <v>0</v>
      </c>
      <c r="BI166" s="150">
        <f t="shared" si="8"/>
        <v>0</v>
      </c>
      <c r="BJ166" s="17" t="s">
        <v>83</v>
      </c>
      <c r="BK166" s="150">
        <f t="shared" si="9"/>
        <v>0</v>
      </c>
      <c r="BL166" s="17" t="s">
        <v>107</v>
      </c>
      <c r="BM166" s="149" t="s">
        <v>5702</v>
      </c>
    </row>
    <row r="167" spans="2:65" s="1" customFormat="1" ht="24.2" customHeight="1">
      <c r="B167" s="32"/>
      <c r="C167" s="173" t="s">
        <v>521</v>
      </c>
      <c r="D167" s="173" t="s">
        <v>343</v>
      </c>
      <c r="E167" s="174" t="s">
        <v>5703</v>
      </c>
      <c r="F167" s="175" t="s">
        <v>5704</v>
      </c>
      <c r="G167" s="176" t="s">
        <v>376</v>
      </c>
      <c r="H167" s="177">
        <v>1</v>
      </c>
      <c r="I167" s="178"/>
      <c r="J167" s="179">
        <f t="shared" si="0"/>
        <v>0</v>
      </c>
      <c r="K167" s="175" t="s">
        <v>302</v>
      </c>
      <c r="L167" s="180"/>
      <c r="M167" s="181" t="s">
        <v>1</v>
      </c>
      <c r="N167" s="182" t="s">
        <v>41</v>
      </c>
      <c r="P167" s="147">
        <f t="shared" si="1"/>
        <v>0</v>
      </c>
      <c r="Q167" s="147">
        <v>1.9E-2</v>
      </c>
      <c r="R167" s="147">
        <f t="shared" si="2"/>
        <v>1.9E-2</v>
      </c>
      <c r="S167" s="147">
        <v>0</v>
      </c>
      <c r="T167" s="148">
        <f t="shared" si="3"/>
        <v>0</v>
      </c>
      <c r="AR167" s="149" t="s">
        <v>347</v>
      </c>
      <c r="AT167" s="149" t="s">
        <v>343</v>
      </c>
      <c r="AU167" s="149" t="s">
        <v>83</v>
      </c>
      <c r="AY167" s="17" t="s">
        <v>296</v>
      </c>
      <c r="BE167" s="150">
        <f t="shared" si="4"/>
        <v>0</v>
      </c>
      <c r="BF167" s="150">
        <f t="shared" si="5"/>
        <v>0</v>
      </c>
      <c r="BG167" s="150">
        <f t="shared" si="6"/>
        <v>0</v>
      </c>
      <c r="BH167" s="150">
        <f t="shared" si="7"/>
        <v>0</v>
      </c>
      <c r="BI167" s="150">
        <f t="shared" si="8"/>
        <v>0</v>
      </c>
      <c r="BJ167" s="17" t="s">
        <v>83</v>
      </c>
      <c r="BK167" s="150">
        <f t="shared" si="9"/>
        <v>0</v>
      </c>
      <c r="BL167" s="17" t="s">
        <v>107</v>
      </c>
      <c r="BM167" s="149" t="s">
        <v>5705</v>
      </c>
    </row>
    <row r="168" spans="2:65" s="1" customFormat="1" ht="24.2" customHeight="1">
      <c r="B168" s="32"/>
      <c r="C168" s="173" t="s">
        <v>525</v>
      </c>
      <c r="D168" s="173" t="s">
        <v>343</v>
      </c>
      <c r="E168" s="174" t="s">
        <v>5706</v>
      </c>
      <c r="F168" s="175" t="s">
        <v>5707</v>
      </c>
      <c r="G168" s="176" t="s">
        <v>376</v>
      </c>
      <c r="H168" s="177">
        <v>1</v>
      </c>
      <c r="I168" s="178"/>
      <c r="J168" s="179">
        <f t="shared" si="0"/>
        <v>0</v>
      </c>
      <c r="K168" s="175" t="s">
        <v>302</v>
      </c>
      <c r="L168" s="180"/>
      <c r="M168" s="181" t="s">
        <v>1</v>
      </c>
      <c r="N168" s="182" t="s">
        <v>41</v>
      </c>
      <c r="P168" s="147">
        <f t="shared" si="1"/>
        <v>0</v>
      </c>
      <c r="Q168" s="147">
        <v>5.0000000000000001E-4</v>
      </c>
      <c r="R168" s="147">
        <f t="shared" si="2"/>
        <v>5.0000000000000001E-4</v>
      </c>
      <c r="S168" s="147">
        <v>0</v>
      </c>
      <c r="T168" s="148">
        <f t="shared" si="3"/>
        <v>0</v>
      </c>
      <c r="AR168" s="149" t="s">
        <v>347</v>
      </c>
      <c r="AT168" s="149" t="s">
        <v>343</v>
      </c>
      <c r="AU168" s="149" t="s">
        <v>83</v>
      </c>
      <c r="AY168" s="17" t="s">
        <v>296</v>
      </c>
      <c r="BE168" s="150">
        <f t="shared" si="4"/>
        <v>0</v>
      </c>
      <c r="BF168" s="150">
        <f t="shared" si="5"/>
        <v>0</v>
      </c>
      <c r="BG168" s="150">
        <f t="shared" si="6"/>
        <v>0</v>
      </c>
      <c r="BH168" s="150">
        <f t="shared" si="7"/>
        <v>0</v>
      </c>
      <c r="BI168" s="150">
        <f t="shared" si="8"/>
        <v>0</v>
      </c>
      <c r="BJ168" s="17" t="s">
        <v>83</v>
      </c>
      <c r="BK168" s="150">
        <f t="shared" si="9"/>
        <v>0</v>
      </c>
      <c r="BL168" s="17" t="s">
        <v>107</v>
      </c>
      <c r="BM168" s="149" t="s">
        <v>5708</v>
      </c>
    </row>
    <row r="169" spans="2:65" s="1" customFormat="1" ht="16.5" customHeight="1">
      <c r="B169" s="32"/>
      <c r="C169" s="173" t="s">
        <v>531</v>
      </c>
      <c r="D169" s="173" t="s">
        <v>343</v>
      </c>
      <c r="E169" s="174" t="s">
        <v>5709</v>
      </c>
      <c r="F169" s="175" t="s">
        <v>5710</v>
      </c>
      <c r="G169" s="176" t="s">
        <v>376</v>
      </c>
      <c r="H169" s="177">
        <v>1</v>
      </c>
      <c r="I169" s="178"/>
      <c r="J169" s="179">
        <f t="shared" si="0"/>
        <v>0</v>
      </c>
      <c r="K169" s="175" t="s">
        <v>1</v>
      </c>
      <c r="L169" s="180"/>
      <c r="M169" s="181" t="s">
        <v>1</v>
      </c>
      <c r="N169" s="182" t="s">
        <v>41</v>
      </c>
      <c r="P169" s="147">
        <f t="shared" si="1"/>
        <v>0</v>
      </c>
      <c r="Q169" s="147">
        <v>0</v>
      </c>
      <c r="R169" s="147">
        <f t="shared" si="2"/>
        <v>0</v>
      </c>
      <c r="S169" s="147">
        <v>0</v>
      </c>
      <c r="T169" s="148">
        <f t="shared" si="3"/>
        <v>0</v>
      </c>
      <c r="AR169" s="149" t="s">
        <v>347</v>
      </c>
      <c r="AT169" s="149" t="s">
        <v>343</v>
      </c>
      <c r="AU169" s="149" t="s">
        <v>83</v>
      </c>
      <c r="AY169" s="17" t="s">
        <v>296</v>
      </c>
      <c r="BE169" s="150">
        <f t="shared" si="4"/>
        <v>0</v>
      </c>
      <c r="BF169" s="150">
        <f t="shared" si="5"/>
        <v>0</v>
      </c>
      <c r="BG169" s="150">
        <f t="shared" si="6"/>
        <v>0</v>
      </c>
      <c r="BH169" s="150">
        <f t="shared" si="7"/>
        <v>0</v>
      </c>
      <c r="BI169" s="150">
        <f t="shared" si="8"/>
        <v>0</v>
      </c>
      <c r="BJ169" s="17" t="s">
        <v>83</v>
      </c>
      <c r="BK169" s="150">
        <f t="shared" si="9"/>
        <v>0</v>
      </c>
      <c r="BL169" s="17" t="s">
        <v>107</v>
      </c>
      <c r="BM169" s="149" t="s">
        <v>5711</v>
      </c>
    </row>
    <row r="170" spans="2:65" s="1" customFormat="1" ht="21.75" customHeight="1">
      <c r="B170" s="32"/>
      <c r="C170" s="173" t="s">
        <v>536</v>
      </c>
      <c r="D170" s="173" t="s">
        <v>343</v>
      </c>
      <c r="E170" s="174" t="s">
        <v>5712</v>
      </c>
      <c r="F170" s="175" t="s">
        <v>5713</v>
      </c>
      <c r="G170" s="176" t="s">
        <v>376</v>
      </c>
      <c r="H170" s="177">
        <v>1</v>
      </c>
      <c r="I170" s="178"/>
      <c r="J170" s="179">
        <f t="shared" si="0"/>
        <v>0</v>
      </c>
      <c r="K170" s="175" t="s">
        <v>1</v>
      </c>
      <c r="L170" s="180"/>
      <c r="M170" s="181" t="s">
        <v>1</v>
      </c>
      <c r="N170" s="182" t="s">
        <v>41</v>
      </c>
      <c r="P170" s="147">
        <f t="shared" si="1"/>
        <v>0</v>
      </c>
      <c r="Q170" s="147">
        <v>0</v>
      </c>
      <c r="R170" s="147">
        <f t="shared" si="2"/>
        <v>0</v>
      </c>
      <c r="S170" s="147">
        <v>0</v>
      </c>
      <c r="T170" s="148">
        <f t="shared" si="3"/>
        <v>0</v>
      </c>
      <c r="AR170" s="149" t="s">
        <v>347</v>
      </c>
      <c r="AT170" s="149" t="s">
        <v>343</v>
      </c>
      <c r="AU170" s="149" t="s">
        <v>83</v>
      </c>
      <c r="AY170" s="17" t="s">
        <v>296</v>
      </c>
      <c r="BE170" s="150">
        <f t="shared" si="4"/>
        <v>0</v>
      </c>
      <c r="BF170" s="150">
        <f t="shared" si="5"/>
        <v>0</v>
      </c>
      <c r="BG170" s="150">
        <f t="shared" si="6"/>
        <v>0</v>
      </c>
      <c r="BH170" s="150">
        <f t="shared" si="7"/>
        <v>0</v>
      </c>
      <c r="BI170" s="150">
        <f t="shared" si="8"/>
        <v>0</v>
      </c>
      <c r="BJ170" s="17" t="s">
        <v>83</v>
      </c>
      <c r="BK170" s="150">
        <f t="shared" si="9"/>
        <v>0</v>
      </c>
      <c r="BL170" s="17" t="s">
        <v>107</v>
      </c>
      <c r="BM170" s="149" t="s">
        <v>5714</v>
      </c>
    </row>
    <row r="171" spans="2:65" s="1" customFormat="1" ht="16.5" customHeight="1">
      <c r="B171" s="32"/>
      <c r="C171" s="138" t="s">
        <v>547</v>
      </c>
      <c r="D171" s="138" t="s">
        <v>298</v>
      </c>
      <c r="E171" s="139" t="s">
        <v>5715</v>
      </c>
      <c r="F171" s="140" t="s">
        <v>5716</v>
      </c>
      <c r="G171" s="141" t="s">
        <v>376</v>
      </c>
      <c r="H171" s="142">
        <v>1</v>
      </c>
      <c r="I171" s="143"/>
      <c r="J171" s="144">
        <f t="shared" si="0"/>
        <v>0</v>
      </c>
      <c r="K171" s="140" t="s">
        <v>302</v>
      </c>
      <c r="L171" s="32"/>
      <c r="M171" s="145" t="s">
        <v>1</v>
      </c>
      <c r="N171" s="146" t="s">
        <v>41</v>
      </c>
      <c r="P171" s="147">
        <f t="shared" si="1"/>
        <v>0</v>
      </c>
      <c r="Q171" s="147">
        <v>0</v>
      </c>
      <c r="R171" s="147">
        <f t="shared" si="2"/>
        <v>0</v>
      </c>
      <c r="S171" s="147">
        <v>0</v>
      </c>
      <c r="T171" s="148">
        <f t="shared" si="3"/>
        <v>0</v>
      </c>
      <c r="AR171" s="149" t="s">
        <v>378</v>
      </c>
      <c r="AT171" s="149" t="s">
        <v>298</v>
      </c>
      <c r="AU171" s="149" t="s">
        <v>83</v>
      </c>
      <c r="AY171" s="17" t="s">
        <v>296</v>
      </c>
      <c r="BE171" s="150">
        <f t="shared" si="4"/>
        <v>0</v>
      </c>
      <c r="BF171" s="150">
        <f t="shared" si="5"/>
        <v>0</v>
      </c>
      <c r="BG171" s="150">
        <f t="shared" si="6"/>
        <v>0</v>
      </c>
      <c r="BH171" s="150">
        <f t="shared" si="7"/>
        <v>0</v>
      </c>
      <c r="BI171" s="150">
        <f t="shared" si="8"/>
        <v>0</v>
      </c>
      <c r="BJ171" s="17" t="s">
        <v>83</v>
      </c>
      <c r="BK171" s="150">
        <f t="shared" si="9"/>
        <v>0</v>
      </c>
      <c r="BL171" s="17" t="s">
        <v>378</v>
      </c>
      <c r="BM171" s="149" t="s">
        <v>5717</v>
      </c>
    </row>
    <row r="172" spans="2:65" s="1" customFormat="1" ht="16.5" customHeight="1">
      <c r="B172" s="32"/>
      <c r="C172" s="138" t="s">
        <v>552</v>
      </c>
      <c r="D172" s="138" t="s">
        <v>298</v>
      </c>
      <c r="E172" s="139" t="s">
        <v>5718</v>
      </c>
      <c r="F172" s="140" t="s">
        <v>5719</v>
      </c>
      <c r="G172" s="141" t="s">
        <v>376</v>
      </c>
      <c r="H172" s="142">
        <v>1</v>
      </c>
      <c r="I172" s="143"/>
      <c r="J172" s="144">
        <f t="shared" si="0"/>
        <v>0</v>
      </c>
      <c r="K172" s="140" t="s">
        <v>302</v>
      </c>
      <c r="L172" s="32"/>
      <c r="M172" s="145" t="s">
        <v>1</v>
      </c>
      <c r="N172" s="146" t="s">
        <v>41</v>
      </c>
      <c r="P172" s="147">
        <f t="shared" si="1"/>
        <v>0</v>
      </c>
      <c r="Q172" s="147">
        <v>0</v>
      </c>
      <c r="R172" s="147">
        <f t="shared" si="2"/>
        <v>0</v>
      </c>
      <c r="S172" s="147">
        <v>0</v>
      </c>
      <c r="T172" s="148">
        <f t="shared" si="3"/>
        <v>0</v>
      </c>
      <c r="AR172" s="149" t="s">
        <v>378</v>
      </c>
      <c r="AT172" s="149" t="s">
        <v>298</v>
      </c>
      <c r="AU172" s="149" t="s">
        <v>83</v>
      </c>
      <c r="AY172" s="17" t="s">
        <v>296</v>
      </c>
      <c r="BE172" s="150">
        <f t="shared" si="4"/>
        <v>0</v>
      </c>
      <c r="BF172" s="150">
        <f t="shared" si="5"/>
        <v>0</v>
      </c>
      <c r="BG172" s="150">
        <f t="shared" si="6"/>
        <v>0</v>
      </c>
      <c r="BH172" s="150">
        <f t="shared" si="7"/>
        <v>0</v>
      </c>
      <c r="BI172" s="150">
        <f t="shared" si="8"/>
        <v>0</v>
      </c>
      <c r="BJ172" s="17" t="s">
        <v>83</v>
      </c>
      <c r="BK172" s="150">
        <f t="shared" si="9"/>
        <v>0</v>
      </c>
      <c r="BL172" s="17" t="s">
        <v>378</v>
      </c>
      <c r="BM172" s="149" t="s">
        <v>5720</v>
      </c>
    </row>
    <row r="173" spans="2:65" s="1" customFormat="1" ht="16.5" customHeight="1">
      <c r="B173" s="32"/>
      <c r="C173" s="138" t="s">
        <v>558</v>
      </c>
      <c r="D173" s="138" t="s">
        <v>298</v>
      </c>
      <c r="E173" s="139" t="s">
        <v>5721</v>
      </c>
      <c r="F173" s="140" t="s">
        <v>5722</v>
      </c>
      <c r="G173" s="141" t="s">
        <v>376</v>
      </c>
      <c r="H173" s="142">
        <v>1</v>
      </c>
      <c r="I173" s="143"/>
      <c r="J173" s="144">
        <f t="shared" si="0"/>
        <v>0</v>
      </c>
      <c r="K173" s="140" t="s">
        <v>302</v>
      </c>
      <c r="L173" s="32"/>
      <c r="M173" s="145" t="s">
        <v>1</v>
      </c>
      <c r="N173" s="146" t="s">
        <v>41</v>
      </c>
      <c r="P173" s="147">
        <f t="shared" si="1"/>
        <v>0</v>
      </c>
      <c r="Q173" s="147">
        <v>0</v>
      </c>
      <c r="R173" s="147">
        <f t="shared" si="2"/>
        <v>0</v>
      </c>
      <c r="S173" s="147">
        <v>0</v>
      </c>
      <c r="T173" s="148">
        <f t="shared" si="3"/>
        <v>0</v>
      </c>
      <c r="AR173" s="149" t="s">
        <v>378</v>
      </c>
      <c r="AT173" s="149" t="s">
        <v>298</v>
      </c>
      <c r="AU173" s="149" t="s">
        <v>83</v>
      </c>
      <c r="AY173" s="17" t="s">
        <v>296</v>
      </c>
      <c r="BE173" s="150">
        <f t="shared" si="4"/>
        <v>0</v>
      </c>
      <c r="BF173" s="150">
        <f t="shared" si="5"/>
        <v>0</v>
      </c>
      <c r="BG173" s="150">
        <f t="shared" si="6"/>
        <v>0</v>
      </c>
      <c r="BH173" s="150">
        <f t="shared" si="7"/>
        <v>0</v>
      </c>
      <c r="BI173" s="150">
        <f t="shared" si="8"/>
        <v>0</v>
      </c>
      <c r="BJ173" s="17" t="s">
        <v>83</v>
      </c>
      <c r="BK173" s="150">
        <f t="shared" si="9"/>
        <v>0</v>
      </c>
      <c r="BL173" s="17" t="s">
        <v>378</v>
      </c>
      <c r="BM173" s="149" t="s">
        <v>5723</v>
      </c>
    </row>
    <row r="174" spans="2:65" s="1" customFormat="1" ht="16.5" customHeight="1">
      <c r="B174" s="32"/>
      <c r="C174" s="138" t="s">
        <v>563</v>
      </c>
      <c r="D174" s="138" t="s">
        <v>298</v>
      </c>
      <c r="E174" s="139" t="s">
        <v>5724</v>
      </c>
      <c r="F174" s="140" t="s">
        <v>5725</v>
      </c>
      <c r="G174" s="141" t="s">
        <v>376</v>
      </c>
      <c r="H174" s="142">
        <v>1</v>
      </c>
      <c r="I174" s="143"/>
      <c r="J174" s="144">
        <f t="shared" si="0"/>
        <v>0</v>
      </c>
      <c r="K174" s="140" t="s">
        <v>302</v>
      </c>
      <c r="L174" s="32"/>
      <c r="M174" s="145" t="s">
        <v>1</v>
      </c>
      <c r="N174" s="146" t="s">
        <v>41</v>
      </c>
      <c r="P174" s="147">
        <f t="shared" si="1"/>
        <v>0</v>
      </c>
      <c r="Q174" s="147">
        <v>0</v>
      </c>
      <c r="R174" s="147">
        <f t="shared" si="2"/>
        <v>0</v>
      </c>
      <c r="S174" s="147">
        <v>0</v>
      </c>
      <c r="T174" s="148">
        <f t="shared" si="3"/>
        <v>0</v>
      </c>
      <c r="AR174" s="149" t="s">
        <v>378</v>
      </c>
      <c r="AT174" s="149" t="s">
        <v>298</v>
      </c>
      <c r="AU174" s="149" t="s">
        <v>83</v>
      </c>
      <c r="AY174" s="17" t="s">
        <v>296</v>
      </c>
      <c r="BE174" s="150">
        <f t="shared" si="4"/>
        <v>0</v>
      </c>
      <c r="BF174" s="150">
        <f t="shared" si="5"/>
        <v>0</v>
      </c>
      <c r="BG174" s="150">
        <f t="shared" si="6"/>
        <v>0</v>
      </c>
      <c r="BH174" s="150">
        <f t="shared" si="7"/>
        <v>0</v>
      </c>
      <c r="BI174" s="150">
        <f t="shared" si="8"/>
        <v>0</v>
      </c>
      <c r="BJ174" s="17" t="s">
        <v>83</v>
      </c>
      <c r="BK174" s="150">
        <f t="shared" si="9"/>
        <v>0</v>
      </c>
      <c r="BL174" s="17" t="s">
        <v>378</v>
      </c>
      <c r="BM174" s="149" t="s">
        <v>5726</v>
      </c>
    </row>
    <row r="175" spans="2:65" s="1" customFormat="1" ht="49.15" customHeight="1">
      <c r="B175" s="32"/>
      <c r="C175" s="173" t="s">
        <v>569</v>
      </c>
      <c r="D175" s="173" t="s">
        <v>343</v>
      </c>
      <c r="E175" s="174" t="s">
        <v>5727</v>
      </c>
      <c r="F175" s="175" t="s">
        <v>5728</v>
      </c>
      <c r="G175" s="176" t="s">
        <v>376</v>
      </c>
      <c r="H175" s="177">
        <v>1</v>
      </c>
      <c r="I175" s="178"/>
      <c r="J175" s="179">
        <f t="shared" si="0"/>
        <v>0</v>
      </c>
      <c r="K175" s="175" t="s">
        <v>1</v>
      </c>
      <c r="L175" s="180"/>
      <c r="M175" s="181" t="s">
        <v>1</v>
      </c>
      <c r="N175" s="182" t="s">
        <v>41</v>
      </c>
      <c r="P175" s="147">
        <f t="shared" si="1"/>
        <v>0</v>
      </c>
      <c r="Q175" s="147">
        <v>0</v>
      </c>
      <c r="R175" s="147">
        <f t="shared" si="2"/>
        <v>0</v>
      </c>
      <c r="S175" s="147">
        <v>0</v>
      </c>
      <c r="T175" s="148">
        <f t="shared" si="3"/>
        <v>0</v>
      </c>
      <c r="AR175" s="149" t="s">
        <v>347</v>
      </c>
      <c r="AT175" s="149" t="s">
        <v>343</v>
      </c>
      <c r="AU175" s="149" t="s">
        <v>83</v>
      </c>
      <c r="AY175" s="17" t="s">
        <v>296</v>
      </c>
      <c r="BE175" s="150">
        <f t="shared" si="4"/>
        <v>0</v>
      </c>
      <c r="BF175" s="150">
        <f t="shared" si="5"/>
        <v>0</v>
      </c>
      <c r="BG175" s="150">
        <f t="shared" si="6"/>
        <v>0</v>
      </c>
      <c r="BH175" s="150">
        <f t="shared" si="7"/>
        <v>0</v>
      </c>
      <c r="BI175" s="150">
        <f t="shared" si="8"/>
        <v>0</v>
      </c>
      <c r="BJ175" s="17" t="s">
        <v>83</v>
      </c>
      <c r="BK175" s="150">
        <f t="shared" si="9"/>
        <v>0</v>
      </c>
      <c r="BL175" s="17" t="s">
        <v>107</v>
      </c>
      <c r="BM175" s="149" t="s">
        <v>5729</v>
      </c>
    </row>
    <row r="176" spans="2:65" s="11" customFormat="1" ht="25.9" customHeight="1">
      <c r="B176" s="126"/>
      <c r="D176" s="127" t="s">
        <v>75</v>
      </c>
      <c r="E176" s="128" t="s">
        <v>5730</v>
      </c>
      <c r="F176" s="128" t="s">
        <v>5731</v>
      </c>
      <c r="I176" s="129"/>
      <c r="J176" s="130">
        <f>BK176</f>
        <v>0</v>
      </c>
      <c r="L176" s="126"/>
      <c r="M176" s="131"/>
      <c r="P176" s="132">
        <f>SUM(P177:P192)</f>
        <v>0</v>
      </c>
      <c r="R176" s="132">
        <f>SUM(R177:R192)</f>
        <v>0.28080000000000005</v>
      </c>
      <c r="T176" s="133">
        <f>SUM(T177:T192)</f>
        <v>0</v>
      </c>
      <c r="AR176" s="127" t="s">
        <v>83</v>
      </c>
      <c r="AT176" s="134" t="s">
        <v>75</v>
      </c>
      <c r="AU176" s="134" t="s">
        <v>76</v>
      </c>
      <c r="AY176" s="127" t="s">
        <v>296</v>
      </c>
      <c r="BK176" s="135">
        <f>SUM(BK177:BK192)</f>
        <v>0</v>
      </c>
    </row>
    <row r="177" spans="2:65" s="1" customFormat="1" ht="55.5" customHeight="1">
      <c r="B177" s="32"/>
      <c r="C177" s="173" t="s">
        <v>583</v>
      </c>
      <c r="D177" s="173" t="s">
        <v>343</v>
      </c>
      <c r="E177" s="174" t="s">
        <v>5732</v>
      </c>
      <c r="F177" s="175" t="s">
        <v>5733</v>
      </c>
      <c r="G177" s="176" t="s">
        <v>339</v>
      </c>
      <c r="H177" s="177">
        <v>600</v>
      </c>
      <c r="I177" s="178"/>
      <c r="J177" s="179">
        <f t="shared" ref="J177:J192" si="10">ROUND(I177*H177,2)</f>
        <v>0</v>
      </c>
      <c r="K177" s="175" t="s">
        <v>302</v>
      </c>
      <c r="L177" s="180"/>
      <c r="M177" s="181" t="s">
        <v>1</v>
      </c>
      <c r="N177" s="182" t="s">
        <v>41</v>
      </c>
      <c r="P177" s="147">
        <f t="shared" ref="P177:P192" si="11">O177*H177</f>
        <v>0</v>
      </c>
      <c r="Q177" s="147">
        <v>6.9999999999999994E-5</v>
      </c>
      <c r="R177" s="147">
        <f t="shared" ref="R177:R192" si="12">Q177*H177</f>
        <v>4.1999999999999996E-2</v>
      </c>
      <c r="S177" s="147">
        <v>0</v>
      </c>
      <c r="T177" s="148">
        <f t="shared" ref="T177:T192" si="13">S177*H177</f>
        <v>0</v>
      </c>
      <c r="AR177" s="149" t="s">
        <v>479</v>
      </c>
      <c r="AT177" s="149" t="s">
        <v>343</v>
      </c>
      <c r="AU177" s="149" t="s">
        <v>83</v>
      </c>
      <c r="AY177" s="17" t="s">
        <v>296</v>
      </c>
      <c r="BE177" s="150">
        <f t="shared" ref="BE177:BE192" si="14">IF(N177="základní",J177,0)</f>
        <v>0</v>
      </c>
      <c r="BF177" s="150">
        <f t="shared" ref="BF177:BF192" si="15">IF(N177="snížená",J177,0)</f>
        <v>0</v>
      </c>
      <c r="BG177" s="150">
        <f t="shared" ref="BG177:BG192" si="16">IF(N177="zákl. přenesená",J177,0)</f>
        <v>0</v>
      </c>
      <c r="BH177" s="150">
        <f t="shared" ref="BH177:BH192" si="17">IF(N177="sníž. přenesená",J177,0)</f>
        <v>0</v>
      </c>
      <c r="BI177" s="150">
        <f t="shared" ref="BI177:BI192" si="18">IF(N177="nulová",J177,0)</f>
        <v>0</v>
      </c>
      <c r="BJ177" s="17" t="s">
        <v>83</v>
      </c>
      <c r="BK177" s="150">
        <f t="shared" ref="BK177:BK192" si="19">ROUND(I177*H177,2)</f>
        <v>0</v>
      </c>
      <c r="BL177" s="17" t="s">
        <v>378</v>
      </c>
      <c r="BM177" s="149" t="s">
        <v>5734</v>
      </c>
    </row>
    <row r="178" spans="2:65" s="1" customFormat="1" ht="21.75" customHeight="1">
      <c r="B178" s="32"/>
      <c r="C178" s="138" t="s">
        <v>588</v>
      </c>
      <c r="D178" s="138" t="s">
        <v>298</v>
      </c>
      <c r="E178" s="139" t="s">
        <v>3718</v>
      </c>
      <c r="F178" s="140" t="s">
        <v>5735</v>
      </c>
      <c r="G178" s="141" t="s">
        <v>339</v>
      </c>
      <c r="H178" s="142">
        <v>600</v>
      </c>
      <c r="I178" s="143"/>
      <c r="J178" s="144">
        <f t="shared" si="10"/>
        <v>0</v>
      </c>
      <c r="K178" s="140" t="s">
        <v>302</v>
      </c>
      <c r="L178" s="32"/>
      <c r="M178" s="145" t="s">
        <v>1</v>
      </c>
      <c r="N178" s="146" t="s">
        <v>41</v>
      </c>
      <c r="P178" s="147">
        <f t="shared" si="11"/>
        <v>0</v>
      </c>
      <c r="Q178" s="147">
        <v>0</v>
      </c>
      <c r="R178" s="147">
        <f t="shared" si="12"/>
        <v>0</v>
      </c>
      <c r="S178" s="147">
        <v>0</v>
      </c>
      <c r="T178" s="148">
        <f t="shared" si="13"/>
        <v>0</v>
      </c>
      <c r="AR178" s="149" t="s">
        <v>378</v>
      </c>
      <c r="AT178" s="149" t="s">
        <v>298</v>
      </c>
      <c r="AU178" s="149" t="s">
        <v>83</v>
      </c>
      <c r="AY178" s="17" t="s">
        <v>296</v>
      </c>
      <c r="BE178" s="150">
        <f t="shared" si="14"/>
        <v>0</v>
      </c>
      <c r="BF178" s="150">
        <f t="shared" si="15"/>
        <v>0</v>
      </c>
      <c r="BG178" s="150">
        <f t="shared" si="16"/>
        <v>0</v>
      </c>
      <c r="BH178" s="150">
        <f t="shared" si="17"/>
        <v>0</v>
      </c>
      <c r="BI178" s="150">
        <f t="shared" si="18"/>
        <v>0</v>
      </c>
      <c r="BJ178" s="17" t="s">
        <v>83</v>
      </c>
      <c r="BK178" s="150">
        <f t="shared" si="19"/>
        <v>0</v>
      </c>
      <c r="BL178" s="17" t="s">
        <v>378</v>
      </c>
      <c r="BM178" s="149" t="s">
        <v>5736</v>
      </c>
    </row>
    <row r="179" spans="2:65" s="1" customFormat="1" ht="62.65" customHeight="1">
      <c r="B179" s="32"/>
      <c r="C179" s="173" t="s">
        <v>593</v>
      </c>
      <c r="D179" s="173" t="s">
        <v>343</v>
      </c>
      <c r="E179" s="174" t="s">
        <v>4130</v>
      </c>
      <c r="F179" s="175" t="s">
        <v>4131</v>
      </c>
      <c r="G179" s="176" t="s">
        <v>339</v>
      </c>
      <c r="H179" s="177">
        <v>900</v>
      </c>
      <c r="I179" s="178"/>
      <c r="J179" s="179">
        <f t="shared" si="10"/>
        <v>0</v>
      </c>
      <c r="K179" s="175" t="s">
        <v>302</v>
      </c>
      <c r="L179" s="180"/>
      <c r="M179" s="181" t="s">
        <v>1</v>
      </c>
      <c r="N179" s="182" t="s">
        <v>41</v>
      </c>
      <c r="P179" s="147">
        <f t="shared" si="11"/>
        <v>0</v>
      </c>
      <c r="Q179" s="147">
        <v>1.1E-4</v>
      </c>
      <c r="R179" s="147">
        <f t="shared" si="12"/>
        <v>9.9000000000000005E-2</v>
      </c>
      <c r="S179" s="147">
        <v>0</v>
      </c>
      <c r="T179" s="148">
        <f t="shared" si="13"/>
        <v>0</v>
      </c>
      <c r="AR179" s="149" t="s">
        <v>479</v>
      </c>
      <c r="AT179" s="149" t="s">
        <v>343</v>
      </c>
      <c r="AU179" s="149" t="s">
        <v>83</v>
      </c>
      <c r="AY179" s="17" t="s">
        <v>296</v>
      </c>
      <c r="BE179" s="150">
        <f t="shared" si="14"/>
        <v>0</v>
      </c>
      <c r="BF179" s="150">
        <f t="shared" si="15"/>
        <v>0</v>
      </c>
      <c r="BG179" s="150">
        <f t="shared" si="16"/>
        <v>0</v>
      </c>
      <c r="BH179" s="150">
        <f t="shared" si="17"/>
        <v>0</v>
      </c>
      <c r="BI179" s="150">
        <f t="shared" si="18"/>
        <v>0</v>
      </c>
      <c r="BJ179" s="17" t="s">
        <v>83</v>
      </c>
      <c r="BK179" s="150">
        <f t="shared" si="19"/>
        <v>0</v>
      </c>
      <c r="BL179" s="17" t="s">
        <v>378</v>
      </c>
      <c r="BM179" s="149" t="s">
        <v>5737</v>
      </c>
    </row>
    <row r="180" spans="2:65" s="1" customFormat="1" ht="21.75" customHeight="1">
      <c r="B180" s="32"/>
      <c r="C180" s="138" t="s">
        <v>599</v>
      </c>
      <c r="D180" s="138" t="s">
        <v>298</v>
      </c>
      <c r="E180" s="139" t="s">
        <v>3718</v>
      </c>
      <c r="F180" s="140" t="s">
        <v>5735</v>
      </c>
      <c r="G180" s="141" t="s">
        <v>339</v>
      </c>
      <c r="H180" s="142">
        <v>900</v>
      </c>
      <c r="I180" s="143"/>
      <c r="J180" s="144">
        <f t="shared" si="10"/>
        <v>0</v>
      </c>
      <c r="K180" s="140" t="s">
        <v>302</v>
      </c>
      <c r="L180" s="32"/>
      <c r="M180" s="145" t="s">
        <v>1</v>
      </c>
      <c r="N180" s="146" t="s">
        <v>41</v>
      </c>
      <c r="P180" s="147">
        <f t="shared" si="11"/>
        <v>0</v>
      </c>
      <c r="Q180" s="147">
        <v>0</v>
      </c>
      <c r="R180" s="147">
        <f t="shared" si="12"/>
        <v>0</v>
      </c>
      <c r="S180" s="147">
        <v>0</v>
      </c>
      <c r="T180" s="148">
        <f t="shared" si="13"/>
        <v>0</v>
      </c>
      <c r="AR180" s="149" t="s">
        <v>378</v>
      </c>
      <c r="AT180" s="149" t="s">
        <v>298</v>
      </c>
      <c r="AU180" s="149" t="s">
        <v>83</v>
      </c>
      <c r="AY180" s="17" t="s">
        <v>296</v>
      </c>
      <c r="BE180" s="150">
        <f t="shared" si="14"/>
        <v>0</v>
      </c>
      <c r="BF180" s="150">
        <f t="shared" si="15"/>
        <v>0</v>
      </c>
      <c r="BG180" s="150">
        <f t="shared" si="16"/>
        <v>0</v>
      </c>
      <c r="BH180" s="150">
        <f t="shared" si="17"/>
        <v>0</v>
      </c>
      <c r="BI180" s="150">
        <f t="shared" si="18"/>
        <v>0</v>
      </c>
      <c r="BJ180" s="17" t="s">
        <v>83</v>
      </c>
      <c r="BK180" s="150">
        <f t="shared" si="19"/>
        <v>0</v>
      </c>
      <c r="BL180" s="17" t="s">
        <v>378</v>
      </c>
      <c r="BM180" s="149" t="s">
        <v>5738</v>
      </c>
    </row>
    <row r="181" spans="2:65" s="1" customFormat="1" ht="62.65" customHeight="1">
      <c r="B181" s="32"/>
      <c r="C181" s="173" t="s">
        <v>603</v>
      </c>
      <c r="D181" s="173" t="s">
        <v>343</v>
      </c>
      <c r="E181" s="174" t="s">
        <v>5739</v>
      </c>
      <c r="F181" s="175" t="s">
        <v>5740</v>
      </c>
      <c r="G181" s="176" t="s">
        <v>339</v>
      </c>
      <c r="H181" s="177">
        <v>100</v>
      </c>
      <c r="I181" s="178"/>
      <c r="J181" s="179">
        <f t="shared" si="10"/>
        <v>0</v>
      </c>
      <c r="K181" s="175" t="s">
        <v>302</v>
      </c>
      <c r="L181" s="180"/>
      <c r="M181" s="181" t="s">
        <v>1</v>
      </c>
      <c r="N181" s="182" t="s">
        <v>41</v>
      </c>
      <c r="P181" s="147">
        <f t="shared" si="11"/>
        <v>0</v>
      </c>
      <c r="Q181" s="147">
        <v>1.9000000000000001E-4</v>
      </c>
      <c r="R181" s="147">
        <f t="shared" si="12"/>
        <v>1.9E-2</v>
      </c>
      <c r="S181" s="147">
        <v>0</v>
      </c>
      <c r="T181" s="148">
        <f t="shared" si="13"/>
        <v>0</v>
      </c>
      <c r="AR181" s="149" t="s">
        <v>479</v>
      </c>
      <c r="AT181" s="149" t="s">
        <v>343</v>
      </c>
      <c r="AU181" s="149" t="s">
        <v>83</v>
      </c>
      <c r="AY181" s="17" t="s">
        <v>296</v>
      </c>
      <c r="BE181" s="150">
        <f t="shared" si="14"/>
        <v>0</v>
      </c>
      <c r="BF181" s="150">
        <f t="shared" si="15"/>
        <v>0</v>
      </c>
      <c r="BG181" s="150">
        <f t="shared" si="16"/>
        <v>0</v>
      </c>
      <c r="BH181" s="150">
        <f t="shared" si="17"/>
        <v>0</v>
      </c>
      <c r="BI181" s="150">
        <f t="shared" si="18"/>
        <v>0</v>
      </c>
      <c r="BJ181" s="17" t="s">
        <v>83</v>
      </c>
      <c r="BK181" s="150">
        <f t="shared" si="19"/>
        <v>0</v>
      </c>
      <c r="BL181" s="17" t="s">
        <v>378</v>
      </c>
      <c r="BM181" s="149" t="s">
        <v>5741</v>
      </c>
    </row>
    <row r="182" spans="2:65" s="1" customFormat="1" ht="21.75" customHeight="1">
      <c r="B182" s="32"/>
      <c r="C182" s="138" t="s">
        <v>609</v>
      </c>
      <c r="D182" s="138" t="s">
        <v>298</v>
      </c>
      <c r="E182" s="139" t="s">
        <v>3718</v>
      </c>
      <c r="F182" s="140" t="s">
        <v>5735</v>
      </c>
      <c r="G182" s="141" t="s">
        <v>339</v>
      </c>
      <c r="H182" s="142">
        <v>100</v>
      </c>
      <c r="I182" s="143"/>
      <c r="J182" s="144">
        <f t="shared" si="10"/>
        <v>0</v>
      </c>
      <c r="K182" s="140" t="s">
        <v>302</v>
      </c>
      <c r="L182" s="32"/>
      <c r="M182" s="145" t="s">
        <v>1</v>
      </c>
      <c r="N182" s="146" t="s">
        <v>41</v>
      </c>
      <c r="P182" s="147">
        <f t="shared" si="11"/>
        <v>0</v>
      </c>
      <c r="Q182" s="147">
        <v>0</v>
      </c>
      <c r="R182" s="147">
        <f t="shared" si="12"/>
        <v>0</v>
      </c>
      <c r="S182" s="147">
        <v>0</v>
      </c>
      <c r="T182" s="148">
        <f t="shared" si="13"/>
        <v>0</v>
      </c>
      <c r="AR182" s="149" t="s">
        <v>378</v>
      </c>
      <c r="AT182" s="149" t="s">
        <v>298</v>
      </c>
      <c r="AU182" s="149" t="s">
        <v>83</v>
      </c>
      <c r="AY182" s="17" t="s">
        <v>296</v>
      </c>
      <c r="BE182" s="150">
        <f t="shared" si="14"/>
        <v>0</v>
      </c>
      <c r="BF182" s="150">
        <f t="shared" si="15"/>
        <v>0</v>
      </c>
      <c r="BG182" s="150">
        <f t="shared" si="16"/>
        <v>0</v>
      </c>
      <c r="BH182" s="150">
        <f t="shared" si="17"/>
        <v>0</v>
      </c>
      <c r="BI182" s="150">
        <f t="shared" si="18"/>
        <v>0</v>
      </c>
      <c r="BJ182" s="17" t="s">
        <v>83</v>
      </c>
      <c r="BK182" s="150">
        <f t="shared" si="19"/>
        <v>0</v>
      </c>
      <c r="BL182" s="17" t="s">
        <v>378</v>
      </c>
      <c r="BM182" s="149" t="s">
        <v>5742</v>
      </c>
    </row>
    <row r="183" spans="2:65" s="1" customFormat="1" ht="44.25" customHeight="1">
      <c r="B183" s="32"/>
      <c r="C183" s="173" t="s">
        <v>614</v>
      </c>
      <c r="D183" s="173" t="s">
        <v>343</v>
      </c>
      <c r="E183" s="174" t="s">
        <v>5743</v>
      </c>
      <c r="F183" s="175" t="s">
        <v>5744</v>
      </c>
      <c r="G183" s="176" t="s">
        <v>339</v>
      </c>
      <c r="H183" s="177">
        <v>200</v>
      </c>
      <c r="I183" s="178"/>
      <c r="J183" s="179">
        <f t="shared" si="10"/>
        <v>0</v>
      </c>
      <c r="K183" s="175" t="s">
        <v>302</v>
      </c>
      <c r="L183" s="180"/>
      <c r="M183" s="181" t="s">
        <v>1</v>
      </c>
      <c r="N183" s="182" t="s">
        <v>41</v>
      </c>
      <c r="P183" s="147">
        <f t="shared" si="11"/>
        <v>0</v>
      </c>
      <c r="Q183" s="147">
        <v>1.6000000000000001E-4</v>
      </c>
      <c r="R183" s="147">
        <f t="shared" si="12"/>
        <v>3.2000000000000001E-2</v>
      </c>
      <c r="S183" s="147">
        <v>0</v>
      </c>
      <c r="T183" s="148">
        <f t="shared" si="13"/>
        <v>0</v>
      </c>
      <c r="AR183" s="149" t="s">
        <v>479</v>
      </c>
      <c r="AT183" s="149" t="s">
        <v>343</v>
      </c>
      <c r="AU183" s="149" t="s">
        <v>83</v>
      </c>
      <c r="AY183" s="17" t="s">
        <v>296</v>
      </c>
      <c r="BE183" s="150">
        <f t="shared" si="14"/>
        <v>0</v>
      </c>
      <c r="BF183" s="150">
        <f t="shared" si="15"/>
        <v>0</v>
      </c>
      <c r="BG183" s="150">
        <f t="shared" si="16"/>
        <v>0</v>
      </c>
      <c r="BH183" s="150">
        <f t="shared" si="17"/>
        <v>0</v>
      </c>
      <c r="BI183" s="150">
        <f t="shared" si="18"/>
        <v>0</v>
      </c>
      <c r="BJ183" s="17" t="s">
        <v>83</v>
      </c>
      <c r="BK183" s="150">
        <f t="shared" si="19"/>
        <v>0</v>
      </c>
      <c r="BL183" s="17" t="s">
        <v>378</v>
      </c>
      <c r="BM183" s="149" t="s">
        <v>5745</v>
      </c>
    </row>
    <row r="184" spans="2:65" s="1" customFormat="1" ht="33" customHeight="1">
      <c r="B184" s="32"/>
      <c r="C184" s="138" t="s">
        <v>620</v>
      </c>
      <c r="D184" s="138" t="s">
        <v>298</v>
      </c>
      <c r="E184" s="139" t="s">
        <v>5746</v>
      </c>
      <c r="F184" s="140" t="s">
        <v>5747</v>
      </c>
      <c r="G184" s="141" t="s">
        <v>339</v>
      </c>
      <c r="H184" s="142">
        <v>200</v>
      </c>
      <c r="I184" s="143"/>
      <c r="J184" s="144">
        <f t="shared" si="10"/>
        <v>0</v>
      </c>
      <c r="K184" s="140" t="s">
        <v>302</v>
      </c>
      <c r="L184" s="32"/>
      <c r="M184" s="145" t="s">
        <v>1</v>
      </c>
      <c r="N184" s="146" t="s">
        <v>41</v>
      </c>
      <c r="P184" s="147">
        <f t="shared" si="11"/>
        <v>0</v>
      </c>
      <c r="Q184" s="147">
        <v>0</v>
      </c>
      <c r="R184" s="147">
        <f t="shared" si="12"/>
        <v>0</v>
      </c>
      <c r="S184" s="147">
        <v>0</v>
      </c>
      <c r="T184" s="148">
        <f t="shared" si="13"/>
        <v>0</v>
      </c>
      <c r="AR184" s="149" t="s">
        <v>378</v>
      </c>
      <c r="AT184" s="149" t="s">
        <v>298</v>
      </c>
      <c r="AU184" s="149" t="s">
        <v>83</v>
      </c>
      <c r="AY184" s="17" t="s">
        <v>296</v>
      </c>
      <c r="BE184" s="150">
        <f t="shared" si="14"/>
        <v>0</v>
      </c>
      <c r="BF184" s="150">
        <f t="shared" si="15"/>
        <v>0</v>
      </c>
      <c r="BG184" s="150">
        <f t="shared" si="16"/>
        <v>0</v>
      </c>
      <c r="BH184" s="150">
        <f t="shared" si="17"/>
        <v>0</v>
      </c>
      <c r="BI184" s="150">
        <f t="shared" si="18"/>
        <v>0</v>
      </c>
      <c r="BJ184" s="17" t="s">
        <v>83</v>
      </c>
      <c r="BK184" s="150">
        <f t="shared" si="19"/>
        <v>0</v>
      </c>
      <c r="BL184" s="17" t="s">
        <v>378</v>
      </c>
      <c r="BM184" s="149" t="s">
        <v>5748</v>
      </c>
    </row>
    <row r="185" spans="2:65" s="1" customFormat="1" ht="21.75" customHeight="1">
      <c r="B185" s="32"/>
      <c r="C185" s="173" t="s">
        <v>625</v>
      </c>
      <c r="D185" s="173" t="s">
        <v>343</v>
      </c>
      <c r="E185" s="174" t="s">
        <v>5749</v>
      </c>
      <c r="F185" s="175" t="s">
        <v>5750</v>
      </c>
      <c r="G185" s="176" t="s">
        <v>339</v>
      </c>
      <c r="H185" s="177">
        <v>200</v>
      </c>
      <c r="I185" s="178"/>
      <c r="J185" s="179">
        <f t="shared" si="10"/>
        <v>0</v>
      </c>
      <c r="K185" s="175" t="s">
        <v>302</v>
      </c>
      <c r="L185" s="180"/>
      <c r="M185" s="181" t="s">
        <v>1</v>
      </c>
      <c r="N185" s="182" t="s">
        <v>41</v>
      </c>
      <c r="P185" s="147">
        <f t="shared" si="11"/>
        <v>0</v>
      </c>
      <c r="Q185" s="147">
        <v>4.0000000000000003E-5</v>
      </c>
      <c r="R185" s="147">
        <f t="shared" si="12"/>
        <v>8.0000000000000002E-3</v>
      </c>
      <c r="S185" s="147">
        <v>0</v>
      </c>
      <c r="T185" s="148">
        <f t="shared" si="13"/>
        <v>0</v>
      </c>
      <c r="AR185" s="149" t="s">
        <v>479</v>
      </c>
      <c r="AT185" s="149" t="s">
        <v>343</v>
      </c>
      <c r="AU185" s="149" t="s">
        <v>83</v>
      </c>
      <c r="AY185" s="17" t="s">
        <v>296</v>
      </c>
      <c r="BE185" s="150">
        <f t="shared" si="14"/>
        <v>0</v>
      </c>
      <c r="BF185" s="150">
        <f t="shared" si="15"/>
        <v>0</v>
      </c>
      <c r="BG185" s="150">
        <f t="shared" si="16"/>
        <v>0</v>
      </c>
      <c r="BH185" s="150">
        <f t="shared" si="17"/>
        <v>0</v>
      </c>
      <c r="BI185" s="150">
        <f t="shared" si="18"/>
        <v>0</v>
      </c>
      <c r="BJ185" s="17" t="s">
        <v>83</v>
      </c>
      <c r="BK185" s="150">
        <f t="shared" si="19"/>
        <v>0</v>
      </c>
      <c r="BL185" s="17" t="s">
        <v>378</v>
      </c>
      <c r="BM185" s="149" t="s">
        <v>5751</v>
      </c>
    </row>
    <row r="186" spans="2:65" s="1" customFormat="1" ht="24.2" customHeight="1">
      <c r="B186" s="32"/>
      <c r="C186" s="138" t="s">
        <v>632</v>
      </c>
      <c r="D186" s="138" t="s">
        <v>298</v>
      </c>
      <c r="E186" s="139" t="s">
        <v>4080</v>
      </c>
      <c r="F186" s="140" t="s">
        <v>5752</v>
      </c>
      <c r="G186" s="141" t="s">
        <v>339</v>
      </c>
      <c r="H186" s="142">
        <v>200</v>
      </c>
      <c r="I186" s="143"/>
      <c r="J186" s="144">
        <f t="shared" si="10"/>
        <v>0</v>
      </c>
      <c r="K186" s="140" t="s">
        <v>302</v>
      </c>
      <c r="L186" s="32"/>
      <c r="M186" s="145" t="s">
        <v>1</v>
      </c>
      <c r="N186" s="146" t="s">
        <v>41</v>
      </c>
      <c r="P186" s="147">
        <f t="shared" si="11"/>
        <v>0</v>
      </c>
      <c r="Q186" s="147">
        <v>0</v>
      </c>
      <c r="R186" s="147">
        <f t="shared" si="12"/>
        <v>0</v>
      </c>
      <c r="S186" s="147">
        <v>0</v>
      </c>
      <c r="T186" s="148">
        <f t="shared" si="13"/>
        <v>0</v>
      </c>
      <c r="AR186" s="149" t="s">
        <v>378</v>
      </c>
      <c r="AT186" s="149" t="s">
        <v>298</v>
      </c>
      <c r="AU186" s="149" t="s">
        <v>83</v>
      </c>
      <c r="AY186" s="17" t="s">
        <v>296</v>
      </c>
      <c r="BE186" s="150">
        <f t="shared" si="14"/>
        <v>0</v>
      </c>
      <c r="BF186" s="150">
        <f t="shared" si="15"/>
        <v>0</v>
      </c>
      <c r="BG186" s="150">
        <f t="shared" si="16"/>
        <v>0</v>
      </c>
      <c r="BH186" s="150">
        <f t="shared" si="17"/>
        <v>0</v>
      </c>
      <c r="BI186" s="150">
        <f t="shared" si="18"/>
        <v>0</v>
      </c>
      <c r="BJ186" s="17" t="s">
        <v>83</v>
      </c>
      <c r="BK186" s="150">
        <f t="shared" si="19"/>
        <v>0</v>
      </c>
      <c r="BL186" s="17" t="s">
        <v>378</v>
      </c>
      <c r="BM186" s="149" t="s">
        <v>5753</v>
      </c>
    </row>
    <row r="187" spans="2:65" s="1" customFormat="1" ht="21.75" customHeight="1">
      <c r="B187" s="32"/>
      <c r="C187" s="173" t="s">
        <v>668</v>
      </c>
      <c r="D187" s="173" t="s">
        <v>343</v>
      </c>
      <c r="E187" s="174" t="s">
        <v>5754</v>
      </c>
      <c r="F187" s="175" t="s">
        <v>5755</v>
      </c>
      <c r="G187" s="176" t="s">
        <v>376</v>
      </c>
      <c r="H187" s="177">
        <v>20</v>
      </c>
      <c r="I187" s="178"/>
      <c r="J187" s="179">
        <f t="shared" si="10"/>
        <v>0</v>
      </c>
      <c r="K187" s="175" t="s">
        <v>302</v>
      </c>
      <c r="L187" s="180"/>
      <c r="M187" s="181" t="s">
        <v>1</v>
      </c>
      <c r="N187" s="182" t="s">
        <v>41</v>
      </c>
      <c r="P187" s="147">
        <f t="shared" si="11"/>
        <v>0</v>
      </c>
      <c r="Q187" s="147">
        <v>4.0000000000000003E-5</v>
      </c>
      <c r="R187" s="147">
        <f t="shared" si="12"/>
        <v>8.0000000000000004E-4</v>
      </c>
      <c r="S187" s="147">
        <v>0</v>
      </c>
      <c r="T187" s="148">
        <f t="shared" si="13"/>
        <v>0</v>
      </c>
      <c r="AR187" s="149" t="s">
        <v>347</v>
      </c>
      <c r="AT187" s="149" t="s">
        <v>343</v>
      </c>
      <c r="AU187" s="149" t="s">
        <v>83</v>
      </c>
      <c r="AY187" s="17" t="s">
        <v>296</v>
      </c>
      <c r="BE187" s="150">
        <f t="shared" si="14"/>
        <v>0</v>
      </c>
      <c r="BF187" s="150">
        <f t="shared" si="15"/>
        <v>0</v>
      </c>
      <c r="BG187" s="150">
        <f t="shared" si="16"/>
        <v>0</v>
      </c>
      <c r="BH187" s="150">
        <f t="shared" si="17"/>
        <v>0</v>
      </c>
      <c r="BI187" s="150">
        <f t="shared" si="18"/>
        <v>0</v>
      </c>
      <c r="BJ187" s="17" t="s">
        <v>83</v>
      </c>
      <c r="BK187" s="150">
        <f t="shared" si="19"/>
        <v>0</v>
      </c>
      <c r="BL187" s="17" t="s">
        <v>107</v>
      </c>
      <c r="BM187" s="149" t="s">
        <v>5756</v>
      </c>
    </row>
    <row r="188" spans="2:65" s="1" customFormat="1" ht="16.5" customHeight="1">
      <c r="B188" s="32"/>
      <c r="C188" s="138" t="s">
        <v>695</v>
      </c>
      <c r="D188" s="138" t="s">
        <v>298</v>
      </c>
      <c r="E188" s="139" t="s">
        <v>3302</v>
      </c>
      <c r="F188" s="140" t="s">
        <v>5757</v>
      </c>
      <c r="G188" s="141" t="s">
        <v>376</v>
      </c>
      <c r="H188" s="142">
        <v>20</v>
      </c>
      <c r="I188" s="143"/>
      <c r="J188" s="144">
        <f t="shared" si="10"/>
        <v>0</v>
      </c>
      <c r="K188" s="140" t="s">
        <v>302</v>
      </c>
      <c r="L188" s="32"/>
      <c r="M188" s="145" t="s">
        <v>1</v>
      </c>
      <c r="N188" s="146" t="s">
        <v>41</v>
      </c>
      <c r="P188" s="147">
        <f t="shared" si="11"/>
        <v>0</v>
      </c>
      <c r="Q188" s="147">
        <v>0</v>
      </c>
      <c r="R188" s="147">
        <f t="shared" si="12"/>
        <v>0</v>
      </c>
      <c r="S188" s="147">
        <v>0</v>
      </c>
      <c r="T188" s="148">
        <f t="shared" si="13"/>
        <v>0</v>
      </c>
      <c r="AR188" s="149" t="s">
        <v>378</v>
      </c>
      <c r="AT188" s="149" t="s">
        <v>298</v>
      </c>
      <c r="AU188" s="149" t="s">
        <v>83</v>
      </c>
      <c r="AY188" s="17" t="s">
        <v>296</v>
      </c>
      <c r="BE188" s="150">
        <f t="shared" si="14"/>
        <v>0</v>
      </c>
      <c r="BF188" s="150">
        <f t="shared" si="15"/>
        <v>0</v>
      </c>
      <c r="BG188" s="150">
        <f t="shared" si="16"/>
        <v>0</v>
      </c>
      <c r="BH188" s="150">
        <f t="shared" si="17"/>
        <v>0</v>
      </c>
      <c r="BI188" s="150">
        <f t="shared" si="18"/>
        <v>0</v>
      </c>
      <c r="BJ188" s="17" t="s">
        <v>83</v>
      </c>
      <c r="BK188" s="150">
        <f t="shared" si="19"/>
        <v>0</v>
      </c>
      <c r="BL188" s="17" t="s">
        <v>378</v>
      </c>
      <c r="BM188" s="149" t="s">
        <v>5758</v>
      </c>
    </row>
    <row r="189" spans="2:65" s="1" customFormat="1" ht="24.2" customHeight="1">
      <c r="B189" s="32"/>
      <c r="C189" s="173" t="s">
        <v>718</v>
      </c>
      <c r="D189" s="173" t="s">
        <v>343</v>
      </c>
      <c r="E189" s="174" t="s">
        <v>5759</v>
      </c>
      <c r="F189" s="175" t="s">
        <v>5760</v>
      </c>
      <c r="G189" s="176" t="s">
        <v>376</v>
      </c>
      <c r="H189" s="177">
        <v>3000</v>
      </c>
      <c r="I189" s="178"/>
      <c r="J189" s="179">
        <f t="shared" si="10"/>
        <v>0</v>
      </c>
      <c r="K189" s="175" t="s">
        <v>302</v>
      </c>
      <c r="L189" s="180"/>
      <c r="M189" s="181" t="s">
        <v>1</v>
      </c>
      <c r="N189" s="182" t="s">
        <v>41</v>
      </c>
      <c r="P189" s="147">
        <f t="shared" si="11"/>
        <v>0</v>
      </c>
      <c r="Q189" s="147">
        <v>2.0000000000000002E-5</v>
      </c>
      <c r="R189" s="147">
        <f t="shared" si="12"/>
        <v>6.0000000000000005E-2</v>
      </c>
      <c r="S189" s="147">
        <v>0</v>
      </c>
      <c r="T189" s="148">
        <f t="shared" si="13"/>
        <v>0</v>
      </c>
      <c r="AR189" s="149" t="s">
        <v>479</v>
      </c>
      <c r="AT189" s="149" t="s">
        <v>343</v>
      </c>
      <c r="AU189" s="149" t="s">
        <v>83</v>
      </c>
      <c r="AY189" s="17" t="s">
        <v>296</v>
      </c>
      <c r="BE189" s="150">
        <f t="shared" si="14"/>
        <v>0</v>
      </c>
      <c r="BF189" s="150">
        <f t="shared" si="15"/>
        <v>0</v>
      </c>
      <c r="BG189" s="150">
        <f t="shared" si="16"/>
        <v>0</v>
      </c>
      <c r="BH189" s="150">
        <f t="shared" si="17"/>
        <v>0</v>
      </c>
      <c r="BI189" s="150">
        <f t="shared" si="18"/>
        <v>0</v>
      </c>
      <c r="BJ189" s="17" t="s">
        <v>83</v>
      </c>
      <c r="BK189" s="150">
        <f t="shared" si="19"/>
        <v>0</v>
      </c>
      <c r="BL189" s="17" t="s">
        <v>378</v>
      </c>
      <c r="BM189" s="149" t="s">
        <v>5761</v>
      </c>
    </row>
    <row r="190" spans="2:65" s="1" customFormat="1" ht="24.2" customHeight="1">
      <c r="B190" s="32"/>
      <c r="C190" s="138" t="s">
        <v>722</v>
      </c>
      <c r="D190" s="138" t="s">
        <v>298</v>
      </c>
      <c r="E190" s="139" t="s">
        <v>5762</v>
      </c>
      <c r="F190" s="140" t="s">
        <v>5763</v>
      </c>
      <c r="G190" s="141" t="s">
        <v>376</v>
      </c>
      <c r="H190" s="142">
        <v>3000</v>
      </c>
      <c r="I190" s="143"/>
      <c r="J190" s="144">
        <f t="shared" si="10"/>
        <v>0</v>
      </c>
      <c r="K190" s="140" t="s">
        <v>302</v>
      </c>
      <c r="L190" s="32"/>
      <c r="M190" s="145" t="s">
        <v>1</v>
      </c>
      <c r="N190" s="146" t="s">
        <v>41</v>
      </c>
      <c r="P190" s="147">
        <f t="shared" si="11"/>
        <v>0</v>
      </c>
      <c r="Q190" s="147">
        <v>0</v>
      </c>
      <c r="R190" s="147">
        <f t="shared" si="12"/>
        <v>0</v>
      </c>
      <c r="S190" s="147">
        <v>0</v>
      </c>
      <c r="T190" s="148">
        <f t="shared" si="13"/>
        <v>0</v>
      </c>
      <c r="AR190" s="149" t="s">
        <v>378</v>
      </c>
      <c r="AT190" s="149" t="s">
        <v>298</v>
      </c>
      <c r="AU190" s="149" t="s">
        <v>83</v>
      </c>
      <c r="AY190" s="17" t="s">
        <v>296</v>
      </c>
      <c r="BE190" s="150">
        <f t="shared" si="14"/>
        <v>0</v>
      </c>
      <c r="BF190" s="150">
        <f t="shared" si="15"/>
        <v>0</v>
      </c>
      <c r="BG190" s="150">
        <f t="shared" si="16"/>
        <v>0</v>
      </c>
      <c r="BH190" s="150">
        <f t="shared" si="17"/>
        <v>0</v>
      </c>
      <c r="BI190" s="150">
        <f t="shared" si="18"/>
        <v>0</v>
      </c>
      <c r="BJ190" s="17" t="s">
        <v>83</v>
      </c>
      <c r="BK190" s="150">
        <f t="shared" si="19"/>
        <v>0</v>
      </c>
      <c r="BL190" s="17" t="s">
        <v>378</v>
      </c>
      <c r="BM190" s="149" t="s">
        <v>5764</v>
      </c>
    </row>
    <row r="191" spans="2:65" s="1" customFormat="1" ht="24.2" customHeight="1">
      <c r="B191" s="32"/>
      <c r="C191" s="173" t="s">
        <v>738</v>
      </c>
      <c r="D191" s="173" t="s">
        <v>343</v>
      </c>
      <c r="E191" s="174" t="s">
        <v>5765</v>
      </c>
      <c r="F191" s="175" t="s">
        <v>5766</v>
      </c>
      <c r="G191" s="176" t="s">
        <v>376</v>
      </c>
      <c r="H191" s="177">
        <v>1000</v>
      </c>
      <c r="I191" s="178"/>
      <c r="J191" s="179">
        <f t="shared" si="10"/>
        <v>0</v>
      </c>
      <c r="K191" s="175" t="s">
        <v>302</v>
      </c>
      <c r="L191" s="180"/>
      <c r="M191" s="181" t="s">
        <v>1</v>
      </c>
      <c r="N191" s="182" t="s">
        <v>41</v>
      </c>
      <c r="P191" s="147">
        <f t="shared" si="11"/>
        <v>0</v>
      </c>
      <c r="Q191" s="147">
        <v>2.0000000000000002E-5</v>
      </c>
      <c r="R191" s="147">
        <f t="shared" si="12"/>
        <v>0.02</v>
      </c>
      <c r="S191" s="147">
        <v>0</v>
      </c>
      <c r="T191" s="148">
        <f t="shared" si="13"/>
        <v>0</v>
      </c>
      <c r="AR191" s="149" t="s">
        <v>479</v>
      </c>
      <c r="AT191" s="149" t="s">
        <v>343</v>
      </c>
      <c r="AU191" s="149" t="s">
        <v>83</v>
      </c>
      <c r="AY191" s="17" t="s">
        <v>296</v>
      </c>
      <c r="BE191" s="150">
        <f t="shared" si="14"/>
        <v>0</v>
      </c>
      <c r="BF191" s="150">
        <f t="shared" si="15"/>
        <v>0</v>
      </c>
      <c r="BG191" s="150">
        <f t="shared" si="16"/>
        <v>0</v>
      </c>
      <c r="BH191" s="150">
        <f t="shared" si="17"/>
        <v>0</v>
      </c>
      <c r="BI191" s="150">
        <f t="shared" si="18"/>
        <v>0</v>
      </c>
      <c r="BJ191" s="17" t="s">
        <v>83</v>
      </c>
      <c r="BK191" s="150">
        <f t="shared" si="19"/>
        <v>0</v>
      </c>
      <c r="BL191" s="17" t="s">
        <v>378</v>
      </c>
      <c r="BM191" s="149" t="s">
        <v>5767</v>
      </c>
    </row>
    <row r="192" spans="2:65" s="1" customFormat="1" ht="24.2" customHeight="1">
      <c r="B192" s="32"/>
      <c r="C192" s="138" t="s">
        <v>742</v>
      </c>
      <c r="D192" s="138" t="s">
        <v>298</v>
      </c>
      <c r="E192" s="139" t="s">
        <v>5762</v>
      </c>
      <c r="F192" s="140" t="s">
        <v>5763</v>
      </c>
      <c r="G192" s="141" t="s">
        <v>376</v>
      </c>
      <c r="H192" s="142">
        <v>1000</v>
      </c>
      <c r="I192" s="143"/>
      <c r="J192" s="144">
        <f t="shared" si="10"/>
        <v>0</v>
      </c>
      <c r="K192" s="140" t="s">
        <v>302</v>
      </c>
      <c r="L192" s="32"/>
      <c r="M192" s="145" t="s">
        <v>1</v>
      </c>
      <c r="N192" s="146" t="s">
        <v>41</v>
      </c>
      <c r="P192" s="147">
        <f t="shared" si="11"/>
        <v>0</v>
      </c>
      <c r="Q192" s="147">
        <v>0</v>
      </c>
      <c r="R192" s="147">
        <f t="shared" si="12"/>
        <v>0</v>
      </c>
      <c r="S192" s="147">
        <v>0</v>
      </c>
      <c r="T192" s="148">
        <f t="shared" si="13"/>
        <v>0</v>
      </c>
      <c r="AR192" s="149" t="s">
        <v>378</v>
      </c>
      <c r="AT192" s="149" t="s">
        <v>298</v>
      </c>
      <c r="AU192" s="149" t="s">
        <v>83</v>
      </c>
      <c r="AY192" s="17" t="s">
        <v>296</v>
      </c>
      <c r="BE192" s="150">
        <f t="shared" si="14"/>
        <v>0</v>
      </c>
      <c r="BF192" s="150">
        <f t="shared" si="15"/>
        <v>0</v>
      </c>
      <c r="BG192" s="150">
        <f t="shared" si="16"/>
        <v>0</v>
      </c>
      <c r="BH192" s="150">
        <f t="shared" si="17"/>
        <v>0</v>
      </c>
      <c r="BI192" s="150">
        <f t="shared" si="18"/>
        <v>0</v>
      </c>
      <c r="BJ192" s="17" t="s">
        <v>83</v>
      </c>
      <c r="BK192" s="150">
        <f t="shared" si="19"/>
        <v>0</v>
      </c>
      <c r="BL192" s="17" t="s">
        <v>378</v>
      </c>
      <c r="BM192" s="149" t="s">
        <v>5768</v>
      </c>
    </row>
    <row r="193" spans="2:65" s="11" customFormat="1" ht="25.9" customHeight="1">
      <c r="B193" s="126"/>
      <c r="D193" s="127" t="s">
        <v>75</v>
      </c>
      <c r="E193" s="128" t="s">
        <v>5769</v>
      </c>
      <c r="F193" s="128" t="s">
        <v>5770</v>
      </c>
      <c r="I193" s="129"/>
      <c r="J193" s="130">
        <f>BK193</f>
        <v>0</v>
      </c>
      <c r="L193" s="126"/>
      <c r="M193" s="131"/>
      <c r="P193" s="132">
        <f>SUM(P194:P200)</f>
        <v>0</v>
      </c>
      <c r="R193" s="132">
        <f>SUM(R194:R200)</f>
        <v>3.4000000000000002E-3</v>
      </c>
      <c r="T193" s="133">
        <f>SUM(T194:T200)</f>
        <v>0</v>
      </c>
      <c r="AR193" s="127" t="s">
        <v>83</v>
      </c>
      <c r="AT193" s="134" t="s">
        <v>75</v>
      </c>
      <c r="AU193" s="134" t="s">
        <v>76</v>
      </c>
      <c r="AY193" s="127" t="s">
        <v>296</v>
      </c>
      <c r="BK193" s="135">
        <f>SUM(BK194:BK200)</f>
        <v>0</v>
      </c>
    </row>
    <row r="194" spans="2:65" s="1" customFormat="1" ht="16.5" customHeight="1">
      <c r="B194" s="32"/>
      <c r="C194" s="173" t="s">
        <v>747</v>
      </c>
      <c r="D194" s="173" t="s">
        <v>343</v>
      </c>
      <c r="E194" s="174" t="s">
        <v>5771</v>
      </c>
      <c r="F194" s="175" t="s">
        <v>5772</v>
      </c>
      <c r="G194" s="176" t="s">
        <v>339</v>
      </c>
      <c r="H194" s="177">
        <v>40</v>
      </c>
      <c r="I194" s="178"/>
      <c r="J194" s="179">
        <f t="shared" ref="J194:J200" si="20">ROUND(I194*H194,2)</f>
        <v>0</v>
      </c>
      <c r="K194" s="175" t="s">
        <v>1</v>
      </c>
      <c r="L194" s="180"/>
      <c r="M194" s="181" t="s">
        <v>1</v>
      </c>
      <c r="N194" s="182" t="s">
        <v>41</v>
      </c>
      <c r="P194" s="147">
        <f t="shared" ref="P194:P200" si="21">O194*H194</f>
        <v>0</v>
      </c>
      <c r="Q194" s="147">
        <v>0</v>
      </c>
      <c r="R194" s="147">
        <f t="shared" ref="R194:R200" si="22">Q194*H194</f>
        <v>0</v>
      </c>
      <c r="S194" s="147">
        <v>0</v>
      </c>
      <c r="T194" s="148">
        <f t="shared" ref="T194:T200" si="23">S194*H194</f>
        <v>0</v>
      </c>
      <c r="AR194" s="149" t="s">
        <v>347</v>
      </c>
      <c r="AT194" s="149" t="s">
        <v>343</v>
      </c>
      <c r="AU194" s="149" t="s">
        <v>83</v>
      </c>
      <c r="AY194" s="17" t="s">
        <v>296</v>
      </c>
      <c r="BE194" s="150">
        <f t="shared" ref="BE194:BE200" si="24">IF(N194="základní",J194,0)</f>
        <v>0</v>
      </c>
      <c r="BF194" s="150">
        <f t="shared" ref="BF194:BF200" si="25">IF(N194="snížená",J194,0)</f>
        <v>0</v>
      </c>
      <c r="BG194" s="150">
        <f t="shared" ref="BG194:BG200" si="26">IF(N194="zákl. přenesená",J194,0)</f>
        <v>0</v>
      </c>
      <c r="BH194" s="150">
        <f t="shared" ref="BH194:BH200" si="27">IF(N194="sníž. přenesená",J194,0)</f>
        <v>0</v>
      </c>
      <c r="BI194" s="150">
        <f t="shared" ref="BI194:BI200" si="28">IF(N194="nulová",J194,0)</f>
        <v>0</v>
      </c>
      <c r="BJ194" s="17" t="s">
        <v>83</v>
      </c>
      <c r="BK194" s="150">
        <f t="shared" ref="BK194:BK200" si="29">ROUND(I194*H194,2)</f>
        <v>0</v>
      </c>
      <c r="BL194" s="17" t="s">
        <v>107</v>
      </c>
      <c r="BM194" s="149" t="s">
        <v>5773</v>
      </c>
    </row>
    <row r="195" spans="2:65" s="1" customFormat="1" ht="21.75" customHeight="1">
      <c r="B195" s="32"/>
      <c r="C195" s="138" t="s">
        <v>751</v>
      </c>
      <c r="D195" s="138" t="s">
        <v>298</v>
      </c>
      <c r="E195" s="139" t="s">
        <v>3718</v>
      </c>
      <c r="F195" s="140" t="s">
        <v>5735</v>
      </c>
      <c r="G195" s="141" t="s">
        <v>339</v>
      </c>
      <c r="H195" s="142">
        <v>40</v>
      </c>
      <c r="I195" s="143"/>
      <c r="J195" s="144">
        <f t="shared" si="20"/>
        <v>0</v>
      </c>
      <c r="K195" s="140" t="s">
        <v>302</v>
      </c>
      <c r="L195" s="32"/>
      <c r="M195" s="145" t="s">
        <v>1</v>
      </c>
      <c r="N195" s="146" t="s">
        <v>41</v>
      </c>
      <c r="P195" s="147">
        <f t="shared" si="21"/>
        <v>0</v>
      </c>
      <c r="Q195" s="147">
        <v>0</v>
      </c>
      <c r="R195" s="147">
        <f t="shared" si="22"/>
        <v>0</v>
      </c>
      <c r="S195" s="147">
        <v>0</v>
      </c>
      <c r="T195" s="148">
        <f t="shared" si="23"/>
        <v>0</v>
      </c>
      <c r="AR195" s="149" t="s">
        <v>107</v>
      </c>
      <c r="AT195" s="149" t="s">
        <v>298</v>
      </c>
      <c r="AU195" s="149" t="s">
        <v>83</v>
      </c>
      <c r="AY195" s="17" t="s">
        <v>296</v>
      </c>
      <c r="BE195" s="150">
        <f t="shared" si="24"/>
        <v>0</v>
      </c>
      <c r="BF195" s="150">
        <f t="shared" si="25"/>
        <v>0</v>
      </c>
      <c r="BG195" s="150">
        <f t="shared" si="26"/>
        <v>0</v>
      </c>
      <c r="BH195" s="150">
        <f t="shared" si="27"/>
        <v>0</v>
      </c>
      <c r="BI195" s="150">
        <f t="shared" si="28"/>
        <v>0</v>
      </c>
      <c r="BJ195" s="17" t="s">
        <v>83</v>
      </c>
      <c r="BK195" s="150">
        <f t="shared" si="29"/>
        <v>0</v>
      </c>
      <c r="BL195" s="17" t="s">
        <v>107</v>
      </c>
      <c r="BM195" s="149" t="s">
        <v>5774</v>
      </c>
    </row>
    <row r="196" spans="2:65" s="1" customFormat="1" ht="21.75" customHeight="1">
      <c r="B196" s="32"/>
      <c r="C196" s="173" t="s">
        <v>756</v>
      </c>
      <c r="D196" s="173" t="s">
        <v>343</v>
      </c>
      <c r="E196" s="174" t="s">
        <v>5775</v>
      </c>
      <c r="F196" s="175" t="s">
        <v>5776</v>
      </c>
      <c r="G196" s="176" t="s">
        <v>339</v>
      </c>
      <c r="H196" s="177">
        <v>20</v>
      </c>
      <c r="I196" s="178"/>
      <c r="J196" s="179">
        <f t="shared" si="20"/>
        <v>0</v>
      </c>
      <c r="K196" s="175" t="s">
        <v>302</v>
      </c>
      <c r="L196" s="180"/>
      <c r="M196" s="181" t="s">
        <v>1</v>
      </c>
      <c r="N196" s="182" t="s">
        <v>41</v>
      </c>
      <c r="P196" s="147">
        <f t="shared" si="21"/>
        <v>0</v>
      </c>
      <c r="Q196" s="147">
        <v>1.7000000000000001E-4</v>
      </c>
      <c r="R196" s="147">
        <f t="shared" si="22"/>
        <v>3.4000000000000002E-3</v>
      </c>
      <c r="S196" s="147">
        <v>0</v>
      </c>
      <c r="T196" s="148">
        <f t="shared" si="23"/>
        <v>0</v>
      </c>
      <c r="AR196" s="149" t="s">
        <v>347</v>
      </c>
      <c r="AT196" s="149" t="s">
        <v>343</v>
      </c>
      <c r="AU196" s="149" t="s">
        <v>83</v>
      </c>
      <c r="AY196" s="17" t="s">
        <v>296</v>
      </c>
      <c r="BE196" s="150">
        <f t="shared" si="24"/>
        <v>0</v>
      </c>
      <c r="BF196" s="150">
        <f t="shared" si="25"/>
        <v>0</v>
      </c>
      <c r="BG196" s="150">
        <f t="shared" si="26"/>
        <v>0</v>
      </c>
      <c r="BH196" s="150">
        <f t="shared" si="27"/>
        <v>0</v>
      </c>
      <c r="BI196" s="150">
        <f t="shared" si="28"/>
        <v>0</v>
      </c>
      <c r="BJ196" s="17" t="s">
        <v>83</v>
      </c>
      <c r="BK196" s="150">
        <f t="shared" si="29"/>
        <v>0</v>
      </c>
      <c r="BL196" s="17" t="s">
        <v>107</v>
      </c>
      <c r="BM196" s="149" t="s">
        <v>5777</v>
      </c>
    </row>
    <row r="197" spans="2:65" s="1" customFormat="1" ht="24.2" customHeight="1">
      <c r="B197" s="32"/>
      <c r="C197" s="138" t="s">
        <v>764</v>
      </c>
      <c r="D197" s="138" t="s">
        <v>298</v>
      </c>
      <c r="E197" s="139" t="s">
        <v>4080</v>
      </c>
      <c r="F197" s="140" t="s">
        <v>5752</v>
      </c>
      <c r="G197" s="141" t="s">
        <v>339</v>
      </c>
      <c r="H197" s="142">
        <v>10</v>
      </c>
      <c r="I197" s="143"/>
      <c r="J197" s="144">
        <f t="shared" si="20"/>
        <v>0</v>
      </c>
      <c r="K197" s="140" t="s">
        <v>302</v>
      </c>
      <c r="L197" s="32"/>
      <c r="M197" s="145" t="s">
        <v>1</v>
      </c>
      <c r="N197" s="146" t="s">
        <v>41</v>
      </c>
      <c r="P197" s="147">
        <f t="shared" si="21"/>
        <v>0</v>
      </c>
      <c r="Q197" s="147">
        <v>0</v>
      </c>
      <c r="R197" s="147">
        <f t="shared" si="22"/>
        <v>0</v>
      </c>
      <c r="S197" s="147">
        <v>0</v>
      </c>
      <c r="T197" s="148">
        <f t="shared" si="23"/>
        <v>0</v>
      </c>
      <c r="AR197" s="149" t="s">
        <v>378</v>
      </c>
      <c r="AT197" s="149" t="s">
        <v>298</v>
      </c>
      <c r="AU197" s="149" t="s">
        <v>83</v>
      </c>
      <c r="AY197" s="17" t="s">
        <v>296</v>
      </c>
      <c r="BE197" s="150">
        <f t="shared" si="24"/>
        <v>0</v>
      </c>
      <c r="BF197" s="150">
        <f t="shared" si="25"/>
        <v>0</v>
      </c>
      <c r="BG197" s="150">
        <f t="shared" si="26"/>
        <v>0</v>
      </c>
      <c r="BH197" s="150">
        <f t="shared" si="27"/>
        <v>0</v>
      </c>
      <c r="BI197" s="150">
        <f t="shared" si="28"/>
        <v>0</v>
      </c>
      <c r="BJ197" s="17" t="s">
        <v>83</v>
      </c>
      <c r="BK197" s="150">
        <f t="shared" si="29"/>
        <v>0</v>
      </c>
      <c r="BL197" s="17" t="s">
        <v>378</v>
      </c>
      <c r="BM197" s="149" t="s">
        <v>5778</v>
      </c>
    </row>
    <row r="198" spans="2:65" s="1" customFormat="1" ht="24.2" customHeight="1">
      <c r="B198" s="32"/>
      <c r="C198" s="138" t="s">
        <v>770</v>
      </c>
      <c r="D198" s="138" t="s">
        <v>298</v>
      </c>
      <c r="E198" s="139" t="s">
        <v>5779</v>
      </c>
      <c r="F198" s="140" t="s">
        <v>5780</v>
      </c>
      <c r="G198" s="141" t="s">
        <v>339</v>
      </c>
      <c r="H198" s="142">
        <v>10</v>
      </c>
      <c r="I198" s="143"/>
      <c r="J198" s="144">
        <f t="shared" si="20"/>
        <v>0</v>
      </c>
      <c r="K198" s="140" t="s">
        <v>302</v>
      </c>
      <c r="L198" s="32"/>
      <c r="M198" s="145" t="s">
        <v>1</v>
      </c>
      <c r="N198" s="146" t="s">
        <v>41</v>
      </c>
      <c r="P198" s="147">
        <f t="shared" si="21"/>
        <v>0</v>
      </c>
      <c r="Q198" s="147">
        <v>0</v>
      </c>
      <c r="R198" s="147">
        <f t="shared" si="22"/>
        <v>0</v>
      </c>
      <c r="S198" s="147">
        <v>0</v>
      </c>
      <c r="T198" s="148">
        <f t="shared" si="23"/>
        <v>0</v>
      </c>
      <c r="AR198" s="149" t="s">
        <v>378</v>
      </c>
      <c r="AT198" s="149" t="s">
        <v>298</v>
      </c>
      <c r="AU198" s="149" t="s">
        <v>83</v>
      </c>
      <c r="AY198" s="17" t="s">
        <v>296</v>
      </c>
      <c r="BE198" s="150">
        <f t="shared" si="24"/>
        <v>0</v>
      </c>
      <c r="BF198" s="150">
        <f t="shared" si="25"/>
        <v>0</v>
      </c>
      <c r="BG198" s="150">
        <f t="shared" si="26"/>
        <v>0</v>
      </c>
      <c r="BH198" s="150">
        <f t="shared" si="27"/>
        <v>0</v>
      </c>
      <c r="BI198" s="150">
        <f t="shared" si="28"/>
        <v>0</v>
      </c>
      <c r="BJ198" s="17" t="s">
        <v>83</v>
      </c>
      <c r="BK198" s="150">
        <f t="shared" si="29"/>
        <v>0</v>
      </c>
      <c r="BL198" s="17" t="s">
        <v>378</v>
      </c>
      <c r="BM198" s="149" t="s">
        <v>5781</v>
      </c>
    </row>
    <row r="199" spans="2:65" s="1" customFormat="1" ht="33" customHeight="1">
      <c r="B199" s="32"/>
      <c r="C199" s="173" t="s">
        <v>775</v>
      </c>
      <c r="D199" s="173" t="s">
        <v>343</v>
      </c>
      <c r="E199" s="174" t="s">
        <v>5782</v>
      </c>
      <c r="F199" s="175" t="s">
        <v>5783</v>
      </c>
      <c r="G199" s="176" t="s">
        <v>376</v>
      </c>
      <c r="H199" s="177">
        <v>1</v>
      </c>
      <c r="I199" s="178"/>
      <c r="J199" s="179">
        <f t="shared" si="20"/>
        <v>0</v>
      </c>
      <c r="K199" s="175" t="s">
        <v>1</v>
      </c>
      <c r="L199" s="180"/>
      <c r="M199" s="181" t="s">
        <v>1</v>
      </c>
      <c r="N199" s="182" t="s">
        <v>41</v>
      </c>
      <c r="P199" s="147">
        <f t="shared" si="21"/>
        <v>0</v>
      </c>
      <c r="Q199" s="147">
        <v>0</v>
      </c>
      <c r="R199" s="147">
        <f t="shared" si="22"/>
        <v>0</v>
      </c>
      <c r="S199" s="147">
        <v>0</v>
      </c>
      <c r="T199" s="148">
        <f t="shared" si="23"/>
        <v>0</v>
      </c>
      <c r="AR199" s="149" t="s">
        <v>347</v>
      </c>
      <c r="AT199" s="149" t="s">
        <v>343</v>
      </c>
      <c r="AU199" s="149" t="s">
        <v>83</v>
      </c>
      <c r="AY199" s="17" t="s">
        <v>296</v>
      </c>
      <c r="BE199" s="150">
        <f t="shared" si="24"/>
        <v>0</v>
      </c>
      <c r="BF199" s="150">
        <f t="shared" si="25"/>
        <v>0</v>
      </c>
      <c r="BG199" s="150">
        <f t="shared" si="26"/>
        <v>0</v>
      </c>
      <c r="BH199" s="150">
        <f t="shared" si="27"/>
        <v>0</v>
      </c>
      <c r="BI199" s="150">
        <f t="shared" si="28"/>
        <v>0</v>
      </c>
      <c r="BJ199" s="17" t="s">
        <v>83</v>
      </c>
      <c r="BK199" s="150">
        <f t="shared" si="29"/>
        <v>0</v>
      </c>
      <c r="BL199" s="17" t="s">
        <v>107</v>
      </c>
      <c r="BM199" s="149" t="s">
        <v>5784</v>
      </c>
    </row>
    <row r="200" spans="2:65" s="1" customFormat="1" ht="24.2" customHeight="1">
      <c r="B200" s="32"/>
      <c r="C200" s="138" t="s">
        <v>781</v>
      </c>
      <c r="D200" s="138" t="s">
        <v>298</v>
      </c>
      <c r="E200" s="139" t="s">
        <v>5785</v>
      </c>
      <c r="F200" s="140" t="s">
        <v>5786</v>
      </c>
      <c r="G200" s="141" t="s">
        <v>376</v>
      </c>
      <c r="H200" s="142">
        <v>1</v>
      </c>
      <c r="I200" s="143"/>
      <c r="J200" s="144">
        <f t="shared" si="20"/>
        <v>0</v>
      </c>
      <c r="K200" s="140" t="s">
        <v>302</v>
      </c>
      <c r="L200" s="32"/>
      <c r="M200" s="145" t="s">
        <v>1</v>
      </c>
      <c r="N200" s="146" t="s">
        <v>41</v>
      </c>
      <c r="P200" s="147">
        <f t="shared" si="21"/>
        <v>0</v>
      </c>
      <c r="Q200" s="147">
        <v>0</v>
      </c>
      <c r="R200" s="147">
        <f t="shared" si="22"/>
        <v>0</v>
      </c>
      <c r="S200" s="147">
        <v>0</v>
      </c>
      <c r="T200" s="148">
        <f t="shared" si="23"/>
        <v>0</v>
      </c>
      <c r="AR200" s="149" t="s">
        <v>378</v>
      </c>
      <c r="AT200" s="149" t="s">
        <v>298</v>
      </c>
      <c r="AU200" s="149" t="s">
        <v>83</v>
      </c>
      <c r="AY200" s="17" t="s">
        <v>296</v>
      </c>
      <c r="BE200" s="150">
        <f t="shared" si="24"/>
        <v>0</v>
      </c>
      <c r="BF200" s="150">
        <f t="shared" si="25"/>
        <v>0</v>
      </c>
      <c r="BG200" s="150">
        <f t="shared" si="26"/>
        <v>0</v>
      </c>
      <c r="BH200" s="150">
        <f t="shared" si="27"/>
        <v>0</v>
      </c>
      <c r="BI200" s="150">
        <f t="shared" si="28"/>
        <v>0</v>
      </c>
      <c r="BJ200" s="17" t="s">
        <v>83</v>
      </c>
      <c r="BK200" s="150">
        <f t="shared" si="29"/>
        <v>0</v>
      </c>
      <c r="BL200" s="17" t="s">
        <v>378</v>
      </c>
      <c r="BM200" s="149" t="s">
        <v>5787</v>
      </c>
    </row>
    <row r="201" spans="2:65" s="11" customFormat="1" ht="25.9" customHeight="1">
      <c r="B201" s="126"/>
      <c r="D201" s="127" t="s">
        <v>75</v>
      </c>
      <c r="E201" s="128" t="s">
        <v>5788</v>
      </c>
      <c r="F201" s="128" t="s">
        <v>5789</v>
      </c>
      <c r="I201" s="129"/>
      <c r="J201" s="130">
        <f>BK201</f>
        <v>0</v>
      </c>
      <c r="L201" s="126"/>
      <c r="M201" s="131"/>
      <c r="P201" s="132">
        <f>SUM(P202:P213)</f>
        <v>0</v>
      </c>
      <c r="R201" s="132">
        <f>SUM(R202:R213)</f>
        <v>3.3300000000000003E-2</v>
      </c>
      <c r="T201" s="133">
        <f>SUM(T202:T213)</f>
        <v>0</v>
      </c>
      <c r="AR201" s="127" t="s">
        <v>83</v>
      </c>
      <c r="AT201" s="134" t="s">
        <v>75</v>
      </c>
      <c r="AU201" s="134" t="s">
        <v>76</v>
      </c>
      <c r="AY201" s="127" t="s">
        <v>296</v>
      </c>
      <c r="BK201" s="135">
        <f>SUM(BK202:BK213)</f>
        <v>0</v>
      </c>
    </row>
    <row r="202" spans="2:65" s="1" customFormat="1" ht="67.150000000000006" customHeight="1">
      <c r="B202" s="32"/>
      <c r="C202" s="173" t="s">
        <v>785</v>
      </c>
      <c r="D202" s="173" t="s">
        <v>343</v>
      </c>
      <c r="E202" s="174" t="s">
        <v>5790</v>
      </c>
      <c r="F202" s="175" t="s">
        <v>7185</v>
      </c>
      <c r="G202" s="176" t="s">
        <v>1102</v>
      </c>
      <c r="H202" s="177">
        <v>1</v>
      </c>
      <c r="I202" s="178"/>
      <c r="J202" s="179">
        <f t="shared" ref="J202:J213" si="30">ROUND(I202*H202,2)</f>
        <v>0</v>
      </c>
      <c r="K202" s="175" t="s">
        <v>1</v>
      </c>
      <c r="L202" s="180"/>
      <c r="M202" s="181" t="s">
        <v>1</v>
      </c>
      <c r="N202" s="182" t="s">
        <v>41</v>
      </c>
      <c r="P202" s="147">
        <f t="shared" ref="P202:P213" si="31">O202*H202</f>
        <v>0</v>
      </c>
      <c r="Q202" s="147">
        <v>0</v>
      </c>
      <c r="R202" s="147">
        <f t="shared" ref="R202:R213" si="32">Q202*H202</f>
        <v>0</v>
      </c>
      <c r="S202" s="147">
        <v>0</v>
      </c>
      <c r="T202" s="148">
        <f t="shared" ref="T202:T213" si="33">S202*H202</f>
        <v>0</v>
      </c>
      <c r="AR202" s="149" t="s">
        <v>347</v>
      </c>
      <c r="AT202" s="149" t="s">
        <v>343</v>
      </c>
      <c r="AU202" s="149" t="s">
        <v>83</v>
      </c>
      <c r="AY202" s="17" t="s">
        <v>296</v>
      </c>
      <c r="BE202" s="150">
        <f t="shared" ref="BE202:BE213" si="34">IF(N202="základní",J202,0)</f>
        <v>0</v>
      </c>
      <c r="BF202" s="150">
        <f t="shared" ref="BF202:BF213" si="35">IF(N202="snížená",J202,0)</f>
        <v>0</v>
      </c>
      <c r="BG202" s="150">
        <f t="shared" ref="BG202:BG213" si="36">IF(N202="zákl. přenesená",J202,0)</f>
        <v>0</v>
      </c>
      <c r="BH202" s="150">
        <f t="shared" ref="BH202:BH213" si="37">IF(N202="sníž. přenesená",J202,0)</f>
        <v>0</v>
      </c>
      <c r="BI202" s="150">
        <f t="shared" ref="BI202:BI213" si="38">IF(N202="nulová",J202,0)</f>
        <v>0</v>
      </c>
      <c r="BJ202" s="17" t="s">
        <v>83</v>
      </c>
      <c r="BK202" s="150">
        <f t="shared" ref="BK202:BK213" si="39">ROUND(I202*H202,2)</f>
        <v>0</v>
      </c>
      <c r="BL202" s="17" t="s">
        <v>107</v>
      </c>
      <c r="BM202" s="149" t="s">
        <v>5791</v>
      </c>
    </row>
    <row r="203" spans="2:65" s="1" customFormat="1" ht="37.9" customHeight="1">
      <c r="B203" s="32"/>
      <c r="C203" s="173" t="s">
        <v>792</v>
      </c>
      <c r="D203" s="173" t="s">
        <v>343</v>
      </c>
      <c r="E203" s="174" t="s">
        <v>5792</v>
      </c>
      <c r="F203" s="175" t="s">
        <v>5793</v>
      </c>
      <c r="G203" s="176" t="s">
        <v>1102</v>
      </c>
      <c r="H203" s="177">
        <v>1</v>
      </c>
      <c r="I203" s="178"/>
      <c r="J203" s="179">
        <f t="shared" si="30"/>
        <v>0</v>
      </c>
      <c r="K203" s="175" t="s">
        <v>1</v>
      </c>
      <c r="L203" s="180"/>
      <c r="M203" s="181" t="s">
        <v>1</v>
      </c>
      <c r="N203" s="182" t="s">
        <v>41</v>
      </c>
      <c r="P203" s="147">
        <f t="shared" si="31"/>
        <v>0</v>
      </c>
      <c r="Q203" s="147">
        <v>0</v>
      </c>
      <c r="R203" s="147">
        <f t="shared" si="32"/>
        <v>0</v>
      </c>
      <c r="S203" s="147">
        <v>0</v>
      </c>
      <c r="T203" s="148">
        <f t="shared" si="33"/>
        <v>0</v>
      </c>
      <c r="AR203" s="149" t="s">
        <v>347</v>
      </c>
      <c r="AT203" s="149" t="s">
        <v>343</v>
      </c>
      <c r="AU203" s="149" t="s">
        <v>83</v>
      </c>
      <c r="AY203" s="17" t="s">
        <v>296</v>
      </c>
      <c r="BE203" s="150">
        <f t="shared" si="34"/>
        <v>0</v>
      </c>
      <c r="BF203" s="150">
        <f t="shared" si="35"/>
        <v>0</v>
      </c>
      <c r="BG203" s="150">
        <f t="shared" si="36"/>
        <v>0</v>
      </c>
      <c r="BH203" s="150">
        <f t="shared" si="37"/>
        <v>0</v>
      </c>
      <c r="BI203" s="150">
        <f t="shared" si="38"/>
        <v>0</v>
      </c>
      <c r="BJ203" s="17" t="s">
        <v>83</v>
      </c>
      <c r="BK203" s="150">
        <f t="shared" si="39"/>
        <v>0</v>
      </c>
      <c r="BL203" s="17" t="s">
        <v>107</v>
      </c>
      <c r="BM203" s="149" t="s">
        <v>5794</v>
      </c>
    </row>
    <row r="204" spans="2:65" s="1" customFormat="1" ht="76.900000000000006" customHeight="1">
      <c r="B204" s="32"/>
      <c r="C204" s="173" t="s">
        <v>797</v>
      </c>
      <c r="D204" s="173" t="s">
        <v>343</v>
      </c>
      <c r="E204" s="174" t="s">
        <v>5795</v>
      </c>
      <c r="F204" s="175" t="s">
        <v>7184</v>
      </c>
      <c r="G204" s="176" t="s">
        <v>1102</v>
      </c>
      <c r="H204" s="177">
        <v>1</v>
      </c>
      <c r="I204" s="178"/>
      <c r="J204" s="179">
        <f t="shared" si="30"/>
        <v>0</v>
      </c>
      <c r="K204" s="175" t="s">
        <v>1</v>
      </c>
      <c r="L204" s="180"/>
      <c r="M204" s="181" t="s">
        <v>1</v>
      </c>
      <c r="N204" s="182" t="s">
        <v>41</v>
      </c>
      <c r="P204" s="147">
        <f t="shared" si="31"/>
        <v>0</v>
      </c>
      <c r="Q204" s="147">
        <v>0</v>
      </c>
      <c r="R204" s="147">
        <f t="shared" si="32"/>
        <v>0</v>
      </c>
      <c r="S204" s="147">
        <v>0</v>
      </c>
      <c r="T204" s="148">
        <f t="shared" si="33"/>
        <v>0</v>
      </c>
      <c r="AR204" s="149" t="s">
        <v>347</v>
      </c>
      <c r="AT204" s="149" t="s">
        <v>343</v>
      </c>
      <c r="AU204" s="149" t="s">
        <v>83</v>
      </c>
      <c r="AY204" s="17" t="s">
        <v>296</v>
      </c>
      <c r="BE204" s="150">
        <f t="shared" si="34"/>
        <v>0</v>
      </c>
      <c r="BF204" s="150">
        <f t="shared" si="35"/>
        <v>0</v>
      </c>
      <c r="BG204" s="150">
        <f t="shared" si="36"/>
        <v>0</v>
      </c>
      <c r="BH204" s="150">
        <f t="shared" si="37"/>
        <v>0</v>
      </c>
      <c r="BI204" s="150">
        <f t="shared" si="38"/>
        <v>0</v>
      </c>
      <c r="BJ204" s="17" t="s">
        <v>83</v>
      </c>
      <c r="BK204" s="150">
        <f t="shared" si="39"/>
        <v>0</v>
      </c>
      <c r="BL204" s="17" t="s">
        <v>107</v>
      </c>
      <c r="BM204" s="149" t="s">
        <v>5796</v>
      </c>
    </row>
    <row r="205" spans="2:65" s="1" customFormat="1" ht="37.9" customHeight="1">
      <c r="B205" s="32"/>
      <c r="C205" s="173" t="s">
        <v>821</v>
      </c>
      <c r="D205" s="173" t="s">
        <v>343</v>
      </c>
      <c r="E205" s="174" t="s">
        <v>5797</v>
      </c>
      <c r="F205" s="175" t="s">
        <v>5798</v>
      </c>
      <c r="G205" s="176" t="s">
        <v>1102</v>
      </c>
      <c r="H205" s="177">
        <v>1</v>
      </c>
      <c r="I205" s="178"/>
      <c r="J205" s="179">
        <f t="shared" si="30"/>
        <v>0</v>
      </c>
      <c r="K205" s="175" t="s">
        <v>1</v>
      </c>
      <c r="L205" s="180"/>
      <c r="M205" s="181" t="s">
        <v>1</v>
      </c>
      <c r="N205" s="182" t="s">
        <v>41</v>
      </c>
      <c r="P205" s="147">
        <f t="shared" si="31"/>
        <v>0</v>
      </c>
      <c r="Q205" s="147">
        <v>0</v>
      </c>
      <c r="R205" s="147">
        <f t="shared" si="32"/>
        <v>0</v>
      </c>
      <c r="S205" s="147">
        <v>0</v>
      </c>
      <c r="T205" s="148">
        <f t="shared" si="33"/>
        <v>0</v>
      </c>
      <c r="AR205" s="149" t="s">
        <v>347</v>
      </c>
      <c r="AT205" s="149" t="s">
        <v>343</v>
      </c>
      <c r="AU205" s="149" t="s">
        <v>83</v>
      </c>
      <c r="AY205" s="17" t="s">
        <v>296</v>
      </c>
      <c r="BE205" s="150">
        <f t="shared" si="34"/>
        <v>0</v>
      </c>
      <c r="BF205" s="150">
        <f t="shared" si="35"/>
        <v>0</v>
      </c>
      <c r="BG205" s="150">
        <f t="shared" si="36"/>
        <v>0</v>
      </c>
      <c r="BH205" s="150">
        <f t="shared" si="37"/>
        <v>0</v>
      </c>
      <c r="BI205" s="150">
        <f t="shared" si="38"/>
        <v>0</v>
      </c>
      <c r="BJ205" s="17" t="s">
        <v>83</v>
      </c>
      <c r="BK205" s="150">
        <f t="shared" si="39"/>
        <v>0</v>
      </c>
      <c r="BL205" s="17" t="s">
        <v>107</v>
      </c>
      <c r="BM205" s="149" t="s">
        <v>5799</v>
      </c>
    </row>
    <row r="206" spans="2:65" s="1" customFormat="1" ht="49.15" customHeight="1">
      <c r="B206" s="32"/>
      <c r="C206" s="173" t="s">
        <v>841</v>
      </c>
      <c r="D206" s="173" t="s">
        <v>343</v>
      </c>
      <c r="E206" s="174" t="s">
        <v>5800</v>
      </c>
      <c r="F206" s="175" t="s">
        <v>5801</v>
      </c>
      <c r="G206" s="176" t="s">
        <v>1102</v>
      </c>
      <c r="H206" s="177">
        <v>1</v>
      </c>
      <c r="I206" s="178"/>
      <c r="J206" s="179">
        <f t="shared" si="30"/>
        <v>0</v>
      </c>
      <c r="K206" s="175" t="s">
        <v>1</v>
      </c>
      <c r="L206" s="180"/>
      <c r="M206" s="181" t="s">
        <v>1</v>
      </c>
      <c r="N206" s="182" t="s">
        <v>41</v>
      </c>
      <c r="P206" s="147">
        <f t="shared" si="31"/>
        <v>0</v>
      </c>
      <c r="Q206" s="147">
        <v>0</v>
      </c>
      <c r="R206" s="147">
        <f t="shared" si="32"/>
        <v>0</v>
      </c>
      <c r="S206" s="147">
        <v>0</v>
      </c>
      <c r="T206" s="148">
        <f t="shared" si="33"/>
        <v>0</v>
      </c>
      <c r="AR206" s="149" t="s">
        <v>347</v>
      </c>
      <c r="AT206" s="149" t="s">
        <v>343</v>
      </c>
      <c r="AU206" s="149" t="s">
        <v>83</v>
      </c>
      <c r="AY206" s="17" t="s">
        <v>296</v>
      </c>
      <c r="BE206" s="150">
        <f t="shared" si="34"/>
        <v>0</v>
      </c>
      <c r="BF206" s="150">
        <f t="shared" si="35"/>
        <v>0</v>
      </c>
      <c r="BG206" s="150">
        <f t="shared" si="36"/>
        <v>0</v>
      </c>
      <c r="BH206" s="150">
        <f t="shared" si="37"/>
        <v>0</v>
      </c>
      <c r="BI206" s="150">
        <f t="shared" si="38"/>
        <v>0</v>
      </c>
      <c r="BJ206" s="17" t="s">
        <v>83</v>
      </c>
      <c r="BK206" s="150">
        <f t="shared" si="39"/>
        <v>0</v>
      </c>
      <c r="BL206" s="17" t="s">
        <v>107</v>
      </c>
      <c r="BM206" s="149" t="s">
        <v>5802</v>
      </c>
    </row>
    <row r="207" spans="2:65" s="1" customFormat="1" ht="33" customHeight="1">
      <c r="B207" s="32"/>
      <c r="C207" s="173" t="s">
        <v>845</v>
      </c>
      <c r="D207" s="173" t="s">
        <v>343</v>
      </c>
      <c r="E207" s="174" t="s">
        <v>5803</v>
      </c>
      <c r="F207" s="175" t="s">
        <v>5804</v>
      </c>
      <c r="G207" s="176" t="s">
        <v>376</v>
      </c>
      <c r="H207" s="177">
        <v>1</v>
      </c>
      <c r="I207" s="178"/>
      <c r="J207" s="179">
        <f t="shared" si="30"/>
        <v>0</v>
      </c>
      <c r="K207" s="175" t="s">
        <v>302</v>
      </c>
      <c r="L207" s="180"/>
      <c r="M207" s="181" t="s">
        <v>1</v>
      </c>
      <c r="N207" s="182" t="s">
        <v>41</v>
      </c>
      <c r="P207" s="147">
        <f t="shared" si="31"/>
        <v>0</v>
      </c>
      <c r="Q207" s="147">
        <v>3.3300000000000003E-2</v>
      </c>
      <c r="R207" s="147">
        <f t="shared" si="32"/>
        <v>3.3300000000000003E-2</v>
      </c>
      <c r="S207" s="147">
        <v>0</v>
      </c>
      <c r="T207" s="148">
        <f t="shared" si="33"/>
        <v>0</v>
      </c>
      <c r="AR207" s="149" t="s">
        <v>347</v>
      </c>
      <c r="AT207" s="149" t="s">
        <v>343</v>
      </c>
      <c r="AU207" s="149" t="s">
        <v>83</v>
      </c>
      <c r="AY207" s="17" t="s">
        <v>296</v>
      </c>
      <c r="BE207" s="150">
        <f t="shared" si="34"/>
        <v>0</v>
      </c>
      <c r="BF207" s="150">
        <f t="shared" si="35"/>
        <v>0</v>
      </c>
      <c r="BG207" s="150">
        <f t="shared" si="36"/>
        <v>0</v>
      </c>
      <c r="BH207" s="150">
        <f t="shared" si="37"/>
        <v>0</v>
      </c>
      <c r="BI207" s="150">
        <f t="shared" si="38"/>
        <v>0</v>
      </c>
      <c r="BJ207" s="17" t="s">
        <v>83</v>
      </c>
      <c r="BK207" s="150">
        <f t="shared" si="39"/>
        <v>0</v>
      </c>
      <c r="BL207" s="17" t="s">
        <v>107</v>
      </c>
      <c r="BM207" s="149" t="s">
        <v>5805</v>
      </c>
    </row>
    <row r="208" spans="2:65" s="1" customFormat="1" ht="16.5" customHeight="1">
      <c r="B208" s="32"/>
      <c r="C208" s="138" t="s">
        <v>850</v>
      </c>
      <c r="D208" s="138" t="s">
        <v>298</v>
      </c>
      <c r="E208" s="139" t="s">
        <v>5806</v>
      </c>
      <c r="F208" s="140" t="s">
        <v>5807</v>
      </c>
      <c r="G208" s="141" t="s">
        <v>376</v>
      </c>
      <c r="H208" s="142">
        <v>1</v>
      </c>
      <c r="I208" s="143"/>
      <c r="J208" s="144">
        <f t="shared" si="30"/>
        <v>0</v>
      </c>
      <c r="K208" s="140" t="s">
        <v>302</v>
      </c>
      <c r="L208" s="32"/>
      <c r="M208" s="145" t="s">
        <v>1</v>
      </c>
      <c r="N208" s="146" t="s">
        <v>41</v>
      </c>
      <c r="P208" s="147">
        <f t="shared" si="31"/>
        <v>0</v>
      </c>
      <c r="Q208" s="147">
        <v>0</v>
      </c>
      <c r="R208" s="147">
        <f t="shared" si="32"/>
        <v>0</v>
      </c>
      <c r="S208" s="147">
        <v>0</v>
      </c>
      <c r="T208" s="148">
        <f t="shared" si="33"/>
        <v>0</v>
      </c>
      <c r="AR208" s="149" t="s">
        <v>107</v>
      </c>
      <c r="AT208" s="149" t="s">
        <v>298</v>
      </c>
      <c r="AU208" s="149" t="s">
        <v>83</v>
      </c>
      <c r="AY208" s="17" t="s">
        <v>296</v>
      </c>
      <c r="BE208" s="150">
        <f t="shared" si="34"/>
        <v>0</v>
      </c>
      <c r="BF208" s="150">
        <f t="shared" si="35"/>
        <v>0</v>
      </c>
      <c r="BG208" s="150">
        <f t="shared" si="36"/>
        <v>0</v>
      </c>
      <c r="BH208" s="150">
        <f t="shared" si="37"/>
        <v>0</v>
      </c>
      <c r="BI208" s="150">
        <f t="shared" si="38"/>
        <v>0</v>
      </c>
      <c r="BJ208" s="17" t="s">
        <v>83</v>
      </c>
      <c r="BK208" s="150">
        <f t="shared" si="39"/>
        <v>0</v>
      </c>
      <c r="BL208" s="17" t="s">
        <v>107</v>
      </c>
      <c r="BM208" s="149" t="s">
        <v>5808</v>
      </c>
    </row>
    <row r="209" spans="2:65" s="1" customFormat="1" ht="16.5" customHeight="1">
      <c r="B209" s="32"/>
      <c r="C209" s="138" t="s">
        <v>858</v>
      </c>
      <c r="D209" s="138" t="s">
        <v>298</v>
      </c>
      <c r="E209" s="139" t="s">
        <v>5809</v>
      </c>
      <c r="F209" s="140" t="s">
        <v>5810</v>
      </c>
      <c r="G209" s="141" t="s">
        <v>376</v>
      </c>
      <c r="H209" s="142">
        <v>1</v>
      </c>
      <c r="I209" s="143"/>
      <c r="J209" s="144">
        <f t="shared" si="30"/>
        <v>0</v>
      </c>
      <c r="K209" s="140" t="s">
        <v>302</v>
      </c>
      <c r="L209" s="32"/>
      <c r="M209" s="145" t="s">
        <v>1</v>
      </c>
      <c r="N209" s="146" t="s">
        <v>41</v>
      </c>
      <c r="P209" s="147">
        <f t="shared" si="31"/>
        <v>0</v>
      </c>
      <c r="Q209" s="147">
        <v>0</v>
      </c>
      <c r="R209" s="147">
        <f t="shared" si="32"/>
        <v>0</v>
      </c>
      <c r="S209" s="147">
        <v>0</v>
      </c>
      <c r="T209" s="148">
        <f t="shared" si="33"/>
        <v>0</v>
      </c>
      <c r="AR209" s="149" t="s">
        <v>107</v>
      </c>
      <c r="AT209" s="149" t="s">
        <v>298</v>
      </c>
      <c r="AU209" s="149" t="s">
        <v>83</v>
      </c>
      <c r="AY209" s="17" t="s">
        <v>296</v>
      </c>
      <c r="BE209" s="150">
        <f t="shared" si="34"/>
        <v>0</v>
      </c>
      <c r="BF209" s="150">
        <f t="shared" si="35"/>
        <v>0</v>
      </c>
      <c r="BG209" s="150">
        <f t="shared" si="36"/>
        <v>0</v>
      </c>
      <c r="BH209" s="150">
        <f t="shared" si="37"/>
        <v>0</v>
      </c>
      <c r="BI209" s="150">
        <f t="shared" si="38"/>
        <v>0</v>
      </c>
      <c r="BJ209" s="17" t="s">
        <v>83</v>
      </c>
      <c r="BK209" s="150">
        <f t="shared" si="39"/>
        <v>0</v>
      </c>
      <c r="BL209" s="17" t="s">
        <v>107</v>
      </c>
      <c r="BM209" s="149" t="s">
        <v>5811</v>
      </c>
    </row>
    <row r="210" spans="2:65" s="1" customFormat="1" ht="16.5" customHeight="1">
      <c r="B210" s="32"/>
      <c r="C210" s="138" t="s">
        <v>876</v>
      </c>
      <c r="D210" s="138" t="s">
        <v>298</v>
      </c>
      <c r="E210" s="139" t="s">
        <v>5812</v>
      </c>
      <c r="F210" s="140" t="s">
        <v>5813</v>
      </c>
      <c r="G210" s="141" t="s">
        <v>376</v>
      </c>
      <c r="H210" s="142">
        <v>1</v>
      </c>
      <c r="I210" s="143"/>
      <c r="J210" s="144">
        <f t="shared" si="30"/>
        <v>0</v>
      </c>
      <c r="K210" s="140" t="s">
        <v>5814</v>
      </c>
      <c r="L210" s="32"/>
      <c r="M210" s="145" t="s">
        <v>1</v>
      </c>
      <c r="N210" s="146" t="s">
        <v>41</v>
      </c>
      <c r="P210" s="147">
        <f t="shared" si="31"/>
        <v>0</v>
      </c>
      <c r="Q210" s="147">
        <v>0</v>
      </c>
      <c r="R210" s="147">
        <f t="shared" si="32"/>
        <v>0</v>
      </c>
      <c r="S210" s="147">
        <v>0</v>
      </c>
      <c r="T210" s="148">
        <f t="shared" si="33"/>
        <v>0</v>
      </c>
      <c r="AR210" s="149" t="s">
        <v>107</v>
      </c>
      <c r="AT210" s="149" t="s">
        <v>298</v>
      </c>
      <c r="AU210" s="149" t="s">
        <v>83</v>
      </c>
      <c r="AY210" s="17" t="s">
        <v>296</v>
      </c>
      <c r="BE210" s="150">
        <f t="shared" si="34"/>
        <v>0</v>
      </c>
      <c r="BF210" s="150">
        <f t="shared" si="35"/>
        <v>0</v>
      </c>
      <c r="BG210" s="150">
        <f t="shared" si="36"/>
        <v>0</v>
      </c>
      <c r="BH210" s="150">
        <f t="shared" si="37"/>
        <v>0</v>
      </c>
      <c r="BI210" s="150">
        <f t="shared" si="38"/>
        <v>0</v>
      </c>
      <c r="BJ210" s="17" t="s">
        <v>83</v>
      </c>
      <c r="BK210" s="150">
        <f t="shared" si="39"/>
        <v>0</v>
      </c>
      <c r="BL210" s="17" t="s">
        <v>107</v>
      </c>
      <c r="BM210" s="149" t="s">
        <v>5815</v>
      </c>
    </row>
    <row r="211" spans="2:65" s="1" customFormat="1" ht="16.5" customHeight="1">
      <c r="B211" s="32"/>
      <c r="C211" s="138" t="s">
        <v>900</v>
      </c>
      <c r="D211" s="138" t="s">
        <v>298</v>
      </c>
      <c r="E211" s="139" t="s">
        <v>5816</v>
      </c>
      <c r="F211" s="140" t="s">
        <v>5817</v>
      </c>
      <c r="G211" s="141" t="s">
        <v>376</v>
      </c>
      <c r="H211" s="142">
        <v>120</v>
      </c>
      <c r="I211" s="143"/>
      <c r="J211" s="144">
        <f t="shared" si="30"/>
        <v>0</v>
      </c>
      <c r="K211" s="140" t="s">
        <v>302</v>
      </c>
      <c r="L211" s="32"/>
      <c r="M211" s="145" t="s">
        <v>1</v>
      </c>
      <c r="N211" s="146" t="s">
        <v>41</v>
      </c>
      <c r="P211" s="147">
        <f t="shared" si="31"/>
        <v>0</v>
      </c>
      <c r="Q211" s="147">
        <v>0</v>
      </c>
      <c r="R211" s="147">
        <f t="shared" si="32"/>
        <v>0</v>
      </c>
      <c r="S211" s="147">
        <v>0</v>
      </c>
      <c r="T211" s="148">
        <f t="shared" si="33"/>
        <v>0</v>
      </c>
      <c r="AR211" s="149" t="s">
        <v>107</v>
      </c>
      <c r="AT211" s="149" t="s">
        <v>298</v>
      </c>
      <c r="AU211" s="149" t="s">
        <v>83</v>
      </c>
      <c r="AY211" s="17" t="s">
        <v>296</v>
      </c>
      <c r="BE211" s="150">
        <f t="shared" si="34"/>
        <v>0</v>
      </c>
      <c r="BF211" s="150">
        <f t="shared" si="35"/>
        <v>0</v>
      </c>
      <c r="BG211" s="150">
        <f t="shared" si="36"/>
        <v>0</v>
      </c>
      <c r="BH211" s="150">
        <f t="shared" si="37"/>
        <v>0</v>
      </c>
      <c r="BI211" s="150">
        <f t="shared" si="38"/>
        <v>0</v>
      </c>
      <c r="BJ211" s="17" t="s">
        <v>83</v>
      </c>
      <c r="BK211" s="150">
        <f t="shared" si="39"/>
        <v>0</v>
      </c>
      <c r="BL211" s="17" t="s">
        <v>107</v>
      </c>
      <c r="BM211" s="149" t="s">
        <v>5818</v>
      </c>
    </row>
    <row r="212" spans="2:65" s="1" customFormat="1" ht="16.5" customHeight="1">
      <c r="B212" s="32"/>
      <c r="C212" s="138" t="s">
        <v>200</v>
      </c>
      <c r="D212" s="138" t="s">
        <v>298</v>
      </c>
      <c r="E212" s="139" t="s">
        <v>5819</v>
      </c>
      <c r="F212" s="140" t="s">
        <v>5820</v>
      </c>
      <c r="G212" s="141" t="s">
        <v>376</v>
      </c>
      <c r="H212" s="142">
        <v>2</v>
      </c>
      <c r="I212" s="143"/>
      <c r="J212" s="144">
        <f t="shared" si="30"/>
        <v>0</v>
      </c>
      <c r="K212" s="140" t="s">
        <v>302</v>
      </c>
      <c r="L212" s="32"/>
      <c r="M212" s="145" t="s">
        <v>1</v>
      </c>
      <c r="N212" s="146" t="s">
        <v>41</v>
      </c>
      <c r="P212" s="147">
        <f t="shared" si="31"/>
        <v>0</v>
      </c>
      <c r="Q212" s="147">
        <v>0</v>
      </c>
      <c r="R212" s="147">
        <f t="shared" si="32"/>
        <v>0</v>
      </c>
      <c r="S212" s="147">
        <v>0</v>
      </c>
      <c r="T212" s="148">
        <f t="shared" si="33"/>
        <v>0</v>
      </c>
      <c r="AR212" s="149" t="s">
        <v>107</v>
      </c>
      <c r="AT212" s="149" t="s">
        <v>298</v>
      </c>
      <c r="AU212" s="149" t="s">
        <v>83</v>
      </c>
      <c r="AY212" s="17" t="s">
        <v>296</v>
      </c>
      <c r="BE212" s="150">
        <f t="shared" si="34"/>
        <v>0</v>
      </c>
      <c r="BF212" s="150">
        <f t="shared" si="35"/>
        <v>0</v>
      </c>
      <c r="BG212" s="150">
        <f t="shared" si="36"/>
        <v>0</v>
      </c>
      <c r="BH212" s="150">
        <f t="shared" si="37"/>
        <v>0</v>
      </c>
      <c r="BI212" s="150">
        <f t="shared" si="38"/>
        <v>0</v>
      </c>
      <c r="BJ212" s="17" t="s">
        <v>83</v>
      </c>
      <c r="BK212" s="150">
        <f t="shared" si="39"/>
        <v>0</v>
      </c>
      <c r="BL212" s="17" t="s">
        <v>107</v>
      </c>
      <c r="BM212" s="149" t="s">
        <v>5821</v>
      </c>
    </row>
    <row r="213" spans="2:65" s="1" customFormat="1" ht="24.2" customHeight="1">
      <c r="B213" s="32"/>
      <c r="C213" s="138" t="s">
        <v>910</v>
      </c>
      <c r="D213" s="138" t="s">
        <v>298</v>
      </c>
      <c r="E213" s="139" t="s">
        <v>5822</v>
      </c>
      <c r="F213" s="140" t="s">
        <v>5823</v>
      </c>
      <c r="G213" s="141" t="s">
        <v>376</v>
      </c>
      <c r="H213" s="142">
        <v>6</v>
      </c>
      <c r="I213" s="143"/>
      <c r="J213" s="144">
        <f t="shared" si="30"/>
        <v>0</v>
      </c>
      <c r="K213" s="140" t="s">
        <v>302</v>
      </c>
      <c r="L213" s="32"/>
      <c r="M213" s="190" t="s">
        <v>1</v>
      </c>
      <c r="N213" s="191" t="s">
        <v>41</v>
      </c>
      <c r="O213" s="192"/>
      <c r="P213" s="193">
        <f t="shared" si="31"/>
        <v>0</v>
      </c>
      <c r="Q213" s="193">
        <v>0</v>
      </c>
      <c r="R213" s="193">
        <f t="shared" si="32"/>
        <v>0</v>
      </c>
      <c r="S213" s="193">
        <v>0</v>
      </c>
      <c r="T213" s="194">
        <f t="shared" si="33"/>
        <v>0</v>
      </c>
      <c r="AR213" s="149" t="s">
        <v>107</v>
      </c>
      <c r="AT213" s="149" t="s">
        <v>298</v>
      </c>
      <c r="AU213" s="149" t="s">
        <v>83</v>
      </c>
      <c r="AY213" s="17" t="s">
        <v>296</v>
      </c>
      <c r="BE213" s="150">
        <f t="shared" si="34"/>
        <v>0</v>
      </c>
      <c r="BF213" s="150">
        <f t="shared" si="35"/>
        <v>0</v>
      </c>
      <c r="BG213" s="150">
        <f t="shared" si="36"/>
        <v>0</v>
      </c>
      <c r="BH213" s="150">
        <f t="shared" si="37"/>
        <v>0</v>
      </c>
      <c r="BI213" s="150">
        <f t="shared" si="38"/>
        <v>0</v>
      </c>
      <c r="BJ213" s="17" t="s">
        <v>83</v>
      </c>
      <c r="BK213" s="150">
        <f t="shared" si="39"/>
        <v>0</v>
      </c>
      <c r="BL213" s="17" t="s">
        <v>107</v>
      </c>
      <c r="BM213" s="149" t="s">
        <v>5824</v>
      </c>
    </row>
    <row r="214" spans="2:65" s="1" customFormat="1" ht="7.15" customHeight="1">
      <c r="B214" s="44"/>
      <c r="C214" s="45"/>
      <c r="D214" s="45"/>
      <c r="E214" s="45"/>
      <c r="F214" s="45"/>
      <c r="G214" s="45"/>
      <c r="H214" s="45"/>
      <c r="I214" s="45"/>
      <c r="J214" s="45"/>
      <c r="K214" s="45"/>
      <c r="L214" s="32"/>
    </row>
  </sheetData>
  <sheetProtection algorithmName="SHA-512" hashValue="WnIK06dgnFAyMa6TakhiH2Ixedv7u2bTvDvRFVU/W7v2Ql8a6UzMDGXTYq5dusx6S1BwC+tlCdnfT5gRSbMa2g==" saltValue="bLlK10GBd0LKpj6k/cQIRg==" spinCount="100000" sheet="1" objects="1" scenarios="1" formatColumns="0" formatRows="0" autoFilter="0"/>
  <autoFilter ref="C127:K213"/>
  <mergeCells count="15">
    <mergeCell ref="E114:H114"/>
    <mergeCell ref="E118:H118"/>
    <mergeCell ref="E116:H116"/>
    <mergeCell ref="E120:H120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09"/>
  <sheetViews>
    <sheetView showGridLines="0" topLeftCell="A204" workbookViewId="0">
      <selection activeCell="F208" sqref="F208"/>
    </sheetView>
  </sheetViews>
  <sheetFormatPr defaultRowHeight="11.25"/>
  <cols>
    <col min="1" max="1" width="8.33203125" customWidth="1"/>
    <col min="2" max="2" width="1.33203125" customWidth="1"/>
    <col min="3" max="3" width="4.1640625" customWidth="1"/>
    <col min="4" max="4" width="4.33203125" customWidth="1"/>
    <col min="5" max="5" width="17.1640625" customWidth="1"/>
    <col min="6" max="6" width="50.6640625" customWidth="1"/>
    <col min="7" max="7" width="7.5" customWidth="1"/>
    <col min="8" max="8" width="14" customWidth="1"/>
    <col min="9" max="9" width="15.6640625" customWidth="1"/>
    <col min="10" max="11" width="22.33203125" customWidth="1"/>
    <col min="12" max="12" width="9.33203125" customWidth="1"/>
    <col min="13" max="13" width="10.66406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.15" customHeight="1"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7" t="s">
        <v>138</v>
      </c>
    </row>
    <row r="3" spans="2:46" ht="7.1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ht="25.15" customHeight="1">
      <c r="B4" s="20"/>
      <c r="D4" s="21" t="s">
        <v>182</v>
      </c>
      <c r="L4" s="20"/>
      <c r="M4" s="94" t="s">
        <v>10</v>
      </c>
      <c r="AT4" s="17" t="s">
        <v>4</v>
      </c>
    </row>
    <row r="5" spans="2:46" ht="7.15" customHeight="1">
      <c r="B5" s="20"/>
      <c r="L5" s="20"/>
    </row>
    <row r="6" spans="2:46" ht="12" customHeight="1">
      <c r="B6" s="20"/>
      <c r="D6" s="27" t="s">
        <v>16</v>
      </c>
      <c r="L6" s="20"/>
    </row>
    <row r="7" spans="2:46" ht="16.5" customHeight="1">
      <c r="B7" s="20"/>
      <c r="E7" s="249" t="str">
        <f>'Rekapitulace stavby'!K6</f>
        <v>Pobytová odlehčovací služba Zábřeh - Sušilova</v>
      </c>
      <c r="F7" s="250"/>
      <c r="G7" s="250"/>
      <c r="H7" s="250"/>
      <c r="L7" s="20"/>
    </row>
    <row r="8" spans="2:46" ht="12.75">
      <c r="B8" s="20"/>
      <c r="D8" s="27" t="s">
        <v>191</v>
      </c>
      <c r="L8" s="20"/>
    </row>
    <row r="9" spans="2:46" ht="16.5" customHeight="1">
      <c r="B9" s="20"/>
      <c r="E9" s="249" t="s">
        <v>194</v>
      </c>
      <c r="F9" s="209"/>
      <c r="G9" s="209"/>
      <c r="H9" s="209"/>
      <c r="L9" s="20"/>
    </row>
    <row r="10" spans="2:46" ht="12" customHeight="1">
      <c r="B10" s="20"/>
      <c r="D10" s="27" t="s">
        <v>3006</v>
      </c>
      <c r="L10" s="20"/>
    </row>
    <row r="11" spans="2:46" s="1" customFormat="1" ht="16.5" customHeight="1">
      <c r="B11" s="32"/>
      <c r="E11" s="231" t="s">
        <v>5587</v>
      </c>
      <c r="F11" s="248"/>
      <c r="G11" s="248"/>
      <c r="H11" s="248"/>
      <c r="L11" s="32"/>
    </row>
    <row r="12" spans="2:46" s="1" customFormat="1" ht="12" customHeight="1">
      <c r="B12" s="32"/>
      <c r="D12" s="27" t="s">
        <v>3008</v>
      </c>
      <c r="L12" s="32"/>
    </row>
    <row r="13" spans="2:46" s="1" customFormat="1" ht="16.5" customHeight="1">
      <c r="B13" s="32"/>
      <c r="E13" s="243" t="s">
        <v>5825</v>
      </c>
      <c r="F13" s="248"/>
      <c r="G13" s="248"/>
      <c r="H13" s="248"/>
      <c r="L13" s="32"/>
    </row>
    <row r="14" spans="2:46" s="1" customFormat="1">
      <c r="B14" s="32"/>
      <c r="L14" s="32"/>
    </row>
    <row r="15" spans="2:46" s="1" customFormat="1" ht="12" customHeight="1">
      <c r="B15" s="32"/>
      <c r="D15" s="27" t="s">
        <v>18</v>
      </c>
      <c r="F15" s="25" t="s">
        <v>1</v>
      </c>
      <c r="I15" s="27" t="s">
        <v>19</v>
      </c>
      <c r="J15" s="25" t="s">
        <v>1</v>
      </c>
      <c r="L15" s="32"/>
    </row>
    <row r="16" spans="2:46" s="1" customFormat="1" ht="12" customHeight="1">
      <c r="B16" s="32"/>
      <c r="D16" s="27" t="s">
        <v>20</v>
      </c>
      <c r="F16" s="25" t="s">
        <v>21</v>
      </c>
      <c r="I16" s="27" t="s">
        <v>22</v>
      </c>
      <c r="J16" s="52" t="str">
        <f>'Rekapitulace stavby'!AN8</f>
        <v>5. 7. 2024</v>
      </c>
      <c r="L16" s="32"/>
    </row>
    <row r="17" spans="2:12" s="1" customFormat="1" ht="10.9" customHeight="1">
      <c r="B17" s="32"/>
      <c r="L17" s="32"/>
    </row>
    <row r="18" spans="2:12" s="1" customFormat="1" ht="12" customHeight="1">
      <c r="B18" s="32"/>
      <c r="D18" s="27" t="s">
        <v>24</v>
      </c>
      <c r="I18" s="27" t="s">
        <v>25</v>
      </c>
      <c r="J18" s="25" t="s">
        <v>1</v>
      </c>
      <c r="L18" s="32"/>
    </row>
    <row r="19" spans="2:12" s="1" customFormat="1" ht="18" customHeight="1">
      <c r="B19" s="32"/>
      <c r="E19" s="25" t="s">
        <v>26</v>
      </c>
      <c r="I19" s="27" t="s">
        <v>27</v>
      </c>
      <c r="J19" s="25" t="s">
        <v>1</v>
      </c>
      <c r="L19" s="32"/>
    </row>
    <row r="20" spans="2:12" s="1" customFormat="1" ht="7.15" customHeight="1">
      <c r="B20" s="32"/>
      <c r="L20" s="32"/>
    </row>
    <row r="21" spans="2:12" s="1" customFormat="1" ht="12" customHeight="1">
      <c r="B21" s="32"/>
      <c r="D21" s="27" t="s">
        <v>28</v>
      </c>
      <c r="I21" s="27" t="s">
        <v>25</v>
      </c>
      <c r="J21" s="28" t="str">
        <f>'Rekapitulace stavby'!AN13</f>
        <v>Vyplň údaj</v>
      </c>
      <c r="L21" s="32"/>
    </row>
    <row r="22" spans="2:12" s="1" customFormat="1" ht="18" customHeight="1">
      <c r="B22" s="32"/>
      <c r="E22" s="251" t="str">
        <f>'Rekapitulace stavby'!E14</f>
        <v>Vyplň údaj</v>
      </c>
      <c r="F22" s="213"/>
      <c r="G22" s="213"/>
      <c r="H22" s="213"/>
      <c r="I22" s="27" t="s">
        <v>27</v>
      </c>
      <c r="J22" s="28" t="str">
        <f>'Rekapitulace stavby'!AN14</f>
        <v>Vyplň údaj</v>
      </c>
      <c r="L22" s="32"/>
    </row>
    <row r="23" spans="2:12" s="1" customFormat="1" ht="7.15" customHeight="1">
      <c r="B23" s="32"/>
      <c r="L23" s="32"/>
    </row>
    <row r="24" spans="2:12" s="1" customFormat="1" ht="12" customHeight="1">
      <c r="B24" s="32"/>
      <c r="D24" s="27" t="s">
        <v>30</v>
      </c>
      <c r="I24" s="27" t="s">
        <v>25</v>
      </c>
      <c r="J24" s="25" t="s">
        <v>1</v>
      </c>
      <c r="L24" s="32"/>
    </row>
    <row r="25" spans="2:12" s="1" customFormat="1" ht="18" customHeight="1">
      <c r="B25" s="32"/>
      <c r="E25" s="25" t="s">
        <v>31</v>
      </c>
      <c r="I25" s="27" t="s">
        <v>27</v>
      </c>
      <c r="J25" s="25" t="s">
        <v>1</v>
      </c>
      <c r="L25" s="32"/>
    </row>
    <row r="26" spans="2:12" s="1" customFormat="1" ht="7.15" customHeight="1">
      <c r="B26" s="32"/>
      <c r="L26" s="32"/>
    </row>
    <row r="27" spans="2:12" s="1" customFormat="1" ht="12" customHeight="1">
      <c r="B27" s="32"/>
      <c r="D27" s="27" t="s">
        <v>33</v>
      </c>
      <c r="I27" s="27" t="s">
        <v>25</v>
      </c>
      <c r="J27" s="25" t="s">
        <v>1</v>
      </c>
      <c r="L27" s="32"/>
    </row>
    <row r="28" spans="2:12" s="1" customFormat="1" ht="18" customHeight="1">
      <c r="B28" s="32"/>
      <c r="E28" s="25" t="s">
        <v>5589</v>
      </c>
      <c r="I28" s="27" t="s">
        <v>27</v>
      </c>
      <c r="J28" s="25" t="s">
        <v>1</v>
      </c>
      <c r="L28" s="32"/>
    </row>
    <row r="29" spans="2:12" s="1" customFormat="1" ht="7.15" customHeight="1">
      <c r="B29" s="32"/>
      <c r="L29" s="32"/>
    </row>
    <row r="30" spans="2:12" s="1" customFormat="1" ht="12" customHeight="1">
      <c r="B30" s="32"/>
      <c r="D30" s="27" t="s">
        <v>35</v>
      </c>
      <c r="L30" s="32"/>
    </row>
    <row r="31" spans="2:12" s="7" customFormat="1" ht="16.5" customHeight="1">
      <c r="B31" s="95"/>
      <c r="E31" s="217" t="s">
        <v>1</v>
      </c>
      <c r="F31" s="217"/>
      <c r="G31" s="217"/>
      <c r="H31" s="217"/>
      <c r="L31" s="95"/>
    </row>
    <row r="32" spans="2:12" s="1" customFormat="1" ht="7.15" customHeight="1">
      <c r="B32" s="32"/>
      <c r="L32" s="32"/>
    </row>
    <row r="33" spans="2:12" s="1" customFormat="1" ht="7.1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25.35" customHeight="1">
      <c r="B34" s="32"/>
      <c r="D34" s="97" t="s">
        <v>36</v>
      </c>
      <c r="J34" s="66">
        <f>ROUND(J134, 2)</f>
        <v>0</v>
      </c>
      <c r="L34" s="32"/>
    </row>
    <row r="35" spans="2:12" s="1" customFormat="1" ht="7.15" customHeight="1">
      <c r="B35" s="32"/>
      <c r="D35" s="53"/>
      <c r="E35" s="53"/>
      <c r="F35" s="53"/>
      <c r="G35" s="53"/>
      <c r="H35" s="53"/>
      <c r="I35" s="53"/>
      <c r="J35" s="53"/>
      <c r="K35" s="53"/>
      <c r="L35" s="32"/>
    </row>
    <row r="36" spans="2:12" s="1" customFormat="1" ht="14.45" customHeight="1">
      <c r="B36" s="32"/>
      <c r="F36" s="35" t="s">
        <v>38</v>
      </c>
      <c r="I36" s="35" t="s">
        <v>37</v>
      </c>
      <c r="J36" s="35" t="s">
        <v>39</v>
      </c>
      <c r="L36" s="32"/>
    </row>
    <row r="37" spans="2:12" s="1" customFormat="1" ht="14.45" customHeight="1">
      <c r="B37" s="32"/>
      <c r="D37" s="55" t="s">
        <v>40</v>
      </c>
      <c r="E37" s="27" t="s">
        <v>41</v>
      </c>
      <c r="F37" s="86">
        <f>ROUND((SUM(BE134:BE208)),  2)</f>
        <v>0</v>
      </c>
      <c r="I37" s="98">
        <v>0.21</v>
      </c>
      <c r="J37" s="86">
        <f>ROUND(((SUM(BE134:BE208))*I37),  2)</f>
        <v>0</v>
      </c>
      <c r="L37" s="32"/>
    </row>
    <row r="38" spans="2:12" s="1" customFormat="1" ht="14.45" customHeight="1">
      <c r="B38" s="32"/>
      <c r="E38" s="27" t="s">
        <v>42</v>
      </c>
      <c r="F38" s="86">
        <f>ROUND((SUM(BF134:BF208)),  2)</f>
        <v>0</v>
      </c>
      <c r="I38" s="98">
        <v>0.12</v>
      </c>
      <c r="J38" s="86">
        <f>ROUND(((SUM(BF134:BF208))*I38),  2)</f>
        <v>0</v>
      </c>
      <c r="L38" s="32"/>
    </row>
    <row r="39" spans="2:12" s="1" customFormat="1" ht="14.45" hidden="1" customHeight="1">
      <c r="B39" s="32"/>
      <c r="E39" s="27" t="s">
        <v>43</v>
      </c>
      <c r="F39" s="86">
        <f>ROUND((SUM(BG134:BG208)),  2)</f>
        <v>0</v>
      </c>
      <c r="I39" s="98">
        <v>0.21</v>
      </c>
      <c r="J39" s="86">
        <f>0</f>
        <v>0</v>
      </c>
      <c r="L39" s="32"/>
    </row>
    <row r="40" spans="2:12" s="1" customFormat="1" ht="14.45" hidden="1" customHeight="1">
      <c r="B40" s="32"/>
      <c r="E40" s="27" t="s">
        <v>44</v>
      </c>
      <c r="F40" s="86">
        <f>ROUND((SUM(BH134:BH208)),  2)</f>
        <v>0</v>
      </c>
      <c r="I40" s="98">
        <v>0.12</v>
      </c>
      <c r="J40" s="86">
        <f>0</f>
        <v>0</v>
      </c>
      <c r="L40" s="32"/>
    </row>
    <row r="41" spans="2:12" s="1" customFormat="1" ht="14.45" hidden="1" customHeight="1">
      <c r="B41" s="32"/>
      <c r="E41" s="27" t="s">
        <v>45</v>
      </c>
      <c r="F41" s="86">
        <f>ROUND((SUM(BI134:BI208)),  2)</f>
        <v>0</v>
      </c>
      <c r="I41" s="98">
        <v>0</v>
      </c>
      <c r="J41" s="86">
        <f>0</f>
        <v>0</v>
      </c>
      <c r="L41" s="32"/>
    </row>
    <row r="42" spans="2:12" s="1" customFormat="1" ht="7.15" customHeight="1">
      <c r="B42" s="32"/>
      <c r="L42" s="32"/>
    </row>
    <row r="43" spans="2:12" s="1" customFormat="1" ht="25.35" customHeight="1">
      <c r="B43" s="32"/>
      <c r="C43" s="99"/>
      <c r="D43" s="100" t="s">
        <v>46</v>
      </c>
      <c r="E43" s="57"/>
      <c r="F43" s="57"/>
      <c r="G43" s="101" t="s">
        <v>47</v>
      </c>
      <c r="H43" s="102" t="s">
        <v>48</v>
      </c>
      <c r="I43" s="57"/>
      <c r="J43" s="103">
        <f>SUM(J34:J41)</f>
        <v>0</v>
      </c>
      <c r="K43" s="104"/>
      <c r="L43" s="32"/>
    </row>
    <row r="44" spans="2:12" s="1" customFormat="1" ht="14.45" customHeight="1">
      <c r="B44" s="32"/>
      <c r="L44" s="32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42"/>
      <c r="J50" s="42"/>
      <c r="K50" s="42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3" t="s">
        <v>51</v>
      </c>
      <c r="E61" s="34"/>
      <c r="F61" s="105" t="s">
        <v>52</v>
      </c>
      <c r="G61" s="43" t="s">
        <v>51</v>
      </c>
      <c r="H61" s="34"/>
      <c r="I61" s="34"/>
      <c r="J61" s="106" t="s">
        <v>52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42"/>
      <c r="J65" s="42"/>
      <c r="K65" s="42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3" t="s">
        <v>51</v>
      </c>
      <c r="E76" s="34"/>
      <c r="F76" s="105" t="s">
        <v>52</v>
      </c>
      <c r="G76" s="43" t="s">
        <v>51</v>
      </c>
      <c r="H76" s="34"/>
      <c r="I76" s="34"/>
      <c r="J76" s="106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7.1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5.15" customHeight="1">
      <c r="B82" s="32"/>
      <c r="C82" s="21" t="s">
        <v>249</v>
      </c>
      <c r="L82" s="32"/>
    </row>
    <row r="83" spans="2:12" s="1" customFormat="1" ht="7.1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49" t="str">
        <f>E7</f>
        <v>Pobytová odlehčovací služba Zábřeh - Sušilova</v>
      </c>
      <c r="F85" s="250"/>
      <c r="G85" s="250"/>
      <c r="H85" s="250"/>
      <c r="L85" s="32"/>
    </row>
    <row r="86" spans="2:12" ht="12" customHeight="1">
      <c r="B86" s="20"/>
      <c r="C86" s="27" t="s">
        <v>191</v>
      </c>
      <c r="L86" s="20"/>
    </row>
    <row r="87" spans="2:12" ht="16.5" customHeight="1">
      <c r="B87" s="20"/>
      <c r="E87" s="249" t="s">
        <v>194</v>
      </c>
      <c r="F87" s="209"/>
      <c r="G87" s="209"/>
      <c r="H87" s="209"/>
      <c r="L87" s="20"/>
    </row>
    <row r="88" spans="2:12" ht="12" customHeight="1">
      <c r="B88" s="20"/>
      <c r="C88" s="27" t="s">
        <v>3006</v>
      </c>
      <c r="L88" s="20"/>
    </row>
    <row r="89" spans="2:12" s="1" customFormat="1" ht="16.5" customHeight="1">
      <c r="B89" s="32"/>
      <c r="E89" s="231" t="s">
        <v>5587</v>
      </c>
      <c r="F89" s="248"/>
      <c r="G89" s="248"/>
      <c r="H89" s="248"/>
      <c r="L89" s="32"/>
    </row>
    <row r="90" spans="2:12" s="1" customFormat="1" ht="12" customHeight="1">
      <c r="B90" s="32"/>
      <c r="C90" s="27" t="s">
        <v>3008</v>
      </c>
      <c r="L90" s="32"/>
    </row>
    <row r="91" spans="2:12" s="1" customFormat="1" ht="16.5" customHeight="1">
      <c r="B91" s="32"/>
      <c r="E91" s="243" t="str">
        <f>E13</f>
        <v>002 - SK - Strukturovaná kabeláž</v>
      </c>
      <c r="F91" s="248"/>
      <c r="G91" s="248"/>
      <c r="H91" s="248"/>
      <c r="L91" s="32"/>
    </row>
    <row r="92" spans="2:12" s="1" customFormat="1" ht="7.15" customHeight="1">
      <c r="B92" s="32"/>
      <c r="L92" s="32"/>
    </row>
    <row r="93" spans="2:12" s="1" customFormat="1" ht="12" customHeight="1">
      <c r="B93" s="32"/>
      <c r="C93" s="27" t="s">
        <v>20</v>
      </c>
      <c r="F93" s="25" t="str">
        <f>F16</f>
        <v xml:space="preserve"> Zábřeh, Sušilova 1375/41</v>
      </c>
      <c r="I93" s="27" t="s">
        <v>22</v>
      </c>
      <c r="J93" s="52" t="str">
        <f>IF(J16="","",J16)</f>
        <v>5. 7. 2024</v>
      </c>
      <c r="L93" s="32"/>
    </row>
    <row r="94" spans="2:12" s="1" customFormat="1" ht="7.15" customHeight="1">
      <c r="B94" s="32"/>
      <c r="L94" s="32"/>
    </row>
    <row r="95" spans="2:12" s="1" customFormat="1" ht="25.7" customHeight="1">
      <c r="B95" s="32"/>
      <c r="C95" s="27" t="s">
        <v>24</v>
      </c>
      <c r="F95" s="25" t="str">
        <f>E19</f>
        <v>Město Zábřeh</v>
      </c>
      <c r="I95" s="27" t="s">
        <v>30</v>
      </c>
      <c r="J95" s="30" t="str">
        <f>E25</f>
        <v>Ing. arch. Josef Hlavatý</v>
      </c>
      <c r="L95" s="32"/>
    </row>
    <row r="96" spans="2:12" s="1" customFormat="1" ht="15.2" customHeight="1">
      <c r="B96" s="32"/>
      <c r="C96" s="27" t="s">
        <v>28</v>
      </c>
      <c r="F96" s="25" t="str">
        <f>IF(E22="","",E22)</f>
        <v>Vyplň údaj</v>
      </c>
      <c r="I96" s="27" t="s">
        <v>33</v>
      </c>
      <c r="J96" s="30" t="str">
        <f>E28</f>
        <v xml:space="preserve"> </v>
      </c>
      <c r="L96" s="32"/>
    </row>
    <row r="97" spans="2:47" s="1" customFormat="1" ht="10.15" customHeight="1">
      <c r="B97" s="32"/>
      <c r="L97" s="32"/>
    </row>
    <row r="98" spans="2:47" s="1" customFormat="1" ht="29.25" customHeight="1">
      <c r="B98" s="32"/>
      <c r="C98" s="107" t="s">
        <v>250</v>
      </c>
      <c r="D98" s="99"/>
      <c r="E98" s="99"/>
      <c r="F98" s="99"/>
      <c r="G98" s="99"/>
      <c r="H98" s="99"/>
      <c r="I98" s="99"/>
      <c r="J98" s="108" t="s">
        <v>251</v>
      </c>
      <c r="K98" s="99"/>
      <c r="L98" s="32"/>
    </row>
    <row r="99" spans="2:47" s="1" customFormat="1" ht="10.15" customHeight="1">
      <c r="B99" s="32"/>
      <c r="L99" s="32"/>
    </row>
    <row r="100" spans="2:47" s="1" customFormat="1" ht="22.9" customHeight="1">
      <c r="B100" s="32"/>
      <c r="C100" s="109" t="s">
        <v>252</v>
      </c>
      <c r="J100" s="66">
        <f>J134</f>
        <v>0</v>
      </c>
      <c r="L100" s="32"/>
      <c r="AU100" s="17" t="s">
        <v>253</v>
      </c>
    </row>
    <row r="101" spans="2:47" s="8" customFormat="1" ht="25.15" customHeight="1">
      <c r="B101" s="110"/>
      <c r="D101" s="111" t="s">
        <v>5826</v>
      </c>
      <c r="E101" s="112"/>
      <c r="F101" s="112"/>
      <c r="G101" s="112"/>
      <c r="H101" s="112"/>
      <c r="I101" s="112"/>
      <c r="J101" s="113">
        <f>J135</f>
        <v>0</v>
      </c>
      <c r="L101" s="110"/>
    </row>
    <row r="102" spans="2:47" s="9" customFormat="1" ht="19.899999999999999" customHeight="1">
      <c r="B102" s="114"/>
      <c r="D102" s="115" t="s">
        <v>5827</v>
      </c>
      <c r="E102" s="116"/>
      <c r="F102" s="116"/>
      <c r="G102" s="116"/>
      <c r="H102" s="116"/>
      <c r="I102" s="116"/>
      <c r="J102" s="117">
        <f>J136</f>
        <v>0</v>
      </c>
      <c r="L102" s="114"/>
    </row>
    <row r="103" spans="2:47" s="9" customFormat="1" ht="19.899999999999999" customHeight="1">
      <c r="B103" s="114"/>
      <c r="D103" s="115" t="s">
        <v>5828</v>
      </c>
      <c r="E103" s="116"/>
      <c r="F103" s="116"/>
      <c r="G103" s="116"/>
      <c r="H103" s="116"/>
      <c r="I103" s="116"/>
      <c r="J103" s="117">
        <f>J143</f>
        <v>0</v>
      </c>
      <c r="L103" s="114"/>
    </row>
    <row r="104" spans="2:47" s="9" customFormat="1" ht="19.899999999999999" customHeight="1">
      <c r="B104" s="114"/>
      <c r="D104" s="115" t="s">
        <v>5829</v>
      </c>
      <c r="E104" s="116"/>
      <c r="F104" s="116"/>
      <c r="G104" s="116"/>
      <c r="H104" s="116"/>
      <c r="I104" s="116"/>
      <c r="J104" s="117">
        <f>J150</f>
        <v>0</v>
      </c>
      <c r="L104" s="114"/>
    </row>
    <row r="105" spans="2:47" s="9" customFormat="1" ht="19.899999999999999" customHeight="1">
      <c r="B105" s="114"/>
      <c r="D105" s="115" t="s">
        <v>5830</v>
      </c>
      <c r="E105" s="116"/>
      <c r="F105" s="116"/>
      <c r="G105" s="116"/>
      <c r="H105" s="116"/>
      <c r="I105" s="116"/>
      <c r="J105" s="117">
        <f>J154</f>
        <v>0</v>
      </c>
      <c r="L105" s="114"/>
    </row>
    <row r="106" spans="2:47" s="9" customFormat="1" ht="19.899999999999999" customHeight="1">
      <c r="B106" s="114"/>
      <c r="D106" s="115" t="s">
        <v>5831</v>
      </c>
      <c r="E106" s="116"/>
      <c r="F106" s="116"/>
      <c r="G106" s="116"/>
      <c r="H106" s="116"/>
      <c r="I106" s="116"/>
      <c r="J106" s="117">
        <f>J158</f>
        <v>0</v>
      </c>
      <c r="L106" s="114"/>
    </row>
    <row r="107" spans="2:47" s="9" customFormat="1" ht="19.899999999999999" customHeight="1">
      <c r="B107" s="114"/>
      <c r="D107" s="115" t="s">
        <v>5832</v>
      </c>
      <c r="E107" s="116"/>
      <c r="F107" s="116"/>
      <c r="G107" s="116"/>
      <c r="H107" s="116"/>
      <c r="I107" s="116"/>
      <c r="J107" s="117">
        <f>J161</f>
        <v>0</v>
      </c>
      <c r="L107" s="114"/>
    </row>
    <row r="108" spans="2:47" s="8" customFormat="1" ht="25.15" customHeight="1">
      <c r="B108" s="110"/>
      <c r="D108" s="111" t="s">
        <v>5833</v>
      </c>
      <c r="E108" s="112"/>
      <c r="F108" s="112"/>
      <c r="G108" s="112"/>
      <c r="H108" s="112"/>
      <c r="I108" s="112"/>
      <c r="J108" s="113">
        <f>J167</f>
        <v>0</v>
      </c>
      <c r="L108" s="110"/>
    </row>
    <row r="109" spans="2:47" s="8" customFormat="1" ht="25.15" customHeight="1">
      <c r="B109" s="110"/>
      <c r="D109" s="111" t="s">
        <v>5834</v>
      </c>
      <c r="E109" s="112"/>
      <c r="F109" s="112"/>
      <c r="G109" s="112"/>
      <c r="H109" s="112"/>
      <c r="I109" s="112"/>
      <c r="J109" s="113">
        <f>J180</f>
        <v>0</v>
      </c>
      <c r="L109" s="110"/>
    </row>
    <row r="110" spans="2:47" s="8" customFormat="1" ht="25.15" customHeight="1">
      <c r="B110" s="110"/>
      <c r="D110" s="111" t="s">
        <v>5835</v>
      </c>
      <c r="E110" s="112"/>
      <c r="F110" s="112"/>
      <c r="G110" s="112"/>
      <c r="H110" s="112"/>
      <c r="I110" s="112"/>
      <c r="J110" s="113">
        <f>J201</f>
        <v>0</v>
      </c>
      <c r="L110" s="110"/>
    </row>
    <row r="111" spans="2:47" s="1" customFormat="1" ht="21.75" customHeight="1">
      <c r="B111" s="32"/>
      <c r="L111" s="32"/>
    </row>
    <row r="112" spans="2:47" s="1" customFormat="1" ht="7.15" customHeight="1"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32"/>
    </row>
    <row r="116" spans="2:12" s="1" customFormat="1" ht="7.15" customHeight="1">
      <c r="B116" s="46"/>
      <c r="C116" s="47"/>
      <c r="D116" s="47"/>
      <c r="E116" s="47"/>
      <c r="F116" s="47"/>
      <c r="G116" s="47"/>
      <c r="H116" s="47"/>
      <c r="I116" s="47"/>
      <c r="J116" s="47"/>
      <c r="K116" s="47"/>
      <c r="L116" s="32"/>
    </row>
    <row r="117" spans="2:12" s="1" customFormat="1" ht="25.15" customHeight="1">
      <c r="B117" s="32"/>
      <c r="C117" s="21" t="s">
        <v>281</v>
      </c>
      <c r="L117" s="32"/>
    </row>
    <row r="118" spans="2:12" s="1" customFormat="1" ht="7.15" customHeight="1">
      <c r="B118" s="32"/>
      <c r="L118" s="32"/>
    </row>
    <row r="119" spans="2:12" s="1" customFormat="1" ht="12" customHeight="1">
      <c r="B119" s="32"/>
      <c r="C119" s="27" t="s">
        <v>16</v>
      </c>
      <c r="L119" s="32"/>
    </row>
    <row r="120" spans="2:12" s="1" customFormat="1" ht="16.5" customHeight="1">
      <c r="B120" s="32"/>
      <c r="E120" s="249" t="str">
        <f>E7</f>
        <v>Pobytová odlehčovací služba Zábřeh - Sušilova</v>
      </c>
      <c r="F120" s="250"/>
      <c r="G120" s="250"/>
      <c r="H120" s="250"/>
      <c r="L120" s="32"/>
    </row>
    <row r="121" spans="2:12" ht="12" customHeight="1">
      <c r="B121" s="20"/>
      <c r="C121" s="27" t="s">
        <v>191</v>
      </c>
      <c r="L121" s="20"/>
    </row>
    <row r="122" spans="2:12" ht="16.5" customHeight="1">
      <c r="B122" s="20"/>
      <c r="E122" s="249" t="s">
        <v>194</v>
      </c>
      <c r="F122" s="209"/>
      <c r="G122" s="209"/>
      <c r="H122" s="209"/>
      <c r="L122" s="20"/>
    </row>
    <row r="123" spans="2:12" ht="12" customHeight="1">
      <c r="B123" s="20"/>
      <c r="C123" s="27" t="s">
        <v>3006</v>
      </c>
      <c r="L123" s="20"/>
    </row>
    <row r="124" spans="2:12" s="1" customFormat="1" ht="16.5" customHeight="1">
      <c r="B124" s="32"/>
      <c r="E124" s="231" t="s">
        <v>5587</v>
      </c>
      <c r="F124" s="248"/>
      <c r="G124" s="248"/>
      <c r="H124" s="248"/>
      <c r="L124" s="32"/>
    </row>
    <row r="125" spans="2:12" s="1" customFormat="1" ht="12" customHeight="1">
      <c r="B125" s="32"/>
      <c r="C125" s="27" t="s">
        <v>3008</v>
      </c>
      <c r="L125" s="32"/>
    </row>
    <row r="126" spans="2:12" s="1" customFormat="1" ht="16.5" customHeight="1">
      <c r="B126" s="32"/>
      <c r="E126" s="243" t="str">
        <f>E13</f>
        <v>002 - SK - Strukturovaná kabeláž</v>
      </c>
      <c r="F126" s="248"/>
      <c r="G126" s="248"/>
      <c r="H126" s="248"/>
      <c r="L126" s="32"/>
    </row>
    <row r="127" spans="2:12" s="1" customFormat="1" ht="7.15" customHeight="1">
      <c r="B127" s="32"/>
      <c r="L127" s="32"/>
    </row>
    <row r="128" spans="2:12" s="1" customFormat="1" ht="12" customHeight="1">
      <c r="B128" s="32"/>
      <c r="C128" s="27" t="s">
        <v>20</v>
      </c>
      <c r="F128" s="25" t="str">
        <f>F16</f>
        <v xml:space="preserve"> Zábřeh, Sušilova 1375/41</v>
      </c>
      <c r="I128" s="27" t="s">
        <v>22</v>
      </c>
      <c r="J128" s="52" t="str">
        <f>IF(J16="","",J16)</f>
        <v>5. 7. 2024</v>
      </c>
      <c r="L128" s="32"/>
    </row>
    <row r="129" spans="2:65" s="1" customFormat="1" ht="7.15" customHeight="1">
      <c r="B129" s="32"/>
      <c r="L129" s="32"/>
    </row>
    <row r="130" spans="2:65" s="1" customFormat="1" ht="25.7" customHeight="1">
      <c r="B130" s="32"/>
      <c r="C130" s="27" t="s">
        <v>24</v>
      </c>
      <c r="F130" s="25" t="str">
        <f>E19</f>
        <v>Město Zábřeh</v>
      </c>
      <c r="I130" s="27" t="s">
        <v>30</v>
      </c>
      <c r="J130" s="30" t="str">
        <f>E25</f>
        <v>Ing. arch. Josef Hlavatý</v>
      </c>
      <c r="L130" s="32"/>
    </row>
    <row r="131" spans="2:65" s="1" customFormat="1" ht="15.2" customHeight="1">
      <c r="B131" s="32"/>
      <c r="C131" s="27" t="s">
        <v>28</v>
      </c>
      <c r="F131" s="25" t="str">
        <f>IF(E22="","",E22)</f>
        <v>Vyplň údaj</v>
      </c>
      <c r="I131" s="27" t="s">
        <v>33</v>
      </c>
      <c r="J131" s="30" t="str">
        <f>E28</f>
        <v xml:space="preserve"> </v>
      </c>
      <c r="L131" s="32"/>
    </row>
    <row r="132" spans="2:65" s="1" customFormat="1" ht="10.15" customHeight="1">
      <c r="B132" s="32"/>
      <c r="L132" s="32"/>
    </row>
    <row r="133" spans="2:65" s="10" customFormat="1" ht="29.25" customHeight="1">
      <c r="B133" s="118"/>
      <c r="C133" s="119" t="s">
        <v>282</v>
      </c>
      <c r="D133" s="120" t="s">
        <v>61</v>
      </c>
      <c r="E133" s="120" t="s">
        <v>57</v>
      </c>
      <c r="F133" s="120" t="s">
        <v>58</v>
      </c>
      <c r="G133" s="120" t="s">
        <v>283</v>
      </c>
      <c r="H133" s="120" t="s">
        <v>284</v>
      </c>
      <c r="I133" s="120" t="s">
        <v>285</v>
      </c>
      <c r="J133" s="120" t="s">
        <v>251</v>
      </c>
      <c r="K133" s="121" t="s">
        <v>286</v>
      </c>
      <c r="L133" s="118"/>
      <c r="M133" s="59" t="s">
        <v>1</v>
      </c>
      <c r="N133" s="60" t="s">
        <v>40</v>
      </c>
      <c r="O133" s="60" t="s">
        <v>287</v>
      </c>
      <c r="P133" s="60" t="s">
        <v>288</v>
      </c>
      <c r="Q133" s="60" t="s">
        <v>289</v>
      </c>
      <c r="R133" s="60" t="s">
        <v>290</v>
      </c>
      <c r="S133" s="60" t="s">
        <v>291</v>
      </c>
      <c r="T133" s="61" t="s">
        <v>292</v>
      </c>
    </row>
    <row r="134" spans="2:65" s="1" customFormat="1" ht="22.9" customHeight="1">
      <c r="B134" s="32"/>
      <c r="C134" s="64" t="s">
        <v>293</v>
      </c>
      <c r="J134" s="122">
        <f>BK134</f>
        <v>0</v>
      </c>
      <c r="L134" s="32"/>
      <c r="M134" s="62"/>
      <c r="N134" s="53"/>
      <c r="O134" s="53"/>
      <c r="P134" s="123">
        <f>P135+P167+P180+P201</f>
        <v>0</v>
      </c>
      <c r="Q134" s="53"/>
      <c r="R134" s="123">
        <f>R135+R167+R180+R201</f>
        <v>1.0603400000000001</v>
      </c>
      <c r="S134" s="53"/>
      <c r="T134" s="124">
        <f>T135+T167+T180+T201</f>
        <v>0</v>
      </c>
      <c r="AT134" s="17" t="s">
        <v>75</v>
      </c>
      <c r="AU134" s="17" t="s">
        <v>253</v>
      </c>
      <c r="BK134" s="125">
        <f>BK135+BK167+BK180+BK201</f>
        <v>0</v>
      </c>
    </row>
    <row r="135" spans="2:65" s="11" customFormat="1" ht="25.9" customHeight="1">
      <c r="B135" s="126"/>
      <c r="D135" s="127" t="s">
        <v>75</v>
      </c>
      <c r="E135" s="128" t="s">
        <v>5594</v>
      </c>
      <c r="F135" s="128" t="s">
        <v>5836</v>
      </c>
      <c r="I135" s="129"/>
      <c r="J135" s="130">
        <f>BK135</f>
        <v>0</v>
      </c>
      <c r="L135" s="126"/>
      <c r="M135" s="131"/>
      <c r="P135" s="132">
        <f>P136+P143+P150+P154+P158+P161</f>
        <v>0</v>
      </c>
      <c r="R135" s="132">
        <f>R136+R143+R150+R154+R158+R161</f>
        <v>0.1328</v>
      </c>
      <c r="T135" s="133">
        <f>T136+T143+T150+T154+T158+T161</f>
        <v>0</v>
      </c>
      <c r="AR135" s="127" t="s">
        <v>83</v>
      </c>
      <c r="AT135" s="134" t="s">
        <v>75</v>
      </c>
      <c r="AU135" s="134" t="s">
        <v>76</v>
      </c>
      <c r="AY135" s="127" t="s">
        <v>296</v>
      </c>
      <c r="BK135" s="135">
        <f>BK136+BK143+BK150+BK154+BK158+BK161</f>
        <v>0</v>
      </c>
    </row>
    <row r="136" spans="2:65" s="11" customFormat="1" ht="22.9" customHeight="1">
      <c r="B136" s="126"/>
      <c r="D136" s="127" t="s">
        <v>75</v>
      </c>
      <c r="E136" s="136" t="s">
        <v>5837</v>
      </c>
      <c r="F136" s="136" t="s">
        <v>5838</v>
      </c>
      <c r="I136" s="129"/>
      <c r="J136" s="137">
        <f>BK136</f>
        <v>0</v>
      </c>
      <c r="L136" s="126"/>
      <c r="M136" s="131"/>
      <c r="P136" s="132">
        <f>SUM(P137:P142)</f>
        <v>0</v>
      </c>
      <c r="R136" s="132">
        <f>SUM(R137:R142)</f>
        <v>0.11120000000000002</v>
      </c>
      <c r="T136" s="133">
        <f>SUM(T137:T142)</f>
        <v>0</v>
      </c>
      <c r="AR136" s="127" t="s">
        <v>83</v>
      </c>
      <c r="AT136" s="134" t="s">
        <v>75</v>
      </c>
      <c r="AU136" s="134" t="s">
        <v>83</v>
      </c>
      <c r="AY136" s="127" t="s">
        <v>296</v>
      </c>
      <c r="BK136" s="135">
        <f>SUM(BK137:BK142)</f>
        <v>0</v>
      </c>
    </row>
    <row r="137" spans="2:65" s="1" customFormat="1" ht="24.2" customHeight="1">
      <c r="B137" s="32"/>
      <c r="C137" s="173" t="s">
        <v>83</v>
      </c>
      <c r="D137" s="173" t="s">
        <v>343</v>
      </c>
      <c r="E137" s="174" t="s">
        <v>5839</v>
      </c>
      <c r="F137" s="175" t="s">
        <v>5840</v>
      </c>
      <c r="G137" s="176" t="s">
        <v>376</v>
      </c>
      <c r="H137" s="177">
        <v>1</v>
      </c>
      <c r="I137" s="178"/>
      <c r="J137" s="179">
        <f t="shared" ref="J137:J142" si="0">ROUND(I137*H137,2)</f>
        <v>0</v>
      </c>
      <c r="K137" s="175" t="s">
        <v>302</v>
      </c>
      <c r="L137" s="180"/>
      <c r="M137" s="181" t="s">
        <v>1</v>
      </c>
      <c r="N137" s="182" t="s">
        <v>41</v>
      </c>
      <c r="P137" s="147">
        <f t="shared" ref="P137:P142" si="1">O137*H137</f>
        <v>0</v>
      </c>
      <c r="Q137" s="147">
        <v>0.10100000000000001</v>
      </c>
      <c r="R137" s="147">
        <f t="shared" ref="R137:R142" si="2">Q137*H137</f>
        <v>0.10100000000000001</v>
      </c>
      <c r="S137" s="147">
        <v>0</v>
      </c>
      <c r="T137" s="148">
        <f t="shared" ref="T137:T142" si="3">S137*H137</f>
        <v>0</v>
      </c>
      <c r="AR137" s="149" t="s">
        <v>347</v>
      </c>
      <c r="AT137" s="149" t="s">
        <v>343</v>
      </c>
      <c r="AU137" s="149" t="s">
        <v>85</v>
      </c>
      <c r="AY137" s="17" t="s">
        <v>296</v>
      </c>
      <c r="BE137" s="150">
        <f t="shared" ref="BE137:BE142" si="4">IF(N137="základní",J137,0)</f>
        <v>0</v>
      </c>
      <c r="BF137" s="150">
        <f t="shared" ref="BF137:BF142" si="5">IF(N137="snížená",J137,0)</f>
        <v>0</v>
      </c>
      <c r="BG137" s="150">
        <f t="shared" ref="BG137:BG142" si="6">IF(N137="zákl. přenesená",J137,0)</f>
        <v>0</v>
      </c>
      <c r="BH137" s="150">
        <f t="shared" ref="BH137:BH142" si="7">IF(N137="sníž. přenesená",J137,0)</f>
        <v>0</v>
      </c>
      <c r="BI137" s="150">
        <f t="shared" ref="BI137:BI142" si="8">IF(N137="nulová",J137,0)</f>
        <v>0</v>
      </c>
      <c r="BJ137" s="17" t="s">
        <v>83</v>
      </c>
      <c r="BK137" s="150">
        <f t="shared" ref="BK137:BK142" si="9">ROUND(I137*H137,2)</f>
        <v>0</v>
      </c>
      <c r="BL137" s="17" t="s">
        <v>107</v>
      </c>
      <c r="BM137" s="149" t="s">
        <v>5841</v>
      </c>
    </row>
    <row r="138" spans="2:65" s="1" customFormat="1" ht="24.2" customHeight="1">
      <c r="B138" s="32"/>
      <c r="C138" s="173" t="s">
        <v>85</v>
      </c>
      <c r="D138" s="173" t="s">
        <v>343</v>
      </c>
      <c r="E138" s="174" t="s">
        <v>5842</v>
      </c>
      <c r="F138" s="175" t="s">
        <v>5843</v>
      </c>
      <c r="G138" s="176" t="s">
        <v>376</v>
      </c>
      <c r="H138" s="177">
        <v>1</v>
      </c>
      <c r="I138" s="178"/>
      <c r="J138" s="179">
        <f t="shared" si="0"/>
        <v>0</v>
      </c>
      <c r="K138" s="175" t="s">
        <v>302</v>
      </c>
      <c r="L138" s="180"/>
      <c r="M138" s="181" t="s">
        <v>1</v>
      </c>
      <c r="N138" s="182" t="s">
        <v>41</v>
      </c>
      <c r="P138" s="147">
        <f t="shared" si="1"/>
        <v>0</v>
      </c>
      <c r="Q138" s="147">
        <v>1E-3</v>
      </c>
      <c r="R138" s="147">
        <f t="shared" si="2"/>
        <v>1E-3</v>
      </c>
      <c r="S138" s="147">
        <v>0</v>
      </c>
      <c r="T138" s="148">
        <f t="shared" si="3"/>
        <v>0</v>
      </c>
      <c r="AR138" s="149" t="s">
        <v>347</v>
      </c>
      <c r="AT138" s="149" t="s">
        <v>343</v>
      </c>
      <c r="AU138" s="149" t="s">
        <v>85</v>
      </c>
      <c r="AY138" s="17" t="s">
        <v>296</v>
      </c>
      <c r="BE138" s="150">
        <f t="shared" si="4"/>
        <v>0</v>
      </c>
      <c r="BF138" s="150">
        <f t="shared" si="5"/>
        <v>0</v>
      </c>
      <c r="BG138" s="150">
        <f t="shared" si="6"/>
        <v>0</v>
      </c>
      <c r="BH138" s="150">
        <f t="shared" si="7"/>
        <v>0</v>
      </c>
      <c r="BI138" s="150">
        <f t="shared" si="8"/>
        <v>0</v>
      </c>
      <c r="BJ138" s="17" t="s">
        <v>83</v>
      </c>
      <c r="BK138" s="150">
        <f t="shared" si="9"/>
        <v>0</v>
      </c>
      <c r="BL138" s="17" t="s">
        <v>107</v>
      </c>
      <c r="BM138" s="149" t="s">
        <v>5844</v>
      </c>
    </row>
    <row r="139" spans="2:65" s="1" customFormat="1" ht="21.75" customHeight="1">
      <c r="B139" s="32"/>
      <c r="C139" s="173" t="s">
        <v>94</v>
      </c>
      <c r="D139" s="173" t="s">
        <v>343</v>
      </c>
      <c r="E139" s="174" t="s">
        <v>5845</v>
      </c>
      <c r="F139" s="175" t="s">
        <v>5846</v>
      </c>
      <c r="G139" s="176" t="s">
        <v>376</v>
      </c>
      <c r="H139" s="177">
        <v>12</v>
      </c>
      <c r="I139" s="178"/>
      <c r="J139" s="179">
        <f t="shared" si="0"/>
        <v>0</v>
      </c>
      <c r="K139" s="175" t="s">
        <v>302</v>
      </c>
      <c r="L139" s="180"/>
      <c r="M139" s="181" t="s">
        <v>1</v>
      </c>
      <c r="N139" s="182" t="s">
        <v>41</v>
      </c>
      <c r="P139" s="147">
        <f t="shared" si="1"/>
        <v>0</v>
      </c>
      <c r="Q139" s="147">
        <v>1E-4</v>
      </c>
      <c r="R139" s="147">
        <f t="shared" si="2"/>
        <v>1.2000000000000001E-3</v>
      </c>
      <c r="S139" s="147">
        <v>0</v>
      </c>
      <c r="T139" s="148">
        <f t="shared" si="3"/>
        <v>0</v>
      </c>
      <c r="AR139" s="149" t="s">
        <v>479</v>
      </c>
      <c r="AT139" s="149" t="s">
        <v>343</v>
      </c>
      <c r="AU139" s="149" t="s">
        <v>85</v>
      </c>
      <c r="AY139" s="17" t="s">
        <v>296</v>
      </c>
      <c r="BE139" s="150">
        <f t="shared" si="4"/>
        <v>0</v>
      </c>
      <c r="BF139" s="150">
        <f t="shared" si="5"/>
        <v>0</v>
      </c>
      <c r="BG139" s="150">
        <f t="shared" si="6"/>
        <v>0</v>
      </c>
      <c r="BH139" s="150">
        <f t="shared" si="7"/>
        <v>0</v>
      </c>
      <c r="BI139" s="150">
        <f t="shared" si="8"/>
        <v>0</v>
      </c>
      <c r="BJ139" s="17" t="s">
        <v>83</v>
      </c>
      <c r="BK139" s="150">
        <f t="shared" si="9"/>
        <v>0</v>
      </c>
      <c r="BL139" s="17" t="s">
        <v>378</v>
      </c>
      <c r="BM139" s="149" t="s">
        <v>5847</v>
      </c>
    </row>
    <row r="140" spans="2:65" s="1" customFormat="1" ht="24.2" customHeight="1">
      <c r="B140" s="32"/>
      <c r="C140" s="173" t="s">
        <v>107</v>
      </c>
      <c r="D140" s="173" t="s">
        <v>343</v>
      </c>
      <c r="E140" s="174" t="s">
        <v>5848</v>
      </c>
      <c r="F140" s="175" t="s">
        <v>5849</v>
      </c>
      <c r="G140" s="176" t="s">
        <v>376</v>
      </c>
      <c r="H140" s="177">
        <v>2</v>
      </c>
      <c r="I140" s="178"/>
      <c r="J140" s="179">
        <f t="shared" si="0"/>
        <v>0</v>
      </c>
      <c r="K140" s="175" t="s">
        <v>302</v>
      </c>
      <c r="L140" s="180"/>
      <c r="M140" s="181" t="s">
        <v>1</v>
      </c>
      <c r="N140" s="182" t="s">
        <v>41</v>
      </c>
      <c r="P140" s="147">
        <f t="shared" si="1"/>
        <v>0</v>
      </c>
      <c r="Q140" s="147">
        <v>2E-3</v>
      </c>
      <c r="R140" s="147">
        <f t="shared" si="2"/>
        <v>4.0000000000000001E-3</v>
      </c>
      <c r="S140" s="147">
        <v>0</v>
      </c>
      <c r="T140" s="148">
        <f t="shared" si="3"/>
        <v>0</v>
      </c>
      <c r="AR140" s="149" t="s">
        <v>347</v>
      </c>
      <c r="AT140" s="149" t="s">
        <v>343</v>
      </c>
      <c r="AU140" s="149" t="s">
        <v>85</v>
      </c>
      <c r="AY140" s="17" t="s">
        <v>296</v>
      </c>
      <c r="BE140" s="150">
        <f t="shared" si="4"/>
        <v>0</v>
      </c>
      <c r="BF140" s="150">
        <f t="shared" si="5"/>
        <v>0</v>
      </c>
      <c r="BG140" s="150">
        <f t="shared" si="6"/>
        <v>0</v>
      </c>
      <c r="BH140" s="150">
        <f t="shared" si="7"/>
        <v>0</v>
      </c>
      <c r="BI140" s="150">
        <f t="shared" si="8"/>
        <v>0</v>
      </c>
      <c r="BJ140" s="17" t="s">
        <v>83</v>
      </c>
      <c r="BK140" s="150">
        <f t="shared" si="9"/>
        <v>0</v>
      </c>
      <c r="BL140" s="17" t="s">
        <v>107</v>
      </c>
      <c r="BM140" s="149" t="s">
        <v>5850</v>
      </c>
    </row>
    <row r="141" spans="2:65" s="1" customFormat="1" ht="24.2" customHeight="1">
      <c r="B141" s="32"/>
      <c r="C141" s="173" t="s">
        <v>332</v>
      </c>
      <c r="D141" s="173" t="s">
        <v>343</v>
      </c>
      <c r="E141" s="174" t="s">
        <v>5851</v>
      </c>
      <c r="F141" s="175" t="s">
        <v>5852</v>
      </c>
      <c r="G141" s="176" t="s">
        <v>376</v>
      </c>
      <c r="H141" s="177">
        <v>2</v>
      </c>
      <c r="I141" s="178"/>
      <c r="J141" s="179">
        <f t="shared" si="0"/>
        <v>0</v>
      </c>
      <c r="K141" s="175" t="s">
        <v>302</v>
      </c>
      <c r="L141" s="180"/>
      <c r="M141" s="181" t="s">
        <v>1</v>
      </c>
      <c r="N141" s="182" t="s">
        <v>41</v>
      </c>
      <c r="P141" s="147">
        <f t="shared" si="1"/>
        <v>0</v>
      </c>
      <c r="Q141" s="147">
        <v>2E-3</v>
      </c>
      <c r="R141" s="147">
        <f t="shared" si="2"/>
        <v>4.0000000000000001E-3</v>
      </c>
      <c r="S141" s="147">
        <v>0</v>
      </c>
      <c r="T141" s="148">
        <f t="shared" si="3"/>
        <v>0</v>
      </c>
      <c r="AR141" s="149" t="s">
        <v>479</v>
      </c>
      <c r="AT141" s="149" t="s">
        <v>343</v>
      </c>
      <c r="AU141" s="149" t="s">
        <v>85</v>
      </c>
      <c r="AY141" s="17" t="s">
        <v>296</v>
      </c>
      <c r="BE141" s="150">
        <f t="shared" si="4"/>
        <v>0</v>
      </c>
      <c r="BF141" s="150">
        <f t="shared" si="5"/>
        <v>0</v>
      </c>
      <c r="BG141" s="150">
        <f t="shared" si="6"/>
        <v>0</v>
      </c>
      <c r="BH141" s="150">
        <f t="shared" si="7"/>
        <v>0</v>
      </c>
      <c r="BI141" s="150">
        <f t="shared" si="8"/>
        <v>0</v>
      </c>
      <c r="BJ141" s="17" t="s">
        <v>83</v>
      </c>
      <c r="BK141" s="150">
        <f t="shared" si="9"/>
        <v>0</v>
      </c>
      <c r="BL141" s="17" t="s">
        <v>378</v>
      </c>
      <c r="BM141" s="149" t="s">
        <v>5853</v>
      </c>
    </row>
    <row r="142" spans="2:65" s="1" customFormat="1" ht="24.2" customHeight="1">
      <c r="B142" s="32"/>
      <c r="C142" s="173" t="s">
        <v>336</v>
      </c>
      <c r="D142" s="173" t="s">
        <v>343</v>
      </c>
      <c r="E142" s="174" t="s">
        <v>5854</v>
      </c>
      <c r="F142" s="175" t="s">
        <v>5855</v>
      </c>
      <c r="G142" s="176" t="s">
        <v>376</v>
      </c>
      <c r="H142" s="177">
        <v>1</v>
      </c>
      <c r="I142" s="178"/>
      <c r="J142" s="179">
        <f t="shared" si="0"/>
        <v>0</v>
      </c>
      <c r="K142" s="175" t="s">
        <v>1</v>
      </c>
      <c r="L142" s="180"/>
      <c r="M142" s="181" t="s">
        <v>1</v>
      </c>
      <c r="N142" s="182" t="s">
        <v>41</v>
      </c>
      <c r="P142" s="147">
        <f t="shared" si="1"/>
        <v>0</v>
      </c>
      <c r="Q142" s="147">
        <v>0</v>
      </c>
      <c r="R142" s="147">
        <f t="shared" si="2"/>
        <v>0</v>
      </c>
      <c r="S142" s="147">
        <v>0</v>
      </c>
      <c r="T142" s="148">
        <f t="shared" si="3"/>
        <v>0</v>
      </c>
      <c r="AR142" s="149" t="s">
        <v>479</v>
      </c>
      <c r="AT142" s="149" t="s">
        <v>343</v>
      </c>
      <c r="AU142" s="149" t="s">
        <v>85</v>
      </c>
      <c r="AY142" s="17" t="s">
        <v>296</v>
      </c>
      <c r="BE142" s="150">
        <f t="shared" si="4"/>
        <v>0</v>
      </c>
      <c r="BF142" s="150">
        <f t="shared" si="5"/>
        <v>0</v>
      </c>
      <c r="BG142" s="150">
        <f t="shared" si="6"/>
        <v>0</v>
      </c>
      <c r="BH142" s="150">
        <f t="shared" si="7"/>
        <v>0</v>
      </c>
      <c r="BI142" s="150">
        <f t="shared" si="8"/>
        <v>0</v>
      </c>
      <c r="BJ142" s="17" t="s">
        <v>83</v>
      </c>
      <c r="BK142" s="150">
        <f t="shared" si="9"/>
        <v>0</v>
      </c>
      <c r="BL142" s="17" t="s">
        <v>378</v>
      </c>
      <c r="BM142" s="149" t="s">
        <v>5856</v>
      </c>
    </row>
    <row r="143" spans="2:65" s="11" customFormat="1" ht="22.9" customHeight="1">
      <c r="B143" s="126"/>
      <c r="D143" s="127" t="s">
        <v>75</v>
      </c>
      <c r="E143" s="136" t="s">
        <v>5857</v>
      </c>
      <c r="F143" s="136" t="s">
        <v>5858</v>
      </c>
      <c r="I143" s="129"/>
      <c r="J143" s="137">
        <f>BK143</f>
        <v>0</v>
      </c>
      <c r="L143" s="126"/>
      <c r="M143" s="131"/>
      <c r="P143" s="132">
        <f>SUM(P144:P149)</f>
        <v>0</v>
      </c>
      <c r="R143" s="132">
        <f>SUM(R144:R149)</f>
        <v>5.2199999999999998E-3</v>
      </c>
      <c r="T143" s="133">
        <f>SUM(T144:T149)</f>
        <v>0</v>
      </c>
      <c r="AR143" s="127" t="s">
        <v>83</v>
      </c>
      <c r="AT143" s="134" t="s">
        <v>75</v>
      </c>
      <c r="AU143" s="134" t="s">
        <v>83</v>
      </c>
      <c r="AY143" s="127" t="s">
        <v>296</v>
      </c>
      <c r="BK143" s="135">
        <f>SUM(BK144:BK149)</f>
        <v>0</v>
      </c>
    </row>
    <row r="144" spans="2:65" s="1" customFormat="1" ht="16.5" customHeight="1">
      <c r="B144" s="32"/>
      <c r="C144" s="173" t="s">
        <v>342</v>
      </c>
      <c r="D144" s="173" t="s">
        <v>343</v>
      </c>
      <c r="E144" s="174" t="s">
        <v>5859</v>
      </c>
      <c r="F144" s="175" t="s">
        <v>5860</v>
      </c>
      <c r="G144" s="176" t="s">
        <v>376</v>
      </c>
      <c r="H144" s="177">
        <v>9</v>
      </c>
      <c r="I144" s="178"/>
      <c r="J144" s="179">
        <f t="shared" ref="J144:J149" si="10">ROUND(I144*H144,2)</f>
        <v>0</v>
      </c>
      <c r="K144" s="175" t="s">
        <v>302</v>
      </c>
      <c r="L144" s="180"/>
      <c r="M144" s="181" t="s">
        <v>1</v>
      </c>
      <c r="N144" s="182" t="s">
        <v>41</v>
      </c>
      <c r="P144" s="147">
        <f t="shared" ref="P144:P149" si="11">O144*H144</f>
        <v>0</v>
      </c>
      <c r="Q144" s="147">
        <v>1E-4</v>
      </c>
      <c r="R144" s="147">
        <f t="shared" ref="R144:R149" si="12">Q144*H144</f>
        <v>9.0000000000000008E-4</v>
      </c>
      <c r="S144" s="147">
        <v>0</v>
      </c>
      <c r="T144" s="148">
        <f t="shared" ref="T144:T149" si="13">S144*H144</f>
        <v>0</v>
      </c>
      <c r="AR144" s="149" t="s">
        <v>347</v>
      </c>
      <c r="AT144" s="149" t="s">
        <v>343</v>
      </c>
      <c r="AU144" s="149" t="s">
        <v>85</v>
      </c>
      <c r="AY144" s="17" t="s">
        <v>296</v>
      </c>
      <c r="BE144" s="150">
        <f t="shared" ref="BE144:BE149" si="14">IF(N144="základní",J144,0)</f>
        <v>0</v>
      </c>
      <c r="BF144" s="150">
        <f t="shared" ref="BF144:BF149" si="15">IF(N144="snížená",J144,0)</f>
        <v>0</v>
      </c>
      <c r="BG144" s="150">
        <f t="shared" ref="BG144:BG149" si="16">IF(N144="zákl. přenesená",J144,0)</f>
        <v>0</v>
      </c>
      <c r="BH144" s="150">
        <f t="shared" ref="BH144:BH149" si="17">IF(N144="sníž. přenesená",J144,0)</f>
        <v>0</v>
      </c>
      <c r="BI144" s="150">
        <f t="shared" ref="BI144:BI149" si="18">IF(N144="nulová",J144,0)</f>
        <v>0</v>
      </c>
      <c r="BJ144" s="17" t="s">
        <v>83</v>
      </c>
      <c r="BK144" s="150">
        <f t="shared" ref="BK144:BK149" si="19">ROUND(I144*H144,2)</f>
        <v>0</v>
      </c>
      <c r="BL144" s="17" t="s">
        <v>107</v>
      </c>
      <c r="BM144" s="149" t="s">
        <v>5861</v>
      </c>
    </row>
    <row r="145" spans="2:65" s="1" customFormat="1" ht="24.2" customHeight="1">
      <c r="B145" s="32"/>
      <c r="C145" s="173" t="s">
        <v>347</v>
      </c>
      <c r="D145" s="173" t="s">
        <v>343</v>
      </c>
      <c r="E145" s="174" t="s">
        <v>5862</v>
      </c>
      <c r="F145" s="175" t="s">
        <v>5863</v>
      </c>
      <c r="G145" s="176" t="s">
        <v>376</v>
      </c>
      <c r="H145" s="177">
        <v>216</v>
      </c>
      <c r="I145" s="178"/>
      <c r="J145" s="179">
        <f t="shared" si="10"/>
        <v>0</v>
      </c>
      <c r="K145" s="175" t="s">
        <v>302</v>
      </c>
      <c r="L145" s="180"/>
      <c r="M145" s="181" t="s">
        <v>1</v>
      </c>
      <c r="N145" s="182" t="s">
        <v>41</v>
      </c>
      <c r="P145" s="147">
        <f t="shared" si="11"/>
        <v>0</v>
      </c>
      <c r="Q145" s="147">
        <v>2.0000000000000002E-5</v>
      </c>
      <c r="R145" s="147">
        <f t="shared" si="12"/>
        <v>4.3200000000000001E-3</v>
      </c>
      <c r="S145" s="147">
        <v>0</v>
      </c>
      <c r="T145" s="148">
        <f t="shared" si="13"/>
        <v>0</v>
      </c>
      <c r="AR145" s="149" t="s">
        <v>347</v>
      </c>
      <c r="AT145" s="149" t="s">
        <v>343</v>
      </c>
      <c r="AU145" s="149" t="s">
        <v>85</v>
      </c>
      <c r="AY145" s="17" t="s">
        <v>296</v>
      </c>
      <c r="BE145" s="150">
        <f t="shared" si="14"/>
        <v>0</v>
      </c>
      <c r="BF145" s="150">
        <f t="shared" si="15"/>
        <v>0</v>
      </c>
      <c r="BG145" s="150">
        <f t="shared" si="16"/>
        <v>0</v>
      </c>
      <c r="BH145" s="150">
        <f t="shared" si="17"/>
        <v>0</v>
      </c>
      <c r="BI145" s="150">
        <f t="shared" si="18"/>
        <v>0</v>
      </c>
      <c r="BJ145" s="17" t="s">
        <v>83</v>
      </c>
      <c r="BK145" s="150">
        <f t="shared" si="19"/>
        <v>0</v>
      </c>
      <c r="BL145" s="17" t="s">
        <v>107</v>
      </c>
      <c r="BM145" s="149" t="s">
        <v>5864</v>
      </c>
    </row>
    <row r="146" spans="2:65" s="1" customFormat="1" ht="16.5" customHeight="1">
      <c r="B146" s="32"/>
      <c r="C146" s="173" t="s">
        <v>354</v>
      </c>
      <c r="D146" s="173" t="s">
        <v>343</v>
      </c>
      <c r="E146" s="174" t="s">
        <v>5865</v>
      </c>
      <c r="F146" s="175" t="s">
        <v>5866</v>
      </c>
      <c r="G146" s="176" t="s">
        <v>376</v>
      </c>
      <c r="H146" s="177">
        <v>20</v>
      </c>
      <c r="I146" s="178"/>
      <c r="J146" s="179">
        <f t="shared" si="10"/>
        <v>0</v>
      </c>
      <c r="K146" s="175" t="s">
        <v>1</v>
      </c>
      <c r="L146" s="180"/>
      <c r="M146" s="181" t="s">
        <v>1</v>
      </c>
      <c r="N146" s="182" t="s">
        <v>41</v>
      </c>
      <c r="P146" s="147">
        <f t="shared" si="11"/>
        <v>0</v>
      </c>
      <c r="Q146" s="147">
        <v>0</v>
      </c>
      <c r="R146" s="147">
        <f t="shared" si="12"/>
        <v>0</v>
      </c>
      <c r="S146" s="147">
        <v>0</v>
      </c>
      <c r="T146" s="148">
        <f t="shared" si="13"/>
        <v>0</v>
      </c>
      <c r="AR146" s="149" t="s">
        <v>347</v>
      </c>
      <c r="AT146" s="149" t="s">
        <v>343</v>
      </c>
      <c r="AU146" s="149" t="s">
        <v>85</v>
      </c>
      <c r="AY146" s="17" t="s">
        <v>296</v>
      </c>
      <c r="BE146" s="150">
        <f t="shared" si="14"/>
        <v>0</v>
      </c>
      <c r="BF146" s="150">
        <f t="shared" si="15"/>
        <v>0</v>
      </c>
      <c r="BG146" s="150">
        <f t="shared" si="16"/>
        <v>0</v>
      </c>
      <c r="BH146" s="150">
        <f t="shared" si="17"/>
        <v>0</v>
      </c>
      <c r="BI146" s="150">
        <f t="shared" si="18"/>
        <v>0</v>
      </c>
      <c r="BJ146" s="17" t="s">
        <v>83</v>
      </c>
      <c r="BK146" s="150">
        <f t="shared" si="19"/>
        <v>0</v>
      </c>
      <c r="BL146" s="17" t="s">
        <v>107</v>
      </c>
      <c r="BM146" s="149" t="s">
        <v>5867</v>
      </c>
    </row>
    <row r="147" spans="2:65" s="1" customFormat="1" ht="16.5" customHeight="1">
      <c r="B147" s="32"/>
      <c r="C147" s="173" t="s">
        <v>358</v>
      </c>
      <c r="D147" s="173" t="s">
        <v>343</v>
      </c>
      <c r="E147" s="174" t="s">
        <v>5868</v>
      </c>
      <c r="F147" s="175" t="s">
        <v>5869</v>
      </c>
      <c r="G147" s="176" t="s">
        <v>376</v>
      </c>
      <c r="H147" s="177">
        <v>80</v>
      </c>
      <c r="I147" s="178"/>
      <c r="J147" s="179">
        <f t="shared" si="10"/>
        <v>0</v>
      </c>
      <c r="K147" s="175" t="s">
        <v>1</v>
      </c>
      <c r="L147" s="180"/>
      <c r="M147" s="181" t="s">
        <v>1</v>
      </c>
      <c r="N147" s="182" t="s">
        <v>41</v>
      </c>
      <c r="P147" s="147">
        <f t="shared" si="11"/>
        <v>0</v>
      </c>
      <c r="Q147" s="147">
        <v>0</v>
      </c>
      <c r="R147" s="147">
        <f t="shared" si="12"/>
        <v>0</v>
      </c>
      <c r="S147" s="147">
        <v>0</v>
      </c>
      <c r="T147" s="148">
        <f t="shared" si="13"/>
        <v>0</v>
      </c>
      <c r="AR147" s="149" t="s">
        <v>347</v>
      </c>
      <c r="AT147" s="149" t="s">
        <v>343</v>
      </c>
      <c r="AU147" s="149" t="s">
        <v>85</v>
      </c>
      <c r="AY147" s="17" t="s">
        <v>296</v>
      </c>
      <c r="BE147" s="150">
        <f t="shared" si="14"/>
        <v>0</v>
      </c>
      <c r="BF147" s="150">
        <f t="shared" si="15"/>
        <v>0</v>
      </c>
      <c r="BG147" s="150">
        <f t="shared" si="16"/>
        <v>0</v>
      </c>
      <c r="BH147" s="150">
        <f t="shared" si="17"/>
        <v>0</v>
      </c>
      <c r="BI147" s="150">
        <f t="shared" si="18"/>
        <v>0</v>
      </c>
      <c r="BJ147" s="17" t="s">
        <v>83</v>
      </c>
      <c r="BK147" s="150">
        <f t="shared" si="19"/>
        <v>0</v>
      </c>
      <c r="BL147" s="17" t="s">
        <v>107</v>
      </c>
      <c r="BM147" s="149" t="s">
        <v>5870</v>
      </c>
    </row>
    <row r="148" spans="2:65" s="1" customFormat="1" ht="16.5" customHeight="1">
      <c r="B148" s="32"/>
      <c r="C148" s="173" t="s">
        <v>365</v>
      </c>
      <c r="D148" s="173" t="s">
        <v>343</v>
      </c>
      <c r="E148" s="174" t="s">
        <v>5871</v>
      </c>
      <c r="F148" s="175" t="s">
        <v>5872</v>
      </c>
      <c r="G148" s="176" t="s">
        <v>376</v>
      </c>
      <c r="H148" s="177">
        <v>80</v>
      </c>
      <c r="I148" s="178"/>
      <c r="J148" s="179">
        <f t="shared" si="10"/>
        <v>0</v>
      </c>
      <c r="K148" s="175" t="s">
        <v>1</v>
      </c>
      <c r="L148" s="180"/>
      <c r="M148" s="181" t="s">
        <v>1</v>
      </c>
      <c r="N148" s="182" t="s">
        <v>41</v>
      </c>
      <c r="P148" s="147">
        <f t="shared" si="11"/>
        <v>0</v>
      </c>
      <c r="Q148" s="147">
        <v>0</v>
      </c>
      <c r="R148" s="147">
        <f t="shared" si="12"/>
        <v>0</v>
      </c>
      <c r="S148" s="147">
        <v>0</v>
      </c>
      <c r="T148" s="148">
        <f t="shared" si="13"/>
        <v>0</v>
      </c>
      <c r="AR148" s="149" t="s">
        <v>347</v>
      </c>
      <c r="AT148" s="149" t="s">
        <v>343</v>
      </c>
      <c r="AU148" s="149" t="s">
        <v>85</v>
      </c>
      <c r="AY148" s="17" t="s">
        <v>296</v>
      </c>
      <c r="BE148" s="150">
        <f t="shared" si="14"/>
        <v>0</v>
      </c>
      <c r="BF148" s="150">
        <f t="shared" si="15"/>
        <v>0</v>
      </c>
      <c r="BG148" s="150">
        <f t="shared" si="16"/>
        <v>0</v>
      </c>
      <c r="BH148" s="150">
        <f t="shared" si="17"/>
        <v>0</v>
      </c>
      <c r="BI148" s="150">
        <f t="shared" si="18"/>
        <v>0</v>
      </c>
      <c r="BJ148" s="17" t="s">
        <v>83</v>
      </c>
      <c r="BK148" s="150">
        <f t="shared" si="19"/>
        <v>0</v>
      </c>
      <c r="BL148" s="17" t="s">
        <v>107</v>
      </c>
      <c r="BM148" s="149" t="s">
        <v>5873</v>
      </c>
    </row>
    <row r="149" spans="2:65" s="1" customFormat="1" ht="16.5" customHeight="1">
      <c r="B149" s="32"/>
      <c r="C149" s="173" t="s">
        <v>8</v>
      </c>
      <c r="D149" s="173" t="s">
        <v>343</v>
      </c>
      <c r="E149" s="174" t="s">
        <v>5874</v>
      </c>
      <c r="F149" s="175" t="s">
        <v>5875</v>
      </c>
      <c r="G149" s="176" t="s">
        <v>376</v>
      </c>
      <c r="H149" s="177">
        <v>20</v>
      </c>
      <c r="I149" s="178"/>
      <c r="J149" s="179">
        <f t="shared" si="10"/>
        <v>0</v>
      </c>
      <c r="K149" s="175" t="s">
        <v>1</v>
      </c>
      <c r="L149" s="180"/>
      <c r="M149" s="181" t="s">
        <v>1</v>
      </c>
      <c r="N149" s="182" t="s">
        <v>41</v>
      </c>
      <c r="P149" s="147">
        <f t="shared" si="11"/>
        <v>0</v>
      </c>
      <c r="Q149" s="147">
        <v>0</v>
      </c>
      <c r="R149" s="147">
        <f t="shared" si="12"/>
        <v>0</v>
      </c>
      <c r="S149" s="147">
        <v>0</v>
      </c>
      <c r="T149" s="148">
        <f t="shared" si="13"/>
        <v>0</v>
      </c>
      <c r="AR149" s="149" t="s">
        <v>347</v>
      </c>
      <c r="AT149" s="149" t="s">
        <v>343</v>
      </c>
      <c r="AU149" s="149" t="s">
        <v>85</v>
      </c>
      <c r="AY149" s="17" t="s">
        <v>296</v>
      </c>
      <c r="BE149" s="150">
        <f t="shared" si="14"/>
        <v>0</v>
      </c>
      <c r="BF149" s="150">
        <f t="shared" si="15"/>
        <v>0</v>
      </c>
      <c r="BG149" s="150">
        <f t="shared" si="16"/>
        <v>0</v>
      </c>
      <c r="BH149" s="150">
        <f t="shared" si="17"/>
        <v>0</v>
      </c>
      <c r="BI149" s="150">
        <f t="shared" si="18"/>
        <v>0</v>
      </c>
      <c r="BJ149" s="17" t="s">
        <v>83</v>
      </c>
      <c r="BK149" s="150">
        <f t="shared" si="19"/>
        <v>0</v>
      </c>
      <c r="BL149" s="17" t="s">
        <v>107</v>
      </c>
      <c r="BM149" s="149" t="s">
        <v>5876</v>
      </c>
    </row>
    <row r="150" spans="2:65" s="11" customFormat="1" ht="22.9" customHeight="1">
      <c r="B150" s="126"/>
      <c r="D150" s="127" t="s">
        <v>75</v>
      </c>
      <c r="E150" s="136" t="s">
        <v>5877</v>
      </c>
      <c r="F150" s="136" t="s">
        <v>5878</v>
      </c>
      <c r="I150" s="129"/>
      <c r="J150" s="137">
        <f>BK150</f>
        <v>0</v>
      </c>
      <c r="L150" s="126"/>
      <c r="M150" s="131"/>
      <c r="P150" s="132">
        <f>SUM(P151:P153)</f>
        <v>0</v>
      </c>
      <c r="R150" s="132">
        <f>SUM(R151:R153)</f>
        <v>1.44E-2</v>
      </c>
      <c r="T150" s="133">
        <f>SUM(T151:T153)</f>
        <v>0</v>
      </c>
      <c r="AR150" s="127" t="s">
        <v>83</v>
      </c>
      <c r="AT150" s="134" t="s">
        <v>75</v>
      </c>
      <c r="AU150" s="134" t="s">
        <v>83</v>
      </c>
      <c r="AY150" s="127" t="s">
        <v>296</v>
      </c>
      <c r="BK150" s="135">
        <f>SUM(BK151:BK153)</f>
        <v>0</v>
      </c>
    </row>
    <row r="151" spans="2:65" s="1" customFormat="1" ht="24.2" customHeight="1">
      <c r="B151" s="32"/>
      <c r="C151" s="173" t="s">
        <v>373</v>
      </c>
      <c r="D151" s="173" t="s">
        <v>343</v>
      </c>
      <c r="E151" s="174" t="s">
        <v>5879</v>
      </c>
      <c r="F151" s="175" t="s">
        <v>5880</v>
      </c>
      <c r="G151" s="176" t="s">
        <v>376</v>
      </c>
      <c r="H151" s="177">
        <v>60</v>
      </c>
      <c r="I151" s="178"/>
      <c r="J151" s="179">
        <f>ROUND(I151*H151,2)</f>
        <v>0</v>
      </c>
      <c r="K151" s="175" t="s">
        <v>302</v>
      </c>
      <c r="L151" s="180"/>
      <c r="M151" s="181" t="s">
        <v>1</v>
      </c>
      <c r="N151" s="182" t="s">
        <v>41</v>
      </c>
      <c r="P151" s="147">
        <f>O151*H151</f>
        <v>0</v>
      </c>
      <c r="Q151" s="147">
        <v>1E-4</v>
      </c>
      <c r="R151" s="147">
        <f>Q151*H151</f>
        <v>6.0000000000000001E-3</v>
      </c>
      <c r="S151" s="147">
        <v>0</v>
      </c>
      <c r="T151" s="148">
        <f>S151*H151</f>
        <v>0</v>
      </c>
      <c r="AR151" s="149" t="s">
        <v>347</v>
      </c>
      <c r="AT151" s="149" t="s">
        <v>343</v>
      </c>
      <c r="AU151" s="149" t="s">
        <v>85</v>
      </c>
      <c r="AY151" s="17" t="s">
        <v>296</v>
      </c>
      <c r="BE151" s="150">
        <f>IF(N151="základní",J151,0)</f>
        <v>0</v>
      </c>
      <c r="BF151" s="150">
        <f>IF(N151="snížená",J151,0)</f>
        <v>0</v>
      </c>
      <c r="BG151" s="150">
        <f>IF(N151="zákl. přenesená",J151,0)</f>
        <v>0</v>
      </c>
      <c r="BH151" s="150">
        <f>IF(N151="sníž. přenesená",J151,0)</f>
        <v>0</v>
      </c>
      <c r="BI151" s="150">
        <f>IF(N151="nulová",J151,0)</f>
        <v>0</v>
      </c>
      <c r="BJ151" s="17" t="s">
        <v>83</v>
      </c>
      <c r="BK151" s="150">
        <f>ROUND(I151*H151,2)</f>
        <v>0</v>
      </c>
      <c r="BL151" s="17" t="s">
        <v>107</v>
      </c>
      <c r="BM151" s="149" t="s">
        <v>5881</v>
      </c>
    </row>
    <row r="152" spans="2:65" s="1" customFormat="1" ht="21.75" customHeight="1">
      <c r="B152" s="32"/>
      <c r="C152" s="173" t="s">
        <v>379</v>
      </c>
      <c r="D152" s="173" t="s">
        <v>343</v>
      </c>
      <c r="E152" s="174" t="s">
        <v>5882</v>
      </c>
      <c r="F152" s="175" t="s">
        <v>5883</v>
      </c>
      <c r="G152" s="176" t="s">
        <v>376</v>
      </c>
      <c r="H152" s="177">
        <v>60</v>
      </c>
      <c r="I152" s="178"/>
      <c r="J152" s="179">
        <f>ROUND(I152*H152,2)</f>
        <v>0</v>
      </c>
      <c r="K152" s="175" t="s">
        <v>302</v>
      </c>
      <c r="L152" s="180"/>
      <c r="M152" s="181" t="s">
        <v>1</v>
      </c>
      <c r="N152" s="182" t="s">
        <v>41</v>
      </c>
      <c r="P152" s="147">
        <f>O152*H152</f>
        <v>0</v>
      </c>
      <c r="Q152" s="147">
        <v>1E-4</v>
      </c>
      <c r="R152" s="147">
        <f>Q152*H152</f>
        <v>6.0000000000000001E-3</v>
      </c>
      <c r="S152" s="147">
        <v>0</v>
      </c>
      <c r="T152" s="148">
        <f>S152*H152</f>
        <v>0</v>
      </c>
      <c r="AR152" s="149" t="s">
        <v>347</v>
      </c>
      <c r="AT152" s="149" t="s">
        <v>343</v>
      </c>
      <c r="AU152" s="149" t="s">
        <v>85</v>
      </c>
      <c r="AY152" s="17" t="s">
        <v>296</v>
      </c>
      <c r="BE152" s="150">
        <f>IF(N152="základní",J152,0)</f>
        <v>0</v>
      </c>
      <c r="BF152" s="150">
        <f>IF(N152="snížená",J152,0)</f>
        <v>0</v>
      </c>
      <c r="BG152" s="150">
        <f>IF(N152="zákl. přenesená",J152,0)</f>
        <v>0</v>
      </c>
      <c r="BH152" s="150">
        <f>IF(N152="sníž. přenesená",J152,0)</f>
        <v>0</v>
      </c>
      <c r="BI152" s="150">
        <f>IF(N152="nulová",J152,0)</f>
        <v>0</v>
      </c>
      <c r="BJ152" s="17" t="s">
        <v>83</v>
      </c>
      <c r="BK152" s="150">
        <f>ROUND(I152*H152,2)</f>
        <v>0</v>
      </c>
      <c r="BL152" s="17" t="s">
        <v>107</v>
      </c>
      <c r="BM152" s="149" t="s">
        <v>5884</v>
      </c>
    </row>
    <row r="153" spans="2:65" s="1" customFormat="1" ht="24.2" customHeight="1">
      <c r="B153" s="32"/>
      <c r="C153" s="173" t="s">
        <v>385</v>
      </c>
      <c r="D153" s="173" t="s">
        <v>343</v>
      </c>
      <c r="E153" s="174" t="s">
        <v>5862</v>
      </c>
      <c r="F153" s="175" t="s">
        <v>5863</v>
      </c>
      <c r="G153" s="176" t="s">
        <v>376</v>
      </c>
      <c r="H153" s="177">
        <v>120</v>
      </c>
      <c r="I153" s="178"/>
      <c r="J153" s="179">
        <f>ROUND(I153*H153,2)</f>
        <v>0</v>
      </c>
      <c r="K153" s="175" t="s">
        <v>302</v>
      </c>
      <c r="L153" s="180"/>
      <c r="M153" s="181" t="s">
        <v>1</v>
      </c>
      <c r="N153" s="182" t="s">
        <v>41</v>
      </c>
      <c r="P153" s="147">
        <f>O153*H153</f>
        <v>0</v>
      </c>
      <c r="Q153" s="147">
        <v>2.0000000000000002E-5</v>
      </c>
      <c r="R153" s="147">
        <f>Q153*H153</f>
        <v>2.4000000000000002E-3</v>
      </c>
      <c r="S153" s="147">
        <v>0</v>
      </c>
      <c r="T153" s="148">
        <f>S153*H153</f>
        <v>0</v>
      </c>
      <c r="AR153" s="149" t="s">
        <v>347</v>
      </c>
      <c r="AT153" s="149" t="s">
        <v>343</v>
      </c>
      <c r="AU153" s="149" t="s">
        <v>85</v>
      </c>
      <c r="AY153" s="17" t="s">
        <v>296</v>
      </c>
      <c r="BE153" s="150">
        <f>IF(N153="základní",J153,0)</f>
        <v>0</v>
      </c>
      <c r="BF153" s="150">
        <f>IF(N153="snížená",J153,0)</f>
        <v>0</v>
      </c>
      <c r="BG153" s="150">
        <f>IF(N153="zákl. přenesená",J153,0)</f>
        <v>0</v>
      </c>
      <c r="BH153" s="150">
        <f>IF(N153="sníž. přenesená",J153,0)</f>
        <v>0</v>
      </c>
      <c r="BI153" s="150">
        <f>IF(N153="nulová",J153,0)</f>
        <v>0</v>
      </c>
      <c r="BJ153" s="17" t="s">
        <v>83</v>
      </c>
      <c r="BK153" s="150">
        <f>ROUND(I153*H153,2)</f>
        <v>0</v>
      </c>
      <c r="BL153" s="17" t="s">
        <v>107</v>
      </c>
      <c r="BM153" s="149" t="s">
        <v>5885</v>
      </c>
    </row>
    <row r="154" spans="2:65" s="11" customFormat="1" ht="22.9" customHeight="1">
      <c r="B154" s="126"/>
      <c r="D154" s="127" t="s">
        <v>75</v>
      </c>
      <c r="E154" s="136" t="s">
        <v>5886</v>
      </c>
      <c r="F154" s="136" t="s">
        <v>5887</v>
      </c>
      <c r="I154" s="129"/>
      <c r="J154" s="137">
        <f>BK154</f>
        <v>0</v>
      </c>
      <c r="L154" s="126"/>
      <c r="M154" s="131"/>
      <c r="P154" s="132">
        <f>SUM(P155:P157)</f>
        <v>0</v>
      </c>
      <c r="R154" s="132">
        <f>SUM(R155:R157)</f>
        <v>2.4000000000000001E-4</v>
      </c>
      <c r="T154" s="133">
        <f>SUM(T155:T157)</f>
        <v>0</v>
      </c>
      <c r="AR154" s="127" t="s">
        <v>83</v>
      </c>
      <c r="AT154" s="134" t="s">
        <v>75</v>
      </c>
      <c r="AU154" s="134" t="s">
        <v>83</v>
      </c>
      <c r="AY154" s="127" t="s">
        <v>296</v>
      </c>
      <c r="BK154" s="135">
        <f>SUM(BK155:BK157)</f>
        <v>0</v>
      </c>
    </row>
    <row r="155" spans="2:65" s="1" customFormat="1" ht="24.2" customHeight="1">
      <c r="B155" s="32"/>
      <c r="C155" s="173" t="s">
        <v>378</v>
      </c>
      <c r="D155" s="173" t="s">
        <v>343</v>
      </c>
      <c r="E155" s="174" t="s">
        <v>5888</v>
      </c>
      <c r="F155" s="175" t="s">
        <v>5889</v>
      </c>
      <c r="G155" s="176" t="s">
        <v>376</v>
      </c>
      <c r="H155" s="177">
        <v>1</v>
      </c>
      <c r="I155" s="178"/>
      <c r="J155" s="179">
        <f>ROUND(I155*H155,2)</f>
        <v>0</v>
      </c>
      <c r="K155" s="175" t="s">
        <v>302</v>
      </c>
      <c r="L155" s="180"/>
      <c r="M155" s="181" t="s">
        <v>1</v>
      </c>
      <c r="N155" s="182" t="s">
        <v>41</v>
      </c>
      <c r="P155" s="147">
        <f>O155*H155</f>
        <v>0</v>
      </c>
      <c r="Q155" s="147">
        <v>1E-4</v>
      </c>
      <c r="R155" s="147">
        <f>Q155*H155</f>
        <v>1E-4</v>
      </c>
      <c r="S155" s="147">
        <v>0</v>
      </c>
      <c r="T155" s="148">
        <f>S155*H155</f>
        <v>0</v>
      </c>
      <c r="AR155" s="149" t="s">
        <v>347</v>
      </c>
      <c r="AT155" s="149" t="s">
        <v>343</v>
      </c>
      <c r="AU155" s="149" t="s">
        <v>85</v>
      </c>
      <c r="AY155" s="17" t="s">
        <v>296</v>
      </c>
      <c r="BE155" s="150">
        <f>IF(N155="základní",J155,0)</f>
        <v>0</v>
      </c>
      <c r="BF155" s="150">
        <f>IF(N155="snížená",J155,0)</f>
        <v>0</v>
      </c>
      <c r="BG155" s="150">
        <f>IF(N155="zákl. přenesená",J155,0)</f>
        <v>0</v>
      </c>
      <c r="BH155" s="150">
        <f>IF(N155="sníž. přenesená",J155,0)</f>
        <v>0</v>
      </c>
      <c r="BI155" s="150">
        <f>IF(N155="nulová",J155,0)</f>
        <v>0</v>
      </c>
      <c r="BJ155" s="17" t="s">
        <v>83</v>
      </c>
      <c r="BK155" s="150">
        <f>ROUND(I155*H155,2)</f>
        <v>0</v>
      </c>
      <c r="BL155" s="17" t="s">
        <v>107</v>
      </c>
      <c r="BM155" s="149" t="s">
        <v>5890</v>
      </c>
    </row>
    <row r="156" spans="2:65" s="1" customFormat="1" ht="21.75" customHeight="1">
      <c r="B156" s="32"/>
      <c r="C156" s="173" t="s">
        <v>393</v>
      </c>
      <c r="D156" s="173" t="s">
        <v>343</v>
      </c>
      <c r="E156" s="174" t="s">
        <v>5882</v>
      </c>
      <c r="F156" s="175" t="s">
        <v>5883</v>
      </c>
      <c r="G156" s="176" t="s">
        <v>376</v>
      </c>
      <c r="H156" s="177">
        <v>1</v>
      </c>
      <c r="I156" s="178"/>
      <c r="J156" s="179">
        <f>ROUND(I156*H156,2)</f>
        <v>0</v>
      </c>
      <c r="K156" s="175" t="s">
        <v>302</v>
      </c>
      <c r="L156" s="180"/>
      <c r="M156" s="181" t="s">
        <v>1</v>
      </c>
      <c r="N156" s="182" t="s">
        <v>41</v>
      </c>
      <c r="P156" s="147">
        <f>O156*H156</f>
        <v>0</v>
      </c>
      <c r="Q156" s="147">
        <v>1E-4</v>
      </c>
      <c r="R156" s="147">
        <f>Q156*H156</f>
        <v>1E-4</v>
      </c>
      <c r="S156" s="147">
        <v>0</v>
      </c>
      <c r="T156" s="148">
        <f>S156*H156</f>
        <v>0</v>
      </c>
      <c r="AR156" s="149" t="s">
        <v>347</v>
      </c>
      <c r="AT156" s="149" t="s">
        <v>343</v>
      </c>
      <c r="AU156" s="149" t="s">
        <v>85</v>
      </c>
      <c r="AY156" s="17" t="s">
        <v>296</v>
      </c>
      <c r="BE156" s="150">
        <f>IF(N156="základní",J156,0)</f>
        <v>0</v>
      </c>
      <c r="BF156" s="150">
        <f>IF(N156="snížená",J156,0)</f>
        <v>0</v>
      </c>
      <c r="BG156" s="150">
        <f>IF(N156="zákl. přenesená",J156,0)</f>
        <v>0</v>
      </c>
      <c r="BH156" s="150">
        <f>IF(N156="sníž. přenesená",J156,0)</f>
        <v>0</v>
      </c>
      <c r="BI156" s="150">
        <f>IF(N156="nulová",J156,0)</f>
        <v>0</v>
      </c>
      <c r="BJ156" s="17" t="s">
        <v>83</v>
      </c>
      <c r="BK156" s="150">
        <f>ROUND(I156*H156,2)</f>
        <v>0</v>
      </c>
      <c r="BL156" s="17" t="s">
        <v>107</v>
      </c>
      <c r="BM156" s="149" t="s">
        <v>5891</v>
      </c>
    </row>
    <row r="157" spans="2:65" s="1" customFormat="1" ht="24.2" customHeight="1">
      <c r="B157" s="32"/>
      <c r="C157" s="173" t="s">
        <v>397</v>
      </c>
      <c r="D157" s="173" t="s">
        <v>343</v>
      </c>
      <c r="E157" s="174" t="s">
        <v>5862</v>
      </c>
      <c r="F157" s="175" t="s">
        <v>5863</v>
      </c>
      <c r="G157" s="176" t="s">
        <v>376</v>
      </c>
      <c r="H157" s="177">
        <v>2</v>
      </c>
      <c r="I157" s="178"/>
      <c r="J157" s="179">
        <f>ROUND(I157*H157,2)</f>
        <v>0</v>
      </c>
      <c r="K157" s="175" t="s">
        <v>302</v>
      </c>
      <c r="L157" s="180"/>
      <c r="M157" s="181" t="s">
        <v>1</v>
      </c>
      <c r="N157" s="182" t="s">
        <v>41</v>
      </c>
      <c r="P157" s="147">
        <f>O157*H157</f>
        <v>0</v>
      </c>
      <c r="Q157" s="147">
        <v>2.0000000000000002E-5</v>
      </c>
      <c r="R157" s="147">
        <f>Q157*H157</f>
        <v>4.0000000000000003E-5</v>
      </c>
      <c r="S157" s="147">
        <v>0</v>
      </c>
      <c r="T157" s="148">
        <f>S157*H157</f>
        <v>0</v>
      </c>
      <c r="AR157" s="149" t="s">
        <v>347</v>
      </c>
      <c r="AT157" s="149" t="s">
        <v>343</v>
      </c>
      <c r="AU157" s="149" t="s">
        <v>85</v>
      </c>
      <c r="AY157" s="17" t="s">
        <v>296</v>
      </c>
      <c r="BE157" s="150">
        <f>IF(N157="základní",J157,0)</f>
        <v>0</v>
      </c>
      <c r="BF157" s="150">
        <f>IF(N157="snížená",J157,0)</f>
        <v>0</v>
      </c>
      <c r="BG157" s="150">
        <f>IF(N157="zákl. přenesená",J157,0)</f>
        <v>0</v>
      </c>
      <c r="BH157" s="150">
        <f>IF(N157="sníž. přenesená",J157,0)</f>
        <v>0</v>
      </c>
      <c r="BI157" s="150">
        <f>IF(N157="nulová",J157,0)</f>
        <v>0</v>
      </c>
      <c r="BJ157" s="17" t="s">
        <v>83</v>
      </c>
      <c r="BK157" s="150">
        <f>ROUND(I157*H157,2)</f>
        <v>0</v>
      </c>
      <c r="BL157" s="17" t="s">
        <v>107</v>
      </c>
      <c r="BM157" s="149" t="s">
        <v>5892</v>
      </c>
    </row>
    <row r="158" spans="2:65" s="11" customFormat="1" ht="22.9" customHeight="1">
      <c r="B158" s="126"/>
      <c r="D158" s="127" t="s">
        <v>75</v>
      </c>
      <c r="E158" s="136" t="s">
        <v>5893</v>
      </c>
      <c r="F158" s="136" t="s">
        <v>5894</v>
      </c>
      <c r="I158" s="129"/>
      <c r="J158" s="137">
        <f>BK158</f>
        <v>0</v>
      </c>
      <c r="L158" s="126"/>
      <c r="M158" s="131"/>
      <c r="P158" s="132">
        <f>SUM(P159:P160)</f>
        <v>0</v>
      </c>
      <c r="R158" s="132">
        <f>SUM(R159:R160)</f>
        <v>2.4000000000000001E-4</v>
      </c>
      <c r="T158" s="133">
        <f>SUM(T159:T160)</f>
        <v>0</v>
      </c>
      <c r="AR158" s="127" t="s">
        <v>83</v>
      </c>
      <c r="AT158" s="134" t="s">
        <v>75</v>
      </c>
      <c r="AU158" s="134" t="s">
        <v>83</v>
      </c>
      <c r="AY158" s="127" t="s">
        <v>296</v>
      </c>
      <c r="BK158" s="135">
        <f>SUM(BK159:BK160)</f>
        <v>0</v>
      </c>
    </row>
    <row r="159" spans="2:65" s="1" customFormat="1" ht="24.2" customHeight="1">
      <c r="B159" s="32"/>
      <c r="C159" s="173" t="s">
        <v>402</v>
      </c>
      <c r="D159" s="173" t="s">
        <v>343</v>
      </c>
      <c r="E159" s="174" t="s">
        <v>5895</v>
      </c>
      <c r="F159" s="175" t="s">
        <v>5896</v>
      </c>
      <c r="G159" s="176" t="s">
        <v>376</v>
      </c>
      <c r="H159" s="177">
        <v>2</v>
      </c>
      <c r="I159" s="178"/>
      <c r="J159" s="179">
        <f>ROUND(I159*H159,2)</f>
        <v>0</v>
      </c>
      <c r="K159" s="175" t="s">
        <v>302</v>
      </c>
      <c r="L159" s="180"/>
      <c r="M159" s="181" t="s">
        <v>1</v>
      </c>
      <c r="N159" s="182" t="s">
        <v>41</v>
      </c>
      <c r="P159" s="147">
        <f>O159*H159</f>
        <v>0</v>
      </c>
      <c r="Q159" s="147">
        <v>1E-4</v>
      </c>
      <c r="R159" s="147">
        <f>Q159*H159</f>
        <v>2.0000000000000001E-4</v>
      </c>
      <c r="S159" s="147">
        <v>0</v>
      </c>
      <c r="T159" s="148">
        <f>S159*H159</f>
        <v>0</v>
      </c>
      <c r="AR159" s="149" t="s">
        <v>347</v>
      </c>
      <c r="AT159" s="149" t="s">
        <v>343</v>
      </c>
      <c r="AU159" s="149" t="s">
        <v>85</v>
      </c>
      <c r="AY159" s="17" t="s">
        <v>296</v>
      </c>
      <c r="BE159" s="150">
        <f>IF(N159="základní",J159,0)</f>
        <v>0</v>
      </c>
      <c r="BF159" s="150">
        <f>IF(N159="snížená",J159,0)</f>
        <v>0</v>
      </c>
      <c r="BG159" s="150">
        <f>IF(N159="zákl. přenesená",J159,0)</f>
        <v>0</v>
      </c>
      <c r="BH159" s="150">
        <f>IF(N159="sníž. přenesená",J159,0)</f>
        <v>0</v>
      </c>
      <c r="BI159" s="150">
        <f>IF(N159="nulová",J159,0)</f>
        <v>0</v>
      </c>
      <c r="BJ159" s="17" t="s">
        <v>83</v>
      </c>
      <c r="BK159" s="150">
        <f>ROUND(I159*H159,2)</f>
        <v>0</v>
      </c>
      <c r="BL159" s="17" t="s">
        <v>107</v>
      </c>
      <c r="BM159" s="149" t="s">
        <v>5897</v>
      </c>
    </row>
    <row r="160" spans="2:65" s="1" customFormat="1" ht="24.2" customHeight="1">
      <c r="B160" s="32"/>
      <c r="C160" s="173" t="s">
        <v>409</v>
      </c>
      <c r="D160" s="173" t="s">
        <v>343</v>
      </c>
      <c r="E160" s="174" t="s">
        <v>5862</v>
      </c>
      <c r="F160" s="175" t="s">
        <v>5863</v>
      </c>
      <c r="G160" s="176" t="s">
        <v>376</v>
      </c>
      <c r="H160" s="177">
        <v>2</v>
      </c>
      <c r="I160" s="178"/>
      <c r="J160" s="179">
        <f>ROUND(I160*H160,2)</f>
        <v>0</v>
      </c>
      <c r="K160" s="175" t="s">
        <v>302</v>
      </c>
      <c r="L160" s="180"/>
      <c r="M160" s="181" t="s">
        <v>1</v>
      </c>
      <c r="N160" s="182" t="s">
        <v>41</v>
      </c>
      <c r="P160" s="147">
        <f>O160*H160</f>
        <v>0</v>
      </c>
      <c r="Q160" s="147">
        <v>2.0000000000000002E-5</v>
      </c>
      <c r="R160" s="147">
        <f>Q160*H160</f>
        <v>4.0000000000000003E-5</v>
      </c>
      <c r="S160" s="147">
        <v>0</v>
      </c>
      <c r="T160" s="148">
        <f>S160*H160</f>
        <v>0</v>
      </c>
      <c r="AR160" s="149" t="s">
        <v>347</v>
      </c>
      <c r="AT160" s="149" t="s">
        <v>343</v>
      </c>
      <c r="AU160" s="149" t="s">
        <v>85</v>
      </c>
      <c r="AY160" s="17" t="s">
        <v>296</v>
      </c>
      <c r="BE160" s="150">
        <f>IF(N160="základní",J160,0)</f>
        <v>0</v>
      </c>
      <c r="BF160" s="150">
        <f>IF(N160="snížená",J160,0)</f>
        <v>0</v>
      </c>
      <c r="BG160" s="150">
        <f>IF(N160="zákl. přenesená",J160,0)</f>
        <v>0</v>
      </c>
      <c r="BH160" s="150">
        <f>IF(N160="sníž. přenesená",J160,0)</f>
        <v>0</v>
      </c>
      <c r="BI160" s="150">
        <f>IF(N160="nulová",J160,0)</f>
        <v>0</v>
      </c>
      <c r="BJ160" s="17" t="s">
        <v>83</v>
      </c>
      <c r="BK160" s="150">
        <f>ROUND(I160*H160,2)</f>
        <v>0</v>
      </c>
      <c r="BL160" s="17" t="s">
        <v>107</v>
      </c>
      <c r="BM160" s="149" t="s">
        <v>5898</v>
      </c>
    </row>
    <row r="161" spans="2:65" s="11" customFormat="1" ht="22.9" customHeight="1">
      <c r="B161" s="126"/>
      <c r="D161" s="127" t="s">
        <v>75</v>
      </c>
      <c r="E161" s="136" t="s">
        <v>5899</v>
      </c>
      <c r="F161" s="136" t="s">
        <v>4166</v>
      </c>
      <c r="I161" s="129"/>
      <c r="J161" s="137">
        <f>BK161</f>
        <v>0</v>
      </c>
      <c r="L161" s="126"/>
      <c r="M161" s="131"/>
      <c r="P161" s="132">
        <f>SUM(P162:P166)</f>
        <v>0</v>
      </c>
      <c r="R161" s="132">
        <f>SUM(R162:R166)</f>
        <v>1.5E-3</v>
      </c>
      <c r="T161" s="133">
        <f>SUM(T162:T166)</f>
        <v>0</v>
      </c>
      <c r="AR161" s="127" t="s">
        <v>83</v>
      </c>
      <c r="AT161" s="134" t="s">
        <v>75</v>
      </c>
      <c r="AU161" s="134" t="s">
        <v>83</v>
      </c>
      <c r="AY161" s="127" t="s">
        <v>296</v>
      </c>
      <c r="BK161" s="135">
        <f>SUM(BK162:BK166)</f>
        <v>0</v>
      </c>
    </row>
    <row r="162" spans="2:65" s="1" customFormat="1" ht="24.2" customHeight="1">
      <c r="B162" s="32"/>
      <c r="C162" s="173" t="s">
        <v>7</v>
      </c>
      <c r="D162" s="173" t="s">
        <v>343</v>
      </c>
      <c r="E162" s="174" t="s">
        <v>5900</v>
      </c>
      <c r="F162" s="175" t="s">
        <v>5901</v>
      </c>
      <c r="G162" s="176" t="s">
        <v>376</v>
      </c>
      <c r="H162" s="177">
        <v>10</v>
      </c>
      <c r="I162" s="178"/>
      <c r="J162" s="179">
        <f>ROUND(I162*H162,2)</f>
        <v>0</v>
      </c>
      <c r="K162" s="175" t="s">
        <v>302</v>
      </c>
      <c r="L162" s="180"/>
      <c r="M162" s="181" t="s">
        <v>1</v>
      </c>
      <c r="N162" s="182" t="s">
        <v>41</v>
      </c>
      <c r="P162" s="147">
        <f>O162*H162</f>
        <v>0</v>
      </c>
      <c r="Q162" s="147">
        <v>5.0000000000000002E-5</v>
      </c>
      <c r="R162" s="147">
        <f>Q162*H162</f>
        <v>5.0000000000000001E-4</v>
      </c>
      <c r="S162" s="147">
        <v>0</v>
      </c>
      <c r="T162" s="148">
        <f>S162*H162</f>
        <v>0</v>
      </c>
      <c r="AR162" s="149" t="s">
        <v>347</v>
      </c>
      <c r="AT162" s="149" t="s">
        <v>343</v>
      </c>
      <c r="AU162" s="149" t="s">
        <v>85</v>
      </c>
      <c r="AY162" s="17" t="s">
        <v>296</v>
      </c>
      <c r="BE162" s="150">
        <f>IF(N162="základní",J162,0)</f>
        <v>0</v>
      </c>
      <c r="BF162" s="150">
        <f>IF(N162="snížená",J162,0)</f>
        <v>0</v>
      </c>
      <c r="BG162" s="150">
        <f>IF(N162="zákl. přenesená",J162,0)</f>
        <v>0</v>
      </c>
      <c r="BH162" s="150">
        <f>IF(N162="sníž. přenesená",J162,0)</f>
        <v>0</v>
      </c>
      <c r="BI162" s="150">
        <f>IF(N162="nulová",J162,0)</f>
        <v>0</v>
      </c>
      <c r="BJ162" s="17" t="s">
        <v>83</v>
      </c>
      <c r="BK162" s="150">
        <f>ROUND(I162*H162,2)</f>
        <v>0</v>
      </c>
      <c r="BL162" s="17" t="s">
        <v>107</v>
      </c>
      <c r="BM162" s="149" t="s">
        <v>5902</v>
      </c>
    </row>
    <row r="163" spans="2:65" s="1" customFormat="1" ht="24.2" customHeight="1">
      <c r="B163" s="32"/>
      <c r="C163" s="173" t="s">
        <v>422</v>
      </c>
      <c r="D163" s="173" t="s">
        <v>343</v>
      </c>
      <c r="E163" s="174" t="s">
        <v>5903</v>
      </c>
      <c r="F163" s="175" t="s">
        <v>5904</v>
      </c>
      <c r="G163" s="176" t="s">
        <v>376</v>
      </c>
      <c r="H163" s="177">
        <v>10</v>
      </c>
      <c r="I163" s="178"/>
      <c r="J163" s="179">
        <f>ROUND(I163*H163,2)</f>
        <v>0</v>
      </c>
      <c r="K163" s="175" t="s">
        <v>302</v>
      </c>
      <c r="L163" s="180"/>
      <c r="M163" s="181" t="s">
        <v>1</v>
      </c>
      <c r="N163" s="182" t="s">
        <v>41</v>
      </c>
      <c r="P163" s="147">
        <f>O163*H163</f>
        <v>0</v>
      </c>
      <c r="Q163" s="147">
        <v>1.0000000000000001E-5</v>
      </c>
      <c r="R163" s="147">
        <f>Q163*H163</f>
        <v>1E-4</v>
      </c>
      <c r="S163" s="147">
        <v>0</v>
      </c>
      <c r="T163" s="148">
        <f>S163*H163</f>
        <v>0</v>
      </c>
      <c r="AR163" s="149" t="s">
        <v>347</v>
      </c>
      <c r="AT163" s="149" t="s">
        <v>343</v>
      </c>
      <c r="AU163" s="149" t="s">
        <v>85</v>
      </c>
      <c r="AY163" s="17" t="s">
        <v>296</v>
      </c>
      <c r="BE163" s="150">
        <f>IF(N163="základní",J163,0)</f>
        <v>0</v>
      </c>
      <c r="BF163" s="150">
        <f>IF(N163="snížená",J163,0)</f>
        <v>0</v>
      </c>
      <c r="BG163" s="150">
        <f>IF(N163="zákl. přenesená",J163,0)</f>
        <v>0</v>
      </c>
      <c r="BH163" s="150">
        <f>IF(N163="sníž. přenesená",J163,0)</f>
        <v>0</v>
      </c>
      <c r="BI163" s="150">
        <f>IF(N163="nulová",J163,0)</f>
        <v>0</v>
      </c>
      <c r="BJ163" s="17" t="s">
        <v>83</v>
      </c>
      <c r="BK163" s="150">
        <f>ROUND(I163*H163,2)</f>
        <v>0</v>
      </c>
      <c r="BL163" s="17" t="s">
        <v>107</v>
      </c>
      <c r="BM163" s="149" t="s">
        <v>5905</v>
      </c>
    </row>
    <row r="164" spans="2:65" s="1" customFormat="1" ht="21.75" customHeight="1">
      <c r="B164" s="32"/>
      <c r="C164" s="173" t="s">
        <v>427</v>
      </c>
      <c r="D164" s="173" t="s">
        <v>343</v>
      </c>
      <c r="E164" s="174" t="s">
        <v>5906</v>
      </c>
      <c r="F164" s="175" t="s">
        <v>5907</v>
      </c>
      <c r="G164" s="176" t="s">
        <v>376</v>
      </c>
      <c r="H164" s="177">
        <v>3</v>
      </c>
      <c r="I164" s="178"/>
      <c r="J164" s="179">
        <f>ROUND(I164*H164,2)</f>
        <v>0</v>
      </c>
      <c r="K164" s="175" t="s">
        <v>1</v>
      </c>
      <c r="L164" s="180"/>
      <c r="M164" s="181" t="s">
        <v>1</v>
      </c>
      <c r="N164" s="182" t="s">
        <v>41</v>
      </c>
      <c r="P164" s="147">
        <f>O164*H164</f>
        <v>0</v>
      </c>
      <c r="Q164" s="147">
        <v>2.9999999999999997E-4</v>
      </c>
      <c r="R164" s="147">
        <f>Q164*H164</f>
        <v>8.9999999999999998E-4</v>
      </c>
      <c r="S164" s="147">
        <v>0</v>
      </c>
      <c r="T164" s="148">
        <f>S164*H164</f>
        <v>0</v>
      </c>
      <c r="AR164" s="149" t="s">
        <v>347</v>
      </c>
      <c r="AT164" s="149" t="s">
        <v>343</v>
      </c>
      <c r="AU164" s="149" t="s">
        <v>85</v>
      </c>
      <c r="AY164" s="17" t="s">
        <v>296</v>
      </c>
      <c r="BE164" s="150">
        <f>IF(N164="základní",J164,0)</f>
        <v>0</v>
      </c>
      <c r="BF164" s="150">
        <f>IF(N164="snížená",J164,0)</f>
        <v>0</v>
      </c>
      <c r="BG164" s="150">
        <f>IF(N164="zákl. přenesená",J164,0)</f>
        <v>0</v>
      </c>
      <c r="BH164" s="150">
        <f>IF(N164="sníž. přenesená",J164,0)</f>
        <v>0</v>
      </c>
      <c r="BI164" s="150">
        <f>IF(N164="nulová",J164,0)</f>
        <v>0</v>
      </c>
      <c r="BJ164" s="17" t="s">
        <v>83</v>
      </c>
      <c r="BK164" s="150">
        <f>ROUND(I164*H164,2)</f>
        <v>0</v>
      </c>
      <c r="BL164" s="17" t="s">
        <v>107</v>
      </c>
      <c r="BM164" s="149" t="s">
        <v>5908</v>
      </c>
    </row>
    <row r="165" spans="2:65" s="1" customFormat="1" ht="24.2" customHeight="1">
      <c r="B165" s="32"/>
      <c r="C165" s="173" t="s">
        <v>432</v>
      </c>
      <c r="D165" s="173" t="s">
        <v>343</v>
      </c>
      <c r="E165" s="174" t="s">
        <v>5909</v>
      </c>
      <c r="F165" s="175" t="s">
        <v>5910</v>
      </c>
      <c r="G165" s="176" t="s">
        <v>376</v>
      </c>
      <c r="H165" s="177">
        <v>3</v>
      </c>
      <c r="I165" s="178"/>
      <c r="J165" s="179">
        <f>ROUND(I165*H165,2)</f>
        <v>0</v>
      </c>
      <c r="K165" s="175" t="s">
        <v>1</v>
      </c>
      <c r="L165" s="180"/>
      <c r="M165" s="181" t="s">
        <v>1</v>
      </c>
      <c r="N165" s="182" t="s">
        <v>41</v>
      </c>
      <c r="P165" s="147">
        <f>O165*H165</f>
        <v>0</v>
      </c>
      <c r="Q165" s="147">
        <v>0</v>
      </c>
      <c r="R165" s="147">
        <f>Q165*H165</f>
        <v>0</v>
      </c>
      <c r="S165" s="147">
        <v>0</v>
      </c>
      <c r="T165" s="148">
        <f>S165*H165</f>
        <v>0</v>
      </c>
      <c r="AR165" s="149" t="s">
        <v>347</v>
      </c>
      <c r="AT165" s="149" t="s">
        <v>343</v>
      </c>
      <c r="AU165" s="149" t="s">
        <v>85</v>
      </c>
      <c r="AY165" s="17" t="s">
        <v>296</v>
      </c>
      <c r="BE165" s="150">
        <f>IF(N165="základní",J165,0)</f>
        <v>0</v>
      </c>
      <c r="BF165" s="150">
        <f>IF(N165="snížená",J165,0)</f>
        <v>0</v>
      </c>
      <c r="BG165" s="150">
        <f>IF(N165="zákl. přenesená",J165,0)</f>
        <v>0</v>
      </c>
      <c r="BH165" s="150">
        <f>IF(N165="sníž. přenesená",J165,0)</f>
        <v>0</v>
      </c>
      <c r="BI165" s="150">
        <f>IF(N165="nulová",J165,0)</f>
        <v>0</v>
      </c>
      <c r="BJ165" s="17" t="s">
        <v>83</v>
      </c>
      <c r="BK165" s="150">
        <f>ROUND(I165*H165,2)</f>
        <v>0</v>
      </c>
      <c r="BL165" s="17" t="s">
        <v>107</v>
      </c>
      <c r="BM165" s="149" t="s">
        <v>5911</v>
      </c>
    </row>
    <row r="166" spans="2:65" s="1" customFormat="1" ht="24.2" customHeight="1">
      <c r="B166" s="32"/>
      <c r="C166" s="173" t="s">
        <v>445</v>
      </c>
      <c r="D166" s="173" t="s">
        <v>343</v>
      </c>
      <c r="E166" s="174" t="s">
        <v>5912</v>
      </c>
      <c r="F166" s="175" t="s">
        <v>5913</v>
      </c>
      <c r="G166" s="176" t="s">
        <v>376</v>
      </c>
      <c r="H166" s="177">
        <v>1</v>
      </c>
      <c r="I166" s="178"/>
      <c r="J166" s="179">
        <f>ROUND(I166*H166,2)</f>
        <v>0</v>
      </c>
      <c r="K166" s="175" t="s">
        <v>1</v>
      </c>
      <c r="L166" s="180"/>
      <c r="M166" s="181" t="s">
        <v>1</v>
      </c>
      <c r="N166" s="182" t="s">
        <v>41</v>
      </c>
      <c r="P166" s="147">
        <f>O166*H166</f>
        <v>0</v>
      </c>
      <c r="Q166" s="147">
        <v>0</v>
      </c>
      <c r="R166" s="147">
        <f>Q166*H166</f>
        <v>0</v>
      </c>
      <c r="S166" s="147">
        <v>0</v>
      </c>
      <c r="T166" s="148">
        <f>S166*H166</f>
        <v>0</v>
      </c>
      <c r="AR166" s="149" t="s">
        <v>347</v>
      </c>
      <c r="AT166" s="149" t="s">
        <v>343</v>
      </c>
      <c r="AU166" s="149" t="s">
        <v>85</v>
      </c>
      <c r="AY166" s="17" t="s">
        <v>296</v>
      </c>
      <c r="BE166" s="150">
        <f>IF(N166="základní",J166,0)</f>
        <v>0</v>
      </c>
      <c r="BF166" s="150">
        <f>IF(N166="snížená",J166,0)</f>
        <v>0</v>
      </c>
      <c r="BG166" s="150">
        <f>IF(N166="zákl. přenesená",J166,0)</f>
        <v>0</v>
      </c>
      <c r="BH166" s="150">
        <f>IF(N166="sníž. přenesená",J166,0)</f>
        <v>0</v>
      </c>
      <c r="BI166" s="150">
        <f>IF(N166="nulová",J166,0)</f>
        <v>0</v>
      </c>
      <c r="BJ166" s="17" t="s">
        <v>83</v>
      </c>
      <c r="BK166" s="150">
        <f>ROUND(I166*H166,2)</f>
        <v>0</v>
      </c>
      <c r="BL166" s="17" t="s">
        <v>107</v>
      </c>
      <c r="BM166" s="149" t="s">
        <v>5914</v>
      </c>
    </row>
    <row r="167" spans="2:65" s="11" customFormat="1" ht="25.9" customHeight="1">
      <c r="B167" s="126"/>
      <c r="D167" s="127" t="s">
        <v>75</v>
      </c>
      <c r="E167" s="128" t="s">
        <v>5730</v>
      </c>
      <c r="F167" s="128" t="s">
        <v>5915</v>
      </c>
      <c r="I167" s="129"/>
      <c r="J167" s="130">
        <f>BK167</f>
        <v>0</v>
      </c>
      <c r="L167" s="126"/>
      <c r="M167" s="131"/>
      <c r="P167" s="132">
        <f>SUM(P168:P179)</f>
        <v>0</v>
      </c>
      <c r="R167" s="132">
        <f>SUM(R168:R179)</f>
        <v>0</v>
      </c>
      <c r="T167" s="133">
        <f>SUM(T168:T179)</f>
        <v>0</v>
      </c>
      <c r="AR167" s="127" t="s">
        <v>83</v>
      </c>
      <c r="AT167" s="134" t="s">
        <v>75</v>
      </c>
      <c r="AU167" s="134" t="s">
        <v>76</v>
      </c>
      <c r="AY167" s="127" t="s">
        <v>296</v>
      </c>
      <c r="BK167" s="135">
        <f>SUM(BK168:BK179)</f>
        <v>0</v>
      </c>
    </row>
    <row r="168" spans="2:65" s="1" customFormat="1" ht="16.5" customHeight="1">
      <c r="B168" s="32"/>
      <c r="C168" s="138" t="s">
        <v>451</v>
      </c>
      <c r="D168" s="138" t="s">
        <v>298</v>
      </c>
      <c r="E168" s="139" t="s">
        <v>5916</v>
      </c>
      <c r="F168" s="140" t="s">
        <v>5917</v>
      </c>
      <c r="G168" s="141" t="s">
        <v>376</v>
      </c>
      <c r="H168" s="142">
        <v>1</v>
      </c>
      <c r="I168" s="143"/>
      <c r="J168" s="144">
        <f t="shared" ref="J168:J179" si="20">ROUND(I168*H168,2)</f>
        <v>0</v>
      </c>
      <c r="K168" s="140" t="s">
        <v>302</v>
      </c>
      <c r="L168" s="32"/>
      <c r="M168" s="145" t="s">
        <v>1</v>
      </c>
      <c r="N168" s="146" t="s">
        <v>41</v>
      </c>
      <c r="P168" s="147">
        <f t="shared" ref="P168:P179" si="21">O168*H168</f>
        <v>0</v>
      </c>
      <c r="Q168" s="147">
        <v>0</v>
      </c>
      <c r="R168" s="147">
        <f t="shared" ref="R168:R179" si="22">Q168*H168</f>
        <v>0</v>
      </c>
      <c r="S168" s="147">
        <v>0</v>
      </c>
      <c r="T168" s="148">
        <f t="shared" ref="T168:T179" si="23">S168*H168</f>
        <v>0</v>
      </c>
      <c r="AR168" s="149" t="s">
        <v>378</v>
      </c>
      <c r="AT168" s="149" t="s">
        <v>298</v>
      </c>
      <c r="AU168" s="149" t="s">
        <v>83</v>
      </c>
      <c r="AY168" s="17" t="s">
        <v>296</v>
      </c>
      <c r="BE168" s="150">
        <f t="shared" ref="BE168:BE179" si="24">IF(N168="základní",J168,0)</f>
        <v>0</v>
      </c>
      <c r="BF168" s="150">
        <f t="shared" ref="BF168:BF179" si="25">IF(N168="snížená",J168,0)</f>
        <v>0</v>
      </c>
      <c r="BG168" s="150">
        <f t="shared" ref="BG168:BG179" si="26">IF(N168="zákl. přenesená",J168,0)</f>
        <v>0</v>
      </c>
      <c r="BH168" s="150">
        <f t="shared" ref="BH168:BH179" si="27">IF(N168="sníž. přenesená",J168,0)</f>
        <v>0</v>
      </c>
      <c r="BI168" s="150">
        <f t="shared" ref="BI168:BI179" si="28">IF(N168="nulová",J168,0)</f>
        <v>0</v>
      </c>
      <c r="BJ168" s="17" t="s">
        <v>83</v>
      </c>
      <c r="BK168" s="150">
        <f t="shared" ref="BK168:BK179" si="29">ROUND(I168*H168,2)</f>
        <v>0</v>
      </c>
      <c r="BL168" s="17" t="s">
        <v>378</v>
      </c>
      <c r="BM168" s="149" t="s">
        <v>5918</v>
      </c>
    </row>
    <row r="169" spans="2:65" s="1" customFormat="1" ht="16.5" customHeight="1">
      <c r="B169" s="32"/>
      <c r="C169" s="138" t="s">
        <v>457</v>
      </c>
      <c r="D169" s="138" t="s">
        <v>298</v>
      </c>
      <c r="E169" s="139" t="s">
        <v>5919</v>
      </c>
      <c r="F169" s="140" t="s">
        <v>5920</v>
      </c>
      <c r="G169" s="141" t="s">
        <v>376</v>
      </c>
      <c r="H169" s="142">
        <v>2</v>
      </c>
      <c r="I169" s="143"/>
      <c r="J169" s="144">
        <f t="shared" si="20"/>
        <v>0</v>
      </c>
      <c r="K169" s="140" t="s">
        <v>302</v>
      </c>
      <c r="L169" s="32"/>
      <c r="M169" s="145" t="s">
        <v>1</v>
      </c>
      <c r="N169" s="146" t="s">
        <v>41</v>
      </c>
      <c r="P169" s="147">
        <f t="shared" si="21"/>
        <v>0</v>
      </c>
      <c r="Q169" s="147">
        <v>0</v>
      </c>
      <c r="R169" s="147">
        <f t="shared" si="22"/>
        <v>0</v>
      </c>
      <c r="S169" s="147">
        <v>0</v>
      </c>
      <c r="T169" s="148">
        <f t="shared" si="23"/>
        <v>0</v>
      </c>
      <c r="AR169" s="149" t="s">
        <v>378</v>
      </c>
      <c r="AT169" s="149" t="s">
        <v>298</v>
      </c>
      <c r="AU169" s="149" t="s">
        <v>83</v>
      </c>
      <c r="AY169" s="17" t="s">
        <v>296</v>
      </c>
      <c r="BE169" s="150">
        <f t="shared" si="24"/>
        <v>0</v>
      </c>
      <c r="BF169" s="150">
        <f t="shared" si="25"/>
        <v>0</v>
      </c>
      <c r="BG169" s="150">
        <f t="shared" si="26"/>
        <v>0</v>
      </c>
      <c r="BH169" s="150">
        <f t="shared" si="27"/>
        <v>0</v>
      </c>
      <c r="BI169" s="150">
        <f t="shared" si="28"/>
        <v>0</v>
      </c>
      <c r="BJ169" s="17" t="s">
        <v>83</v>
      </c>
      <c r="BK169" s="150">
        <f t="shared" si="29"/>
        <v>0</v>
      </c>
      <c r="BL169" s="17" t="s">
        <v>378</v>
      </c>
      <c r="BM169" s="149" t="s">
        <v>5921</v>
      </c>
    </row>
    <row r="170" spans="2:65" s="1" customFormat="1" ht="16.5" customHeight="1">
      <c r="B170" s="32"/>
      <c r="C170" s="138" t="s">
        <v>462</v>
      </c>
      <c r="D170" s="138" t="s">
        <v>298</v>
      </c>
      <c r="E170" s="139" t="s">
        <v>5922</v>
      </c>
      <c r="F170" s="140" t="s">
        <v>5923</v>
      </c>
      <c r="G170" s="141" t="s">
        <v>376</v>
      </c>
      <c r="H170" s="142">
        <v>2</v>
      </c>
      <c r="I170" s="143"/>
      <c r="J170" s="144">
        <f t="shared" si="20"/>
        <v>0</v>
      </c>
      <c r="K170" s="140" t="s">
        <v>302</v>
      </c>
      <c r="L170" s="32"/>
      <c r="M170" s="145" t="s">
        <v>1</v>
      </c>
      <c r="N170" s="146" t="s">
        <v>41</v>
      </c>
      <c r="P170" s="147">
        <f t="shared" si="21"/>
        <v>0</v>
      </c>
      <c r="Q170" s="147">
        <v>0</v>
      </c>
      <c r="R170" s="147">
        <f t="shared" si="22"/>
        <v>0</v>
      </c>
      <c r="S170" s="147">
        <v>0</v>
      </c>
      <c r="T170" s="148">
        <f t="shared" si="23"/>
        <v>0</v>
      </c>
      <c r="AR170" s="149" t="s">
        <v>378</v>
      </c>
      <c r="AT170" s="149" t="s">
        <v>298</v>
      </c>
      <c r="AU170" s="149" t="s">
        <v>83</v>
      </c>
      <c r="AY170" s="17" t="s">
        <v>296</v>
      </c>
      <c r="BE170" s="150">
        <f t="shared" si="24"/>
        <v>0</v>
      </c>
      <c r="BF170" s="150">
        <f t="shared" si="25"/>
        <v>0</v>
      </c>
      <c r="BG170" s="150">
        <f t="shared" si="26"/>
        <v>0</v>
      </c>
      <c r="BH170" s="150">
        <f t="shared" si="27"/>
        <v>0</v>
      </c>
      <c r="BI170" s="150">
        <f t="shared" si="28"/>
        <v>0</v>
      </c>
      <c r="BJ170" s="17" t="s">
        <v>83</v>
      </c>
      <c r="BK170" s="150">
        <f t="shared" si="29"/>
        <v>0</v>
      </c>
      <c r="BL170" s="17" t="s">
        <v>378</v>
      </c>
      <c r="BM170" s="149" t="s">
        <v>5924</v>
      </c>
    </row>
    <row r="171" spans="2:65" s="1" customFormat="1" ht="24.2" customHeight="1">
      <c r="B171" s="32"/>
      <c r="C171" s="138" t="s">
        <v>466</v>
      </c>
      <c r="D171" s="138" t="s">
        <v>298</v>
      </c>
      <c r="E171" s="139" t="s">
        <v>5925</v>
      </c>
      <c r="F171" s="140" t="s">
        <v>5926</v>
      </c>
      <c r="G171" s="141" t="s">
        <v>376</v>
      </c>
      <c r="H171" s="142">
        <v>1</v>
      </c>
      <c r="I171" s="143"/>
      <c r="J171" s="144">
        <f t="shared" si="20"/>
        <v>0</v>
      </c>
      <c r="K171" s="140" t="s">
        <v>302</v>
      </c>
      <c r="L171" s="32"/>
      <c r="M171" s="145" t="s">
        <v>1</v>
      </c>
      <c r="N171" s="146" t="s">
        <v>41</v>
      </c>
      <c r="P171" s="147">
        <f t="shared" si="21"/>
        <v>0</v>
      </c>
      <c r="Q171" s="147">
        <v>0</v>
      </c>
      <c r="R171" s="147">
        <f t="shared" si="22"/>
        <v>0</v>
      </c>
      <c r="S171" s="147">
        <v>0</v>
      </c>
      <c r="T171" s="148">
        <f t="shared" si="23"/>
        <v>0</v>
      </c>
      <c r="AR171" s="149" t="s">
        <v>378</v>
      </c>
      <c r="AT171" s="149" t="s">
        <v>298</v>
      </c>
      <c r="AU171" s="149" t="s">
        <v>83</v>
      </c>
      <c r="AY171" s="17" t="s">
        <v>296</v>
      </c>
      <c r="BE171" s="150">
        <f t="shared" si="24"/>
        <v>0</v>
      </c>
      <c r="BF171" s="150">
        <f t="shared" si="25"/>
        <v>0</v>
      </c>
      <c r="BG171" s="150">
        <f t="shared" si="26"/>
        <v>0</v>
      </c>
      <c r="BH171" s="150">
        <f t="shared" si="27"/>
        <v>0</v>
      </c>
      <c r="BI171" s="150">
        <f t="shared" si="28"/>
        <v>0</v>
      </c>
      <c r="BJ171" s="17" t="s">
        <v>83</v>
      </c>
      <c r="BK171" s="150">
        <f t="shared" si="29"/>
        <v>0</v>
      </c>
      <c r="BL171" s="17" t="s">
        <v>378</v>
      </c>
      <c r="BM171" s="149" t="s">
        <v>5927</v>
      </c>
    </row>
    <row r="172" spans="2:65" s="1" customFormat="1" ht="16.5" customHeight="1">
      <c r="B172" s="32"/>
      <c r="C172" s="138" t="s">
        <v>470</v>
      </c>
      <c r="D172" s="138" t="s">
        <v>298</v>
      </c>
      <c r="E172" s="139" t="s">
        <v>5928</v>
      </c>
      <c r="F172" s="140" t="s">
        <v>5929</v>
      </c>
      <c r="G172" s="141" t="s">
        <v>376</v>
      </c>
      <c r="H172" s="142">
        <v>12</v>
      </c>
      <c r="I172" s="143"/>
      <c r="J172" s="144">
        <f t="shared" si="20"/>
        <v>0</v>
      </c>
      <c r="K172" s="140" t="s">
        <v>302</v>
      </c>
      <c r="L172" s="32"/>
      <c r="M172" s="145" t="s">
        <v>1</v>
      </c>
      <c r="N172" s="146" t="s">
        <v>41</v>
      </c>
      <c r="P172" s="147">
        <f t="shared" si="21"/>
        <v>0</v>
      </c>
      <c r="Q172" s="147">
        <v>0</v>
      </c>
      <c r="R172" s="147">
        <f t="shared" si="22"/>
        <v>0</v>
      </c>
      <c r="S172" s="147">
        <v>0</v>
      </c>
      <c r="T172" s="148">
        <f t="shared" si="23"/>
        <v>0</v>
      </c>
      <c r="AR172" s="149" t="s">
        <v>378</v>
      </c>
      <c r="AT172" s="149" t="s">
        <v>298</v>
      </c>
      <c r="AU172" s="149" t="s">
        <v>83</v>
      </c>
      <c r="AY172" s="17" t="s">
        <v>296</v>
      </c>
      <c r="BE172" s="150">
        <f t="shared" si="24"/>
        <v>0</v>
      </c>
      <c r="BF172" s="150">
        <f t="shared" si="25"/>
        <v>0</v>
      </c>
      <c r="BG172" s="150">
        <f t="shared" si="26"/>
        <v>0</v>
      </c>
      <c r="BH172" s="150">
        <f t="shared" si="27"/>
        <v>0</v>
      </c>
      <c r="BI172" s="150">
        <f t="shared" si="28"/>
        <v>0</v>
      </c>
      <c r="BJ172" s="17" t="s">
        <v>83</v>
      </c>
      <c r="BK172" s="150">
        <f t="shared" si="29"/>
        <v>0</v>
      </c>
      <c r="BL172" s="17" t="s">
        <v>378</v>
      </c>
      <c r="BM172" s="149" t="s">
        <v>5930</v>
      </c>
    </row>
    <row r="173" spans="2:65" s="1" customFormat="1" ht="16.5" customHeight="1">
      <c r="B173" s="32"/>
      <c r="C173" s="138" t="s">
        <v>474</v>
      </c>
      <c r="D173" s="138" t="s">
        <v>298</v>
      </c>
      <c r="E173" s="139" t="s">
        <v>5931</v>
      </c>
      <c r="F173" s="140" t="s">
        <v>5932</v>
      </c>
      <c r="G173" s="141" t="s">
        <v>376</v>
      </c>
      <c r="H173" s="142">
        <v>9</v>
      </c>
      <c r="I173" s="143"/>
      <c r="J173" s="144">
        <f t="shared" si="20"/>
        <v>0</v>
      </c>
      <c r="K173" s="140" t="s">
        <v>302</v>
      </c>
      <c r="L173" s="32"/>
      <c r="M173" s="145" t="s">
        <v>1</v>
      </c>
      <c r="N173" s="146" t="s">
        <v>41</v>
      </c>
      <c r="P173" s="147">
        <f t="shared" si="21"/>
        <v>0</v>
      </c>
      <c r="Q173" s="147">
        <v>0</v>
      </c>
      <c r="R173" s="147">
        <f t="shared" si="22"/>
        <v>0</v>
      </c>
      <c r="S173" s="147">
        <v>0</v>
      </c>
      <c r="T173" s="148">
        <f t="shared" si="23"/>
        <v>0</v>
      </c>
      <c r="AR173" s="149" t="s">
        <v>378</v>
      </c>
      <c r="AT173" s="149" t="s">
        <v>298</v>
      </c>
      <c r="AU173" s="149" t="s">
        <v>83</v>
      </c>
      <c r="AY173" s="17" t="s">
        <v>296</v>
      </c>
      <c r="BE173" s="150">
        <f t="shared" si="24"/>
        <v>0</v>
      </c>
      <c r="BF173" s="150">
        <f t="shared" si="25"/>
        <v>0</v>
      </c>
      <c r="BG173" s="150">
        <f t="shared" si="26"/>
        <v>0</v>
      </c>
      <c r="BH173" s="150">
        <f t="shared" si="27"/>
        <v>0</v>
      </c>
      <c r="BI173" s="150">
        <f t="shared" si="28"/>
        <v>0</v>
      </c>
      <c r="BJ173" s="17" t="s">
        <v>83</v>
      </c>
      <c r="BK173" s="150">
        <f t="shared" si="29"/>
        <v>0</v>
      </c>
      <c r="BL173" s="17" t="s">
        <v>378</v>
      </c>
      <c r="BM173" s="149" t="s">
        <v>5933</v>
      </c>
    </row>
    <row r="174" spans="2:65" s="1" customFormat="1" ht="16.5" customHeight="1">
      <c r="B174" s="32"/>
      <c r="C174" s="138" t="s">
        <v>479</v>
      </c>
      <c r="D174" s="138" t="s">
        <v>298</v>
      </c>
      <c r="E174" s="139" t="s">
        <v>5934</v>
      </c>
      <c r="F174" s="140" t="s">
        <v>5935</v>
      </c>
      <c r="G174" s="141" t="s">
        <v>376</v>
      </c>
      <c r="H174" s="142">
        <v>62</v>
      </c>
      <c r="I174" s="143"/>
      <c r="J174" s="144">
        <f t="shared" si="20"/>
        <v>0</v>
      </c>
      <c r="K174" s="140" t="s">
        <v>302</v>
      </c>
      <c r="L174" s="32"/>
      <c r="M174" s="145" t="s">
        <v>1</v>
      </c>
      <c r="N174" s="146" t="s">
        <v>41</v>
      </c>
      <c r="P174" s="147">
        <f t="shared" si="21"/>
        <v>0</v>
      </c>
      <c r="Q174" s="147">
        <v>0</v>
      </c>
      <c r="R174" s="147">
        <f t="shared" si="22"/>
        <v>0</v>
      </c>
      <c r="S174" s="147">
        <v>0</v>
      </c>
      <c r="T174" s="148">
        <f t="shared" si="23"/>
        <v>0</v>
      </c>
      <c r="AR174" s="149" t="s">
        <v>378</v>
      </c>
      <c r="AT174" s="149" t="s">
        <v>298</v>
      </c>
      <c r="AU174" s="149" t="s">
        <v>83</v>
      </c>
      <c r="AY174" s="17" t="s">
        <v>296</v>
      </c>
      <c r="BE174" s="150">
        <f t="shared" si="24"/>
        <v>0</v>
      </c>
      <c r="BF174" s="150">
        <f t="shared" si="25"/>
        <v>0</v>
      </c>
      <c r="BG174" s="150">
        <f t="shared" si="26"/>
        <v>0</v>
      </c>
      <c r="BH174" s="150">
        <f t="shared" si="27"/>
        <v>0</v>
      </c>
      <c r="BI174" s="150">
        <f t="shared" si="28"/>
        <v>0</v>
      </c>
      <c r="BJ174" s="17" t="s">
        <v>83</v>
      </c>
      <c r="BK174" s="150">
        <f t="shared" si="29"/>
        <v>0</v>
      </c>
      <c r="BL174" s="17" t="s">
        <v>378</v>
      </c>
      <c r="BM174" s="149" t="s">
        <v>5936</v>
      </c>
    </row>
    <row r="175" spans="2:65" s="1" customFormat="1" ht="16.5" customHeight="1">
      <c r="B175" s="32"/>
      <c r="C175" s="138" t="s">
        <v>484</v>
      </c>
      <c r="D175" s="138" t="s">
        <v>298</v>
      </c>
      <c r="E175" s="139" t="s">
        <v>5937</v>
      </c>
      <c r="F175" s="140" t="s">
        <v>5938</v>
      </c>
      <c r="G175" s="141" t="s">
        <v>376</v>
      </c>
      <c r="H175" s="142">
        <v>124</v>
      </c>
      <c r="I175" s="143"/>
      <c r="J175" s="144">
        <f t="shared" si="20"/>
        <v>0</v>
      </c>
      <c r="K175" s="140" t="s">
        <v>302</v>
      </c>
      <c r="L175" s="32"/>
      <c r="M175" s="145" t="s">
        <v>1</v>
      </c>
      <c r="N175" s="146" t="s">
        <v>41</v>
      </c>
      <c r="P175" s="147">
        <f t="shared" si="21"/>
        <v>0</v>
      </c>
      <c r="Q175" s="147">
        <v>0</v>
      </c>
      <c r="R175" s="147">
        <f t="shared" si="22"/>
        <v>0</v>
      </c>
      <c r="S175" s="147">
        <v>0</v>
      </c>
      <c r="T175" s="148">
        <f t="shared" si="23"/>
        <v>0</v>
      </c>
      <c r="AR175" s="149" t="s">
        <v>378</v>
      </c>
      <c r="AT175" s="149" t="s">
        <v>298</v>
      </c>
      <c r="AU175" s="149" t="s">
        <v>83</v>
      </c>
      <c r="AY175" s="17" t="s">
        <v>296</v>
      </c>
      <c r="BE175" s="150">
        <f t="shared" si="24"/>
        <v>0</v>
      </c>
      <c r="BF175" s="150">
        <f t="shared" si="25"/>
        <v>0</v>
      </c>
      <c r="BG175" s="150">
        <f t="shared" si="26"/>
        <v>0</v>
      </c>
      <c r="BH175" s="150">
        <f t="shared" si="27"/>
        <v>0</v>
      </c>
      <c r="BI175" s="150">
        <f t="shared" si="28"/>
        <v>0</v>
      </c>
      <c r="BJ175" s="17" t="s">
        <v>83</v>
      </c>
      <c r="BK175" s="150">
        <f t="shared" si="29"/>
        <v>0</v>
      </c>
      <c r="BL175" s="17" t="s">
        <v>378</v>
      </c>
      <c r="BM175" s="149" t="s">
        <v>5939</v>
      </c>
    </row>
    <row r="176" spans="2:65" s="1" customFormat="1" ht="16.5" customHeight="1">
      <c r="B176" s="32"/>
      <c r="C176" s="138" t="s">
        <v>490</v>
      </c>
      <c r="D176" s="138" t="s">
        <v>298</v>
      </c>
      <c r="E176" s="139" t="s">
        <v>5940</v>
      </c>
      <c r="F176" s="140" t="s">
        <v>5941</v>
      </c>
      <c r="G176" s="141" t="s">
        <v>376</v>
      </c>
      <c r="H176" s="142">
        <v>9</v>
      </c>
      <c r="I176" s="143"/>
      <c r="J176" s="144">
        <f t="shared" si="20"/>
        <v>0</v>
      </c>
      <c r="K176" s="140" t="s">
        <v>302</v>
      </c>
      <c r="L176" s="32"/>
      <c r="M176" s="145" t="s">
        <v>1</v>
      </c>
      <c r="N176" s="146" t="s">
        <v>41</v>
      </c>
      <c r="P176" s="147">
        <f t="shared" si="21"/>
        <v>0</v>
      </c>
      <c r="Q176" s="147">
        <v>0</v>
      </c>
      <c r="R176" s="147">
        <f t="shared" si="22"/>
        <v>0</v>
      </c>
      <c r="S176" s="147">
        <v>0</v>
      </c>
      <c r="T176" s="148">
        <f t="shared" si="23"/>
        <v>0</v>
      </c>
      <c r="AR176" s="149" t="s">
        <v>378</v>
      </c>
      <c r="AT176" s="149" t="s">
        <v>298</v>
      </c>
      <c r="AU176" s="149" t="s">
        <v>83</v>
      </c>
      <c r="AY176" s="17" t="s">
        <v>296</v>
      </c>
      <c r="BE176" s="150">
        <f t="shared" si="24"/>
        <v>0</v>
      </c>
      <c r="BF176" s="150">
        <f t="shared" si="25"/>
        <v>0</v>
      </c>
      <c r="BG176" s="150">
        <f t="shared" si="26"/>
        <v>0</v>
      </c>
      <c r="BH176" s="150">
        <f t="shared" si="27"/>
        <v>0</v>
      </c>
      <c r="BI176" s="150">
        <f t="shared" si="28"/>
        <v>0</v>
      </c>
      <c r="BJ176" s="17" t="s">
        <v>83</v>
      </c>
      <c r="BK176" s="150">
        <f t="shared" si="29"/>
        <v>0</v>
      </c>
      <c r="BL176" s="17" t="s">
        <v>378</v>
      </c>
      <c r="BM176" s="149" t="s">
        <v>5942</v>
      </c>
    </row>
    <row r="177" spans="2:65" s="1" customFormat="1" ht="24.2" customHeight="1">
      <c r="B177" s="32"/>
      <c r="C177" s="138" t="s">
        <v>497</v>
      </c>
      <c r="D177" s="138" t="s">
        <v>298</v>
      </c>
      <c r="E177" s="139" t="s">
        <v>5943</v>
      </c>
      <c r="F177" s="140" t="s">
        <v>5944</v>
      </c>
      <c r="G177" s="141" t="s">
        <v>376</v>
      </c>
      <c r="H177" s="142">
        <v>10</v>
      </c>
      <c r="I177" s="143"/>
      <c r="J177" s="144">
        <f t="shared" si="20"/>
        <v>0</v>
      </c>
      <c r="K177" s="140" t="s">
        <v>302</v>
      </c>
      <c r="L177" s="32"/>
      <c r="M177" s="145" t="s">
        <v>1</v>
      </c>
      <c r="N177" s="146" t="s">
        <v>41</v>
      </c>
      <c r="P177" s="147">
        <f t="shared" si="21"/>
        <v>0</v>
      </c>
      <c r="Q177" s="147">
        <v>0</v>
      </c>
      <c r="R177" s="147">
        <f t="shared" si="22"/>
        <v>0</v>
      </c>
      <c r="S177" s="147">
        <v>0</v>
      </c>
      <c r="T177" s="148">
        <f t="shared" si="23"/>
        <v>0</v>
      </c>
      <c r="AR177" s="149" t="s">
        <v>107</v>
      </c>
      <c r="AT177" s="149" t="s">
        <v>298</v>
      </c>
      <c r="AU177" s="149" t="s">
        <v>83</v>
      </c>
      <c r="AY177" s="17" t="s">
        <v>296</v>
      </c>
      <c r="BE177" s="150">
        <f t="shared" si="24"/>
        <v>0</v>
      </c>
      <c r="BF177" s="150">
        <f t="shared" si="25"/>
        <v>0</v>
      </c>
      <c r="BG177" s="150">
        <f t="shared" si="26"/>
        <v>0</v>
      </c>
      <c r="BH177" s="150">
        <f t="shared" si="27"/>
        <v>0</v>
      </c>
      <c r="BI177" s="150">
        <f t="shared" si="28"/>
        <v>0</v>
      </c>
      <c r="BJ177" s="17" t="s">
        <v>83</v>
      </c>
      <c r="BK177" s="150">
        <f t="shared" si="29"/>
        <v>0</v>
      </c>
      <c r="BL177" s="17" t="s">
        <v>107</v>
      </c>
      <c r="BM177" s="149" t="s">
        <v>5945</v>
      </c>
    </row>
    <row r="178" spans="2:65" s="1" customFormat="1" ht="21.75" customHeight="1">
      <c r="B178" s="32"/>
      <c r="C178" s="138" t="s">
        <v>505</v>
      </c>
      <c r="D178" s="138" t="s">
        <v>298</v>
      </c>
      <c r="E178" s="139" t="s">
        <v>5946</v>
      </c>
      <c r="F178" s="140" t="s">
        <v>5947</v>
      </c>
      <c r="G178" s="141" t="s">
        <v>376</v>
      </c>
      <c r="H178" s="142">
        <v>124</v>
      </c>
      <c r="I178" s="143"/>
      <c r="J178" s="144">
        <f t="shared" si="20"/>
        <v>0</v>
      </c>
      <c r="K178" s="140" t="s">
        <v>302</v>
      </c>
      <c r="L178" s="32"/>
      <c r="M178" s="145" t="s">
        <v>1</v>
      </c>
      <c r="N178" s="146" t="s">
        <v>41</v>
      </c>
      <c r="P178" s="147">
        <f t="shared" si="21"/>
        <v>0</v>
      </c>
      <c r="Q178" s="147">
        <v>0</v>
      </c>
      <c r="R178" s="147">
        <f t="shared" si="22"/>
        <v>0</v>
      </c>
      <c r="S178" s="147">
        <v>0</v>
      </c>
      <c r="T178" s="148">
        <f t="shared" si="23"/>
        <v>0</v>
      </c>
      <c r="AR178" s="149" t="s">
        <v>378</v>
      </c>
      <c r="AT178" s="149" t="s">
        <v>298</v>
      </c>
      <c r="AU178" s="149" t="s">
        <v>83</v>
      </c>
      <c r="AY178" s="17" t="s">
        <v>296</v>
      </c>
      <c r="BE178" s="150">
        <f t="shared" si="24"/>
        <v>0</v>
      </c>
      <c r="BF178" s="150">
        <f t="shared" si="25"/>
        <v>0</v>
      </c>
      <c r="BG178" s="150">
        <f t="shared" si="26"/>
        <v>0</v>
      </c>
      <c r="BH178" s="150">
        <f t="shared" si="27"/>
        <v>0</v>
      </c>
      <c r="BI178" s="150">
        <f t="shared" si="28"/>
        <v>0</v>
      </c>
      <c r="BJ178" s="17" t="s">
        <v>83</v>
      </c>
      <c r="BK178" s="150">
        <f t="shared" si="29"/>
        <v>0</v>
      </c>
      <c r="BL178" s="17" t="s">
        <v>378</v>
      </c>
      <c r="BM178" s="149" t="s">
        <v>5948</v>
      </c>
    </row>
    <row r="179" spans="2:65" s="1" customFormat="1" ht="21.75" customHeight="1">
      <c r="B179" s="32"/>
      <c r="C179" s="138" t="s">
        <v>512</v>
      </c>
      <c r="D179" s="138" t="s">
        <v>298</v>
      </c>
      <c r="E179" s="139" t="s">
        <v>5949</v>
      </c>
      <c r="F179" s="140" t="s">
        <v>5950</v>
      </c>
      <c r="G179" s="141" t="s">
        <v>376</v>
      </c>
      <c r="H179" s="142">
        <v>4</v>
      </c>
      <c r="I179" s="143"/>
      <c r="J179" s="144">
        <f t="shared" si="20"/>
        <v>0</v>
      </c>
      <c r="K179" s="140" t="s">
        <v>302</v>
      </c>
      <c r="L179" s="32"/>
      <c r="M179" s="145" t="s">
        <v>1</v>
      </c>
      <c r="N179" s="146" t="s">
        <v>41</v>
      </c>
      <c r="P179" s="147">
        <f t="shared" si="21"/>
        <v>0</v>
      </c>
      <c r="Q179" s="147">
        <v>0</v>
      </c>
      <c r="R179" s="147">
        <f t="shared" si="22"/>
        <v>0</v>
      </c>
      <c r="S179" s="147">
        <v>0</v>
      </c>
      <c r="T179" s="148">
        <f t="shared" si="23"/>
        <v>0</v>
      </c>
      <c r="AR179" s="149" t="s">
        <v>378</v>
      </c>
      <c r="AT179" s="149" t="s">
        <v>298</v>
      </c>
      <c r="AU179" s="149" t="s">
        <v>83</v>
      </c>
      <c r="AY179" s="17" t="s">
        <v>296</v>
      </c>
      <c r="BE179" s="150">
        <f t="shared" si="24"/>
        <v>0</v>
      </c>
      <c r="BF179" s="150">
        <f t="shared" si="25"/>
        <v>0</v>
      </c>
      <c r="BG179" s="150">
        <f t="shared" si="26"/>
        <v>0</v>
      </c>
      <c r="BH179" s="150">
        <f t="shared" si="27"/>
        <v>0</v>
      </c>
      <c r="BI179" s="150">
        <f t="shared" si="28"/>
        <v>0</v>
      </c>
      <c r="BJ179" s="17" t="s">
        <v>83</v>
      </c>
      <c r="BK179" s="150">
        <f t="shared" si="29"/>
        <v>0</v>
      </c>
      <c r="BL179" s="17" t="s">
        <v>378</v>
      </c>
      <c r="BM179" s="149" t="s">
        <v>5951</v>
      </c>
    </row>
    <row r="180" spans="2:65" s="11" customFormat="1" ht="25.9" customHeight="1">
      <c r="B180" s="126"/>
      <c r="D180" s="127" t="s">
        <v>75</v>
      </c>
      <c r="E180" s="128" t="s">
        <v>5769</v>
      </c>
      <c r="F180" s="128" t="s">
        <v>5731</v>
      </c>
      <c r="I180" s="129"/>
      <c r="J180" s="130">
        <f>BK180</f>
        <v>0</v>
      </c>
      <c r="L180" s="126"/>
      <c r="M180" s="131"/>
      <c r="P180" s="132">
        <f>SUM(P181:P200)</f>
        <v>0</v>
      </c>
      <c r="R180" s="132">
        <f>SUM(R181:R200)</f>
        <v>0.92754000000000014</v>
      </c>
      <c r="T180" s="133">
        <f>SUM(T181:T200)</f>
        <v>0</v>
      </c>
      <c r="AR180" s="127" t="s">
        <v>83</v>
      </c>
      <c r="AT180" s="134" t="s">
        <v>75</v>
      </c>
      <c r="AU180" s="134" t="s">
        <v>76</v>
      </c>
      <c r="AY180" s="127" t="s">
        <v>296</v>
      </c>
      <c r="BK180" s="135">
        <f>SUM(BK181:BK200)</f>
        <v>0</v>
      </c>
    </row>
    <row r="181" spans="2:65" s="1" customFormat="1" ht="33" customHeight="1">
      <c r="B181" s="32"/>
      <c r="C181" s="173" t="s">
        <v>521</v>
      </c>
      <c r="D181" s="173" t="s">
        <v>343</v>
      </c>
      <c r="E181" s="174" t="s">
        <v>5952</v>
      </c>
      <c r="F181" s="175" t="s">
        <v>5953</v>
      </c>
      <c r="G181" s="176" t="s">
        <v>339</v>
      </c>
      <c r="H181" s="177">
        <v>9600</v>
      </c>
      <c r="I181" s="178"/>
      <c r="J181" s="179">
        <f t="shared" ref="J181:J200" si="30">ROUND(I181*H181,2)</f>
        <v>0</v>
      </c>
      <c r="K181" s="175" t="s">
        <v>302</v>
      </c>
      <c r="L181" s="180"/>
      <c r="M181" s="181" t="s">
        <v>1</v>
      </c>
      <c r="N181" s="182" t="s">
        <v>41</v>
      </c>
      <c r="P181" s="147">
        <f t="shared" ref="P181:P200" si="31">O181*H181</f>
        <v>0</v>
      </c>
      <c r="Q181" s="147">
        <v>6.0000000000000002E-5</v>
      </c>
      <c r="R181" s="147">
        <f t="shared" ref="R181:R200" si="32">Q181*H181</f>
        <v>0.57600000000000007</v>
      </c>
      <c r="S181" s="147">
        <v>0</v>
      </c>
      <c r="T181" s="148">
        <f t="shared" ref="T181:T200" si="33">S181*H181</f>
        <v>0</v>
      </c>
      <c r="AR181" s="149" t="s">
        <v>347</v>
      </c>
      <c r="AT181" s="149" t="s">
        <v>343</v>
      </c>
      <c r="AU181" s="149" t="s">
        <v>83</v>
      </c>
      <c r="AY181" s="17" t="s">
        <v>296</v>
      </c>
      <c r="BE181" s="150">
        <f t="shared" ref="BE181:BE200" si="34">IF(N181="základní",J181,0)</f>
        <v>0</v>
      </c>
      <c r="BF181" s="150">
        <f t="shared" ref="BF181:BF200" si="35">IF(N181="snížená",J181,0)</f>
        <v>0</v>
      </c>
      <c r="BG181" s="150">
        <f t="shared" ref="BG181:BG200" si="36">IF(N181="zákl. přenesená",J181,0)</f>
        <v>0</v>
      </c>
      <c r="BH181" s="150">
        <f t="shared" ref="BH181:BH200" si="37">IF(N181="sníž. přenesená",J181,0)</f>
        <v>0</v>
      </c>
      <c r="BI181" s="150">
        <f t="shared" ref="BI181:BI200" si="38">IF(N181="nulová",J181,0)</f>
        <v>0</v>
      </c>
      <c r="BJ181" s="17" t="s">
        <v>83</v>
      </c>
      <c r="BK181" s="150">
        <f t="shared" ref="BK181:BK200" si="39">ROUND(I181*H181,2)</f>
        <v>0</v>
      </c>
      <c r="BL181" s="17" t="s">
        <v>107</v>
      </c>
      <c r="BM181" s="149" t="s">
        <v>5954</v>
      </c>
    </row>
    <row r="182" spans="2:65" s="1" customFormat="1" ht="21.75" customHeight="1">
      <c r="B182" s="32"/>
      <c r="C182" s="138" t="s">
        <v>525</v>
      </c>
      <c r="D182" s="138" t="s">
        <v>298</v>
      </c>
      <c r="E182" s="139" t="s">
        <v>3718</v>
      </c>
      <c r="F182" s="140" t="s">
        <v>5735</v>
      </c>
      <c r="G182" s="141" t="s">
        <v>339</v>
      </c>
      <c r="H182" s="142">
        <v>9600</v>
      </c>
      <c r="I182" s="143"/>
      <c r="J182" s="144">
        <f t="shared" si="30"/>
        <v>0</v>
      </c>
      <c r="K182" s="140" t="s">
        <v>302</v>
      </c>
      <c r="L182" s="32"/>
      <c r="M182" s="145" t="s">
        <v>1</v>
      </c>
      <c r="N182" s="146" t="s">
        <v>41</v>
      </c>
      <c r="P182" s="147">
        <f t="shared" si="31"/>
        <v>0</v>
      </c>
      <c r="Q182" s="147">
        <v>0</v>
      </c>
      <c r="R182" s="147">
        <f t="shared" si="32"/>
        <v>0</v>
      </c>
      <c r="S182" s="147">
        <v>0</v>
      </c>
      <c r="T182" s="148">
        <f t="shared" si="33"/>
        <v>0</v>
      </c>
      <c r="AR182" s="149" t="s">
        <v>378</v>
      </c>
      <c r="AT182" s="149" t="s">
        <v>298</v>
      </c>
      <c r="AU182" s="149" t="s">
        <v>83</v>
      </c>
      <c r="AY182" s="17" t="s">
        <v>296</v>
      </c>
      <c r="BE182" s="150">
        <f t="shared" si="34"/>
        <v>0</v>
      </c>
      <c r="BF182" s="150">
        <f t="shared" si="35"/>
        <v>0</v>
      </c>
      <c r="BG182" s="150">
        <f t="shared" si="36"/>
        <v>0</v>
      </c>
      <c r="BH182" s="150">
        <f t="shared" si="37"/>
        <v>0</v>
      </c>
      <c r="BI182" s="150">
        <f t="shared" si="38"/>
        <v>0</v>
      </c>
      <c r="BJ182" s="17" t="s">
        <v>83</v>
      </c>
      <c r="BK182" s="150">
        <f t="shared" si="39"/>
        <v>0</v>
      </c>
      <c r="BL182" s="17" t="s">
        <v>378</v>
      </c>
      <c r="BM182" s="149" t="s">
        <v>5955</v>
      </c>
    </row>
    <row r="183" spans="2:65" s="1" customFormat="1" ht="24.2" customHeight="1">
      <c r="B183" s="32"/>
      <c r="C183" s="173" t="s">
        <v>531</v>
      </c>
      <c r="D183" s="173" t="s">
        <v>343</v>
      </c>
      <c r="E183" s="174" t="s">
        <v>5956</v>
      </c>
      <c r="F183" s="175" t="s">
        <v>5957</v>
      </c>
      <c r="G183" s="176" t="s">
        <v>339</v>
      </c>
      <c r="H183" s="177">
        <v>400</v>
      </c>
      <c r="I183" s="178"/>
      <c r="J183" s="179">
        <f t="shared" si="30"/>
        <v>0</v>
      </c>
      <c r="K183" s="175" t="s">
        <v>302</v>
      </c>
      <c r="L183" s="180"/>
      <c r="M183" s="181" t="s">
        <v>1</v>
      </c>
      <c r="N183" s="182" t="s">
        <v>41</v>
      </c>
      <c r="P183" s="147">
        <f t="shared" si="31"/>
        <v>0</v>
      </c>
      <c r="Q183" s="147">
        <v>5.0000000000000002E-5</v>
      </c>
      <c r="R183" s="147">
        <f t="shared" si="32"/>
        <v>0.02</v>
      </c>
      <c r="S183" s="147">
        <v>0</v>
      </c>
      <c r="T183" s="148">
        <f t="shared" si="33"/>
        <v>0</v>
      </c>
      <c r="AR183" s="149" t="s">
        <v>479</v>
      </c>
      <c r="AT183" s="149" t="s">
        <v>343</v>
      </c>
      <c r="AU183" s="149" t="s">
        <v>83</v>
      </c>
      <c r="AY183" s="17" t="s">
        <v>296</v>
      </c>
      <c r="BE183" s="150">
        <f t="shared" si="34"/>
        <v>0</v>
      </c>
      <c r="BF183" s="150">
        <f t="shared" si="35"/>
        <v>0</v>
      </c>
      <c r="BG183" s="150">
        <f t="shared" si="36"/>
        <v>0</v>
      </c>
      <c r="BH183" s="150">
        <f t="shared" si="37"/>
        <v>0</v>
      </c>
      <c r="BI183" s="150">
        <f t="shared" si="38"/>
        <v>0</v>
      </c>
      <c r="BJ183" s="17" t="s">
        <v>83</v>
      </c>
      <c r="BK183" s="150">
        <f t="shared" si="39"/>
        <v>0</v>
      </c>
      <c r="BL183" s="17" t="s">
        <v>378</v>
      </c>
      <c r="BM183" s="149" t="s">
        <v>5958</v>
      </c>
    </row>
    <row r="184" spans="2:65" s="1" customFormat="1" ht="21.75" customHeight="1">
      <c r="B184" s="32"/>
      <c r="C184" s="138" t="s">
        <v>536</v>
      </c>
      <c r="D184" s="138" t="s">
        <v>298</v>
      </c>
      <c r="E184" s="139" t="s">
        <v>3718</v>
      </c>
      <c r="F184" s="140" t="s">
        <v>5735</v>
      </c>
      <c r="G184" s="141" t="s">
        <v>339</v>
      </c>
      <c r="H184" s="142">
        <v>400</v>
      </c>
      <c r="I184" s="143"/>
      <c r="J184" s="144">
        <f t="shared" si="30"/>
        <v>0</v>
      </c>
      <c r="K184" s="140" t="s">
        <v>302</v>
      </c>
      <c r="L184" s="32"/>
      <c r="M184" s="145" t="s">
        <v>1</v>
      </c>
      <c r="N184" s="146" t="s">
        <v>41</v>
      </c>
      <c r="P184" s="147">
        <f t="shared" si="31"/>
        <v>0</v>
      </c>
      <c r="Q184" s="147">
        <v>0</v>
      </c>
      <c r="R184" s="147">
        <f t="shared" si="32"/>
        <v>0</v>
      </c>
      <c r="S184" s="147">
        <v>0</v>
      </c>
      <c r="T184" s="148">
        <f t="shared" si="33"/>
        <v>0</v>
      </c>
      <c r="AR184" s="149" t="s">
        <v>378</v>
      </c>
      <c r="AT184" s="149" t="s">
        <v>298</v>
      </c>
      <c r="AU184" s="149" t="s">
        <v>83</v>
      </c>
      <c r="AY184" s="17" t="s">
        <v>296</v>
      </c>
      <c r="BE184" s="150">
        <f t="shared" si="34"/>
        <v>0</v>
      </c>
      <c r="BF184" s="150">
        <f t="shared" si="35"/>
        <v>0</v>
      </c>
      <c r="BG184" s="150">
        <f t="shared" si="36"/>
        <v>0</v>
      </c>
      <c r="BH184" s="150">
        <f t="shared" si="37"/>
        <v>0</v>
      </c>
      <c r="BI184" s="150">
        <f t="shared" si="38"/>
        <v>0</v>
      </c>
      <c r="BJ184" s="17" t="s">
        <v>83</v>
      </c>
      <c r="BK184" s="150">
        <f t="shared" si="39"/>
        <v>0</v>
      </c>
      <c r="BL184" s="17" t="s">
        <v>378</v>
      </c>
      <c r="BM184" s="149" t="s">
        <v>5959</v>
      </c>
    </row>
    <row r="185" spans="2:65" s="1" customFormat="1" ht="49.15" customHeight="1">
      <c r="B185" s="32"/>
      <c r="C185" s="173" t="s">
        <v>547</v>
      </c>
      <c r="D185" s="173" t="s">
        <v>343</v>
      </c>
      <c r="E185" s="174" t="s">
        <v>5960</v>
      </c>
      <c r="F185" s="175" t="s">
        <v>5961</v>
      </c>
      <c r="G185" s="176" t="s">
        <v>339</v>
      </c>
      <c r="H185" s="177">
        <v>200</v>
      </c>
      <c r="I185" s="178"/>
      <c r="J185" s="179">
        <f t="shared" si="30"/>
        <v>0</v>
      </c>
      <c r="K185" s="175" t="s">
        <v>302</v>
      </c>
      <c r="L185" s="180"/>
      <c r="M185" s="181" t="s">
        <v>1</v>
      </c>
      <c r="N185" s="182" t="s">
        <v>41</v>
      </c>
      <c r="P185" s="147">
        <f t="shared" si="31"/>
        <v>0</v>
      </c>
      <c r="Q185" s="147">
        <v>1.4999999999999999E-4</v>
      </c>
      <c r="R185" s="147">
        <f t="shared" si="32"/>
        <v>0.03</v>
      </c>
      <c r="S185" s="147">
        <v>0</v>
      </c>
      <c r="T185" s="148">
        <f t="shared" si="33"/>
        <v>0</v>
      </c>
      <c r="AR185" s="149" t="s">
        <v>479</v>
      </c>
      <c r="AT185" s="149" t="s">
        <v>343</v>
      </c>
      <c r="AU185" s="149" t="s">
        <v>83</v>
      </c>
      <c r="AY185" s="17" t="s">
        <v>296</v>
      </c>
      <c r="BE185" s="150">
        <f t="shared" si="34"/>
        <v>0</v>
      </c>
      <c r="BF185" s="150">
        <f t="shared" si="35"/>
        <v>0</v>
      </c>
      <c r="BG185" s="150">
        <f t="shared" si="36"/>
        <v>0</v>
      </c>
      <c r="BH185" s="150">
        <f t="shared" si="37"/>
        <v>0</v>
      </c>
      <c r="BI185" s="150">
        <f t="shared" si="38"/>
        <v>0</v>
      </c>
      <c r="BJ185" s="17" t="s">
        <v>83</v>
      </c>
      <c r="BK185" s="150">
        <f t="shared" si="39"/>
        <v>0</v>
      </c>
      <c r="BL185" s="17" t="s">
        <v>378</v>
      </c>
      <c r="BM185" s="149" t="s">
        <v>5962</v>
      </c>
    </row>
    <row r="186" spans="2:65" s="1" customFormat="1" ht="21.75" customHeight="1">
      <c r="B186" s="32"/>
      <c r="C186" s="138" t="s">
        <v>552</v>
      </c>
      <c r="D186" s="138" t="s">
        <v>298</v>
      </c>
      <c r="E186" s="139" t="s">
        <v>3718</v>
      </c>
      <c r="F186" s="140" t="s">
        <v>5735</v>
      </c>
      <c r="G186" s="141" t="s">
        <v>339</v>
      </c>
      <c r="H186" s="142">
        <v>200</v>
      </c>
      <c r="I186" s="143"/>
      <c r="J186" s="144">
        <f t="shared" si="30"/>
        <v>0</v>
      </c>
      <c r="K186" s="140" t="s">
        <v>302</v>
      </c>
      <c r="L186" s="32"/>
      <c r="M186" s="145" t="s">
        <v>1</v>
      </c>
      <c r="N186" s="146" t="s">
        <v>41</v>
      </c>
      <c r="P186" s="147">
        <f t="shared" si="31"/>
        <v>0</v>
      </c>
      <c r="Q186" s="147">
        <v>0</v>
      </c>
      <c r="R186" s="147">
        <f t="shared" si="32"/>
        <v>0</v>
      </c>
      <c r="S186" s="147">
        <v>0</v>
      </c>
      <c r="T186" s="148">
        <f t="shared" si="33"/>
        <v>0</v>
      </c>
      <c r="AR186" s="149" t="s">
        <v>378</v>
      </c>
      <c r="AT186" s="149" t="s">
        <v>298</v>
      </c>
      <c r="AU186" s="149" t="s">
        <v>83</v>
      </c>
      <c r="AY186" s="17" t="s">
        <v>296</v>
      </c>
      <c r="BE186" s="150">
        <f t="shared" si="34"/>
        <v>0</v>
      </c>
      <c r="BF186" s="150">
        <f t="shared" si="35"/>
        <v>0</v>
      </c>
      <c r="BG186" s="150">
        <f t="shared" si="36"/>
        <v>0</v>
      </c>
      <c r="BH186" s="150">
        <f t="shared" si="37"/>
        <v>0</v>
      </c>
      <c r="BI186" s="150">
        <f t="shared" si="38"/>
        <v>0</v>
      </c>
      <c r="BJ186" s="17" t="s">
        <v>83</v>
      </c>
      <c r="BK186" s="150">
        <f t="shared" si="39"/>
        <v>0</v>
      </c>
      <c r="BL186" s="17" t="s">
        <v>378</v>
      </c>
      <c r="BM186" s="149" t="s">
        <v>5963</v>
      </c>
    </row>
    <row r="187" spans="2:65" s="1" customFormat="1" ht="24.2" customHeight="1">
      <c r="B187" s="32"/>
      <c r="C187" s="173" t="s">
        <v>558</v>
      </c>
      <c r="D187" s="173" t="s">
        <v>343</v>
      </c>
      <c r="E187" s="174" t="s">
        <v>3359</v>
      </c>
      <c r="F187" s="175" t="s">
        <v>3360</v>
      </c>
      <c r="G187" s="176" t="s">
        <v>339</v>
      </c>
      <c r="H187" s="177">
        <v>100</v>
      </c>
      <c r="I187" s="178"/>
      <c r="J187" s="179">
        <f t="shared" si="30"/>
        <v>0</v>
      </c>
      <c r="K187" s="175" t="s">
        <v>302</v>
      </c>
      <c r="L187" s="180"/>
      <c r="M187" s="181" t="s">
        <v>1</v>
      </c>
      <c r="N187" s="182" t="s">
        <v>41</v>
      </c>
      <c r="P187" s="147">
        <f t="shared" si="31"/>
        <v>0</v>
      </c>
      <c r="Q187" s="147">
        <v>1.7000000000000001E-4</v>
      </c>
      <c r="R187" s="147">
        <f t="shared" si="32"/>
        <v>1.7000000000000001E-2</v>
      </c>
      <c r="S187" s="147">
        <v>0</v>
      </c>
      <c r="T187" s="148">
        <f t="shared" si="33"/>
        <v>0</v>
      </c>
      <c r="AR187" s="149" t="s">
        <v>479</v>
      </c>
      <c r="AT187" s="149" t="s">
        <v>343</v>
      </c>
      <c r="AU187" s="149" t="s">
        <v>83</v>
      </c>
      <c r="AY187" s="17" t="s">
        <v>296</v>
      </c>
      <c r="BE187" s="150">
        <f t="shared" si="34"/>
        <v>0</v>
      </c>
      <c r="BF187" s="150">
        <f t="shared" si="35"/>
        <v>0</v>
      </c>
      <c r="BG187" s="150">
        <f t="shared" si="36"/>
        <v>0</v>
      </c>
      <c r="BH187" s="150">
        <f t="shared" si="37"/>
        <v>0</v>
      </c>
      <c r="BI187" s="150">
        <f t="shared" si="38"/>
        <v>0</v>
      </c>
      <c r="BJ187" s="17" t="s">
        <v>83</v>
      </c>
      <c r="BK187" s="150">
        <f t="shared" si="39"/>
        <v>0</v>
      </c>
      <c r="BL187" s="17" t="s">
        <v>378</v>
      </c>
      <c r="BM187" s="149" t="s">
        <v>5964</v>
      </c>
    </row>
    <row r="188" spans="2:65" s="1" customFormat="1" ht="24.2" customHeight="1">
      <c r="B188" s="32"/>
      <c r="C188" s="138" t="s">
        <v>563</v>
      </c>
      <c r="D188" s="138" t="s">
        <v>298</v>
      </c>
      <c r="E188" s="139" t="s">
        <v>3347</v>
      </c>
      <c r="F188" s="140" t="s">
        <v>5965</v>
      </c>
      <c r="G188" s="141" t="s">
        <v>339</v>
      </c>
      <c r="H188" s="142">
        <v>100</v>
      </c>
      <c r="I188" s="143"/>
      <c r="J188" s="144">
        <f t="shared" si="30"/>
        <v>0</v>
      </c>
      <c r="K188" s="140" t="s">
        <v>302</v>
      </c>
      <c r="L188" s="32"/>
      <c r="M188" s="145" t="s">
        <v>1</v>
      </c>
      <c r="N188" s="146" t="s">
        <v>41</v>
      </c>
      <c r="P188" s="147">
        <f t="shared" si="31"/>
        <v>0</v>
      </c>
      <c r="Q188" s="147">
        <v>0</v>
      </c>
      <c r="R188" s="147">
        <f t="shared" si="32"/>
        <v>0</v>
      </c>
      <c r="S188" s="147">
        <v>0</v>
      </c>
      <c r="T188" s="148">
        <f t="shared" si="33"/>
        <v>0</v>
      </c>
      <c r="AR188" s="149" t="s">
        <v>378</v>
      </c>
      <c r="AT188" s="149" t="s">
        <v>298</v>
      </c>
      <c r="AU188" s="149" t="s">
        <v>83</v>
      </c>
      <c r="AY188" s="17" t="s">
        <v>296</v>
      </c>
      <c r="BE188" s="150">
        <f t="shared" si="34"/>
        <v>0</v>
      </c>
      <c r="BF188" s="150">
        <f t="shared" si="35"/>
        <v>0</v>
      </c>
      <c r="BG188" s="150">
        <f t="shared" si="36"/>
        <v>0</v>
      </c>
      <c r="BH188" s="150">
        <f t="shared" si="37"/>
        <v>0</v>
      </c>
      <c r="BI188" s="150">
        <f t="shared" si="38"/>
        <v>0</v>
      </c>
      <c r="BJ188" s="17" t="s">
        <v>83</v>
      </c>
      <c r="BK188" s="150">
        <f t="shared" si="39"/>
        <v>0</v>
      </c>
      <c r="BL188" s="17" t="s">
        <v>378</v>
      </c>
      <c r="BM188" s="149" t="s">
        <v>5966</v>
      </c>
    </row>
    <row r="189" spans="2:65" s="1" customFormat="1" ht="21.75" customHeight="1">
      <c r="B189" s="32"/>
      <c r="C189" s="173" t="s">
        <v>569</v>
      </c>
      <c r="D189" s="173" t="s">
        <v>343</v>
      </c>
      <c r="E189" s="174" t="s">
        <v>5749</v>
      </c>
      <c r="F189" s="175" t="s">
        <v>5750</v>
      </c>
      <c r="G189" s="176" t="s">
        <v>339</v>
      </c>
      <c r="H189" s="177">
        <v>2000</v>
      </c>
      <c r="I189" s="178"/>
      <c r="J189" s="179">
        <f t="shared" si="30"/>
        <v>0</v>
      </c>
      <c r="K189" s="175" t="s">
        <v>302</v>
      </c>
      <c r="L189" s="180"/>
      <c r="M189" s="181" t="s">
        <v>1</v>
      </c>
      <c r="N189" s="182" t="s">
        <v>41</v>
      </c>
      <c r="P189" s="147">
        <f t="shared" si="31"/>
        <v>0</v>
      </c>
      <c r="Q189" s="147">
        <v>4.0000000000000003E-5</v>
      </c>
      <c r="R189" s="147">
        <f t="shared" si="32"/>
        <v>0.08</v>
      </c>
      <c r="S189" s="147">
        <v>0</v>
      </c>
      <c r="T189" s="148">
        <f t="shared" si="33"/>
        <v>0</v>
      </c>
      <c r="AR189" s="149" t="s">
        <v>479</v>
      </c>
      <c r="AT189" s="149" t="s">
        <v>343</v>
      </c>
      <c r="AU189" s="149" t="s">
        <v>83</v>
      </c>
      <c r="AY189" s="17" t="s">
        <v>296</v>
      </c>
      <c r="BE189" s="150">
        <f t="shared" si="34"/>
        <v>0</v>
      </c>
      <c r="BF189" s="150">
        <f t="shared" si="35"/>
        <v>0</v>
      </c>
      <c r="BG189" s="150">
        <f t="shared" si="36"/>
        <v>0</v>
      </c>
      <c r="BH189" s="150">
        <f t="shared" si="37"/>
        <v>0</v>
      </c>
      <c r="BI189" s="150">
        <f t="shared" si="38"/>
        <v>0</v>
      </c>
      <c r="BJ189" s="17" t="s">
        <v>83</v>
      </c>
      <c r="BK189" s="150">
        <f t="shared" si="39"/>
        <v>0</v>
      </c>
      <c r="BL189" s="17" t="s">
        <v>378</v>
      </c>
      <c r="BM189" s="149" t="s">
        <v>5967</v>
      </c>
    </row>
    <row r="190" spans="2:65" s="1" customFormat="1" ht="24.2" customHeight="1">
      <c r="B190" s="32"/>
      <c r="C190" s="138" t="s">
        <v>583</v>
      </c>
      <c r="D190" s="138" t="s">
        <v>298</v>
      </c>
      <c r="E190" s="139" t="s">
        <v>4080</v>
      </c>
      <c r="F190" s="140" t="s">
        <v>5752</v>
      </c>
      <c r="G190" s="141" t="s">
        <v>339</v>
      </c>
      <c r="H190" s="142">
        <v>2000</v>
      </c>
      <c r="I190" s="143"/>
      <c r="J190" s="144">
        <f t="shared" si="30"/>
        <v>0</v>
      </c>
      <c r="K190" s="140" t="s">
        <v>302</v>
      </c>
      <c r="L190" s="32"/>
      <c r="M190" s="145" t="s">
        <v>1</v>
      </c>
      <c r="N190" s="146" t="s">
        <v>41</v>
      </c>
      <c r="P190" s="147">
        <f t="shared" si="31"/>
        <v>0</v>
      </c>
      <c r="Q190" s="147">
        <v>0</v>
      </c>
      <c r="R190" s="147">
        <f t="shared" si="32"/>
        <v>0</v>
      </c>
      <c r="S190" s="147">
        <v>0</v>
      </c>
      <c r="T190" s="148">
        <f t="shared" si="33"/>
        <v>0</v>
      </c>
      <c r="AR190" s="149" t="s">
        <v>378</v>
      </c>
      <c r="AT190" s="149" t="s">
        <v>298</v>
      </c>
      <c r="AU190" s="149" t="s">
        <v>83</v>
      </c>
      <c r="AY190" s="17" t="s">
        <v>296</v>
      </c>
      <c r="BE190" s="150">
        <f t="shared" si="34"/>
        <v>0</v>
      </c>
      <c r="BF190" s="150">
        <f t="shared" si="35"/>
        <v>0</v>
      </c>
      <c r="BG190" s="150">
        <f t="shared" si="36"/>
        <v>0</v>
      </c>
      <c r="BH190" s="150">
        <f t="shared" si="37"/>
        <v>0</v>
      </c>
      <c r="BI190" s="150">
        <f t="shared" si="38"/>
        <v>0</v>
      </c>
      <c r="BJ190" s="17" t="s">
        <v>83</v>
      </c>
      <c r="BK190" s="150">
        <f t="shared" si="39"/>
        <v>0</v>
      </c>
      <c r="BL190" s="17" t="s">
        <v>378</v>
      </c>
      <c r="BM190" s="149" t="s">
        <v>5968</v>
      </c>
    </row>
    <row r="191" spans="2:65" s="1" customFormat="1" ht="21.75" customHeight="1">
      <c r="B191" s="32"/>
      <c r="C191" s="173" t="s">
        <v>588</v>
      </c>
      <c r="D191" s="173" t="s">
        <v>343</v>
      </c>
      <c r="E191" s="174" t="s">
        <v>5969</v>
      </c>
      <c r="F191" s="175" t="s">
        <v>5970</v>
      </c>
      <c r="G191" s="176" t="s">
        <v>339</v>
      </c>
      <c r="H191" s="177">
        <v>2000</v>
      </c>
      <c r="I191" s="178"/>
      <c r="J191" s="179">
        <f t="shared" si="30"/>
        <v>0</v>
      </c>
      <c r="K191" s="175" t="s">
        <v>302</v>
      </c>
      <c r="L191" s="180"/>
      <c r="M191" s="181" t="s">
        <v>1</v>
      </c>
      <c r="N191" s="182" t="s">
        <v>41</v>
      </c>
      <c r="P191" s="147">
        <f t="shared" si="31"/>
        <v>0</v>
      </c>
      <c r="Q191" s="147">
        <v>6.9999999999999994E-5</v>
      </c>
      <c r="R191" s="147">
        <f t="shared" si="32"/>
        <v>0.13999999999999999</v>
      </c>
      <c r="S191" s="147">
        <v>0</v>
      </c>
      <c r="T191" s="148">
        <f t="shared" si="33"/>
        <v>0</v>
      </c>
      <c r="AR191" s="149" t="s">
        <v>479</v>
      </c>
      <c r="AT191" s="149" t="s">
        <v>343</v>
      </c>
      <c r="AU191" s="149" t="s">
        <v>83</v>
      </c>
      <c r="AY191" s="17" t="s">
        <v>296</v>
      </c>
      <c r="BE191" s="150">
        <f t="shared" si="34"/>
        <v>0</v>
      </c>
      <c r="BF191" s="150">
        <f t="shared" si="35"/>
        <v>0</v>
      </c>
      <c r="BG191" s="150">
        <f t="shared" si="36"/>
        <v>0</v>
      </c>
      <c r="BH191" s="150">
        <f t="shared" si="37"/>
        <v>0</v>
      </c>
      <c r="BI191" s="150">
        <f t="shared" si="38"/>
        <v>0</v>
      </c>
      <c r="BJ191" s="17" t="s">
        <v>83</v>
      </c>
      <c r="BK191" s="150">
        <f t="shared" si="39"/>
        <v>0</v>
      </c>
      <c r="BL191" s="17" t="s">
        <v>378</v>
      </c>
      <c r="BM191" s="149" t="s">
        <v>5971</v>
      </c>
    </row>
    <row r="192" spans="2:65" s="1" customFormat="1" ht="24.2" customHeight="1">
      <c r="B192" s="32"/>
      <c r="C192" s="138" t="s">
        <v>593</v>
      </c>
      <c r="D192" s="138" t="s">
        <v>298</v>
      </c>
      <c r="E192" s="139" t="s">
        <v>4080</v>
      </c>
      <c r="F192" s="140" t="s">
        <v>5752</v>
      </c>
      <c r="G192" s="141" t="s">
        <v>339</v>
      </c>
      <c r="H192" s="142">
        <v>2000</v>
      </c>
      <c r="I192" s="143"/>
      <c r="J192" s="144">
        <f t="shared" si="30"/>
        <v>0</v>
      </c>
      <c r="K192" s="140" t="s">
        <v>302</v>
      </c>
      <c r="L192" s="32"/>
      <c r="M192" s="145" t="s">
        <v>1</v>
      </c>
      <c r="N192" s="146" t="s">
        <v>41</v>
      </c>
      <c r="P192" s="147">
        <f t="shared" si="31"/>
        <v>0</v>
      </c>
      <c r="Q192" s="147">
        <v>0</v>
      </c>
      <c r="R192" s="147">
        <f t="shared" si="32"/>
        <v>0</v>
      </c>
      <c r="S192" s="147">
        <v>0</v>
      </c>
      <c r="T192" s="148">
        <f t="shared" si="33"/>
        <v>0</v>
      </c>
      <c r="AR192" s="149" t="s">
        <v>378</v>
      </c>
      <c r="AT192" s="149" t="s">
        <v>298</v>
      </c>
      <c r="AU192" s="149" t="s">
        <v>83</v>
      </c>
      <c r="AY192" s="17" t="s">
        <v>296</v>
      </c>
      <c r="BE192" s="150">
        <f t="shared" si="34"/>
        <v>0</v>
      </c>
      <c r="BF192" s="150">
        <f t="shared" si="35"/>
        <v>0</v>
      </c>
      <c r="BG192" s="150">
        <f t="shared" si="36"/>
        <v>0</v>
      </c>
      <c r="BH192" s="150">
        <f t="shared" si="37"/>
        <v>0</v>
      </c>
      <c r="BI192" s="150">
        <f t="shared" si="38"/>
        <v>0</v>
      </c>
      <c r="BJ192" s="17" t="s">
        <v>83</v>
      </c>
      <c r="BK192" s="150">
        <f t="shared" si="39"/>
        <v>0</v>
      </c>
      <c r="BL192" s="17" t="s">
        <v>378</v>
      </c>
      <c r="BM192" s="149" t="s">
        <v>5972</v>
      </c>
    </row>
    <row r="193" spans="2:65" s="1" customFormat="1" ht="21.75" customHeight="1">
      <c r="B193" s="32"/>
      <c r="C193" s="173" t="s">
        <v>599</v>
      </c>
      <c r="D193" s="173" t="s">
        <v>343</v>
      </c>
      <c r="E193" s="174" t="s">
        <v>5973</v>
      </c>
      <c r="F193" s="175" t="s">
        <v>5974</v>
      </c>
      <c r="G193" s="176" t="s">
        <v>339</v>
      </c>
      <c r="H193" s="177">
        <v>500</v>
      </c>
      <c r="I193" s="178"/>
      <c r="J193" s="179">
        <f t="shared" si="30"/>
        <v>0</v>
      </c>
      <c r="K193" s="175" t="s">
        <v>302</v>
      </c>
      <c r="L193" s="180"/>
      <c r="M193" s="181" t="s">
        <v>1</v>
      </c>
      <c r="N193" s="182" t="s">
        <v>41</v>
      </c>
      <c r="P193" s="147">
        <f t="shared" si="31"/>
        <v>0</v>
      </c>
      <c r="Q193" s="147">
        <v>1.2E-4</v>
      </c>
      <c r="R193" s="147">
        <f t="shared" si="32"/>
        <v>6.0000000000000005E-2</v>
      </c>
      <c r="S193" s="147">
        <v>0</v>
      </c>
      <c r="T193" s="148">
        <f t="shared" si="33"/>
        <v>0</v>
      </c>
      <c r="AR193" s="149" t="s">
        <v>479</v>
      </c>
      <c r="AT193" s="149" t="s">
        <v>343</v>
      </c>
      <c r="AU193" s="149" t="s">
        <v>83</v>
      </c>
      <c r="AY193" s="17" t="s">
        <v>296</v>
      </c>
      <c r="BE193" s="150">
        <f t="shared" si="34"/>
        <v>0</v>
      </c>
      <c r="BF193" s="150">
        <f t="shared" si="35"/>
        <v>0</v>
      </c>
      <c r="BG193" s="150">
        <f t="shared" si="36"/>
        <v>0</v>
      </c>
      <c r="BH193" s="150">
        <f t="shared" si="37"/>
        <v>0</v>
      </c>
      <c r="BI193" s="150">
        <f t="shared" si="38"/>
        <v>0</v>
      </c>
      <c r="BJ193" s="17" t="s">
        <v>83</v>
      </c>
      <c r="BK193" s="150">
        <f t="shared" si="39"/>
        <v>0</v>
      </c>
      <c r="BL193" s="17" t="s">
        <v>378</v>
      </c>
      <c r="BM193" s="149" t="s">
        <v>5975</v>
      </c>
    </row>
    <row r="194" spans="2:65" s="1" customFormat="1" ht="24.2" customHeight="1">
      <c r="B194" s="32"/>
      <c r="C194" s="138" t="s">
        <v>603</v>
      </c>
      <c r="D194" s="138" t="s">
        <v>298</v>
      </c>
      <c r="E194" s="139" t="s">
        <v>4080</v>
      </c>
      <c r="F194" s="140" t="s">
        <v>5752</v>
      </c>
      <c r="G194" s="141" t="s">
        <v>339</v>
      </c>
      <c r="H194" s="142">
        <v>500</v>
      </c>
      <c r="I194" s="143"/>
      <c r="J194" s="144">
        <f t="shared" si="30"/>
        <v>0</v>
      </c>
      <c r="K194" s="140" t="s">
        <v>302</v>
      </c>
      <c r="L194" s="32"/>
      <c r="M194" s="145" t="s">
        <v>1</v>
      </c>
      <c r="N194" s="146" t="s">
        <v>41</v>
      </c>
      <c r="P194" s="147">
        <f t="shared" si="31"/>
        <v>0</v>
      </c>
      <c r="Q194" s="147">
        <v>0</v>
      </c>
      <c r="R194" s="147">
        <f t="shared" si="32"/>
        <v>0</v>
      </c>
      <c r="S194" s="147">
        <v>0</v>
      </c>
      <c r="T194" s="148">
        <f t="shared" si="33"/>
        <v>0</v>
      </c>
      <c r="AR194" s="149" t="s">
        <v>378</v>
      </c>
      <c r="AT194" s="149" t="s">
        <v>298</v>
      </c>
      <c r="AU194" s="149" t="s">
        <v>83</v>
      </c>
      <c r="AY194" s="17" t="s">
        <v>296</v>
      </c>
      <c r="BE194" s="150">
        <f t="shared" si="34"/>
        <v>0</v>
      </c>
      <c r="BF194" s="150">
        <f t="shared" si="35"/>
        <v>0</v>
      </c>
      <c r="BG194" s="150">
        <f t="shared" si="36"/>
        <v>0</v>
      </c>
      <c r="BH194" s="150">
        <f t="shared" si="37"/>
        <v>0</v>
      </c>
      <c r="BI194" s="150">
        <f t="shared" si="38"/>
        <v>0</v>
      </c>
      <c r="BJ194" s="17" t="s">
        <v>83</v>
      </c>
      <c r="BK194" s="150">
        <f t="shared" si="39"/>
        <v>0</v>
      </c>
      <c r="BL194" s="17" t="s">
        <v>378</v>
      </c>
      <c r="BM194" s="149" t="s">
        <v>5976</v>
      </c>
    </row>
    <row r="195" spans="2:65" s="1" customFormat="1" ht="24.2" customHeight="1">
      <c r="B195" s="32"/>
      <c r="C195" s="173" t="s">
        <v>609</v>
      </c>
      <c r="D195" s="173" t="s">
        <v>343</v>
      </c>
      <c r="E195" s="174" t="s">
        <v>5977</v>
      </c>
      <c r="F195" s="175" t="s">
        <v>5978</v>
      </c>
      <c r="G195" s="176" t="s">
        <v>376</v>
      </c>
      <c r="H195" s="177">
        <v>60</v>
      </c>
      <c r="I195" s="178"/>
      <c r="J195" s="179">
        <f t="shared" si="30"/>
        <v>0</v>
      </c>
      <c r="K195" s="175" t="s">
        <v>302</v>
      </c>
      <c r="L195" s="180"/>
      <c r="M195" s="181" t="s">
        <v>1</v>
      </c>
      <c r="N195" s="182" t="s">
        <v>41</v>
      </c>
      <c r="P195" s="147">
        <f t="shared" si="31"/>
        <v>0</v>
      </c>
      <c r="Q195" s="147">
        <v>5.0000000000000002E-5</v>
      </c>
      <c r="R195" s="147">
        <f t="shared" si="32"/>
        <v>3.0000000000000001E-3</v>
      </c>
      <c r="S195" s="147">
        <v>0</v>
      </c>
      <c r="T195" s="148">
        <f t="shared" si="33"/>
        <v>0</v>
      </c>
      <c r="AR195" s="149" t="s">
        <v>347</v>
      </c>
      <c r="AT195" s="149" t="s">
        <v>343</v>
      </c>
      <c r="AU195" s="149" t="s">
        <v>83</v>
      </c>
      <c r="AY195" s="17" t="s">
        <v>296</v>
      </c>
      <c r="BE195" s="150">
        <f t="shared" si="34"/>
        <v>0</v>
      </c>
      <c r="BF195" s="150">
        <f t="shared" si="35"/>
        <v>0</v>
      </c>
      <c r="BG195" s="150">
        <f t="shared" si="36"/>
        <v>0</v>
      </c>
      <c r="BH195" s="150">
        <f t="shared" si="37"/>
        <v>0</v>
      </c>
      <c r="BI195" s="150">
        <f t="shared" si="38"/>
        <v>0</v>
      </c>
      <c r="BJ195" s="17" t="s">
        <v>83</v>
      </c>
      <c r="BK195" s="150">
        <f t="shared" si="39"/>
        <v>0</v>
      </c>
      <c r="BL195" s="17" t="s">
        <v>107</v>
      </c>
      <c r="BM195" s="149" t="s">
        <v>5979</v>
      </c>
    </row>
    <row r="196" spans="2:65" s="1" customFormat="1" ht="16.5" customHeight="1">
      <c r="B196" s="32"/>
      <c r="C196" s="138" t="s">
        <v>614</v>
      </c>
      <c r="D196" s="138" t="s">
        <v>298</v>
      </c>
      <c r="E196" s="139" t="s">
        <v>3302</v>
      </c>
      <c r="F196" s="140" t="s">
        <v>5757</v>
      </c>
      <c r="G196" s="141" t="s">
        <v>376</v>
      </c>
      <c r="H196" s="142">
        <v>60</v>
      </c>
      <c r="I196" s="143"/>
      <c r="J196" s="144">
        <f t="shared" si="30"/>
        <v>0</v>
      </c>
      <c r="K196" s="140" t="s">
        <v>302</v>
      </c>
      <c r="L196" s="32"/>
      <c r="M196" s="145" t="s">
        <v>1</v>
      </c>
      <c r="N196" s="146" t="s">
        <v>41</v>
      </c>
      <c r="P196" s="147">
        <f t="shared" si="31"/>
        <v>0</v>
      </c>
      <c r="Q196" s="147">
        <v>0</v>
      </c>
      <c r="R196" s="147">
        <f t="shared" si="32"/>
        <v>0</v>
      </c>
      <c r="S196" s="147">
        <v>0</v>
      </c>
      <c r="T196" s="148">
        <f t="shared" si="33"/>
        <v>0</v>
      </c>
      <c r="AR196" s="149" t="s">
        <v>378</v>
      </c>
      <c r="AT196" s="149" t="s">
        <v>298</v>
      </c>
      <c r="AU196" s="149" t="s">
        <v>83</v>
      </c>
      <c r="AY196" s="17" t="s">
        <v>296</v>
      </c>
      <c r="BE196" s="150">
        <f t="shared" si="34"/>
        <v>0</v>
      </c>
      <c r="BF196" s="150">
        <f t="shared" si="35"/>
        <v>0</v>
      </c>
      <c r="BG196" s="150">
        <f t="shared" si="36"/>
        <v>0</v>
      </c>
      <c r="BH196" s="150">
        <f t="shared" si="37"/>
        <v>0</v>
      </c>
      <c r="BI196" s="150">
        <f t="shared" si="38"/>
        <v>0</v>
      </c>
      <c r="BJ196" s="17" t="s">
        <v>83</v>
      </c>
      <c r="BK196" s="150">
        <f t="shared" si="39"/>
        <v>0</v>
      </c>
      <c r="BL196" s="17" t="s">
        <v>378</v>
      </c>
      <c r="BM196" s="149" t="s">
        <v>5980</v>
      </c>
    </row>
    <row r="197" spans="2:65" s="1" customFormat="1" ht="24.2" customHeight="1">
      <c r="B197" s="32"/>
      <c r="C197" s="173" t="s">
        <v>620</v>
      </c>
      <c r="D197" s="173" t="s">
        <v>343</v>
      </c>
      <c r="E197" s="174" t="s">
        <v>5981</v>
      </c>
      <c r="F197" s="175" t="s">
        <v>5982</v>
      </c>
      <c r="G197" s="176" t="s">
        <v>376</v>
      </c>
      <c r="H197" s="177">
        <v>2</v>
      </c>
      <c r="I197" s="178"/>
      <c r="J197" s="179">
        <f t="shared" si="30"/>
        <v>0</v>
      </c>
      <c r="K197" s="175" t="s">
        <v>302</v>
      </c>
      <c r="L197" s="180"/>
      <c r="M197" s="181" t="s">
        <v>1</v>
      </c>
      <c r="N197" s="182" t="s">
        <v>41</v>
      </c>
      <c r="P197" s="147">
        <f t="shared" si="31"/>
        <v>0</v>
      </c>
      <c r="Q197" s="147">
        <v>2.3000000000000001E-4</v>
      </c>
      <c r="R197" s="147">
        <f t="shared" si="32"/>
        <v>4.6000000000000001E-4</v>
      </c>
      <c r="S197" s="147">
        <v>0</v>
      </c>
      <c r="T197" s="148">
        <f t="shared" si="33"/>
        <v>0</v>
      </c>
      <c r="AR197" s="149" t="s">
        <v>347</v>
      </c>
      <c r="AT197" s="149" t="s">
        <v>343</v>
      </c>
      <c r="AU197" s="149" t="s">
        <v>83</v>
      </c>
      <c r="AY197" s="17" t="s">
        <v>296</v>
      </c>
      <c r="BE197" s="150">
        <f t="shared" si="34"/>
        <v>0</v>
      </c>
      <c r="BF197" s="150">
        <f t="shared" si="35"/>
        <v>0</v>
      </c>
      <c r="BG197" s="150">
        <f t="shared" si="36"/>
        <v>0</v>
      </c>
      <c r="BH197" s="150">
        <f t="shared" si="37"/>
        <v>0</v>
      </c>
      <c r="BI197" s="150">
        <f t="shared" si="38"/>
        <v>0</v>
      </c>
      <c r="BJ197" s="17" t="s">
        <v>83</v>
      </c>
      <c r="BK197" s="150">
        <f t="shared" si="39"/>
        <v>0</v>
      </c>
      <c r="BL197" s="17" t="s">
        <v>107</v>
      </c>
      <c r="BM197" s="149" t="s">
        <v>5983</v>
      </c>
    </row>
    <row r="198" spans="2:65" s="1" customFormat="1" ht="16.5" customHeight="1">
      <c r="B198" s="32"/>
      <c r="C198" s="138" t="s">
        <v>625</v>
      </c>
      <c r="D198" s="138" t="s">
        <v>298</v>
      </c>
      <c r="E198" s="139" t="s">
        <v>3317</v>
      </c>
      <c r="F198" s="140" t="s">
        <v>5984</v>
      </c>
      <c r="G198" s="141" t="s">
        <v>376</v>
      </c>
      <c r="H198" s="142">
        <v>2</v>
      </c>
      <c r="I198" s="143"/>
      <c r="J198" s="144">
        <f t="shared" si="30"/>
        <v>0</v>
      </c>
      <c r="K198" s="140" t="s">
        <v>302</v>
      </c>
      <c r="L198" s="32"/>
      <c r="M198" s="145" t="s">
        <v>1</v>
      </c>
      <c r="N198" s="146" t="s">
        <v>41</v>
      </c>
      <c r="P198" s="147">
        <f t="shared" si="31"/>
        <v>0</v>
      </c>
      <c r="Q198" s="147">
        <v>0</v>
      </c>
      <c r="R198" s="147">
        <f t="shared" si="32"/>
        <v>0</v>
      </c>
      <c r="S198" s="147">
        <v>0</v>
      </c>
      <c r="T198" s="148">
        <f t="shared" si="33"/>
        <v>0</v>
      </c>
      <c r="AR198" s="149" t="s">
        <v>378</v>
      </c>
      <c r="AT198" s="149" t="s">
        <v>298</v>
      </c>
      <c r="AU198" s="149" t="s">
        <v>83</v>
      </c>
      <c r="AY198" s="17" t="s">
        <v>296</v>
      </c>
      <c r="BE198" s="150">
        <f t="shared" si="34"/>
        <v>0</v>
      </c>
      <c r="BF198" s="150">
        <f t="shared" si="35"/>
        <v>0</v>
      </c>
      <c r="BG198" s="150">
        <f t="shared" si="36"/>
        <v>0</v>
      </c>
      <c r="BH198" s="150">
        <f t="shared" si="37"/>
        <v>0</v>
      </c>
      <c r="BI198" s="150">
        <f t="shared" si="38"/>
        <v>0</v>
      </c>
      <c r="BJ198" s="17" t="s">
        <v>83</v>
      </c>
      <c r="BK198" s="150">
        <f t="shared" si="39"/>
        <v>0</v>
      </c>
      <c r="BL198" s="17" t="s">
        <v>378</v>
      </c>
      <c r="BM198" s="149" t="s">
        <v>5985</v>
      </c>
    </row>
    <row r="199" spans="2:65" s="1" customFormat="1" ht="24.2" customHeight="1">
      <c r="B199" s="32"/>
      <c r="C199" s="173" t="s">
        <v>632</v>
      </c>
      <c r="D199" s="173" t="s">
        <v>343</v>
      </c>
      <c r="E199" s="174" t="s">
        <v>5986</v>
      </c>
      <c r="F199" s="175" t="s">
        <v>5987</v>
      </c>
      <c r="G199" s="176" t="s">
        <v>376</v>
      </c>
      <c r="H199" s="177">
        <v>2</v>
      </c>
      <c r="I199" s="178"/>
      <c r="J199" s="179">
        <f t="shared" si="30"/>
        <v>0</v>
      </c>
      <c r="K199" s="175" t="s">
        <v>302</v>
      </c>
      <c r="L199" s="180"/>
      <c r="M199" s="181" t="s">
        <v>1</v>
      </c>
      <c r="N199" s="182" t="s">
        <v>41</v>
      </c>
      <c r="P199" s="147">
        <f t="shared" si="31"/>
        <v>0</v>
      </c>
      <c r="Q199" s="147">
        <v>5.4000000000000001E-4</v>
      </c>
      <c r="R199" s="147">
        <f t="shared" si="32"/>
        <v>1.08E-3</v>
      </c>
      <c r="S199" s="147">
        <v>0</v>
      </c>
      <c r="T199" s="148">
        <f t="shared" si="33"/>
        <v>0</v>
      </c>
      <c r="AR199" s="149" t="s">
        <v>479</v>
      </c>
      <c r="AT199" s="149" t="s">
        <v>343</v>
      </c>
      <c r="AU199" s="149" t="s">
        <v>83</v>
      </c>
      <c r="AY199" s="17" t="s">
        <v>296</v>
      </c>
      <c r="BE199" s="150">
        <f t="shared" si="34"/>
        <v>0</v>
      </c>
      <c r="BF199" s="150">
        <f t="shared" si="35"/>
        <v>0</v>
      </c>
      <c r="BG199" s="150">
        <f t="shared" si="36"/>
        <v>0</v>
      </c>
      <c r="BH199" s="150">
        <f t="shared" si="37"/>
        <v>0</v>
      </c>
      <c r="BI199" s="150">
        <f t="shared" si="38"/>
        <v>0</v>
      </c>
      <c r="BJ199" s="17" t="s">
        <v>83</v>
      </c>
      <c r="BK199" s="150">
        <f t="shared" si="39"/>
        <v>0</v>
      </c>
      <c r="BL199" s="17" t="s">
        <v>378</v>
      </c>
      <c r="BM199" s="149" t="s">
        <v>5988</v>
      </c>
    </row>
    <row r="200" spans="2:65" s="1" customFormat="1" ht="16.5" customHeight="1">
      <c r="B200" s="32"/>
      <c r="C200" s="138" t="s">
        <v>668</v>
      </c>
      <c r="D200" s="138" t="s">
        <v>298</v>
      </c>
      <c r="E200" s="139" t="s">
        <v>3317</v>
      </c>
      <c r="F200" s="140" t="s">
        <v>5984</v>
      </c>
      <c r="G200" s="141" t="s">
        <v>376</v>
      </c>
      <c r="H200" s="142">
        <v>2</v>
      </c>
      <c r="I200" s="143"/>
      <c r="J200" s="144">
        <f t="shared" si="30"/>
        <v>0</v>
      </c>
      <c r="K200" s="140" t="s">
        <v>302</v>
      </c>
      <c r="L200" s="32"/>
      <c r="M200" s="145" t="s">
        <v>1</v>
      </c>
      <c r="N200" s="146" t="s">
        <v>41</v>
      </c>
      <c r="P200" s="147">
        <f t="shared" si="31"/>
        <v>0</v>
      </c>
      <c r="Q200" s="147">
        <v>0</v>
      </c>
      <c r="R200" s="147">
        <f t="shared" si="32"/>
        <v>0</v>
      </c>
      <c r="S200" s="147">
        <v>0</v>
      </c>
      <c r="T200" s="148">
        <f t="shared" si="33"/>
        <v>0</v>
      </c>
      <c r="AR200" s="149" t="s">
        <v>378</v>
      </c>
      <c r="AT200" s="149" t="s">
        <v>298</v>
      </c>
      <c r="AU200" s="149" t="s">
        <v>83</v>
      </c>
      <c r="AY200" s="17" t="s">
        <v>296</v>
      </c>
      <c r="BE200" s="150">
        <f t="shared" si="34"/>
        <v>0</v>
      </c>
      <c r="BF200" s="150">
        <f t="shared" si="35"/>
        <v>0</v>
      </c>
      <c r="BG200" s="150">
        <f t="shared" si="36"/>
        <v>0</v>
      </c>
      <c r="BH200" s="150">
        <f t="shared" si="37"/>
        <v>0</v>
      </c>
      <c r="BI200" s="150">
        <f t="shared" si="38"/>
        <v>0</v>
      </c>
      <c r="BJ200" s="17" t="s">
        <v>83</v>
      </c>
      <c r="BK200" s="150">
        <f t="shared" si="39"/>
        <v>0</v>
      </c>
      <c r="BL200" s="17" t="s">
        <v>378</v>
      </c>
      <c r="BM200" s="149" t="s">
        <v>5989</v>
      </c>
    </row>
    <row r="201" spans="2:65" s="11" customFormat="1" ht="25.9" customHeight="1">
      <c r="B201" s="126"/>
      <c r="D201" s="127" t="s">
        <v>75</v>
      </c>
      <c r="E201" s="128" t="s">
        <v>5788</v>
      </c>
      <c r="F201" s="128" t="s">
        <v>158</v>
      </c>
      <c r="I201" s="129"/>
      <c r="J201" s="130">
        <f>BK201</f>
        <v>0</v>
      </c>
      <c r="L201" s="126"/>
      <c r="M201" s="131"/>
      <c r="P201" s="132">
        <f>SUM(P202:P208)</f>
        <v>0</v>
      </c>
      <c r="R201" s="132">
        <f>SUM(R202:R208)</f>
        <v>0</v>
      </c>
      <c r="T201" s="133">
        <f>SUM(T202:T208)</f>
        <v>0</v>
      </c>
      <c r="AR201" s="127" t="s">
        <v>83</v>
      </c>
      <c r="AT201" s="134" t="s">
        <v>75</v>
      </c>
      <c r="AU201" s="134" t="s">
        <v>76</v>
      </c>
      <c r="AY201" s="127" t="s">
        <v>296</v>
      </c>
      <c r="BK201" s="135">
        <f>SUM(BK202:BK208)</f>
        <v>0</v>
      </c>
    </row>
    <row r="202" spans="2:65" s="1" customFormat="1" ht="33" customHeight="1">
      <c r="B202" s="32"/>
      <c r="C202" s="138" t="s">
        <v>695</v>
      </c>
      <c r="D202" s="138" t="s">
        <v>298</v>
      </c>
      <c r="E202" s="139" t="s">
        <v>5990</v>
      </c>
      <c r="F202" s="140" t="s">
        <v>5991</v>
      </c>
      <c r="G202" s="141" t="s">
        <v>376</v>
      </c>
      <c r="H202" s="142">
        <v>0</v>
      </c>
      <c r="I202" s="143"/>
      <c r="J202" s="144">
        <f t="shared" ref="J202:J208" si="40">ROUND(I202*H202,2)</f>
        <v>0</v>
      </c>
      <c r="K202" s="140" t="s">
        <v>302</v>
      </c>
      <c r="L202" s="32"/>
      <c r="M202" s="145" t="s">
        <v>1</v>
      </c>
      <c r="N202" s="146" t="s">
        <v>41</v>
      </c>
      <c r="P202" s="147">
        <f t="shared" ref="P202:P208" si="41">O202*H202</f>
        <v>0</v>
      </c>
      <c r="Q202" s="147">
        <v>0</v>
      </c>
      <c r="R202" s="147">
        <f t="shared" ref="R202:R208" si="42">Q202*H202</f>
        <v>0</v>
      </c>
      <c r="S202" s="147">
        <v>8.0000000000000002E-3</v>
      </c>
      <c r="T202" s="148">
        <f t="shared" ref="T202:T208" si="43">S202*H202</f>
        <v>0</v>
      </c>
      <c r="AR202" s="149" t="s">
        <v>378</v>
      </c>
      <c r="AT202" s="149" t="s">
        <v>298</v>
      </c>
      <c r="AU202" s="149" t="s">
        <v>83</v>
      </c>
      <c r="AY202" s="17" t="s">
        <v>296</v>
      </c>
      <c r="BE202" s="150">
        <f t="shared" ref="BE202:BE208" si="44">IF(N202="základní",J202,0)</f>
        <v>0</v>
      </c>
      <c r="BF202" s="150">
        <f t="shared" ref="BF202:BF208" si="45">IF(N202="snížená",J202,0)</f>
        <v>0</v>
      </c>
      <c r="BG202" s="150">
        <f t="shared" ref="BG202:BG208" si="46">IF(N202="zákl. přenesená",J202,0)</f>
        <v>0</v>
      </c>
      <c r="BH202" s="150">
        <f t="shared" ref="BH202:BH208" si="47">IF(N202="sníž. přenesená",J202,0)</f>
        <v>0</v>
      </c>
      <c r="BI202" s="150">
        <f t="shared" ref="BI202:BI208" si="48">IF(N202="nulová",J202,0)</f>
        <v>0</v>
      </c>
      <c r="BJ202" s="17" t="s">
        <v>83</v>
      </c>
      <c r="BK202" s="150">
        <f t="shared" ref="BK202:BK208" si="49">ROUND(I202*H202,2)</f>
        <v>0</v>
      </c>
      <c r="BL202" s="17" t="s">
        <v>378</v>
      </c>
      <c r="BM202" s="149" t="s">
        <v>5992</v>
      </c>
    </row>
    <row r="203" spans="2:65" s="1" customFormat="1" ht="33" customHeight="1">
      <c r="B203" s="32"/>
      <c r="C203" s="138" t="s">
        <v>718</v>
      </c>
      <c r="D203" s="138" t="s">
        <v>298</v>
      </c>
      <c r="E203" s="139" t="s">
        <v>5993</v>
      </c>
      <c r="F203" s="140" t="s">
        <v>5994</v>
      </c>
      <c r="G203" s="141" t="s">
        <v>376</v>
      </c>
      <c r="H203" s="142">
        <v>0</v>
      </c>
      <c r="I203" s="143"/>
      <c r="J203" s="144">
        <f t="shared" si="40"/>
        <v>0</v>
      </c>
      <c r="K203" s="140" t="s">
        <v>302</v>
      </c>
      <c r="L203" s="32"/>
      <c r="M203" s="145" t="s">
        <v>1</v>
      </c>
      <c r="N203" s="146" t="s">
        <v>41</v>
      </c>
      <c r="P203" s="147">
        <f t="shared" si="41"/>
        <v>0</v>
      </c>
      <c r="Q203" s="147">
        <v>0</v>
      </c>
      <c r="R203" s="147">
        <f t="shared" si="42"/>
        <v>0</v>
      </c>
      <c r="S203" s="147">
        <v>2.1000000000000001E-2</v>
      </c>
      <c r="T203" s="148">
        <f t="shared" si="43"/>
        <v>0</v>
      </c>
      <c r="AR203" s="149" t="s">
        <v>378</v>
      </c>
      <c r="AT203" s="149" t="s">
        <v>298</v>
      </c>
      <c r="AU203" s="149" t="s">
        <v>83</v>
      </c>
      <c r="AY203" s="17" t="s">
        <v>296</v>
      </c>
      <c r="BE203" s="150">
        <f t="shared" si="44"/>
        <v>0</v>
      </c>
      <c r="BF203" s="150">
        <f t="shared" si="45"/>
        <v>0</v>
      </c>
      <c r="BG203" s="150">
        <f t="shared" si="46"/>
        <v>0</v>
      </c>
      <c r="BH203" s="150">
        <f t="shared" si="47"/>
        <v>0</v>
      </c>
      <c r="BI203" s="150">
        <f t="shared" si="48"/>
        <v>0</v>
      </c>
      <c r="BJ203" s="17" t="s">
        <v>83</v>
      </c>
      <c r="BK203" s="150">
        <f t="shared" si="49"/>
        <v>0</v>
      </c>
      <c r="BL203" s="17" t="s">
        <v>378</v>
      </c>
      <c r="BM203" s="149" t="s">
        <v>5995</v>
      </c>
    </row>
    <row r="204" spans="2:65" s="1" customFormat="1" ht="24.2" customHeight="1">
      <c r="B204" s="32"/>
      <c r="C204" s="138" t="s">
        <v>722</v>
      </c>
      <c r="D204" s="138" t="s">
        <v>298</v>
      </c>
      <c r="E204" s="139" t="s">
        <v>5996</v>
      </c>
      <c r="F204" s="140" t="s">
        <v>5997</v>
      </c>
      <c r="G204" s="141" t="s">
        <v>376</v>
      </c>
      <c r="H204" s="142">
        <v>0</v>
      </c>
      <c r="I204" s="143"/>
      <c r="J204" s="144">
        <f t="shared" si="40"/>
        <v>0</v>
      </c>
      <c r="K204" s="140" t="s">
        <v>302</v>
      </c>
      <c r="L204" s="32"/>
      <c r="M204" s="145" t="s">
        <v>1</v>
      </c>
      <c r="N204" s="146" t="s">
        <v>41</v>
      </c>
      <c r="P204" s="147">
        <f t="shared" si="41"/>
        <v>0</v>
      </c>
      <c r="Q204" s="147">
        <v>0</v>
      </c>
      <c r="R204" s="147">
        <f t="shared" si="42"/>
        <v>0</v>
      </c>
      <c r="S204" s="147">
        <v>0</v>
      </c>
      <c r="T204" s="148">
        <f t="shared" si="43"/>
        <v>0</v>
      </c>
      <c r="AR204" s="149" t="s">
        <v>751</v>
      </c>
      <c r="AT204" s="149" t="s">
        <v>298</v>
      </c>
      <c r="AU204" s="149" t="s">
        <v>83</v>
      </c>
      <c r="AY204" s="17" t="s">
        <v>296</v>
      </c>
      <c r="BE204" s="150">
        <f t="shared" si="44"/>
        <v>0</v>
      </c>
      <c r="BF204" s="150">
        <f t="shared" si="45"/>
        <v>0</v>
      </c>
      <c r="BG204" s="150">
        <f t="shared" si="46"/>
        <v>0</v>
      </c>
      <c r="BH204" s="150">
        <f t="shared" si="47"/>
        <v>0</v>
      </c>
      <c r="BI204" s="150">
        <f t="shared" si="48"/>
        <v>0</v>
      </c>
      <c r="BJ204" s="17" t="s">
        <v>83</v>
      </c>
      <c r="BK204" s="150">
        <f t="shared" si="49"/>
        <v>0</v>
      </c>
      <c r="BL204" s="17" t="s">
        <v>751</v>
      </c>
      <c r="BM204" s="149" t="s">
        <v>5998</v>
      </c>
    </row>
    <row r="205" spans="2:65" s="1" customFormat="1" ht="24.2" customHeight="1">
      <c r="B205" s="32"/>
      <c r="C205" s="138" t="s">
        <v>738</v>
      </c>
      <c r="D205" s="138" t="s">
        <v>298</v>
      </c>
      <c r="E205" s="139" t="s">
        <v>5999</v>
      </c>
      <c r="F205" s="140" t="s">
        <v>6000</v>
      </c>
      <c r="G205" s="141" t="s">
        <v>346</v>
      </c>
      <c r="H205" s="142">
        <v>0</v>
      </c>
      <c r="I205" s="143"/>
      <c r="J205" s="144">
        <f t="shared" si="40"/>
        <v>0</v>
      </c>
      <c r="K205" s="140" t="s">
        <v>302</v>
      </c>
      <c r="L205" s="32"/>
      <c r="M205" s="145" t="s">
        <v>1</v>
      </c>
      <c r="N205" s="146" t="s">
        <v>41</v>
      </c>
      <c r="P205" s="147">
        <f t="shared" si="41"/>
        <v>0</v>
      </c>
      <c r="Q205" s="147">
        <v>0</v>
      </c>
      <c r="R205" s="147">
        <f t="shared" si="42"/>
        <v>0</v>
      </c>
      <c r="S205" s="147">
        <v>0</v>
      </c>
      <c r="T205" s="148">
        <f t="shared" si="43"/>
        <v>0</v>
      </c>
      <c r="AR205" s="149" t="s">
        <v>751</v>
      </c>
      <c r="AT205" s="149" t="s">
        <v>298</v>
      </c>
      <c r="AU205" s="149" t="s">
        <v>83</v>
      </c>
      <c r="AY205" s="17" t="s">
        <v>296</v>
      </c>
      <c r="BE205" s="150">
        <f t="shared" si="44"/>
        <v>0</v>
      </c>
      <c r="BF205" s="150">
        <f t="shared" si="45"/>
        <v>0</v>
      </c>
      <c r="BG205" s="150">
        <f t="shared" si="46"/>
        <v>0</v>
      </c>
      <c r="BH205" s="150">
        <f t="shared" si="47"/>
        <v>0</v>
      </c>
      <c r="BI205" s="150">
        <f t="shared" si="48"/>
        <v>0</v>
      </c>
      <c r="BJ205" s="17" t="s">
        <v>83</v>
      </c>
      <c r="BK205" s="150">
        <f t="shared" si="49"/>
        <v>0</v>
      </c>
      <c r="BL205" s="17" t="s">
        <v>751</v>
      </c>
      <c r="BM205" s="149" t="s">
        <v>6001</v>
      </c>
    </row>
    <row r="206" spans="2:65" s="1" customFormat="1" ht="21.75" customHeight="1">
      <c r="B206" s="32"/>
      <c r="C206" s="138" t="s">
        <v>742</v>
      </c>
      <c r="D206" s="138" t="s">
        <v>298</v>
      </c>
      <c r="E206" s="139" t="s">
        <v>6002</v>
      </c>
      <c r="F206" s="140" t="s">
        <v>6003</v>
      </c>
      <c r="G206" s="141" t="s">
        <v>612</v>
      </c>
      <c r="H206" s="142">
        <v>0</v>
      </c>
      <c r="I206" s="143"/>
      <c r="J206" s="144">
        <f t="shared" si="40"/>
        <v>0</v>
      </c>
      <c r="K206" s="140" t="s">
        <v>302</v>
      </c>
      <c r="L206" s="32"/>
      <c r="M206" s="145" t="s">
        <v>1</v>
      </c>
      <c r="N206" s="146" t="s">
        <v>41</v>
      </c>
      <c r="P206" s="147">
        <f t="shared" si="41"/>
        <v>0</v>
      </c>
      <c r="Q206" s="147">
        <v>0</v>
      </c>
      <c r="R206" s="147">
        <f t="shared" si="42"/>
        <v>0</v>
      </c>
      <c r="S206" s="147">
        <v>0</v>
      </c>
      <c r="T206" s="148">
        <f t="shared" si="43"/>
        <v>0</v>
      </c>
      <c r="AR206" s="149" t="s">
        <v>3953</v>
      </c>
      <c r="AT206" s="149" t="s">
        <v>298</v>
      </c>
      <c r="AU206" s="149" t="s">
        <v>83</v>
      </c>
      <c r="AY206" s="17" t="s">
        <v>296</v>
      </c>
      <c r="BE206" s="150">
        <f t="shared" si="44"/>
        <v>0</v>
      </c>
      <c r="BF206" s="150">
        <f t="shared" si="45"/>
        <v>0</v>
      </c>
      <c r="BG206" s="150">
        <f t="shared" si="46"/>
        <v>0</v>
      </c>
      <c r="BH206" s="150">
        <f t="shared" si="47"/>
        <v>0</v>
      </c>
      <c r="BI206" s="150">
        <f t="shared" si="48"/>
        <v>0</v>
      </c>
      <c r="BJ206" s="17" t="s">
        <v>83</v>
      </c>
      <c r="BK206" s="150">
        <f t="shared" si="49"/>
        <v>0</v>
      </c>
      <c r="BL206" s="17" t="s">
        <v>3953</v>
      </c>
      <c r="BM206" s="149" t="s">
        <v>6004</v>
      </c>
    </row>
    <row r="207" spans="2:65" s="1" customFormat="1" ht="16.5" customHeight="1">
      <c r="B207" s="32"/>
      <c r="C207" s="138" t="s">
        <v>747</v>
      </c>
      <c r="D207" s="138" t="s">
        <v>298</v>
      </c>
      <c r="E207" s="139" t="s">
        <v>6005</v>
      </c>
      <c r="F207" s="140" t="s">
        <v>6006</v>
      </c>
      <c r="G207" s="141" t="s">
        <v>612</v>
      </c>
      <c r="H207" s="142">
        <v>0</v>
      </c>
      <c r="I207" s="143"/>
      <c r="J207" s="144">
        <f t="shared" si="40"/>
        <v>0</v>
      </c>
      <c r="K207" s="140" t="s">
        <v>302</v>
      </c>
      <c r="L207" s="32"/>
      <c r="M207" s="145" t="s">
        <v>1</v>
      </c>
      <c r="N207" s="146" t="s">
        <v>41</v>
      </c>
      <c r="P207" s="147">
        <f t="shared" si="41"/>
        <v>0</v>
      </c>
      <c r="Q207" s="147">
        <v>0</v>
      </c>
      <c r="R207" s="147">
        <f t="shared" si="42"/>
        <v>0</v>
      </c>
      <c r="S207" s="147">
        <v>0</v>
      </c>
      <c r="T207" s="148">
        <f t="shared" si="43"/>
        <v>0</v>
      </c>
      <c r="AR207" s="149" t="s">
        <v>3953</v>
      </c>
      <c r="AT207" s="149" t="s">
        <v>298</v>
      </c>
      <c r="AU207" s="149" t="s">
        <v>83</v>
      </c>
      <c r="AY207" s="17" t="s">
        <v>296</v>
      </c>
      <c r="BE207" s="150">
        <f t="shared" si="44"/>
        <v>0</v>
      </c>
      <c r="BF207" s="150">
        <f t="shared" si="45"/>
        <v>0</v>
      </c>
      <c r="BG207" s="150">
        <f t="shared" si="46"/>
        <v>0</v>
      </c>
      <c r="BH207" s="150">
        <f t="shared" si="47"/>
        <v>0</v>
      </c>
      <c r="BI207" s="150">
        <f t="shared" si="48"/>
        <v>0</v>
      </c>
      <c r="BJ207" s="17" t="s">
        <v>83</v>
      </c>
      <c r="BK207" s="150">
        <f t="shared" si="49"/>
        <v>0</v>
      </c>
      <c r="BL207" s="17" t="s">
        <v>3953</v>
      </c>
      <c r="BM207" s="149" t="s">
        <v>6007</v>
      </c>
    </row>
    <row r="208" spans="2:65" s="1" customFormat="1" ht="37.9" customHeight="1">
      <c r="B208" s="32"/>
      <c r="C208" s="173" t="s">
        <v>751</v>
      </c>
      <c r="D208" s="173" t="s">
        <v>343</v>
      </c>
      <c r="E208" s="174" t="s">
        <v>6008</v>
      </c>
      <c r="F208" s="175" t="s">
        <v>6009</v>
      </c>
      <c r="G208" s="176" t="s">
        <v>1102</v>
      </c>
      <c r="H208" s="177">
        <v>1</v>
      </c>
      <c r="I208" s="178"/>
      <c r="J208" s="179">
        <f t="shared" si="40"/>
        <v>0</v>
      </c>
      <c r="K208" s="175" t="s">
        <v>1</v>
      </c>
      <c r="L208" s="180"/>
      <c r="M208" s="195" t="s">
        <v>1</v>
      </c>
      <c r="N208" s="196" t="s">
        <v>41</v>
      </c>
      <c r="O208" s="192"/>
      <c r="P208" s="193">
        <f t="shared" si="41"/>
        <v>0</v>
      </c>
      <c r="Q208" s="193">
        <v>0</v>
      </c>
      <c r="R208" s="193">
        <f t="shared" si="42"/>
        <v>0</v>
      </c>
      <c r="S208" s="193">
        <v>0</v>
      </c>
      <c r="T208" s="194">
        <f t="shared" si="43"/>
        <v>0</v>
      </c>
      <c r="AR208" s="149" t="s">
        <v>347</v>
      </c>
      <c r="AT208" s="149" t="s">
        <v>343</v>
      </c>
      <c r="AU208" s="149" t="s">
        <v>83</v>
      </c>
      <c r="AY208" s="17" t="s">
        <v>296</v>
      </c>
      <c r="BE208" s="150">
        <f t="shared" si="44"/>
        <v>0</v>
      </c>
      <c r="BF208" s="150">
        <f t="shared" si="45"/>
        <v>0</v>
      </c>
      <c r="BG208" s="150">
        <f t="shared" si="46"/>
        <v>0</v>
      </c>
      <c r="BH208" s="150">
        <f t="shared" si="47"/>
        <v>0</v>
      </c>
      <c r="BI208" s="150">
        <f t="shared" si="48"/>
        <v>0</v>
      </c>
      <c r="BJ208" s="17" t="s">
        <v>83</v>
      </c>
      <c r="BK208" s="150">
        <f t="shared" si="49"/>
        <v>0</v>
      </c>
      <c r="BL208" s="17" t="s">
        <v>107</v>
      </c>
      <c r="BM208" s="149" t="s">
        <v>6010</v>
      </c>
    </row>
    <row r="209" spans="2:12" s="1" customFormat="1" ht="7.15" customHeight="1">
      <c r="B209" s="44"/>
      <c r="C209" s="45"/>
      <c r="D209" s="45"/>
      <c r="E209" s="45"/>
      <c r="F209" s="45"/>
      <c r="G209" s="45"/>
      <c r="H209" s="45"/>
      <c r="I209" s="45"/>
      <c r="J209" s="45"/>
      <c r="K209" s="45"/>
      <c r="L209" s="32"/>
    </row>
  </sheetData>
  <sheetProtection algorithmName="SHA-512" hashValue="LM3mOGvXk6v1lzfhFpb8K/K1OOhhp4Syv1mVCW1x/SehV2ekqMoB/4BJ8LqNFa0cJP8ysi4jxei8TDLNVTvn6w==" saltValue="TwWm+b+P/91ppjq0s+evC9pK+cnoZTyHbZm/Y1oJQ1ROhoeRiA1v0qKZLZtt/ILDbjGqnPdzF95OuholEX/JfQ==" spinCount="100000" sheet="1" objects="1" scenarios="1" formatColumns="0" formatRows="0" autoFilter="0"/>
  <autoFilter ref="C133:K208"/>
  <mergeCells count="15">
    <mergeCell ref="E120:H120"/>
    <mergeCell ref="E124:H124"/>
    <mergeCell ref="E122:H122"/>
    <mergeCell ref="E126:H126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53"/>
  <sheetViews>
    <sheetView showGridLines="0" topLeftCell="A126" workbookViewId="0">
      <selection activeCell="F134" sqref="F134"/>
    </sheetView>
  </sheetViews>
  <sheetFormatPr defaultRowHeight="11.25"/>
  <cols>
    <col min="1" max="1" width="8.33203125" customWidth="1"/>
    <col min="2" max="2" width="1.33203125" customWidth="1"/>
    <col min="3" max="3" width="4.1640625" customWidth="1"/>
    <col min="4" max="4" width="4.33203125" customWidth="1"/>
    <col min="5" max="5" width="17.1640625" customWidth="1"/>
    <col min="6" max="6" width="50.6640625" customWidth="1"/>
    <col min="7" max="7" width="7.5" customWidth="1"/>
    <col min="8" max="8" width="14" customWidth="1"/>
    <col min="9" max="9" width="15.6640625" customWidth="1"/>
    <col min="10" max="11" width="22.33203125" customWidth="1"/>
    <col min="12" max="12" width="9.33203125" customWidth="1"/>
    <col min="13" max="13" width="10.66406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.15" customHeight="1"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7" t="s">
        <v>141</v>
      </c>
    </row>
    <row r="3" spans="2:46" ht="7.1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ht="25.15" customHeight="1">
      <c r="B4" s="20"/>
      <c r="D4" s="21" t="s">
        <v>182</v>
      </c>
      <c r="L4" s="20"/>
      <c r="M4" s="94" t="s">
        <v>10</v>
      </c>
      <c r="AT4" s="17" t="s">
        <v>4</v>
      </c>
    </row>
    <row r="5" spans="2:46" ht="7.15" customHeight="1">
      <c r="B5" s="20"/>
      <c r="L5" s="20"/>
    </row>
    <row r="6" spans="2:46" ht="12" customHeight="1">
      <c r="B6" s="20"/>
      <c r="D6" s="27" t="s">
        <v>16</v>
      </c>
      <c r="L6" s="20"/>
    </row>
    <row r="7" spans="2:46" ht="16.5" customHeight="1">
      <c r="B7" s="20"/>
      <c r="E7" s="249" t="str">
        <f>'Rekapitulace stavby'!K6</f>
        <v>Pobytová odlehčovací služba Zábřeh - Sušilova</v>
      </c>
      <c r="F7" s="250"/>
      <c r="G7" s="250"/>
      <c r="H7" s="250"/>
      <c r="L7" s="20"/>
    </row>
    <row r="8" spans="2:46" ht="12.75">
      <c r="B8" s="20"/>
      <c r="D8" s="27" t="s">
        <v>191</v>
      </c>
      <c r="L8" s="20"/>
    </row>
    <row r="9" spans="2:46" ht="16.5" customHeight="1">
      <c r="B9" s="20"/>
      <c r="E9" s="249" t="s">
        <v>194</v>
      </c>
      <c r="F9" s="209"/>
      <c r="G9" s="209"/>
      <c r="H9" s="209"/>
      <c r="L9" s="20"/>
    </row>
    <row r="10" spans="2:46" ht="12" customHeight="1">
      <c r="B10" s="20"/>
      <c r="D10" s="27" t="s">
        <v>3006</v>
      </c>
      <c r="L10" s="20"/>
    </row>
    <row r="11" spans="2:46" s="1" customFormat="1" ht="16.5" customHeight="1">
      <c r="B11" s="32"/>
      <c r="E11" s="231" t="s">
        <v>5587</v>
      </c>
      <c r="F11" s="248"/>
      <c r="G11" s="248"/>
      <c r="H11" s="248"/>
      <c r="L11" s="32"/>
    </row>
    <row r="12" spans="2:46" s="1" customFormat="1" ht="12" customHeight="1">
      <c r="B12" s="32"/>
      <c r="D12" s="27" t="s">
        <v>3008</v>
      </c>
      <c r="L12" s="32"/>
    </row>
    <row r="13" spans="2:46" s="1" customFormat="1" ht="16.5" customHeight="1">
      <c r="B13" s="32"/>
      <c r="E13" s="243" t="s">
        <v>6011</v>
      </c>
      <c r="F13" s="248"/>
      <c r="G13" s="248"/>
      <c r="H13" s="248"/>
      <c r="L13" s="32"/>
    </row>
    <row r="14" spans="2:46" s="1" customFormat="1">
      <c r="B14" s="32"/>
      <c r="L14" s="32"/>
    </row>
    <row r="15" spans="2:46" s="1" customFormat="1" ht="12" customHeight="1">
      <c r="B15" s="32"/>
      <c r="D15" s="27" t="s">
        <v>18</v>
      </c>
      <c r="F15" s="25" t="s">
        <v>1</v>
      </c>
      <c r="I15" s="27" t="s">
        <v>19</v>
      </c>
      <c r="J15" s="25" t="s">
        <v>1</v>
      </c>
      <c r="L15" s="32"/>
    </row>
    <row r="16" spans="2:46" s="1" customFormat="1" ht="12" customHeight="1">
      <c r="B16" s="32"/>
      <c r="D16" s="27" t="s">
        <v>20</v>
      </c>
      <c r="F16" s="25" t="s">
        <v>21</v>
      </c>
      <c r="I16" s="27" t="s">
        <v>22</v>
      </c>
      <c r="J16" s="52" t="str">
        <f>'Rekapitulace stavby'!AN8</f>
        <v>5. 7. 2024</v>
      </c>
      <c r="L16" s="32"/>
    </row>
    <row r="17" spans="2:12" s="1" customFormat="1" ht="10.9" customHeight="1">
      <c r="B17" s="32"/>
      <c r="L17" s="32"/>
    </row>
    <row r="18" spans="2:12" s="1" customFormat="1" ht="12" customHeight="1">
      <c r="B18" s="32"/>
      <c r="D18" s="27" t="s">
        <v>24</v>
      </c>
      <c r="I18" s="27" t="s">
        <v>25</v>
      </c>
      <c r="J18" s="25" t="s">
        <v>1</v>
      </c>
      <c r="L18" s="32"/>
    </row>
    <row r="19" spans="2:12" s="1" customFormat="1" ht="18" customHeight="1">
      <c r="B19" s="32"/>
      <c r="E19" s="25" t="s">
        <v>26</v>
      </c>
      <c r="I19" s="27" t="s">
        <v>27</v>
      </c>
      <c r="J19" s="25" t="s">
        <v>1</v>
      </c>
      <c r="L19" s="32"/>
    </row>
    <row r="20" spans="2:12" s="1" customFormat="1" ht="7.15" customHeight="1">
      <c r="B20" s="32"/>
      <c r="L20" s="32"/>
    </row>
    <row r="21" spans="2:12" s="1" customFormat="1" ht="12" customHeight="1">
      <c r="B21" s="32"/>
      <c r="D21" s="27" t="s">
        <v>28</v>
      </c>
      <c r="I21" s="27" t="s">
        <v>25</v>
      </c>
      <c r="J21" s="28" t="str">
        <f>'Rekapitulace stavby'!AN13</f>
        <v>Vyplň údaj</v>
      </c>
      <c r="L21" s="32"/>
    </row>
    <row r="22" spans="2:12" s="1" customFormat="1" ht="18" customHeight="1">
      <c r="B22" s="32"/>
      <c r="E22" s="251" t="str">
        <f>'Rekapitulace stavby'!E14</f>
        <v>Vyplň údaj</v>
      </c>
      <c r="F22" s="213"/>
      <c r="G22" s="213"/>
      <c r="H22" s="213"/>
      <c r="I22" s="27" t="s">
        <v>27</v>
      </c>
      <c r="J22" s="28" t="str">
        <f>'Rekapitulace stavby'!AN14</f>
        <v>Vyplň údaj</v>
      </c>
      <c r="L22" s="32"/>
    </row>
    <row r="23" spans="2:12" s="1" customFormat="1" ht="7.15" customHeight="1">
      <c r="B23" s="32"/>
      <c r="L23" s="32"/>
    </row>
    <row r="24" spans="2:12" s="1" customFormat="1" ht="12" customHeight="1">
      <c r="B24" s="32"/>
      <c r="D24" s="27" t="s">
        <v>30</v>
      </c>
      <c r="I24" s="27" t="s">
        <v>25</v>
      </c>
      <c r="J24" s="25" t="s">
        <v>1</v>
      </c>
      <c r="L24" s="32"/>
    </row>
    <row r="25" spans="2:12" s="1" customFormat="1" ht="18" customHeight="1">
      <c r="B25" s="32"/>
      <c r="E25" s="25" t="s">
        <v>31</v>
      </c>
      <c r="I25" s="27" t="s">
        <v>27</v>
      </c>
      <c r="J25" s="25" t="s">
        <v>1</v>
      </c>
      <c r="L25" s="32"/>
    </row>
    <row r="26" spans="2:12" s="1" customFormat="1" ht="7.15" customHeight="1">
      <c r="B26" s="32"/>
      <c r="L26" s="32"/>
    </row>
    <row r="27" spans="2:12" s="1" customFormat="1" ht="12" customHeight="1">
      <c r="B27" s="32"/>
      <c r="D27" s="27" t="s">
        <v>33</v>
      </c>
      <c r="I27" s="27" t="s">
        <v>25</v>
      </c>
      <c r="J27" s="25" t="s">
        <v>1</v>
      </c>
      <c r="L27" s="32"/>
    </row>
    <row r="28" spans="2:12" s="1" customFormat="1" ht="18" customHeight="1">
      <c r="B28" s="32"/>
      <c r="E28" s="25" t="s">
        <v>5589</v>
      </c>
      <c r="I28" s="27" t="s">
        <v>27</v>
      </c>
      <c r="J28" s="25" t="s">
        <v>1</v>
      </c>
      <c r="L28" s="32"/>
    </row>
    <row r="29" spans="2:12" s="1" customFormat="1" ht="7.15" customHeight="1">
      <c r="B29" s="32"/>
      <c r="L29" s="32"/>
    </row>
    <row r="30" spans="2:12" s="1" customFormat="1" ht="12" customHeight="1">
      <c r="B30" s="32"/>
      <c r="D30" s="27" t="s">
        <v>35</v>
      </c>
      <c r="L30" s="32"/>
    </row>
    <row r="31" spans="2:12" s="7" customFormat="1" ht="16.5" customHeight="1">
      <c r="B31" s="95"/>
      <c r="E31" s="217" t="s">
        <v>1</v>
      </c>
      <c r="F31" s="217"/>
      <c r="G31" s="217"/>
      <c r="H31" s="217"/>
      <c r="L31" s="95"/>
    </row>
    <row r="32" spans="2:12" s="1" customFormat="1" ht="7.15" customHeight="1">
      <c r="B32" s="32"/>
      <c r="L32" s="32"/>
    </row>
    <row r="33" spans="2:12" s="1" customFormat="1" ht="7.1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25.35" customHeight="1">
      <c r="B34" s="32"/>
      <c r="D34" s="97" t="s">
        <v>36</v>
      </c>
      <c r="J34" s="66">
        <f>ROUND(J128, 2)</f>
        <v>0</v>
      </c>
      <c r="L34" s="32"/>
    </row>
    <row r="35" spans="2:12" s="1" customFormat="1" ht="7.15" customHeight="1">
      <c r="B35" s="32"/>
      <c r="D35" s="53"/>
      <c r="E35" s="53"/>
      <c r="F35" s="53"/>
      <c r="G35" s="53"/>
      <c r="H35" s="53"/>
      <c r="I35" s="53"/>
      <c r="J35" s="53"/>
      <c r="K35" s="53"/>
      <c r="L35" s="32"/>
    </row>
    <row r="36" spans="2:12" s="1" customFormat="1" ht="14.45" customHeight="1">
      <c r="B36" s="32"/>
      <c r="F36" s="35" t="s">
        <v>38</v>
      </c>
      <c r="I36" s="35" t="s">
        <v>37</v>
      </c>
      <c r="J36" s="35" t="s">
        <v>39</v>
      </c>
      <c r="L36" s="32"/>
    </row>
    <row r="37" spans="2:12" s="1" customFormat="1" ht="14.45" customHeight="1">
      <c r="B37" s="32"/>
      <c r="D37" s="55" t="s">
        <v>40</v>
      </c>
      <c r="E37" s="27" t="s">
        <v>41</v>
      </c>
      <c r="F37" s="86">
        <f>ROUND((SUM(BE128:BE152)),  2)</f>
        <v>0</v>
      </c>
      <c r="I37" s="98">
        <v>0.21</v>
      </c>
      <c r="J37" s="86">
        <f>ROUND(((SUM(BE128:BE152))*I37),  2)</f>
        <v>0</v>
      </c>
      <c r="L37" s="32"/>
    </row>
    <row r="38" spans="2:12" s="1" customFormat="1" ht="14.45" customHeight="1">
      <c r="B38" s="32"/>
      <c r="E38" s="27" t="s">
        <v>42</v>
      </c>
      <c r="F38" s="86">
        <f>ROUND((SUM(BF128:BF152)),  2)</f>
        <v>0</v>
      </c>
      <c r="I38" s="98">
        <v>0.12</v>
      </c>
      <c r="J38" s="86">
        <f>ROUND(((SUM(BF128:BF152))*I38),  2)</f>
        <v>0</v>
      </c>
      <c r="L38" s="32"/>
    </row>
    <row r="39" spans="2:12" s="1" customFormat="1" ht="14.45" hidden="1" customHeight="1">
      <c r="B39" s="32"/>
      <c r="E39" s="27" t="s">
        <v>43</v>
      </c>
      <c r="F39" s="86">
        <f>ROUND((SUM(BG128:BG152)),  2)</f>
        <v>0</v>
      </c>
      <c r="I39" s="98">
        <v>0.21</v>
      </c>
      <c r="J39" s="86">
        <f>0</f>
        <v>0</v>
      </c>
      <c r="L39" s="32"/>
    </row>
    <row r="40" spans="2:12" s="1" customFormat="1" ht="14.45" hidden="1" customHeight="1">
      <c r="B40" s="32"/>
      <c r="E40" s="27" t="s">
        <v>44</v>
      </c>
      <c r="F40" s="86">
        <f>ROUND((SUM(BH128:BH152)),  2)</f>
        <v>0</v>
      </c>
      <c r="I40" s="98">
        <v>0.12</v>
      </c>
      <c r="J40" s="86">
        <f>0</f>
        <v>0</v>
      </c>
      <c r="L40" s="32"/>
    </row>
    <row r="41" spans="2:12" s="1" customFormat="1" ht="14.45" hidden="1" customHeight="1">
      <c r="B41" s="32"/>
      <c r="E41" s="27" t="s">
        <v>45</v>
      </c>
      <c r="F41" s="86">
        <f>ROUND((SUM(BI128:BI152)),  2)</f>
        <v>0</v>
      </c>
      <c r="I41" s="98">
        <v>0</v>
      </c>
      <c r="J41" s="86">
        <f>0</f>
        <v>0</v>
      </c>
      <c r="L41" s="32"/>
    </row>
    <row r="42" spans="2:12" s="1" customFormat="1" ht="7.15" customHeight="1">
      <c r="B42" s="32"/>
      <c r="L42" s="32"/>
    </row>
    <row r="43" spans="2:12" s="1" customFormat="1" ht="25.35" customHeight="1">
      <c r="B43" s="32"/>
      <c r="C43" s="99"/>
      <c r="D43" s="100" t="s">
        <v>46</v>
      </c>
      <c r="E43" s="57"/>
      <c r="F43" s="57"/>
      <c r="G43" s="101" t="s">
        <v>47</v>
      </c>
      <c r="H43" s="102" t="s">
        <v>48</v>
      </c>
      <c r="I43" s="57"/>
      <c r="J43" s="103">
        <f>SUM(J34:J41)</f>
        <v>0</v>
      </c>
      <c r="K43" s="104"/>
      <c r="L43" s="32"/>
    </row>
    <row r="44" spans="2:12" s="1" customFormat="1" ht="14.45" customHeight="1">
      <c r="B44" s="32"/>
      <c r="L44" s="32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42"/>
      <c r="J50" s="42"/>
      <c r="K50" s="42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3" t="s">
        <v>51</v>
      </c>
      <c r="E61" s="34"/>
      <c r="F61" s="105" t="s">
        <v>52</v>
      </c>
      <c r="G61" s="43" t="s">
        <v>51</v>
      </c>
      <c r="H61" s="34"/>
      <c r="I61" s="34"/>
      <c r="J61" s="106" t="s">
        <v>52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42"/>
      <c r="J65" s="42"/>
      <c r="K65" s="42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3" t="s">
        <v>51</v>
      </c>
      <c r="E76" s="34"/>
      <c r="F76" s="105" t="s">
        <v>52</v>
      </c>
      <c r="G76" s="43" t="s">
        <v>51</v>
      </c>
      <c r="H76" s="34"/>
      <c r="I76" s="34"/>
      <c r="J76" s="106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7.1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5.15" customHeight="1">
      <c r="B82" s="32"/>
      <c r="C82" s="21" t="s">
        <v>249</v>
      </c>
      <c r="L82" s="32"/>
    </row>
    <row r="83" spans="2:12" s="1" customFormat="1" ht="7.1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49" t="str">
        <f>E7</f>
        <v>Pobytová odlehčovací služba Zábřeh - Sušilova</v>
      </c>
      <c r="F85" s="250"/>
      <c r="G85" s="250"/>
      <c r="H85" s="250"/>
      <c r="L85" s="32"/>
    </row>
    <row r="86" spans="2:12" ht="12" customHeight="1">
      <c r="B86" s="20"/>
      <c r="C86" s="27" t="s">
        <v>191</v>
      </c>
      <c r="L86" s="20"/>
    </row>
    <row r="87" spans="2:12" ht="16.5" customHeight="1">
      <c r="B87" s="20"/>
      <c r="E87" s="249" t="s">
        <v>194</v>
      </c>
      <c r="F87" s="209"/>
      <c r="G87" s="209"/>
      <c r="H87" s="209"/>
      <c r="L87" s="20"/>
    </row>
    <row r="88" spans="2:12" ht="12" customHeight="1">
      <c r="B88" s="20"/>
      <c r="C88" s="27" t="s">
        <v>3006</v>
      </c>
      <c r="L88" s="20"/>
    </row>
    <row r="89" spans="2:12" s="1" customFormat="1" ht="16.5" customHeight="1">
      <c r="B89" s="32"/>
      <c r="E89" s="231" t="s">
        <v>5587</v>
      </c>
      <c r="F89" s="248"/>
      <c r="G89" s="248"/>
      <c r="H89" s="248"/>
      <c r="L89" s="32"/>
    </row>
    <row r="90" spans="2:12" s="1" customFormat="1" ht="12" customHeight="1">
      <c r="B90" s="32"/>
      <c r="C90" s="27" t="s">
        <v>3008</v>
      </c>
      <c r="L90" s="32"/>
    </row>
    <row r="91" spans="2:12" s="1" customFormat="1" ht="16.5" customHeight="1">
      <c r="B91" s="32"/>
      <c r="E91" s="243" t="str">
        <f>E13</f>
        <v>003 - CCTV – kamerový systém</v>
      </c>
      <c r="F91" s="248"/>
      <c r="G91" s="248"/>
      <c r="H91" s="248"/>
      <c r="L91" s="32"/>
    </row>
    <row r="92" spans="2:12" s="1" customFormat="1" ht="7.15" customHeight="1">
      <c r="B92" s="32"/>
      <c r="L92" s="32"/>
    </row>
    <row r="93" spans="2:12" s="1" customFormat="1" ht="12" customHeight="1">
      <c r="B93" s="32"/>
      <c r="C93" s="27" t="s">
        <v>20</v>
      </c>
      <c r="F93" s="25" t="str">
        <f>F16</f>
        <v xml:space="preserve"> Zábřeh, Sušilova 1375/41</v>
      </c>
      <c r="I93" s="27" t="s">
        <v>22</v>
      </c>
      <c r="J93" s="52" t="str">
        <f>IF(J16="","",J16)</f>
        <v>5. 7. 2024</v>
      </c>
      <c r="L93" s="32"/>
    </row>
    <row r="94" spans="2:12" s="1" customFormat="1" ht="7.15" customHeight="1">
      <c r="B94" s="32"/>
      <c r="L94" s="32"/>
    </row>
    <row r="95" spans="2:12" s="1" customFormat="1" ht="25.7" customHeight="1">
      <c r="B95" s="32"/>
      <c r="C95" s="27" t="s">
        <v>24</v>
      </c>
      <c r="F95" s="25" t="str">
        <f>E19</f>
        <v>Město Zábřeh</v>
      </c>
      <c r="I95" s="27" t="s">
        <v>30</v>
      </c>
      <c r="J95" s="30" t="str">
        <f>E25</f>
        <v>Ing. arch. Josef Hlavatý</v>
      </c>
      <c r="L95" s="32"/>
    </row>
    <row r="96" spans="2:12" s="1" customFormat="1" ht="15.2" customHeight="1">
      <c r="B96" s="32"/>
      <c r="C96" s="27" t="s">
        <v>28</v>
      </c>
      <c r="F96" s="25" t="str">
        <f>IF(E22="","",E22)</f>
        <v>Vyplň údaj</v>
      </c>
      <c r="I96" s="27" t="s">
        <v>33</v>
      </c>
      <c r="J96" s="30" t="str">
        <f>E28</f>
        <v xml:space="preserve"> </v>
      </c>
      <c r="L96" s="32"/>
    </row>
    <row r="97" spans="2:47" s="1" customFormat="1" ht="10.15" customHeight="1">
      <c r="B97" s="32"/>
      <c r="L97" s="32"/>
    </row>
    <row r="98" spans="2:47" s="1" customFormat="1" ht="29.25" customHeight="1">
      <c r="B98" s="32"/>
      <c r="C98" s="107" t="s">
        <v>250</v>
      </c>
      <c r="D98" s="99"/>
      <c r="E98" s="99"/>
      <c r="F98" s="99"/>
      <c r="G98" s="99"/>
      <c r="H98" s="99"/>
      <c r="I98" s="99"/>
      <c r="J98" s="108" t="s">
        <v>251</v>
      </c>
      <c r="K98" s="99"/>
      <c r="L98" s="32"/>
    </row>
    <row r="99" spans="2:47" s="1" customFormat="1" ht="10.15" customHeight="1">
      <c r="B99" s="32"/>
      <c r="L99" s="32"/>
    </row>
    <row r="100" spans="2:47" s="1" customFormat="1" ht="22.9" customHeight="1">
      <c r="B100" s="32"/>
      <c r="C100" s="109" t="s">
        <v>252</v>
      </c>
      <c r="J100" s="66">
        <f>J128</f>
        <v>0</v>
      </c>
      <c r="L100" s="32"/>
      <c r="AU100" s="17" t="s">
        <v>253</v>
      </c>
    </row>
    <row r="101" spans="2:47" s="8" customFormat="1" ht="25.15" customHeight="1">
      <c r="B101" s="110"/>
      <c r="D101" s="111" t="s">
        <v>5826</v>
      </c>
      <c r="E101" s="112"/>
      <c r="F101" s="112"/>
      <c r="G101" s="112"/>
      <c r="H101" s="112"/>
      <c r="I101" s="112"/>
      <c r="J101" s="113">
        <f>J129</f>
        <v>0</v>
      </c>
      <c r="L101" s="110"/>
    </row>
    <row r="102" spans="2:47" s="8" customFormat="1" ht="25.15" customHeight="1">
      <c r="B102" s="110"/>
      <c r="D102" s="111" t="s">
        <v>5833</v>
      </c>
      <c r="E102" s="112"/>
      <c r="F102" s="112"/>
      <c r="G102" s="112"/>
      <c r="H102" s="112"/>
      <c r="I102" s="112"/>
      <c r="J102" s="113">
        <f>J138</f>
        <v>0</v>
      </c>
      <c r="L102" s="110"/>
    </row>
    <row r="103" spans="2:47" s="8" customFormat="1" ht="25.15" customHeight="1">
      <c r="B103" s="110"/>
      <c r="D103" s="111" t="s">
        <v>5834</v>
      </c>
      <c r="E103" s="112"/>
      <c r="F103" s="112"/>
      <c r="G103" s="112"/>
      <c r="H103" s="112"/>
      <c r="I103" s="112"/>
      <c r="J103" s="113">
        <f>J147</f>
        <v>0</v>
      </c>
      <c r="L103" s="110"/>
    </row>
    <row r="104" spans="2:47" s="8" customFormat="1" ht="25.15" customHeight="1">
      <c r="B104" s="110"/>
      <c r="D104" s="111" t="s">
        <v>5835</v>
      </c>
      <c r="E104" s="112"/>
      <c r="F104" s="112"/>
      <c r="G104" s="112"/>
      <c r="H104" s="112"/>
      <c r="I104" s="112"/>
      <c r="J104" s="113">
        <f>J149</f>
        <v>0</v>
      </c>
      <c r="L104" s="110"/>
    </row>
    <row r="105" spans="2:47" s="1" customFormat="1" ht="21.75" customHeight="1">
      <c r="B105" s="32"/>
      <c r="L105" s="32"/>
    </row>
    <row r="106" spans="2:47" s="1" customFormat="1" ht="7.15" customHeight="1"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32"/>
    </row>
    <row r="110" spans="2:47" s="1" customFormat="1" ht="7.15" customHeight="1"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32"/>
    </row>
    <row r="111" spans="2:47" s="1" customFormat="1" ht="25.15" customHeight="1">
      <c r="B111" s="32"/>
      <c r="C111" s="21" t="s">
        <v>281</v>
      </c>
      <c r="L111" s="32"/>
    </row>
    <row r="112" spans="2:47" s="1" customFormat="1" ht="7.15" customHeight="1">
      <c r="B112" s="32"/>
      <c r="L112" s="32"/>
    </row>
    <row r="113" spans="2:63" s="1" customFormat="1" ht="12" customHeight="1">
      <c r="B113" s="32"/>
      <c r="C113" s="27" t="s">
        <v>16</v>
      </c>
      <c r="L113" s="32"/>
    </row>
    <row r="114" spans="2:63" s="1" customFormat="1" ht="16.5" customHeight="1">
      <c r="B114" s="32"/>
      <c r="E114" s="249" t="str">
        <f>E7</f>
        <v>Pobytová odlehčovací služba Zábřeh - Sušilova</v>
      </c>
      <c r="F114" s="250"/>
      <c r="G114" s="250"/>
      <c r="H114" s="250"/>
      <c r="L114" s="32"/>
    </row>
    <row r="115" spans="2:63" ht="12" customHeight="1">
      <c r="B115" s="20"/>
      <c r="C115" s="27" t="s">
        <v>191</v>
      </c>
      <c r="L115" s="20"/>
    </row>
    <row r="116" spans="2:63" ht="16.5" customHeight="1">
      <c r="B116" s="20"/>
      <c r="E116" s="249" t="s">
        <v>194</v>
      </c>
      <c r="F116" s="209"/>
      <c r="G116" s="209"/>
      <c r="H116" s="209"/>
      <c r="L116" s="20"/>
    </row>
    <row r="117" spans="2:63" ht="12" customHeight="1">
      <c r="B117" s="20"/>
      <c r="C117" s="27" t="s">
        <v>3006</v>
      </c>
      <c r="L117" s="20"/>
    </row>
    <row r="118" spans="2:63" s="1" customFormat="1" ht="16.5" customHeight="1">
      <c r="B118" s="32"/>
      <c r="E118" s="231" t="s">
        <v>5587</v>
      </c>
      <c r="F118" s="248"/>
      <c r="G118" s="248"/>
      <c r="H118" s="248"/>
      <c r="L118" s="32"/>
    </row>
    <row r="119" spans="2:63" s="1" customFormat="1" ht="12" customHeight="1">
      <c r="B119" s="32"/>
      <c r="C119" s="27" t="s">
        <v>3008</v>
      </c>
      <c r="L119" s="32"/>
    </row>
    <row r="120" spans="2:63" s="1" customFormat="1" ht="16.5" customHeight="1">
      <c r="B120" s="32"/>
      <c r="E120" s="243" t="str">
        <f>E13</f>
        <v>003 - CCTV – kamerový systém</v>
      </c>
      <c r="F120" s="248"/>
      <c r="G120" s="248"/>
      <c r="H120" s="248"/>
      <c r="L120" s="32"/>
    </row>
    <row r="121" spans="2:63" s="1" customFormat="1" ht="7.15" customHeight="1">
      <c r="B121" s="32"/>
      <c r="L121" s="32"/>
    </row>
    <row r="122" spans="2:63" s="1" customFormat="1" ht="12" customHeight="1">
      <c r="B122" s="32"/>
      <c r="C122" s="27" t="s">
        <v>20</v>
      </c>
      <c r="F122" s="25" t="str">
        <f>F16</f>
        <v xml:space="preserve"> Zábřeh, Sušilova 1375/41</v>
      </c>
      <c r="I122" s="27" t="s">
        <v>22</v>
      </c>
      <c r="J122" s="52" t="str">
        <f>IF(J16="","",J16)</f>
        <v>5. 7. 2024</v>
      </c>
      <c r="L122" s="32"/>
    </row>
    <row r="123" spans="2:63" s="1" customFormat="1" ht="7.15" customHeight="1">
      <c r="B123" s="32"/>
      <c r="L123" s="32"/>
    </row>
    <row r="124" spans="2:63" s="1" customFormat="1" ht="25.7" customHeight="1">
      <c r="B124" s="32"/>
      <c r="C124" s="27" t="s">
        <v>24</v>
      </c>
      <c r="F124" s="25" t="str">
        <f>E19</f>
        <v>Město Zábřeh</v>
      </c>
      <c r="I124" s="27" t="s">
        <v>30</v>
      </c>
      <c r="J124" s="30" t="str">
        <f>E25</f>
        <v>Ing. arch. Josef Hlavatý</v>
      </c>
      <c r="L124" s="32"/>
    </row>
    <row r="125" spans="2:63" s="1" customFormat="1" ht="15.2" customHeight="1">
      <c r="B125" s="32"/>
      <c r="C125" s="27" t="s">
        <v>28</v>
      </c>
      <c r="F125" s="25" t="str">
        <f>IF(E22="","",E22)</f>
        <v>Vyplň údaj</v>
      </c>
      <c r="I125" s="27" t="s">
        <v>33</v>
      </c>
      <c r="J125" s="30" t="str">
        <f>E28</f>
        <v xml:space="preserve"> </v>
      </c>
      <c r="L125" s="32"/>
    </row>
    <row r="126" spans="2:63" s="1" customFormat="1" ht="10.15" customHeight="1">
      <c r="B126" s="32"/>
      <c r="L126" s="32"/>
    </row>
    <row r="127" spans="2:63" s="10" customFormat="1" ht="29.25" customHeight="1">
      <c r="B127" s="118"/>
      <c r="C127" s="119" t="s">
        <v>282</v>
      </c>
      <c r="D127" s="120" t="s">
        <v>61</v>
      </c>
      <c r="E127" s="120" t="s">
        <v>57</v>
      </c>
      <c r="F127" s="120" t="s">
        <v>58</v>
      </c>
      <c r="G127" s="120" t="s">
        <v>283</v>
      </c>
      <c r="H127" s="120" t="s">
        <v>284</v>
      </c>
      <c r="I127" s="120" t="s">
        <v>285</v>
      </c>
      <c r="J127" s="120" t="s">
        <v>251</v>
      </c>
      <c r="K127" s="121" t="s">
        <v>286</v>
      </c>
      <c r="L127" s="118"/>
      <c r="M127" s="59" t="s">
        <v>1</v>
      </c>
      <c r="N127" s="60" t="s">
        <v>40</v>
      </c>
      <c r="O127" s="60" t="s">
        <v>287</v>
      </c>
      <c r="P127" s="60" t="s">
        <v>288</v>
      </c>
      <c r="Q127" s="60" t="s">
        <v>289</v>
      </c>
      <c r="R127" s="60" t="s">
        <v>290</v>
      </c>
      <c r="S127" s="60" t="s">
        <v>291</v>
      </c>
      <c r="T127" s="61" t="s">
        <v>292</v>
      </c>
    </row>
    <row r="128" spans="2:63" s="1" customFormat="1" ht="22.9" customHeight="1">
      <c r="B128" s="32"/>
      <c r="C128" s="64" t="s">
        <v>293</v>
      </c>
      <c r="J128" s="122">
        <f>BK128</f>
        <v>0</v>
      </c>
      <c r="L128" s="32"/>
      <c r="M128" s="62"/>
      <c r="N128" s="53"/>
      <c r="O128" s="53"/>
      <c r="P128" s="123">
        <f>P129+P138+P147+P149</f>
        <v>0</v>
      </c>
      <c r="Q128" s="53"/>
      <c r="R128" s="123">
        <f>R129+R138+R147+R149</f>
        <v>4.786E-2</v>
      </c>
      <c r="S128" s="53"/>
      <c r="T128" s="124">
        <f>T129+T138+T147+T149</f>
        <v>0</v>
      </c>
      <c r="AT128" s="17" t="s">
        <v>75</v>
      </c>
      <c r="AU128" s="17" t="s">
        <v>253</v>
      </c>
      <c r="BK128" s="125">
        <f>BK129+BK138+BK147+BK149</f>
        <v>0</v>
      </c>
    </row>
    <row r="129" spans="2:65" s="11" customFormat="1" ht="25.9" customHeight="1">
      <c r="B129" s="126"/>
      <c r="D129" s="127" t="s">
        <v>75</v>
      </c>
      <c r="E129" s="128" t="s">
        <v>5594</v>
      </c>
      <c r="F129" s="128" t="s">
        <v>5836</v>
      </c>
      <c r="I129" s="129"/>
      <c r="J129" s="130">
        <f>BK129</f>
        <v>0</v>
      </c>
      <c r="L129" s="126"/>
      <c r="M129" s="131"/>
      <c r="P129" s="132">
        <f>SUM(P130:P137)</f>
        <v>0</v>
      </c>
      <c r="R129" s="132">
        <f>SUM(R130:R137)</f>
        <v>4.786E-2</v>
      </c>
      <c r="T129" s="133">
        <f>SUM(T130:T137)</f>
        <v>0</v>
      </c>
      <c r="AR129" s="127" t="s">
        <v>83</v>
      </c>
      <c r="AT129" s="134" t="s">
        <v>75</v>
      </c>
      <c r="AU129" s="134" t="s">
        <v>76</v>
      </c>
      <c r="AY129" s="127" t="s">
        <v>296</v>
      </c>
      <c r="BK129" s="135">
        <f>SUM(BK130:BK137)</f>
        <v>0</v>
      </c>
    </row>
    <row r="130" spans="2:65" s="1" customFormat="1" ht="33" customHeight="1">
      <c r="B130" s="32"/>
      <c r="C130" s="173" t="s">
        <v>83</v>
      </c>
      <c r="D130" s="173" t="s">
        <v>343</v>
      </c>
      <c r="E130" s="174" t="s">
        <v>6012</v>
      </c>
      <c r="F130" s="175" t="s">
        <v>6013</v>
      </c>
      <c r="G130" s="176" t="s">
        <v>376</v>
      </c>
      <c r="H130" s="177">
        <v>2</v>
      </c>
      <c r="I130" s="178"/>
      <c r="J130" s="179">
        <f t="shared" ref="J130:J137" si="0">ROUND(I130*H130,2)</f>
        <v>0</v>
      </c>
      <c r="K130" s="175" t="s">
        <v>302</v>
      </c>
      <c r="L130" s="180"/>
      <c r="M130" s="181" t="s">
        <v>1</v>
      </c>
      <c r="N130" s="182" t="s">
        <v>41</v>
      </c>
      <c r="P130" s="147">
        <f t="shared" ref="P130:P137" si="1">O130*H130</f>
        <v>0</v>
      </c>
      <c r="Q130" s="147">
        <v>8.3000000000000001E-4</v>
      </c>
      <c r="R130" s="147">
        <f t="shared" ref="R130:R137" si="2">Q130*H130</f>
        <v>1.66E-3</v>
      </c>
      <c r="S130" s="147">
        <v>0</v>
      </c>
      <c r="T130" s="148">
        <f t="shared" ref="T130:T137" si="3">S130*H130</f>
        <v>0</v>
      </c>
      <c r="AR130" s="149" t="s">
        <v>347</v>
      </c>
      <c r="AT130" s="149" t="s">
        <v>343</v>
      </c>
      <c r="AU130" s="149" t="s">
        <v>83</v>
      </c>
      <c r="AY130" s="17" t="s">
        <v>296</v>
      </c>
      <c r="BE130" s="150">
        <f t="shared" ref="BE130:BE137" si="4">IF(N130="základní",J130,0)</f>
        <v>0</v>
      </c>
      <c r="BF130" s="150">
        <f t="shared" ref="BF130:BF137" si="5">IF(N130="snížená",J130,0)</f>
        <v>0</v>
      </c>
      <c r="BG130" s="150">
        <f t="shared" ref="BG130:BG137" si="6">IF(N130="zákl. přenesená",J130,0)</f>
        <v>0</v>
      </c>
      <c r="BH130" s="150">
        <f t="shared" ref="BH130:BH137" si="7">IF(N130="sníž. přenesená",J130,0)</f>
        <v>0</v>
      </c>
      <c r="BI130" s="150">
        <f t="shared" ref="BI130:BI137" si="8">IF(N130="nulová",J130,0)</f>
        <v>0</v>
      </c>
      <c r="BJ130" s="17" t="s">
        <v>83</v>
      </c>
      <c r="BK130" s="150">
        <f t="shared" ref="BK130:BK137" si="9">ROUND(I130*H130,2)</f>
        <v>0</v>
      </c>
      <c r="BL130" s="17" t="s">
        <v>107</v>
      </c>
      <c r="BM130" s="149" t="s">
        <v>6014</v>
      </c>
    </row>
    <row r="131" spans="2:65" s="1" customFormat="1" ht="33" customHeight="1">
      <c r="B131" s="32"/>
      <c r="C131" s="173" t="s">
        <v>85</v>
      </c>
      <c r="D131" s="173" t="s">
        <v>343</v>
      </c>
      <c r="E131" s="174" t="s">
        <v>6015</v>
      </c>
      <c r="F131" s="175" t="s">
        <v>6016</v>
      </c>
      <c r="G131" s="176" t="s">
        <v>376</v>
      </c>
      <c r="H131" s="177">
        <v>1</v>
      </c>
      <c r="I131" s="178"/>
      <c r="J131" s="179">
        <f t="shared" si="0"/>
        <v>0</v>
      </c>
      <c r="K131" s="175" t="s">
        <v>302</v>
      </c>
      <c r="L131" s="180"/>
      <c r="M131" s="181" t="s">
        <v>1</v>
      </c>
      <c r="N131" s="182" t="s">
        <v>41</v>
      </c>
      <c r="P131" s="147">
        <f t="shared" si="1"/>
        <v>0</v>
      </c>
      <c r="Q131" s="147">
        <v>5.2999999999999998E-4</v>
      </c>
      <c r="R131" s="147">
        <f t="shared" si="2"/>
        <v>5.2999999999999998E-4</v>
      </c>
      <c r="S131" s="147">
        <v>0</v>
      </c>
      <c r="T131" s="148">
        <f t="shared" si="3"/>
        <v>0</v>
      </c>
      <c r="AR131" s="149" t="s">
        <v>347</v>
      </c>
      <c r="AT131" s="149" t="s">
        <v>343</v>
      </c>
      <c r="AU131" s="149" t="s">
        <v>83</v>
      </c>
      <c r="AY131" s="17" t="s">
        <v>296</v>
      </c>
      <c r="BE131" s="150">
        <f t="shared" si="4"/>
        <v>0</v>
      </c>
      <c r="BF131" s="150">
        <f t="shared" si="5"/>
        <v>0</v>
      </c>
      <c r="BG131" s="150">
        <f t="shared" si="6"/>
        <v>0</v>
      </c>
      <c r="BH131" s="150">
        <f t="shared" si="7"/>
        <v>0</v>
      </c>
      <c r="BI131" s="150">
        <f t="shared" si="8"/>
        <v>0</v>
      </c>
      <c r="BJ131" s="17" t="s">
        <v>83</v>
      </c>
      <c r="BK131" s="150">
        <f t="shared" si="9"/>
        <v>0</v>
      </c>
      <c r="BL131" s="17" t="s">
        <v>107</v>
      </c>
      <c r="BM131" s="149" t="s">
        <v>6017</v>
      </c>
    </row>
    <row r="132" spans="2:65" s="1" customFormat="1" ht="37.9" customHeight="1">
      <c r="B132" s="32"/>
      <c r="C132" s="173" t="s">
        <v>94</v>
      </c>
      <c r="D132" s="173" t="s">
        <v>343</v>
      </c>
      <c r="E132" s="174" t="s">
        <v>6018</v>
      </c>
      <c r="F132" s="175" t="s">
        <v>6019</v>
      </c>
      <c r="G132" s="176" t="s">
        <v>376</v>
      </c>
      <c r="H132" s="177">
        <v>1</v>
      </c>
      <c r="I132" s="178"/>
      <c r="J132" s="179">
        <f t="shared" si="0"/>
        <v>0</v>
      </c>
      <c r="K132" s="175" t="s">
        <v>302</v>
      </c>
      <c r="L132" s="180"/>
      <c r="M132" s="181" t="s">
        <v>1</v>
      </c>
      <c r="N132" s="182" t="s">
        <v>41</v>
      </c>
      <c r="P132" s="147">
        <f t="shared" si="1"/>
        <v>0</v>
      </c>
      <c r="Q132" s="147">
        <v>3.0000000000000001E-3</v>
      </c>
      <c r="R132" s="147">
        <f t="shared" si="2"/>
        <v>3.0000000000000001E-3</v>
      </c>
      <c r="S132" s="147">
        <v>0</v>
      </c>
      <c r="T132" s="148">
        <f t="shared" si="3"/>
        <v>0</v>
      </c>
      <c r="AR132" s="149" t="s">
        <v>347</v>
      </c>
      <c r="AT132" s="149" t="s">
        <v>343</v>
      </c>
      <c r="AU132" s="149" t="s">
        <v>83</v>
      </c>
      <c r="AY132" s="17" t="s">
        <v>296</v>
      </c>
      <c r="BE132" s="150">
        <f t="shared" si="4"/>
        <v>0</v>
      </c>
      <c r="BF132" s="150">
        <f t="shared" si="5"/>
        <v>0</v>
      </c>
      <c r="BG132" s="150">
        <f t="shared" si="6"/>
        <v>0</v>
      </c>
      <c r="BH132" s="150">
        <f t="shared" si="7"/>
        <v>0</v>
      </c>
      <c r="BI132" s="150">
        <f t="shared" si="8"/>
        <v>0</v>
      </c>
      <c r="BJ132" s="17" t="s">
        <v>83</v>
      </c>
      <c r="BK132" s="150">
        <f t="shared" si="9"/>
        <v>0</v>
      </c>
      <c r="BL132" s="17" t="s">
        <v>107</v>
      </c>
      <c r="BM132" s="149" t="s">
        <v>6020</v>
      </c>
    </row>
    <row r="133" spans="2:65" s="1" customFormat="1" ht="16.5" customHeight="1">
      <c r="B133" s="32"/>
      <c r="C133" s="173" t="s">
        <v>107</v>
      </c>
      <c r="D133" s="173" t="s">
        <v>343</v>
      </c>
      <c r="E133" s="174" t="s">
        <v>6021</v>
      </c>
      <c r="F133" s="175" t="s">
        <v>6022</v>
      </c>
      <c r="G133" s="176" t="s">
        <v>376</v>
      </c>
      <c r="H133" s="177">
        <v>2</v>
      </c>
      <c r="I133" s="178"/>
      <c r="J133" s="179">
        <f t="shared" si="0"/>
        <v>0</v>
      </c>
      <c r="K133" s="175" t="s">
        <v>302</v>
      </c>
      <c r="L133" s="180"/>
      <c r="M133" s="181" t="s">
        <v>1</v>
      </c>
      <c r="N133" s="182" t="s">
        <v>41</v>
      </c>
      <c r="P133" s="147">
        <f t="shared" si="1"/>
        <v>0</v>
      </c>
      <c r="Q133" s="147">
        <v>7.5000000000000002E-4</v>
      </c>
      <c r="R133" s="147">
        <f t="shared" si="2"/>
        <v>1.5E-3</v>
      </c>
      <c r="S133" s="147">
        <v>0</v>
      </c>
      <c r="T133" s="148">
        <f t="shared" si="3"/>
        <v>0</v>
      </c>
      <c r="AR133" s="149" t="s">
        <v>347</v>
      </c>
      <c r="AT133" s="149" t="s">
        <v>343</v>
      </c>
      <c r="AU133" s="149" t="s">
        <v>83</v>
      </c>
      <c r="AY133" s="17" t="s">
        <v>296</v>
      </c>
      <c r="BE133" s="150">
        <f t="shared" si="4"/>
        <v>0</v>
      </c>
      <c r="BF133" s="150">
        <f t="shared" si="5"/>
        <v>0</v>
      </c>
      <c r="BG133" s="150">
        <f t="shared" si="6"/>
        <v>0</v>
      </c>
      <c r="BH133" s="150">
        <f t="shared" si="7"/>
        <v>0</v>
      </c>
      <c r="BI133" s="150">
        <f t="shared" si="8"/>
        <v>0</v>
      </c>
      <c r="BJ133" s="17" t="s">
        <v>83</v>
      </c>
      <c r="BK133" s="150">
        <f t="shared" si="9"/>
        <v>0</v>
      </c>
      <c r="BL133" s="17" t="s">
        <v>107</v>
      </c>
      <c r="BM133" s="149" t="s">
        <v>6023</v>
      </c>
    </row>
    <row r="134" spans="2:65" s="1" customFormat="1" ht="33" customHeight="1">
      <c r="B134" s="32"/>
      <c r="C134" s="173" t="s">
        <v>332</v>
      </c>
      <c r="D134" s="173" t="s">
        <v>343</v>
      </c>
      <c r="E134" s="174" t="s">
        <v>5803</v>
      </c>
      <c r="F134" s="175" t="s">
        <v>5804</v>
      </c>
      <c r="G134" s="176" t="s">
        <v>376</v>
      </c>
      <c r="H134" s="177">
        <v>1</v>
      </c>
      <c r="I134" s="178"/>
      <c r="J134" s="179">
        <f t="shared" si="0"/>
        <v>0</v>
      </c>
      <c r="K134" s="175" t="s">
        <v>302</v>
      </c>
      <c r="L134" s="180"/>
      <c r="M134" s="181" t="s">
        <v>1</v>
      </c>
      <c r="N134" s="182" t="s">
        <v>41</v>
      </c>
      <c r="P134" s="147">
        <f t="shared" si="1"/>
        <v>0</v>
      </c>
      <c r="Q134" s="147">
        <v>3.3300000000000003E-2</v>
      </c>
      <c r="R134" s="147">
        <f t="shared" si="2"/>
        <v>3.3300000000000003E-2</v>
      </c>
      <c r="S134" s="147">
        <v>0</v>
      </c>
      <c r="T134" s="148">
        <f t="shared" si="3"/>
        <v>0</v>
      </c>
      <c r="AR134" s="149" t="s">
        <v>347</v>
      </c>
      <c r="AT134" s="149" t="s">
        <v>343</v>
      </c>
      <c r="AU134" s="149" t="s">
        <v>83</v>
      </c>
      <c r="AY134" s="17" t="s">
        <v>296</v>
      </c>
      <c r="BE134" s="150">
        <f t="shared" si="4"/>
        <v>0</v>
      </c>
      <c r="BF134" s="150">
        <f t="shared" si="5"/>
        <v>0</v>
      </c>
      <c r="BG134" s="150">
        <f t="shared" si="6"/>
        <v>0</v>
      </c>
      <c r="BH134" s="150">
        <f t="shared" si="7"/>
        <v>0</v>
      </c>
      <c r="BI134" s="150">
        <f t="shared" si="8"/>
        <v>0</v>
      </c>
      <c r="BJ134" s="17" t="s">
        <v>83</v>
      </c>
      <c r="BK134" s="150">
        <f t="shared" si="9"/>
        <v>0</v>
      </c>
      <c r="BL134" s="17" t="s">
        <v>107</v>
      </c>
      <c r="BM134" s="149" t="s">
        <v>6024</v>
      </c>
    </row>
    <row r="135" spans="2:65" s="1" customFormat="1" ht="75.400000000000006" customHeight="1">
      <c r="B135" s="32"/>
      <c r="C135" s="173" t="s">
        <v>336</v>
      </c>
      <c r="D135" s="173" t="s">
        <v>343</v>
      </c>
      <c r="E135" s="174" t="s">
        <v>6025</v>
      </c>
      <c r="F135" s="175" t="s">
        <v>7186</v>
      </c>
      <c r="G135" s="176" t="s">
        <v>1102</v>
      </c>
      <c r="H135" s="177">
        <v>1</v>
      </c>
      <c r="I135" s="178"/>
      <c r="J135" s="179">
        <f t="shared" si="0"/>
        <v>0</v>
      </c>
      <c r="K135" s="175" t="s">
        <v>1</v>
      </c>
      <c r="L135" s="180"/>
      <c r="M135" s="181" t="s">
        <v>1</v>
      </c>
      <c r="N135" s="182" t="s">
        <v>41</v>
      </c>
      <c r="P135" s="147">
        <f t="shared" si="1"/>
        <v>0</v>
      </c>
      <c r="Q135" s="147">
        <v>0</v>
      </c>
      <c r="R135" s="147">
        <f t="shared" si="2"/>
        <v>0</v>
      </c>
      <c r="S135" s="147">
        <v>0</v>
      </c>
      <c r="T135" s="148">
        <f t="shared" si="3"/>
        <v>0</v>
      </c>
      <c r="AR135" s="149" t="s">
        <v>347</v>
      </c>
      <c r="AT135" s="149" t="s">
        <v>343</v>
      </c>
      <c r="AU135" s="149" t="s">
        <v>83</v>
      </c>
      <c r="AY135" s="17" t="s">
        <v>296</v>
      </c>
      <c r="BE135" s="150">
        <f t="shared" si="4"/>
        <v>0</v>
      </c>
      <c r="BF135" s="150">
        <f t="shared" si="5"/>
        <v>0</v>
      </c>
      <c r="BG135" s="150">
        <f t="shared" si="6"/>
        <v>0</v>
      </c>
      <c r="BH135" s="150">
        <f t="shared" si="7"/>
        <v>0</v>
      </c>
      <c r="BI135" s="150">
        <f t="shared" si="8"/>
        <v>0</v>
      </c>
      <c r="BJ135" s="17" t="s">
        <v>83</v>
      </c>
      <c r="BK135" s="150">
        <f t="shared" si="9"/>
        <v>0</v>
      </c>
      <c r="BL135" s="17" t="s">
        <v>107</v>
      </c>
      <c r="BM135" s="149" t="s">
        <v>6026</v>
      </c>
    </row>
    <row r="136" spans="2:65" s="1" customFormat="1" ht="24.2" customHeight="1">
      <c r="B136" s="32"/>
      <c r="C136" s="173" t="s">
        <v>342</v>
      </c>
      <c r="D136" s="173" t="s">
        <v>343</v>
      </c>
      <c r="E136" s="174" t="s">
        <v>6027</v>
      </c>
      <c r="F136" s="175" t="s">
        <v>6028</v>
      </c>
      <c r="G136" s="176" t="s">
        <v>376</v>
      </c>
      <c r="H136" s="177">
        <v>1</v>
      </c>
      <c r="I136" s="178"/>
      <c r="J136" s="179">
        <f t="shared" si="0"/>
        <v>0</v>
      </c>
      <c r="K136" s="175" t="s">
        <v>302</v>
      </c>
      <c r="L136" s="180"/>
      <c r="M136" s="181" t="s">
        <v>1</v>
      </c>
      <c r="N136" s="182" t="s">
        <v>41</v>
      </c>
      <c r="P136" s="147">
        <f t="shared" si="1"/>
        <v>0</v>
      </c>
      <c r="Q136" s="147">
        <v>5.0699999999999999E-3</v>
      </c>
      <c r="R136" s="147">
        <f t="shared" si="2"/>
        <v>5.0699999999999999E-3</v>
      </c>
      <c r="S136" s="147">
        <v>0</v>
      </c>
      <c r="T136" s="148">
        <f t="shared" si="3"/>
        <v>0</v>
      </c>
      <c r="AR136" s="149" t="s">
        <v>347</v>
      </c>
      <c r="AT136" s="149" t="s">
        <v>343</v>
      </c>
      <c r="AU136" s="149" t="s">
        <v>83</v>
      </c>
      <c r="AY136" s="17" t="s">
        <v>296</v>
      </c>
      <c r="BE136" s="150">
        <f t="shared" si="4"/>
        <v>0</v>
      </c>
      <c r="BF136" s="150">
        <f t="shared" si="5"/>
        <v>0</v>
      </c>
      <c r="BG136" s="150">
        <f t="shared" si="6"/>
        <v>0</v>
      </c>
      <c r="BH136" s="150">
        <f t="shared" si="7"/>
        <v>0</v>
      </c>
      <c r="BI136" s="150">
        <f t="shared" si="8"/>
        <v>0</v>
      </c>
      <c r="BJ136" s="17" t="s">
        <v>83</v>
      </c>
      <c r="BK136" s="150">
        <f t="shared" si="9"/>
        <v>0</v>
      </c>
      <c r="BL136" s="17" t="s">
        <v>107</v>
      </c>
      <c r="BM136" s="149" t="s">
        <v>6029</v>
      </c>
    </row>
    <row r="137" spans="2:65" s="1" customFormat="1" ht="16.5" customHeight="1">
      <c r="B137" s="32"/>
      <c r="C137" s="173" t="s">
        <v>347</v>
      </c>
      <c r="D137" s="173" t="s">
        <v>343</v>
      </c>
      <c r="E137" s="174" t="s">
        <v>6030</v>
      </c>
      <c r="F137" s="175" t="s">
        <v>6031</v>
      </c>
      <c r="G137" s="176" t="s">
        <v>376</v>
      </c>
      <c r="H137" s="177">
        <v>1</v>
      </c>
      <c r="I137" s="178"/>
      <c r="J137" s="179">
        <f t="shared" si="0"/>
        <v>0</v>
      </c>
      <c r="K137" s="175" t="s">
        <v>302</v>
      </c>
      <c r="L137" s="180"/>
      <c r="M137" s="181" t="s">
        <v>1</v>
      </c>
      <c r="N137" s="182" t="s">
        <v>41</v>
      </c>
      <c r="P137" s="147">
        <f t="shared" si="1"/>
        <v>0</v>
      </c>
      <c r="Q137" s="147">
        <v>2.8E-3</v>
      </c>
      <c r="R137" s="147">
        <f t="shared" si="2"/>
        <v>2.8E-3</v>
      </c>
      <c r="S137" s="147">
        <v>0</v>
      </c>
      <c r="T137" s="148">
        <f t="shared" si="3"/>
        <v>0</v>
      </c>
      <c r="AR137" s="149" t="s">
        <v>347</v>
      </c>
      <c r="AT137" s="149" t="s">
        <v>343</v>
      </c>
      <c r="AU137" s="149" t="s">
        <v>83</v>
      </c>
      <c r="AY137" s="17" t="s">
        <v>296</v>
      </c>
      <c r="BE137" s="150">
        <f t="shared" si="4"/>
        <v>0</v>
      </c>
      <c r="BF137" s="150">
        <f t="shared" si="5"/>
        <v>0</v>
      </c>
      <c r="BG137" s="150">
        <f t="shared" si="6"/>
        <v>0</v>
      </c>
      <c r="BH137" s="150">
        <f t="shared" si="7"/>
        <v>0</v>
      </c>
      <c r="BI137" s="150">
        <f t="shared" si="8"/>
        <v>0</v>
      </c>
      <c r="BJ137" s="17" t="s">
        <v>83</v>
      </c>
      <c r="BK137" s="150">
        <f t="shared" si="9"/>
        <v>0</v>
      </c>
      <c r="BL137" s="17" t="s">
        <v>107</v>
      </c>
      <c r="BM137" s="149" t="s">
        <v>6032</v>
      </c>
    </row>
    <row r="138" spans="2:65" s="11" customFormat="1" ht="25.9" customHeight="1">
      <c r="B138" s="126"/>
      <c r="D138" s="127" t="s">
        <v>75</v>
      </c>
      <c r="E138" s="128" t="s">
        <v>5730</v>
      </c>
      <c r="F138" s="128" t="s">
        <v>5915</v>
      </c>
      <c r="I138" s="129"/>
      <c r="J138" s="130">
        <f>BK138</f>
        <v>0</v>
      </c>
      <c r="L138" s="126"/>
      <c r="M138" s="131"/>
      <c r="P138" s="132">
        <f>SUM(P139:P146)</f>
        <v>0</v>
      </c>
      <c r="R138" s="132">
        <f>SUM(R139:R146)</f>
        <v>0</v>
      </c>
      <c r="T138" s="133">
        <f>SUM(T139:T146)</f>
        <v>0</v>
      </c>
      <c r="AR138" s="127" t="s">
        <v>83</v>
      </c>
      <c r="AT138" s="134" t="s">
        <v>75</v>
      </c>
      <c r="AU138" s="134" t="s">
        <v>76</v>
      </c>
      <c r="AY138" s="127" t="s">
        <v>296</v>
      </c>
      <c r="BK138" s="135">
        <f>SUM(BK139:BK146)</f>
        <v>0</v>
      </c>
    </row>
    <row r="139" spans="2:65" s="1" customFormat="1" ht="16.5" customHeight="1">
      <c r="B139" s="32"/>
      <c r="C139" s="138" t="s">
        <v>354</v>
      </c>
      <c r="D139" s="138" t="s">
        <v>298</v>
      </c>
      <c r="E139" s="139" t="s">
        <v>6033</v>
      </c>
      <c r="F139" s="140" t="s">
        <v>6034</v>
      </c>
      <c r="G139" s="141" t="s">
        <v>376</v>
      </c>
      <c r="H139" s="142">
        <v>2</v>
      </c>
      <c r="I139" s="143"/>
      <c r="J139" s="144">
        <f t="shared" ref="J139:J146" si="10">ROUND(I139*H139,2)</f>
        <v>0</v>
      </c>
      <c r="K139" s="140" t="s">
        <v>302</v>
      </c>
      <c r="L139" s="32"/>
      <c r="M139" s="145" t="s">
        <v>1</v>
      </c>
      <c r="N139" s="146" t="s">
        <v>41</v>
      </c>
      <c r="P139" s="147">
        <f t="shared" ref="P139:P146" si="11">O139*H139</f>
        <v>0</v>
      </c>
      <c r="Q139" s="147">
        <v>0</v>
      </c>
      <c r="R139" s="147">
        <f t="shared" ref="R139:R146" si="12">Q139*H139</f>
        <v>0</v>
      </c>
      <c r="S139" s="147">
        <v>0</v>
      </c>
      <c r="T139" s="148">
        <f t="shared" ref="T139:T146" si="13">S139*H139</f>
        <v>0</v>
      </c>
      <c r="AR139" s="149" t="s">
        <v>378</v>
      </c>
      <c r="AT139" s="149" t="s">
        <v>298</v>
      </c>
      <c r="AU139" s="149" t="s">
        <v>83</v>
      </c>
      <c r="AY139" s="17" t="s">
        <v>296</v>
      </c>
      <c r="BE139" s="150">
        <f t="shared" ref="BE139:BE146" si="14">IF(N139="základní",J139,0)</f>
        <v>0</v>
      </c>
      <c r="BF139" s="150">
        <f t="shared" ref="BF139:BF146" si="15">IF(N139="snížená",J139,0)</f>
        <v>0</v>
      </c>
      <c r="BG139" s="150">
        <f t="shared" ref="BG139:BG146" si="16">IF(N139="zákl. přenesená",J139,0)</f>
        <v>0</v>
      </c>
      <c r="BH139" s="150">
        <f t="shared" ref="BH139:BH146" si="17">IF(N139="sníž. přenesená",J139,0)</f>
        <v>0</v>
      </c>
      <c r="BI139" s="150">
        <f t="shared" ref="BI139:BI146" si="18">IF(N139="nulová",J139,0)</f>
        <v>0</v>
      </c>
      <c r="BJ139" s="17" t="s">
        <v>83</v>
      </c>
      <c r="BK139" s="150">
        <f t="shared" ref="BK139:BK146" si="19">ROUND(I139*H139,2)</f>
        <v>0</v>
      </c>
      <c r="BL139" s="17" t="s">
        <v>378</v>
      </c>
      <c r="BM139" s="149" t="s">
        <v>6035</v>
      </c>
    </row>
    <row r="140" spans="2:65" s="1" customFormat="1" ht="16.5" customHeight="1">
      <c r="B140" s="32"/>
      <c r="C140" s="138" t="s">
        <v>358</v>
      </c>
      <c r="D140" s="138" t="s">
        <v>298</v>
      </c>
      <c r="E140" s="139" t="s">
        <v>6036</v>
      </c>
      <c r="F140" s="140" t="s">
        <v>6037</v>
      </c>
      <c r="G140" s="141" t="s">
        <v>376</v>
      </c>
      <c r="H140" s="142">
        <v>1</v>
      </c>
      <c r="I140" s="143"/>
      <c r="J140" s="144">
        <f t="shared" si="10"/>
        <v>0</v>
      </c>
      <c r="K140" s="140" t="s">
        <v>302</v>
      </c>
      <c r="L140" s="32"/>
      <c r="M140" s="145" t="s">
        <v>1</v>
      </c>
      <c r="N140" s="146" t="s">
        <v>41</v>
      </c>
      <c r="P140" s="147">
        <f t="shared" si="11"/>
        <v>0</v>
      </c>
      <c r="Q140" s="147">
        <v>0</v>
      </c>
      <c r="R140" s="147">
        <f t="shared" si="12"/>
        <v>0</v>
      </c>
      <c r="S140" s="147">
        <v>0</v>
      </c>
      <c r="T140" s="148">
        <f t="shared" si="13"/>
        <v>0</v>
      </c>
      <c r="AR140" s="149" t="s">
        <v>378</v>
      </c>
      <c r="AT140" s="149" t="s">
        <v>298</v>
      </c>
      <c r="AU140" s="149" t="s">
        <v>83</v>
      </c>
      <c r="AY140" s="17" t="s">
        <v>296</v>
      </c>
      <c r="BE140" s="150">
        <f t="shared" si="14"/>
        <v>0</v>
      </c>
      <c r="BF140" s="150">
        <f t="shared" si="15"/>
        <v>0</v>
      </c>
      <c r="BG140" s="150">
        <f t="shared" si="16"/>
        <v>0</v>
      </c>
      <c r="BH140" s="150">
        <f t="shared" si="17"/>
        <v>0</v>
      </c>
      <c r="BI140" s="150">
        <f t="shared" si="18"/>
        <v>0</v>
      </c>
      <c r="BJ140" s="17" t="s">
        <v>83</v>
      </c>
      <c r="BK140" s="150">
        <f t="shared" si="19"/>
        <v>0</v>
      </c>
      <c r="BL140" s="17" t="s">
        <v>378</v>
      </c>
      <c r="BM140" s="149" t="s">
        <v>6038</v>
      </c>
    </row>
    <row r="141" spans="2:65" s="1" customFormat="1" ht="24.2" customHeight="1">
      <c r="B141" s="32"/>
      <c r="C141" s="138" t="s">
        <v>365</v>
      </c>
      <c r="D141" s="138" t="s">
        <v>298</v>
      </c>
      <c r="E141" s="139" t="s">
        <v>6039</v>
      </c>
      <c r="F141" s="140" t="s">
        <v>6040</v>
      </c>
      <c r="G141" s="141" t="s">
        <v>376</v>
      </c>
      <c r="H141" s="142">
        <v>1</v>
      </c>
      <c r="I141" s="143"/>
      <c r="J141" s="144">
        <f t="shared" si="10"/>
        <v>0</v>
      </c>
      <c r="K141" s="140" t="s">
        <v>302</v>
      </c>
      <c r="L141" s="32"/>
      <c r="M141" s="145" t="s">
        <v>1</v>
      </c>
      <c r="N141" s="146" t="s">
        <v>41</v>
      </c>
      <c r="P141" s="147">
        <f t="shared" si="11"/>
        <v>0</v>
      </c>
      <c r="Q141" s="147">
        <v>0</v>
      </c>
      <c r="R141" s="147">
        <f t="shared" si="12"/>
        <v>0</v>
      </c>
      <c r="S141" s="147">
        <v>0</v>
      </c>
      <c r="T141" s="148">
        <f t="shared" si="13"/>
        <v>0</v>
      </c>
      <c r="AR141" s="149" t="s">
        <v>378</v>
      </c>
      <c r="AT141" s="149" t="s">
        <v>298</v>
      </c>
      <c r="AU141" s="149" t="s">
        <v>83</v>
      </c>
      <c r="AY141" s="17" t="s">
        <v>296</v>
      </c>
      <c r="BE141" s="150">
        <f t="shared" si="14"/>
        <v>0</v>
      </c>
      <c r="BF141" s="150">
        <f t="shared" si="15"/>
        <v>0</v>
      </c>
      <c r="BG141" s="150">
        <f t="shared" si="16"/>
        <v>0</v>
      </c>
      <c r="BH141" s="150">
        <f t="shared" si="17"/>
        <v>0</v>
      </c>
      <c r="BI141" s="150">
        <f t="shared" si="18"/>
        <v>0</v>
      </c>
      <c r="BJ141" s="17" t="s">
        <v>83</v>
      </c>
      <c r="BK141" s="150">
        <f t="shared" si="19"/>
        <v>0</v>
      </c>
      <c r="BL141" s="17" t="s">
        <v>378</v>
      </c>
      <c r="BM141" s="149" t="s">
        <v>6041</v>
      </c>
    </row>
    <row r="142" spans="2:65" s="1" customFormat="1" ht="21.75" customHeight="1">
      <c r="B142" s="32"/>
      <c r="C142" s="138" t="s">
        <v>8</v>
      </c>
      <c r="D142" s="138" t="s">
        <v>298</v>
      </c>
      <c r="E142" s="139" t="s">
        <v>6042</v>
      </c>
      <c r="F142" s="140" t="s">
        <v>6043</v>
      </c>
      <c r="G142" s="141" t="s">
        <v>376</v>
      </c>
      <c r="H142" s="142">
        <v>10</v>
      </c>
      <c r="I142" s="143"/>
      <c r="J142" s="144">
        <f t="shared" si="10"/>
        <v>0</v>
      </c>
      <c r="K142" s="140" t="s">
        <v>302</v>
      </c>
      <c r="L142" s="32"/>
      <c r="M142" s="145" t="s">
        <v>1</v>
      </c>
      <c r="N142" s="146" t="s">
        <v>41</v>
      </c>
      <c r="P142" s="147">
        <f t="shared" si="11"/>
        <v>0</v>
      </c>
      <c r="Q142" s="147">
        <v>0</v>
      </c>
      <c r="R142" s="147">
        <f t="shared" si="12"/>
        <v>0</v>
      </c>
      <c r="S142" s="147">
        <v>0</v>
      </c>
      <c r="T142" s="148">
        <f t="shared" si="13"/>
        <v>0</v>
      </c>
      <c r="AR142" s="149" t="s">
        <v>378</v>
      </c>
      <c r="AT142" s="149" t="s">
        <v>298</v>
      </c>
      <c r="AU142" s="149" t="s">
        <v>83</v>
      </c>
      <c r="AY142" s="17" t="s">
        <v>296</v>
      </c>
      <c r="BE142" s="150">
        <f t="shared" si="14"/>
        <v>0</v>
      </c>
      <c r="BF142" s="150">
        <f t="shared" si="15"/>
        <v>0</v>
      </c>
      <c r="BG142" s="150">
        <f t="shared" si="16"/>
        <v>0</v>
      </c>
      <c r="BH142" s="150">
        <f t="shared" si="17"/>
        <v>0</v>
      </c>
      <c r="BI142" s="150">
        <f t="shared" si="18"/>
        <v>0</v>
      </c>
      <c r="BJ142" s="17" t="s">
        <v>83</v>
      </c>
      <c r="BK142" s="150">
        <f t="shared" si="19"/>
        <v>0</v>
      </c>
      <c r="BL142" s="17" t="s">
        <v>378</v>
      </c>
      <c r="BM142" s="149" t="s">
        <v>6044</v>
      </c>
    </row>
    <row r="143" spans="2:65" s="1" customFormat="1" ht="16.5" customHeight="1">
      <c r="B143" s="32"/>
      <c r="C143" s="138" t="s">
        <v>373</v>
      </c>
      <c r="D143" s="138" t="s">
        <v>298</v>
      </c>
      <c r="E143" s="139" t="s">
        <v>6045</v>
      </c>
      <c r="F143" s="140" t="s">
        <v>6046</v>
      </c>
      <c r="G143" s="141" t="s">
        <v>376</v>
      </c>
      <c r="H143" s="142">
        <v>3</v>
      </c>
      <c r="I143" s="143"/>
      <c r="J143" s="144">
        <f t="shared" si="10"/>
        <v>0</v>
      </c>
      <c r="K143" s="140" t="s">
        <v>302</v>
      </c>
      <c r="L143" s="32"/>
      <c r="M143" s="145" t="s">
        <v>1</v>
      </c>
      <c r="N143" s="146" t="s">
        <v>41</v>
      </c>
      <c r="P143" s="147">
        <f t="shared" si="11"/>
        <v>0</v>
      </c>
      <c r="Q143" s="147">
        <v>0</v>
      </c>
      <c r="R143" s="147">
        <f t="shared" si="12"/>
        <v>0</v>
      </c>
      <c r="S143" s="147">
        <v>0</v>
      </c>
      <c r="T143" s="148">
        <f t="shared" si="13"/>
        <v>0</v>
      </c>
      <c r="AR143" s="149" t="s">
        <v>378</v>
      </c>
      <c r="AT143" s="149" t="s">
        <v>298</v>
      </c>
      <c r="AU143" s="149" t="s">
        <v>83</v>
      </c>
      <c r="AY143" s="17" t="s">
        <v>296</v>
      </c>
      <c r="BE143" s="150">
        <f t="shared" si="14"/>
        <v>0</v>
      </c>
      <c r="BF143" s="150">
        <f t="shared" si="15"/>
        <v>0</v>
      </c>
      <c r="BG143" s="150">
        <f t="shared" si="16"/>
        <v>0</v>
      </c>
      <c r="BH143" s="150">
        <f t="shared" si="17"/>
        <v>0</v>
      </c>
      <c r="BI143" s="150">
        <f t="shared" si="18"/>
        <v>0</v>
      </c>
      <c r="BJ143" s="17" t="s">
        <v>83</v>
      </c>
      <c r="BK143" s="150">
        <f t="shared" si="19"/>
        <v>0</v>
      </c>
      <c r="BL143" s="17" t="s">
        <v>378</v>
      </c>
      <c r="BM143" s="149" t="s">
        <v>6047</v>
      </c>
    </row>
    <row r="144" spans="2:65" s="1" customFormat="1" ht="16.5" customHeight="1">
      <c r="B144" s="32"/>
      <c r="C144" s="138" t="s">
        <v>379</v>
      </c>
      <c r="D144" s="138" t="s">
        <v>298</v>
      </c>
      <c r="E144" s="139" t="s">
        <v>6048</v>
      </c>
      <c r="F144" s="140" t="s">
        <v>6049</v>
      </c>
      <c r="G144" s="141" t="s">
        <v>376</v>
      </c>
      <c r="H144" s="142">
        <v>1</v>
      </c>
      <c r="I144" s="143"/>
      <c r="J144" s="144">
        <f t="shared" si="10"/>
        <v>0</v>
      </c>
      <c r="K144" s="140" t="s">
        <v>302</v>
      </c>
      <c r="L144" s="32"/>
      <c r="M144" s="145" t="s">
        <v>1</v>
      </c>
      <c r="N144" s="146" t="s">
        <v>41</v>
      </c>
      <c r="P144" s="147">
        <f t="shared" si="11"/>
        <v>0</v>
      </c>
      <c r="Q144" s="147">
        <v>0</v>
      </c>
      <c r="R144" s="147">
        <f t="shared" si="12"/>
        <v>0</v>
      </c>
      <c r="S144" s="147">
        <v>0</v>
      </c>
      <c r="T144" s="148">
        <f t="shared" si="13"/>
        <v>0</v>
      </c>
      <c r="AR144" s="149" t="s">
        <v>378</v>
      </c>
      <c r="AT144" s="149" t="s">
        <v>298</v>
      </c>
      <c r="AU144" s="149" t="s">
        <v>83</v>
      </c>
      <c r="AY144" s="17" t="s">
        <v>296</v>
      </c>
      <c r="BE144" s="150">
        <f t="shared" si="14"/>
        <v>0</v>
      </c>
      <c r="BF144" s="150">
        <f t="shared" si="15"/>
        <v>0</v>
      </c>
      <c r="BG144" s="150">
        <f t="shared" si="16"/>
        <v>0</v>
      </c>
      <c r="BH144" s="150">
        <f t="shared" si="17"/>
        <v>0</v>
      </c>
      <c r="BI144" s="150">
        <f t="shared" si="18"/>
        <v>0</v>
      </c>
      <c r="BJ144" s="17" t="s">
        <v>83</v>
      </c>
      <c r="BK144" s="150">
        <f t="shared" si="19"/>
        <v>0</v>
      </c>
      <c r="BL144" s="17" t="s">
        <v>378</v>
      </c>
      <c r="BM144" s="149" t="s">
        <v>6050</v>
      </c>
    </row>
    <row r="145" spans="2:65" s="1" customFormat="1" ht="16.5" customHeight="1">
      <c r="B145" s="32"/>
      <c r="C145" s="138" t="s">
        <v>385</v>
      </c>
      <c r="D145" s="138" t="s">
        <v>298</v>
      </c>
      <c r="E145" s="139" t="s">
        <v>6051</v>
      </c>
      <c r="F145" s="140" t="s">
        <v>6052</v>
      </c>
      <c r="G145" s="141" t="s">
        <v>376</v>
      </c>
      <c r="H145" s="142">
        <v>3</v>
      </c>
      <c r="I145" s="143"/>
      <c r="J145" s="144">
        <f t="shared" si="10"/>
        <v>0</v>
      </c>
      <c r="K145" s="140" t="s">
        <v>302</v>
      </c>
      <c r="L145" s="32"/>
      <c r="M145" s="145" t="s">
        <v>1</v>
      </c>
      <c r="N145" s="146" t="s">
        <v>41</v>
      </c>
      <c r="P145" s="147">
        <f t="shared" si="11"/>
        <v>0</v>
      </c>
      <c r="Q145" s="147">
        <v>0</v>
      </c>
      <c r="R145" s="147">
        <f t="shared" si="12"/>
        <v>0</v>
      </c>
      <c r="S145" s="147">
        <v>0</v>
      </c>
      <c r="T145" s="148">
        <f t="shared" si="13"/>
        <v>0</v>
      </c>
      <c r="AR145" s="149" t="s">
        <v>378</v>
      </c>
      <c r="AT145" s="149" t="s">
        <v>298</v>
      </c>
      <c r="AU145" s="149" t="s">
        <v>83</v>
      </c>
      <c r="AY145" s="17" t="s">
        <v>296</v>
      </c>
      <c r="BE145" s="150">
        <f t="shared" si="14"/>
        <v>0</v>
      </c>
      <c r="BF145" s="150">
        <f t="shared" si="15"/>
        <v>0</v>
      </c>
      <c r="BG145" s="150">
        <f t="shared" si="16"/>
        <v>0</v>
      </c>
      <c r="BH145" s="150">
        <f t="shared" si="17"/>
        <v>0</v>
      </c>
      <c r="BI145" s="150">
        <f t="shared" si="18"/>
        <v>0</v>
      </c>
      <c r="BJ145" s="17" t="s">
        <v>83</v>
      </c>
      <c r="BK145" s="150">
        <f t="shared" si="19"/>
        <v>0</v>
      </c>
      <c r="BL145" s="17" t="s">
        <v>378</v>
      </c>
      <c r="BM145" s="149" t="s">
        <v>6053</v>
      </c>
    </row>
    <row r="146" spans="2:65" s="1" customFormat="1" ht="24.2" customHeight="1">
      <c r="B146" s="32"/>
      <c r="C146" s="138" t="s">
        <v>378</v>
      </c>
      <c r="D146" s="138" t="s">
        <v>298</v>
      </c>
      <c r="E146" s="139" t="s">
        <v>6054</v>
      </c>
      <c r="F146" s="140" t="s">
        <v>5823</v>
      </c>
      <c r="G146" s="141" t="s">
        <v>376</v>
      </c>
      <c r="H146" s="142">
        <v>2</v>
      </c>
      <c r="I146" s="143"/>
      <c r="J146" s="144">
        <f t="shared" si="10"/>
        <v>0</v>
      </c>
      <c r="K146" s="140" t="s">
        <v>4518</v>
      </c>
      <c r="L146" s="32"/>
      <c r="M146" s="145" t="s">
        <v>1</v>
      </c>
      <c r="N146" s="146" t="s">
        <v>41</v>
      </c>
      <c r="P146" s="147">
        <f t="shared" si="11"/>
        <v>0</v>
      </c>
      <c r="Q146" s="147">
        <v>0</v>
      </c>
      <c r="R146" s="147">
        <f t="shared" si="12"/>
        <v>0</v>
      </c>
      <c r="S146" s="147">
        <v>0</v>
      </c>
      <c r="T146" s="148">
        <f t="shared" si="13"/>
        <v>0</v>
      </c>
      <c r="AR146" s="149" t="s">
        <v>107</v>
      </c>
      <c r="AT146" s="149" t="s">
        <v>298</v>
      </c>
      <c r="AU146" s="149" t="s">
        <v>83</v>
      </c>
      <c r="AY146" s="17" t="s">
        <v>296</v>
      </c>
      <c r="BE146" s="150">
        <f t="shared" si="14"/>
        <v>0</v>
      </c>
      <c r="BF146" s="150">
        <f t="shared" si="15"/>
        <v>0</v>
      </c>
      <c r="BG146" s="150">
        <f t="shared" si="16"/>
        <v>0</v>
      </c>
      <c r="BH146" s="150">
        <f t="shared" si="17"/>
        <v>0</v>
      </c>
      <c r="BI146" s="150">
        <f t="shared" si="18"/>
        <v>0</v>
      </c>
      <c r="BJ146" s="17" t="s">
        <v>83</v>
      </c>
      <c r="BK146" s="150">
        <f t="shared" si="19"/>
        <v>0</v>
      </c>
      <c r="BL146" s="17" t="s">
        <v>107</v>
      </c>
      <c r="BM146" s="149" t="s">
        <v>6055</v>
      </c>
    </row>
    <row r="147" spans="2:65" s="11" customFormat="1" ht="25.9" customHeight="1">
      <c r="B147" s="126"/>
      <c r="D147" s="127" t="s">
        <v>75</v>
      </c>
      <c r="E147" s="128" t="s">
        <v>5769</v>
      </c>
      <c r="F147" s="128" t="s">
        <v>5731</v>
      </c>
      <c r="I147" s="129"/>
      <c r="J147" s="130">
        <f>BK147</f>
        <v>0</v>
      </c>
      <c r="L147" s="126"/>
      <c r="M147" s="131"/>
      <c r="P147" s="132">
        <f>P148</f>
        <v>0</v>
      </c>
      <c r="R147" s="132">
        <f>R148</f>
        <v>0</v>
      </c>
      <c r="T147" s="133">
        <f>T148</f>
        <v>0</v>
      </c>
      <c r="AR147" s="127" t="s">
        <v>83</v>
      </c>
      <c r="AT147" s="134" t="s">
        <v>75</v>
      </c>
      <c r="AU147" s="134" t="s">
        <v>76</v>
      </c>
      <c r="AY147" s="127" t="s">
        <v>296</v>
      </c>
      <c r="BK147" s="135">
        <f>BK148</f>
        <v>0</v>
      </c>
    </row>
    <row r="148" spans="2:65" s="1" customFormat="1" ht="24.2" customHeight="1">
      <c r="B148" s="32"/>
      <c r="C148" s="173" t="s">
        <v>393</v>
      </c>
      <c r="D148" s="173" t="s">
        <v>343</v>
      </c>
      <c r="E148" s="174" t="s">
        <v>6056</v>
      </c>
      <c r="F148" s="175" t="s">
        <v>6057</v>
      </c>
      <c r="G148" s="176" t="s">
        <v>1102</v>
      </c>
      <c r="H148" s="177">
        <v>1</v>
      </c>
      <c r="I148" s="178"/>
      <c r="J148" s="179">
        <f>ROUND(I148*H148,2)</f>
        <v>0</v>
      </c>
      <c r="K148" s="175" t="s">
        <v>1</v>
      </c>
      <c r="L148" s="180"/>
      <c r="M148" s="181" t="s">
        <v>1</v>
      </c>
      <c r="N148" s="182" t="s">
        <v>41</v>
      </c>
      <c r="P148" s="147">
        <f>O148*H148</f>
        <v>0</v>
      </c>
      <c r="Q148" s="147">
        <v>0</v>
      </c>
      <c r="R148" s="147">
        <f>Q148*H148</f>
        <v>0</v>
      </c>
      <c r="S148" s="147">
        <v>0</v>
      </c>
      <c r="T148" s="148">
        <f>S148*H148</f>
        <v>0</v>
      </c>
      <c r="AR148" s="149" t="s">
        <v>347</v>
      </c>
      <c r="AT148" s="149" t="s">
        <v>343</v>
      </c>
      <c r="AU148" s="149" t="s">
        <v>83</v>
      </c>
      <c r="AY148" s="17" t="s">
        <v>296</v>
      </c>
      <c r="BE148" s="150">
        <f>IF(N148="základní",J148,0)</f>
        <v>0</v>
      </c>
      <c r="BF148" s="150">
        <f>IF(N148="snížená",J148,0)</f>
        <v>0</v>
      </c>
      <c r="BG148" s="150">
        <f>IF(N148="zákl. přenesená",J148,0)</f>
        <v>0</v>
      </c>
      <c r="BH148" s="150">
        <f>IF(N148="sníž. přenesená",J148,0)</f>
        <v>0</v>
      </c>
      <c r="BI148" s="150">
        <f>IF(N148="nulová",J148,0)</f>
        <v>0</v>
      </c>
      <c r="BJ148" s="17" t="s">
        <v>83</v>
      </c>
      <c r="BK148" s="150">
        <f>ROUND(I148*H148,2)</f>
        <v>0</v>
      </c>
      <c r="BL148" s="17" t="s">
        <v>107</v>
      </c>
      <c r="BM148" s="149" t="s">
        <v>6058</v>
      </c>
    </row>
    <row r="149" spans="2:65" s="11" customFormat="1" ht="25.9" customHeight="1">
      <c r="B149" s="126"/>
      <c r="D149" s="127" t="s">
        <v>75</v>
      </c>
      <c r="E149" s="128" t="s">
        <v>5788</v>
      </c>
      <c r="F149" s="128" t="s">
        <v>158</v>
      </c>
      <c r="I149" s="129"/>
      <c r="J149" s="130">
        <f>BK149</f>
        <v>0</v>
      </c>
      <c r="L149" s="126"/>
      <c r="M149" s="131"/>
      <c r="P149" s="132">
        <f>SUM(P150:P152)</f>
        <v>0</v>
      </c>
      <c r="R149" s="132">
        <f>SUM(R150:R152)</f>
        <v>0</v>
      </c>
      <c r="T149" s="133">
        <f>SUM(T150:T152)</f>
        <v>0</v>
      </c>
      <c r="AR149" s="127" t="s">
        <v>83</v>
      </c>
      <c r="AT149" s="134" t="s">
        <v>75</v>
      </c>
      <c r="AU149" s="134" t="s">
        <v>76</v>
      </c>
      <c r="AY149" s="127" t="s">
        <v>296</v>
      </c>
      <c r="BK149" s="135">
        <f>SUM(BK150:BK152)</f>
        <v>0</v>
      </c>
    </row>
    <row r="150" spans="2:65" s="1" customFormat="1" ht="24.2" customHeight="1">
      <c r="B150" s="32"/>
      <c r="C150" s="138" t="s">
        <v>397</v>
      </c>
      <c r="D150" s="138" t="s">
        <v>298</v>
      </c>
      <c r="E150" s="139" t="s">
        <v>5999</v>
      </c>
      <c r="F150" s="140" t="s">
        <v>6000</v>
      </c>
      <c r="G150" s="141" t="s">
        <v>346</v>
      </c>
      <c r="H150" s="142">
        <v>0</v>
      </c>
      <c r="I150" s="143"/>
      <c r="J150" s="144">
        <f>ROUND(I150*H150,2)</f>
        <v>0</v>
      </c>
      <c r="K150" s="140" t="s">
        <v>302</v>
      </c>
      <c r="L150" s="32"/>
      <c r="M150" s="145" t="s">
        <v>1</v>
      </c>
      <c r="N150" s="146" t="s">
        <v>41</v>
      </c>
      <c r="P150" s="147">
        <f>O150*H150</f>
        <v>0</v>
      </c>
      <c r="Q150" s="147">
        <v>0</v>
      </c>
      <c r="R150" s="147">
        <f>Q150*H150</f>
        <v>0</v>
      </c>
      <c r="S150" s="147">
        <v>0</v>
      </c>
      <c r="T150" s="148">
        <f>S150*H150</f>
        <v>0</v>
      </c>
      <c r="AR150" s="149" t="s">
        <v>751</v>
      </c>
      <c r="AT150" s="149" t="s">
        <v>298</v>
      </c>
      <c r="AU150" s="149" t="s">
        <v>83</v>
      </c>
      <c r="AY150" s="17" t="s">
        <v>296</v>
      </c>
      <c r="BE150" s="150">
        <f>IF(N150="základní",J150,0)</f>
        <v>0</v>
      </c>
      <c r="BF150" s="150">
        <f>IF(N150="snížená",J150,0)</f>
        <v>0</v>
      </c>
      <c r="BG150" s="150">
        <f>IF(N150="zákl. přenesená",J150,0)</f>
        <v>0</v>
      </c>
      <c r="BH150" s="150">
        <f>IF(N150="sníž. přenesená",J150,0)</f>
        <v>0</v>
      </c>
      <c r="BI150" s="150">
        <f>IF(N150="nulová",J150,0)</f>
        <v>0</v>
      </c>
      <c r="BJ150" s="17" t="s">
        <v>83</v>
      </c>
      <c r="BK150" s="150">
        <f>ROUND(I150*H150,2)</f>
        <v>0</v>
      </c>
      <c r="BL150" s="17" t="s">
        <v>751</v>
      </c>
      <c r="BM150" s="149" t="s">
        <v>6059</v>
      </c>
    </row>
    <row r="151" spans="2:65" s="1" customFormat="1" ht="21.75" customHeight="1">
      <c r="B151" s="32"/>
      <c r="C151" s="138" t="s">
        <v>402</v>
      </c>
      <c r="D151" s="138" t="s">
        <v>298</v>
      </c>
      <c r="E151" s="139" t="s">
        <v>6002</v>
      </c>
      <c r="F151" s="140" t="s">
        <v>6003</v>
      </c>
      <c r="G151" s="141" t="s">
        <v>612</v>
      </c>
      <c r="H151" s="142">
        <v>0</v>
      </c>
      <c r="I151" s="143"/>
      <c r="J151" s="144">
        <f>ROUND(I151*H151,2)</f>
        <v>0</v>
      </c>
      <c r="K151" s="140" t="s">
        <v>302</v>
      </c>
      <c r="L151" s="32"/>
      <c r="M151" s="145" t="s">
        <v>1</v>
      </c>
      <c r="N151" s="146" t="s">
        <v>41</v>
      </c>
      <c r="P151" s="147">
        <f>O151*H151</f>
        <v>0</v>
      </c>
      <c r="Q151" s="147">
        <v>0</v>
      </c>
      <c r="R151" s="147">
        <f>Q151*H151</f>
        <v>0</v>
      </c>
      <c r="S151" s="147">
        <v>0</v>
      </c>
      <c r="T151" s="148">
        <f>S151*H151</f>
        <v>0</v>
      </c>
      <c r="AR151" s="149" t="s">
        <v>3953</v>
      </c>
      <c r="AT151" s="149" t="s">
        <v>298</v>
      </c>
      <c r="AU151" s="149" t="s">
        <v>83</v>
      </c>
      <c r="AY151" s="17" t="s">
        <v>296</v>
      </c>
      <c r="BE151" s="150">
        <f>IF(N151="základní",J151,0)</f>
        <v>0</v>
      </c>
      <c r="BF151" s="150">
        <f>IF(N151="snížená",J151,0)</f>
        <v>0</v>
      </c>
      <c r="BG151" s="150">
        <f>IF(N151="zákl. přenesená",J151,0)</f>
        <v>0</v>
      </c>
      <c r="BH151" s="150">
        <f>IF(N151="sníž. přenesená",J151,0)</f>
        <v>0</v>
      </c>
      <c r="BI151" s="150">
        <f>IF(N151="nulová",J151,0)</f>
        <v>0</v>
      </c>
      <c r="BJ151" s="17" t="s">
        <v>83</v>
      </c>
      <c r="BK151" s="150">
        <f>ROUND(I151*H151,2)</f>
        <v>0</v>
      </c>
      <c r="BL151" s="17" t="s">
        <v>3953</v>
      </c>
      <c r="BM151" s="149" t="s">
        <v>6060</v>
      </c>
    </row>
    <row r="152" spans="2:65" s="1" customFormat="1" ht="16.5" customHeight="1">
      <c r="B152" s="32"/>
      <c r="C152" s="138" t="s">
        <v>409</v>
      </c>
      <c r="D152" s="138" t="s">
        <v>298</v>
      </c>
      <c r="E152" s="139" t="s">
        <v>6005</v>
      </c>
      <c r="F152" s="140" t="s">
        <v>6006</v>
      </c>
      <c r="G152" s="141" t="s">
        <v>612</v>
      </c>
      <c r="H152" s="142">
        <v>0</v>
      </c>
      <c r="I152" s="143"/>
      <c r="J152" s="144">
        <f>ROUND(I152*H152,2)</f>
        <v>0</v>
      </c>
      <c r="K152" s="140" t="s">
        <v>302</v>
      </c>
      <c r="L152" s="32"/>
      <c r="M152" s="190" t="s">
        <v>1</v>
      </c>
      <c r="N152" s="191" t="s">
        <v>41</v>
      </c>
      <c r="O152" s="192"/>
      <c r="P152" s="193">
        <f>O152*H152</f>
        <v>0</v>
      </c>
      <c r="Q152" s="193">
        <v>0</v>
      </c>
      <c r="R152" s="193">
        <f>Q152*H152</f>
        <v>0</v>
      </c>
      <c r="S152" s="193">
        <v>0</v>
      </c>
      <c r="T152" s="194">
        <f>S152*H152</f>
        <v>0</v>
      </c>
      <c r="AR152" s="149" t="s">
        <v>3953</v>
      </c>
      <c r="AT152" s="149" t="s">
        <v>298</v>
      </c>
      <c r="AU152" s="149" t="s">
        <v>83</v>
      </c>
      <c r="AY152" s="17" t="s">
        <v>296</v>
      </c>
      <c r="BE152" s="150">
        <f>IF(N152="základní",J152,0)</f>
        <v>0</v>
      </c>
      <c r="BF152" s="150">
        <f>IF(N152="snížená",J152,0)</f>
        <v>0</v>
      </c>
      <c r="BG152" s="150">
        <f>IF(N152="zákl. přenesená",J152,0)</f>
        <v>0</v>
      </c>
      <c r="BH152" s="150">
        <f>IF(N152="sníž. přenesená",J152,0)</f>
        <v>0</v>
      </c>
      <c r="BI152" s="150">
        <f>IF(N152="nulová",J152,0)</f>
        <v>0</v>
      </c>
      <c r="BJ152" s="17" t="s">
        <v>83</v>
      </c>
      <c r="BK152" s="150">
        <f>ROUND(I152*H152,2)</f>
        <v>0</v>
      </c>
      <c r="BL152" s="17" t="s">
        <v>3953</v>
      </c>
      <c r="BM152" s="149" t="s">
        <v>6061</v>
      </c>
    </row>
    <row r="153" spans="2:65" s="1" customFormat="1" ht="7.15" customHeight="1">
      <c r="B153" s="44"/>
      <c r="C153" s="45"/>
      <c r="D153" s="45"/>
      <c r="E153" s="45"/>
      <c r="F153" s="45"/>
      <c r="G153" s="45"/>
      <c r="H153" s="45"/>
      <c r="I153" s="45"/>
      <c r="J153" s="45"/>
      <c r="K153" s="45"/>
      <c r="L153" s="32"/>
    </row>
  </sheetData>
  <sheetProtection algorithmName="SHA-512" hashValue="3v6TKRUkUXp4sNxA876rOQ5E5g2kAhGqTauQ2pr+XYOMIasu8YZgMPTxoyx74TMM+wyy1jVpXmNSsqET1TFCNA==" saltValue="1XsrFGh4EagGcoziB2pa6Q==" spinCount="100000" sheet="1" objects="1" scenarios="1" formatColumns="0" formatRows="0" autoFilter="0"/>
  <autoFilter ref="C127:K152"/>
  <mergeCells count="15">
    <mergeCell ref="E114:H114"/>
    <mergeCell ref="E118:H118"/>
    <mergeCell ref="E116:H116"/>
    <mergeCell ref="E120:H120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75"/>
  <sheetViews>
    <sheetView showGridLines="0" topLeftCell="A129" workbookViewId="0">
      <selection activeCell="H141" sqref="H141"/>
    </sheetView>
  </sheetViews>
  <sheetFormatPr defaultRowHeight="11.25"/>
  <cols>
    <col min="1" max="1" width="8.33203125" customWidth="1"/>
    <col min="2" max="2" width="1.33203125" customWidth="1"/>
    <col min="3" max="3" width="4.1640625" customWidth="1"/>
    <col min="4" max="4" width="4.33203125" customWidth="1"/>
    <col min="5" max="5" width="17.1640625" customWidth="1"/>
    <col min="6" max="6" width="50.6640625" customWidth="1"/>
    <col min="7" max="7" width="7.5" customWidth="1"/>
    <col min="8" max="8" width="14" customWidth="1"/>
    <col min="9" max="9" width="15.6640625" customWidth="1"/>
    <col min="10" max="11" width="22.33203125" customWidth="1"/>
    <col min="12" max="12" width="9.33203125" customWidth="1"/>
    <col min="13" max="13" width="10.66406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.15" customHeight="1"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7" t="s">
        <v>144</v>
      </c>
    </row>
    <row r="3" spans="2:46" ht="7.1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ht="25.15" customHeight="1">
      <c r="B4" s="20"/>
      <c r="D4" s="21" t="s">
        <v>182</v>
      </c>
      <c r="L4" s="20"/>
      <c r="M4" s="94" t="s">
        <v>10</v>
      </c>
      <c r="AT4" s="17" t="s">
        <v>4</v>
      </c>
    </row>
    <row r="5" spans="2:46" ht="7.15" customHeight="1">
      <c r="B5" s="20"/>
      <c r="L5" s="20"/>
    </row>
    <row r="6" spans="2:46" ht="12" customHeight="1">
      <c r="B6" s="20"/>
      <c r="D6" s="27" t="s">
        <v>16</v>
      </c>
      <c r="L6" s="20"/>
    </row>
    <row r="7" spans="2:46" ht="16.5" customHeight="1">
      <c r="B7" s="20"/>
      <c r="E7" s="249" t="str">
        <f>'Rekapitulace stavby'!K6</f>
        <v>Pobytová odlehčovací služba Zábřeh - Sušilova</v>
      </c>
      <c r="F7" s="250"/>
      <c r="G7" s="250"/>
      <c r="H7" s="250"/>
      <c r="L7" s="20"/>
    </row>
    <row r="8" spans="2:46" ht="12.75">
      <c r="B8" s="20"/>
      <c r="D8" s="27" t="s">
        <v>191</v>
      </c>
      <c r="L8" s="20"/>
    </row>
    <row r="9" spans="2:46" ht="16.5" customHeight="1">
      <c r="B9" s="20"/>
      <c r="E9" s="249" t="s">
        <v>194</v>
      </c>
      <c r="F9" s="209"/>
      <c r="G9" s="209"/>
      <c r="H9" s="209"/>
      <c r="L9" s="20"/>
    </row>
    <row r="10" spans="2:46" ht="12" customHeight="1">
      <c r="B10" s="20"/>
      <c r="D10" s="27" t="s">
        <v>3006</v>
      </c>
      <c r="L10" s="20"/>
    </row>
    <row r="11" spans="2:46" s="1" customFormat="1" ht="16.5" customHeight="1">
      <c r="B11" s="32"/>
      <c r="E11" s="231" t="s">
        <v>5587</v>
      </c>
      <c r="F11" s="248"/>
      <c r="G11" s="248"/>
      <c r="H11" s="248"/>
      <c r="L11" s="32"/>
    </row>
    <row r="12" spans="2:46" s="1" customFormat="1" ht="12" customHeight="1">
      <c r="B12" s="32"/>
      <c r="D12" s="27" t="s">
        <v>3008</v>
      </c>
      <c r="L12" s="32"/>
    </row>
    <row r="13" spans="2:46" s="1" customFormat="1" ht="16.5" customHeight="1">
      <c r="B13" s="32"/>
      <c r="E13" s="243" t="s">
        <v>6062</v>
      </c>
      <c r="F13" s="248"/>
      <c r="G13" s="248"/>
      <c r="H13" s="248"/>
      <c r="L13" s="32"/>
    </row>
    <row r="14" spans="2:46" s="1" customFormat="1">
      <c r="B14" s="32"/>
      <c r="L14" s="32"/>
    </row>
    <row r="15" spans="2:46" s="1" customFormat="1" ht="12" customHeight="1">
      <c r="B15" s="32"/>
      <c r="D15" s="27" t="s">
        <v>18</v>
      </c>
      <c r="F15" s="25" t="s">
        <v>1</v>
      </c>
      <c r="I15" s="27" t="s">
        <v>19</v>
      </c>
      <c r="J15" s="25" t="s">
        <v>1</v>
      </c>
      <c r="L15" s="32"/>
    </row>
    <row r="16" spans="2:46" s="1" customFormat="1" ht="12" customHeight="1">
      <c r="B16" s="32"/>
      <c r="D16" s="27" t="s">
        <v>20</v>
      </c>
      <c r="F16" s="25" t="s">
        <v>21</v>
      </c>
      <c r="I16" s="27" t="s">
        <v>22</v>
      </c>
      <c r="J16" s="52" t="str">
        <f>'Rekapitulace stavby'!AN8</f>
        <v>5. 7. 2024</v>
      </c>
      <c r="L16" s="32"/>
    </row>
    <row r="17" spans="2:12" s="1" customFormat="1" ht="10.9" customHeight="1">
      <c r="B17" s="32"/>
      <c r="L17" s="32"/>
    </row>
    <row r="18" spans="2:12" s="1" customFormat="1" ht="12" customHeight="1">
      <c r="B18" s="32"/>
      <c r="D18" s="27" t="s">
        <v>24</v>
      </c>
      <c r="I18" s="27" t="s">
        <v>25</v>
      </c>
      <c r="J18" s="25" t="s">
        <v>1</v>
      </c>
      <c r="L18" s="32"/>
    </row>
    <row r="19" spans="2:12" s="1" customFormat="1" ht="18" customHeight="1">
      <c r="B19" s="32"/>
      <c r="E19" s="25" t="s">
        <v>26</v>
      </c>
      <c r="I19" s="27" t="s">
        <v>27</v>
      </c>
      <c r="J19" s="25" t="s">
        <v>1</v>
      </c>
      <c r="L19" s="32"/>
    </row>
    <row r="20" spans="2:12" s="1" customFormat="1" ht="7.15" customHeight="1">
      <c r="B20" s="32"/>
      <c r="L20" s="32"/>
    </row>
    <row r="21" spans="2:12" s="1" customFormat="1" ht="12" customHeight="1">
      <c r="B21" s="32"/>
      <c r="D21" s="27" t="s">
        <v>28</v>
      </c>
      <c r="I21" s="27" t="s">
        <v>25</v>
      </c>
      <c r="J21" s="28" t="str">
        <f>'Rekapitulace stavby'!AN13</f>
        <v>Vyplň údaj</v>
      </c>
      <c r="L21" s="32"/>
    </row>
    <row r="22" spans="2:12" s="1" customFormat="1" ht="18" customHeight="1">
      <c r="B22" s="32"/>
      <c r="E22" s="251" t="str">
        <f>'Rekapitulace stavby'!E14</f>
        <v>Vyplň údaj</v>
      </c>
      <c r="F22" s="213"/>
      <c r="G22" s="213"/>
      <c r="H22" s="213"/>
      <c r="I22" s="27" t="s">
        <v>27</v>
      </c>
      <c r="J22" s="28" t="str">
        <f>'Rekapitulace stavby'!AN14</f>
        <v>Vyplň údaj</v>
      </c>
      <c r="L22" s="32"/>
    </row>
    <row r="23" spans="2:12" s="1" customFormat="1" ht="7.15" customHeight="1">
      <c r="B23" s="32"/>
      <c r="L23" s="32"/>
    </row>
    <row r="24" spans="2:12" s="1" customFormat="1" ht="12" customHeight="1">
      <c r="B24" s="32"/>
      <c r="D24" s="27" t="s">
        <v>30</v>
      </c>
      <c r="I24" s="27" t="s">
        <v>25</v>
      </c>
      <c r="J24" s="25" t="s">
        <v>1</v>
      </c>
      <c r="L24" s="32"/>
    </row>
    <row r="25" spans="2:12" s="1" customFormat="1" ht="18" customHeight="1">
      <c r="B25" s="32"/>
      <c r="E25" s="25" t="s">
        <v>31</v>
      </c>
      <c r="I25" s="27" t="s">
        <v>27</v>
      </c>
      <c r="J25" s="25" t="s">
        <v>1</v>
      </c>
      <c r="L25" s="32"/>
    </row>
    <row r="26" spans="2:12" s="1" customFormat="1" ht="7.15" customHeight="1">
      <c r="B26" s="32"/>
      <c r="L26" s="32"/>
    </row>
    <row r="27" spans="2:12" s="1" customFormat="1" ht="12" customHeight="1">
      <c r="B27" s="32"/>
      <c r="D27" s="27" t="s">
        <v>33</v>
      </c>
      <c r="I27" s="27" t="s">
        <v>25</v>
      </c>
      <c r="J27" s="25" t="s">
        <v>1</v>
      </c>
      <c r="L27" s="32"/>
    </row>
    <row r="28" spans="2:12" s="1" customFormat="1" ht="18" customHeight="1">
      <c r="B28" s="32"/>
      <c r="E28" s="25" t="s">
        <v>5589</v>
      </c>
      <c r="I28" s="27" t="s">
        <v>27</v>
      </c>
      <c r="J28" s="25" t="s">
        <v>1</v>
      </c>
      <c r="L28" s="32"/>
    </row>
    <row r="29" spans="2:12" s="1" customFormat="1" ht="7.15" customHeight="1">
      <c r="B29" s="32"/>
      <c r="L29" s="32"/>
    </row>
    <row r="30" spans="2:12" s="1" customFormat="1" ht="12" customHeight="1">
      <c r="B30" s="32"/>
      <c r="D30" s="27" t="s">
        <v>35</v>
      </c>
      <c r="L30" s="32"/>
    </row>
    <row r="31" spans="2:12" s="7" customFormat="1" ht="16.5" customHeight="1">
      <c r="B31" s="95"/>
      <c r="E31" s="217" t="s">
        <v>1</v>
      </c>
      <c r="F31" s="217"/>
      <c r="G31" s="217"/>
      <c r="H31" s="217"/>
      <c r="L31" s="95"/>
    </row>
    <row r="32" spans="2:12" s="1" customFormat="1" ht="7.15" customHeight="1">
      <c r="B32" s="32"/>
      <c r="L32" s="32"/>
    </row>
    <row r="33" spans="2:12" s="1" customFormat="1" ht="7.1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25.35" customHeight="1">
      <c r="B34" s="32"/>
      <c r="D34" s="97" t="s">
        <v>36</v>
      </c>
      <c r="J34" s="66">
        <f>ROUND(J127, 2)</f>
        <v>0</v>
      </c>
      <c r="L34" s="32"/>
    </row>
    <row r="35" spans="2:12" s="1" customFormat="1" ht="7.15" customHeight="1">
      <c r="B35" s="32"/>
      <c r="D35" s="53"/>
      <c r="E35" s="53"/>
      <c r="F35" s="53"/>
      <c r="G35" s="53"/>
      <c r="H35" s="53"/>
      <c r="I35" s="53"/>
      <c r="J35" s="53"/>
      <c r="K35" s="53"/>
      <c r="L35" s="32"/>
    </row>
    <row r="36" spans="2:12" s="1" customFormat="1" ht="14.45" customHeight="1">
      <c r="B36" s="32"/>
      <c r="F36" s="35" t="s">
        <v>38</v>
      </c>
      <c r="I36" s="35" t="s">
        <v>37</v>
      </c>
      <c r="J36" s="35" t="s">
        <v>39</v>
      </c>
      <c r="L36" s="32"/>
    </row>
    <row r="37" spans="2:12" s="1" customFormat="1" ht="14.45" customHeight="1">
      <c r="B37" s="32"/>
      <c r="D37" s="55" t="s">
        <v>40</v>
      </c>
      <c r="E37" s="27" t="s">
        <v>41</v>
      </c>
      <c r="F37" s="86">
        <f>ROUND((SUM(BE127:BE174)),  2)</f>
        <v>0</v>
      </c>
      <c r="I37" s="98">
        <v>0.21</v>
      </c>
      <c r="J37" s="86">
        <f>ROUND(((SUM(BE127:BE174))*I37),  2)</f>
        <v>0</v>
      </c>
      <c r="L37" s="32"/>
    </row>
    <row r="38" spans="2:12" s="1" customFormat="1" ht="14.45" customHeight="1">
      <c r="B38" s="32"/>
      <c r="E38" s="27" t="s">
        <v>42</v>
      </c>
      <c r="F38" s="86">
        <f>ROUND((SUM(BF127:BF174)),  2)</f>
        <v>0</v>
      </c>
      <c r="I38" s="98">
        <v>0.12</v>
      </c>
      <c r="J38" s="86">
        <f>ROUND(((SUM(BF127:BF174))*I38),  2)</f>
        <v>0</v>
      </c>
      <c r="L38" s="32"/>
    </row>
    <row r="39" spans="2:12" s="1" customFormat="1" ht="14.45" hidden="1" customHeight="1">
      <c r="B39" s="32"/>
      <c r="E39" s="27" t="s">
        <v>43</v>
      </c>
      <c r="F39" s="86">
        <f>ROUND((SUM(BG127:BG174)),  2)</f>
        <v>0</v>
      </c>
      <c r="I39" s="98">
        <v>0.21</v>
      </c>
      <c r="J39" s="86">
        <f>0</f>
        <v>0</v>
      </c>
      <c r="L39" s="32"/>
    </row>
    <row r="40" spans="2:12" s="1" customFormat="1" ht="14.45" hidden="1" customHeight="1">
      <c r="B40" s="32"/>
      <c r="E40" s="27" t="s">
        <v>44</v>
      </c>
      <c r="F40" s="86">
        <f>ROUND((SUM(BH127:BH174)),  2)</f>
        <v>0</v>
      </c>
      <c r="I40" s="98">
        <v>0.12</v>
      </c>
      <c r="J40" s="86">
        <f>0</f>
        <v>0</v>
      </c>
      <c r="L40" s="32"/>
    </row>
    <row r="41" spans="2:12" s="1" customFormat="1" ht="14.45" hidden="1" customHeight="1">
      <c r="B41" s="32"/>
      <c r="E41" s="27" t="s">
        <v>45</v>
      </c>
      <c r="F41" s="86">
        <f>ROUND((SUM(BI127:BI174)),  2)</f>
        <v>0</v>
      </c>
      <c r="I41" s="98">
        <v>0</v>
      </c>
      <c r="J41" s="86">
        <f>0</f>
        <v>0</v>
      </c>
      <c r="L41" s="32"/>
    </row>
    <row r="42" spans="2:12" s="1" customFormat="1" ht="7.15" customHeight="1">
      <c r="B42" s="32"/>
      <c r="L42" s="32"/>
    </row>
    <row r="43" spans="2:12" s="1" customFormat="1" ht="25.35" customHeight="1">
      <c r="B43" s="32"/>
      <c r="C43" s="99"/>
      <c r="D43" s="100" t="s">
        <v>46</v>
      </c>
      <c r="E43" s="57"/>
      <c r="F43" s="57"/>
      <c r="G43" s="101" t="s">
        <v>47</v>
      </c>
      <c r="H43" s="102" t="s">
        <v>48</v>
      </c>
      <c r="I43" s="57"/>
      <c r="J43" s="103">
        <f>SUM(J34:J41)</f>
        <v>0</v>
      </c>
      <c r="K43" s="104"/>
      <c r="L43" s="32"/>
    </row>
    <row r="44" spans="2:12" s="1" customFormat="1" ht="14.45" customHeight="1">
      <c r="B44" s="32"/>
      <c r="L44" s="32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42"/>
      <c r="J50" s="42"/>
      <c r="K50" s="42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3" t="s">
        <v>51</v>
      </c>
      <c r="E61" s="34"/>
      <c r="F61" s="105" t="s">
        <v>52</v>
      </c>
      <c r="G61" s="43" t="s">
        <v>51</v>
      </c>
      <c r="H61" s="34"/>
      <c r="I61" s="34"/>
      <c r="J61" s="106" t="s">
        <v>52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42"/>
      <c r="J65" s="42"/>
      <c r="K65" s="42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3" t="s">
        <v>51</v>
      </c>
      <c r="E76" s="34"/>
      <c r="F76" s="105" t="s">
        <v>52</v>
      </c>
      <c r="G76" s="43" t="s">
        <v>51</v>
      </c>
      <c r="H76" s="34"/>
      <c r="I76" s="34"/>
      <c r="J76" s="106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7.1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5.15" customHeight="1">
      <c r="B82" s="32"/>
      <c r="C82" s="21" t="s">
        <v>249</v>
      </c>
      <c r="L82" s="32"/>
    </row>
    <row r="83" spans="2:12" s="1" customFormat="1" ht="7.1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49" t="str">
        <f>E7</f>
        <v>Pobytová odlehčovací služba Zábřeh - Sušilova</v>
      </c>
      <c r="F85" s="250"/>
      <c r="G85" s="250"/>
      <c r="H85" s="250"/>
      <c r="L85" s="32"/>
    </row>
    <row r="86" spans="2:12" ht="12" customHeight="1">
      <c r="B86" s="20"/>
      <c r="C86" s="27" t="s">
        <v>191</v>
      </c>
      <c r="L86" s="20"/>
    </row>
    <row r="87" spans="2:12" ht="16.5" customHeight="1">
      <c r="B87" s="20"/>
      <c r="E87" s="249" t="s">
        <v>194</v>
      </c>
      <c r="F87" s="209"/>
      <c r="G87" s="209"/>
      <c r="H87" s="209"/>
      <c r="L87" s="20"/>
    </row>
    <row r="88" spans="2:12" ht="12" customHeight="1">
      <c r="B88" s="20"/>
      <c r="C88" s="27" t="s">
        <v>3006</v>
      </c>
      <c r="L88" s="20"/>
    </row>
    <row r="89" spans="2:12" s="1" customFormat="1" ht="16.5" customHeight="1">
      <c r="B89" s="32"/>
      <c r="E89" s="231" t="s">
        <v>5587</v>
      </c>
      <c r="F89" s="248"/>
      <c r="G89" s="248"/>
      <c r="H89" s="248"/>
      <c r="L89" s="32"/>
    </row>
    <row r="90" spans="2:12" s="1" customFormat="1" ht="12" customHeight="1">
      <c r="B90" s="32"/>
      <c r="C90" s="27" t="s">
        <v>3008</v>
      </c>
      <c r="L90" s="32"/>
    </row>
    <row r="91" spans="2:12" s="1" customFormat="1" ht="16.5" customHeight="1">
      <c r="B91" s="32"/>
      <c r="E91" s="243" t="str">
        <f>E13</f>
        <v>004 - STA - Společná televizní anténa</v>
      </c>
      <c r="F91" s="248"/>
      <c r="G91" s="248"/>
      <c r="H91" s="248"/>
      <c r="L91" s="32"/>
    </row>
    <row r="92" spans="2:12" s="1" customFormat="1" ht="7.15" customHeight="1">
      <c r="B92" s="32"/>
      <c r="L92" s="32"/>
    </row>
    <row r="93" spans="2:12" s="1" customFormat="1" ht="12" customHeight="1">
      <c r="B93" s="32"/>
      <c r="C93" s="27" t="s">
        <v>20</v>
      </c>
      <c r="F93" s="25" t="str">
        <f>F16</f>
        <v xml:space="preserve"> Zábřeh, Sušilova 1375/41</v>
      </c>
      <c r="I93" s="27" t="s">
        <v>22</v>
      </c>
      <c r="J93" s="52" t="str">
        <f>IF(J16="","",J16)</f>
        <v>5. 7. 2024</v>
      </c>
      <c r="L93" s="32"/>
    </row>
    <row r="94" spans="2:12" s="1" customFormat="1" ht="7.15" customHeight="1">
      <c r="B94" s="32"/>
      <c r="L94" s="32"/>
    </row>
    <row r="95" spans="2:12" s="1" customFormat="1" ht="25.7" customHeight="1">
      <c r="B95" s="32"/>
      <c r="C95" s="27" t="s">
        <v>24</v>
      </c>
      <c r="F95" s="25" t="str">
        <f>E19</f>
        <v>Město Zábřeh</v>
      </c>
      <c r="I95" s="27" t="s">
        <v>30</v>
      </c>
      <c r="J95" s="30" t="str">
        <f>E25</f>
        <v>Ing. arch. Josef Hlavatý</v>
      </c>
      <c r="L95" s="32"/>
    </row>
    <row r="96" spans="2:12" s="1" customFormat="1" ht="15.2" customHeight="1">
      <c r="B96" s="32"/>
      <c r="C96" s="27" t="s">
        <v>28</v>
      </c>
      <c r="F96" s="25" t="str">
        <f>IF(E22="","",E22)</f>
        <v>Vyplň údaj</v>
      </c>
      <c r="I96" s="27" t="s">
        <v>33</v>
      </c>
      <c r="J96" s="30" t="str">
        <f>E28</f>
        <v xml:space="preserve"> </v>
      </c>
      <c r="L96" s="32"/>
    </row>
    <row r="97" spans="2:47" s="1" customFormat="1" ht="10.15" customHeight="1">
      <c r="B97" s="32"/>
      <c r="L97" s="32"/>
    </row>
    <row r="98" spans="2:47" s="1" customFormat="1" ht="29.25" customHeight="1">
      <c r="B98" s="32"/>
      <c r="C98" s="107" t="s">
        <v>250</v>
      </c>
      <c r="D98" s="99"/>
      <c r="E98" s="99"/>
      <c r="F98" s="99"/>
      <c r="G98" s="99"/>
      <c r="H98" s="99"/>
      <c r="I98" s="99"/>
      <c r="J98" s="108" t="s">
        <v>251</v>
      </c>
      <c r="K98" s="99"/>
      <c r="L98" s="32"/>
    </row>
    <row r="99" spans="2:47" s="1" customFormat="1" ht="10.15" customHeight="1">
      <c r="B99" s="32"/>
      <c r="L99" s="32"/>
    </row>
    <row r="100" spans="2:47" s="1" customFormat="1" ht="22.9" customHeight="1">
      <c r="B100" s="32"/>
      <c r="C100" s="109" t="s">
        <v>252</v>
      </c>
      <c r="J100" s="66">
        <f>J127</f>
        <v>0</v>
      </c>
      <c r="L100" s="32"/>
      <c r="AU100" s="17" t="s">
        <v>253</v>
      </c>
    </row>
    <row r="101" spans="2:47" s="8" customFormat="1" ht="25.15" customHeight="1">
      <c r="B101" s="110"/>
      <c r="D101" s="111" t="s">
        <v>5826</v>
      </c>
      <c r="E101" s="112"/>
      <c r="F101" s="112"/>
      <c r="G101" s="112"/>
      <c r="H101" s="112"/>
      <c r="I101" s="112"/>
      <c r="J101" s="113">
        <f>J128</f>
        <v>0</v>
      </c>
      <c r="L101" s="110"/>
    </row>
    <row r="102" spans="2:47" s="8" customFormat="1" ht="25.15" customHeight="1">
      <c r="B102" s="110"/>
      <c r="D102" s="111" t="s">
        <v>5833</v>
      </c>
      <c r="E102" s="112"/>
      <c r="F102" s="112"/>
      <c r="G102" s="112"/>
      <c r="H102" s="112"/>
      <c r="I102" s="112"/>
      <c r="J102" s="113">
        <f>J145</f>
        <v>0</v>
      </c>
      <c r="L102" s="110"/>
    </row>
    <row r="103" spans="2:47" s="8" customFormat="1" ht="25.15" customHeight="1">
      <c r="B103" s="110"/>
      <c r="D103" s="111" t="s">
        <v>5834</v>
      </c>
      <c r="E103" s="112"/>
      <c r="F103" s="112"/>
      <c r="G103" s="112"/>
      <c r="H103" s="112"/>
      <c r="I103" s="112"/>
      <c r="J103" s="113">
        <f>J155</f>
        <v>0</v>
      </c>
      <c r="L103" s="110"/>
    </row>
    <row r="104" spans="2:47" s="1" customFormat="1" ht="21.75" customHeight="1">
      <c r="B104" s="32"/>
      <c r="L104" s="32"/>
    </row>
    <row r="105" spans="2:47" s="1" customFormat="1" ht="7.15" customHeight="1"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32"/>
    </row>
    <row r="109" spans="2:47" s="1" customFormat="1" ht="7.15" customHeight="1"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32"/>
    </row>
    <row r="110" spans="2:47" s="1" customFormat="1" ht="25.15" customHeight="1">
      <c r="B110" s="32"/>
      <c r="C110" s="21" t="s">
        <v>281</v>
      </c>
      <c r="L110" s="32"/>
    </row>
    <row r="111" spans="2:47" s="1" customFormat="1" ht="7.15" customHeight="1">
      <c r="B111" s="32"/>
      <c r="L111" s="32"/>
    </row>
    <row r="112" spans="2:47" s="1" customFormat="1" ht="12" customHeight="1">
      <c r="B112" s="32"/>
      <c r="C112" s="27" t="s">
        <v>16</v>
      </c>
      <c r="L112" s="32"/>
    </row>
    <row r="113" spans="2:63" s="1" customFormat="1" ht="16.5" customHeight="1">
      <c r="B113" s="32"/>
      <c r="E113" s="249" t="str">
        <f>E7</f>
        <v>Pobytová odlehčovací služba Zábřeh - Sušilova</v>
      </c>
      <c r="F113" s="250"/>
      <c r="G113" s="250"/>
      <c r="H113" s="250"/>
      <c r="L113" s="32"/>
    </row>
    <row r="114" spans="2:63" ht="12" customHeight="1">
      <c r="B114" s="20"/>
      <c r="C114" s="27" t="s">
        <v>191</v>
      </c>
      <c r="L114" s="20"/>
    </row>
    <row r="115" spans="2:63" ht="16.5" customHeight="1">
      <c r="B115" s="20"/>
      <c r="E115" s="249" t="s">
        <v>194</v>
      </c>
      <c r="F115" s="209"/>
      <c r="G115" s="209"/>
      <c r="H115" s="209"/>
      <c r="L115" s="20"/>
    </row>
    <row r="116" spans="2:63" ht="12" customHeight="1">
      <c r="B116" s="20"/>
      <c r="C116" s="27" t="s">
        <v>3006</v>
      </c>
      <c r="L116" s="20"/>
    </row>
    <row r="117" spans="2:63" s="1" customFormat="1" ht="16.5" customHeight="1">
      <c r="B117" s="32"/>
      <c r="E117" s="231" t="s">
        <v>5587</v>
      </c>
      <c r="F117" s="248"/>
      <c r="G117" s="248"/>
      <c r="H117" s="248"/>
      <c r="L117" s="32"/>
    </row>
    <row r="118" spans="2:63" s="1" customFormat="1" ht="12" customHeight="1">
      <c r="B118" s="32"/>
      <c r="C118" s="27" t="s">
        <v>3008</v>
      </c>
      <c r="L118" s="32"/>
    </row>
    <row r="119" spans="2:63" s="1" customFormat="1" ht="16.5" customHeight="1">
      <c r="B119" s="32"/>
      <c r="E119" s="243" t="str">
        <f>E13</f>
        <v>004 - STA - Společná televizní anténa</v>
      </c>
      <c r="F119" s="248"/>
      <c r="G119" s="248"/>
      <c r="H119" s="248"/>
      <c r="L119" s="32"/>
    </row>
    <row r="120" spans="2:63" s="1" customFormat="1" ht="7.15" customHeight="1">
      <c r="B120" s="32"/>
      <c r="L120" s="32"/>
    </row>
    <row r="121" spans="2:63" s="1" customFormat="1" ht="12" customHeight="1">
      <c r="B121" s="32"/>
      <c r="C121" s="27" t="s">
        <v>20</v>
      </c>
      <c r="F121" s="25" t="str">
        <f>F16</f>
        <v xml:space="preserve"> Zábřeh, Sušilova 1375/41</v>
      </c>
      <c r="I121" s="27" t="s">
        <v>22</v>
      </c>
      <c r="J121" s="52" t="str">
        <f>IF(J16="","",J16)</f>
        <v>5. 7. 2024</v>
      </c>
      <c r="L121" s="32"/>
    </row>
    <row r="122" spans="2:63" s="1" customFormat="1" ht="7.15" customHeight="1">
      <c r="B122" s="32"/>
      <c r="L122" s="32"/>
    </row>
    <row r="123" spans="2:63" s="1" customFormat="1" ht="25.7" customHeight="1">
      <c r="B123" s="32"/>
      <c r="C123" s="27" t="s">
        <v>24</v>
      </c>
      <c r="F123" s="25" t="str">
        <f>E19</f>
        <v>Město Zábřeh</v>
      </c>
      <c r="I123" s="27" t="s">
        <v>30</v>
      </c>
      <c r="J123" s="30" t="str">
        <f>E25</f>
        <v>Ing. arch. Josef Hlavatý</v>
      </c>
      <c r="L123" s="32"/>
    </row>
    <row r="124" spans="2:63" s="1" customFormat="1" ht="15.2" customHeight="1">
      <c r="B124" s="32"/>
      <c r="C124" s="27" t="s">
        <v>28</v>
      </c>
      <c r="F124" s="25" t="str">
        <f>IF(E22="","",E22)</f>
        <v>Vyplň údaj</v>
      </c>
      <c r="I124" s="27" t="s">
        <v>33</v>
      </c>
      <c r="J124" s="30" t="str">
        <f>E28</f>
        <v xml:space="preserve"> </v>
      </c>
      <c r="L124" s="32"/>
    </row>
    <row r="125" spans="2:63" s="1" customFormat="1" ht="10.15" customHeight="1">
      <c r="B125" s="32"/>
      <c r="L125" s="32"/>
    </row>
    <row r="126" spans="2:63" s="10" customFormat="1" ht="29.25" customHeight="1">
      <c r="B126" s="118"/>
      <c r="C126" s="119" t="s">
        <v>282</v>
      </c>
      <c r="D126" s="120" t="s">
        <v>61</v>
      </c>
      <c r="E126" s="120" t="s">
        <v>57</v>
      </c>
      <c r="F126" s="120" t="s">
        <v>58</v>
      </c>
      <c r="G126" s="120" t="s">
        <v>283</v>
      </c>
      <c r="H126" s="120" t="s">
        <v>284</v>
      </c>
      <c r="I126" s="120" t="s">
        <v>285</v>
      </c>
      <c r="J126" s="120" t="s">
        <v>251</v>
      </c>
      <c r="K126" s="121" t="s">
        <v>286</v>
      </c>
      <c r="L126" s="118"/>
      <c r="M126" s="59" t="s">
        <v>1</v>
      </c>
      <c r="N126" s="60" t="s">
        <v>40</v>
      </c>
      <c r="O126" s="60" t="s">
        <v>287</v>
      </c>
      <c r="P126" s="60" t="s">
        <v>288</v>
      </c>
      <c r="Q126" s="60" t="s">
        <v>289</v>
      </c>
      <c r="R126" s="60" t="s">
        <v>290</v>
      </c>
      <c r="S126" s="60" t="s">
        <v>291</v>
      </c>
      <c r="T126" s="61" t="s">
        <v>292</v>
      </c>
    </row>
    <row r="127" spans="2:63" s="1" customFormat="1" ht="22.9" customHeight="1">
      <c r="B127" s="32"/>
      <c r="C127" s="64" t="s">
        <v>293</v>
      </c>
      <c r="J127" s="122">
        <f>BK127</f>
        <v>0</v>
      </c>
      <c r="L127" s="32"/>
      <c r="M127" s="62"/>
      <c r="N127" s="53"/>
      <c r="O127" s="53"/>
      <c r="P127" s="123">
        <f>P128+P145+P155</f>
        <v>0</v>
      </c>
      <c r="Q127" s="53"/>
      <c r="R127" s="123">
        <f>R128+R145+R155</f>
        <v>0.21304000000000001</v>
      </c>
      <c r="S127" s="53"/>
      <c r="T127" s="124">
        <f>T128+T145+T155</f>
        <v>0</v>
      </c>
      <c r="AT127" s="17" t="s">
        <v>75</v>
      </c>
      <c r="AU127" s="17" t="s">
        <v>253</v>
      </c>
      <c r="BK127" s="125">
        <f>BK128+BK145+BK155</f>
        <v>0</v>
      </c>
    </row>
    <row r="128" spans="2:63" s="11" customFormat="1" ht="25.9" customHeight="1">
      <c r="B128" s="126"/>
      <c r="D128" s="127" t="s">
        <v>75</v>
      </c>
      <c r="E128" s="128" t="s">
        <v>5594</v>
      </c>
      <c r="F128" s="128" t="s">
        <v>5836</v>
      </c>
      <c r="I128" s="129"/>
      <c r="J128" s="130">
        <f>BK128</f>
        <v>0</v>
      </c>
      <c r="L128" s="126"/>
      <c r="M128" s="131"/>
      <c r="P128" s="132">
        <f>SUM(P129:P144)</f>
        <v>0</v>
      </c>
      <c r="R128" s="132">
        <f>SUM(R129:R144)</f>
        <v>9.5599999999999991E-3</v>
      </c>
      <c r="T128" s="133">
        <f>SUM(T129:T144)</f>
        <v>0</v>
      </c>
      <c r="AR128" s="127" t="s">
        <v>83</v>
      </c>
      <c r="AT128" s="134" t="s">
        <v>75</v>
      </c>
      <c r="AU128" s="134" t="s">
        <v>76</v>
      </c>
      <c r="AY128" s="127" t="s">
        <v>296</v>
      </c>
      <c r="BK128" s="135">
        <f>SUM(BK129:BK144)</f>
        <v>0</v>
      </c>
    </row>
    <row r="129" spans="2:65" s="1" customFormat="1" ht="24.2" customHeight="1">
      <c r="B129" s="32"/>
      <c r="C129" s="173" t="s">
        <v>83</v>
      </c>
      <c r="D129" s="173" t="s">
        <v>343</v>
      </c>
      <c r="E129" s="174" t="s">
        <v>6063</v>
      </c>
      <c r="F129" s="175" t="s">
        <v>6064</v>
      </c>
      <c r="G129" s="176" t="s">
        <v>376</v>
      </c>
      <c r="H129" s="177">
        <v>2</v>
      </c>
      <c r="I129" s="178"/>
      <c r="J129" s="179">
        <f t="shared" ref="J129:J144" si="0">ROUND(I129*H129,2)</f>
        <v>0</v>
      </c>
      <c r="K129" s="175" t="s">
        <v>302</v>
      </c>
      <c r="L129" s="180"/>
      <c r="M129" s="181" t="s">
        <v>1</v>
      </c>
      <c r="N129" s="182" t="s">
        <v>41</v>
      </c>
      <c r="P129" s="147">
        <f t="shared" ref="P129:P144" si="1">O129*H129</f>
        <v>0</v>
      </c>
      <c r="Q129" s="147">
        <v>8.9999999999999998E-4</v>
      </c>
      <c r="R129" s="147">
        <f t="shared" ref="R129:R144" si="2">Q129*H129</f>
        <v>1.8E-3</v>
      </c>
      <c r="S129" s="147">
        <v>0</v>
      </c>
      <c r="T129" s="148">
        <f t="shared" ref="T129:T144" si="3">S129*H129</f>
        <v>0</v>
      </c>
      <c r="AR129" s="149" t="s">
        <v>347</v>
      </c>
      <c r="AT129" s="149" t="s">
        <v>343</v>
      </c>
      <c r="AU129" s="149" t="s">
        <v>83</v>
      </c>
      <c r="AY129" s="17" t="s">
        <v>296</v>
      </c>
      <c r="BE129" s="150">
        <f t="shared" ref="BE129:BE144" si="4">IF(N129="základní",J129,0)</f>
        <v>0</v>
      </c>
      <c r="BF129" s="150">
        <f t="shared" ref="BF129:BF144" si="5">IF(N129="snížená",J129,0)</f>
        <v>0</v>
      </c>
      <c r="BG129" s="150">
        <f t="shared" ref="BG129:BG144" si="6">IF(N129="zákl. přenesená",J129,0)</f>
        <v>0</v>
      </c>
      <c r="BH129" s="150">
        <f t="shared" ref="BH129:BH144" si="7">IF(N129="sníž. přenesená",J129,0)</f>
        <v>0</v>
      </c>
      <c r="BI129" s="150">
        <f t="shared" ref="BI129:BI144" si="8">IF(N129="nulová",J129,0)</f>
        <v>0</v>
      </c>
      <c r="BJ129" s="17" t="s">
        <v>83</v>
      </c>
      <c r="BK129" s="150">
        <f t="shared" ref="BK129:BK144" si="9">ROUND(I129*H129,2)</f>
        <v>0</v>
      </c>
      <c r="BL129" s="17" t="s">
        <v>107</v>
      </c>
      <c r="BM129" s="149" t="s">
        <v>6065</v>
      </c>
    </row>
    <row r="130" spans="2:65" s="1" customFormat="1" ht="24.2" customHeight="1">
      <c r="B130" s="32"/>
      <c r="C130" s="173" t="s">
        <v>85</v>
      </c>
      <c r="D130" s="173" t="s">
        <v>343</v>
      </c>
      <c r="E130" s="174" t="s">
        <v>6066</v>
      </c>
      <c r="F130" s="175" t="s">
        <v>6067</v>
      </c>
      <c r="G130" s="176" t="s">
        <v>376</v>
      </c>
      <c r="H130" s="177">
        <v>1</v>
      </c>
      <c r="I130" s="178"/>
      <c r="J130" s="179">
        <f t="shared" si="0"/>
        <v>0</v>
      </c>
      <c r="K130" s="175" t="s">
        <v>302</v>
      </c>
      <c r="L130" s="180"/>
      <c r="M130" s="181" t="s">
        <v>1</v>
      </c>
      <c r="N130" s="182" t="s">
        <v>41</v>
      </c>
      <c r="P130" s="147">
        <f t="shared" si="1"/>
        <v>0</v>
      </c>
      <c r="Q130" s="147">
        <v>3.3E-3</v>
      </c>
      <c r="R130" s="147">
        <f t="shared" si="2"/>
        <v>3.3E-3</v>
      </c>
      <c r="S130" s="147">
        <v>0</v>
      </c>
      <c r="T130" s="148">
        <f t="shared" si="3"/>
        <v>0</v>
      </c>
      <c r="AR130" s="149" t="s">
        <v>347</v>
      </c>
      <c r="AT130" s="149" t="s">
        <v>343</v>
      </c>
      <c r="AU130" s="149" t="s">
        <v>83</v>
      </c>
      <c r="AY130" s="17" t="s">
        <v>296</v>
      </c>
      <c r="BE130" s="150">
        <f t="shared" si="4"/>
        <v>0</v>
      </c>
      <c r="BF130" s="150">
        <f t="shared" si="5"/>
        <v>0</v>
      </c>
      <c r="BG130" s="150">
        <f t="shared" si="6"/>
        <v>0</v>
      </c>
      <c r="BH130" s="150">
        <f t="shared" si="7"/>
        <v>0</v>
      </c>
      <c r="BI130" s="150">
        <f t="shared" si="8"/>
        <v>0</v>
      </c>
      <c r="BJ130" s="17" t="s">
        <v>83</v>
      </c>
      <c r="BK130" s="150">
        <f t="shared" si="9"/>
        <v>0</v>
      </c>
      <c r="BL130" s="17" t="s">
        <v>107</v>
      </c>
      <c r="BM130" s="149" t="s">
        <v>6068</v>
      </c>
    </row>
    <row r="131" spans="2:65" s="1" customFormat="1" ht="16.5" customHeight="1">
      <c r="B131" s="32"/>
      <c r="C131" s="173" t="s">
        <v>94</v>
      </c>
      <c r="D131" s="173" t="s">
        <v>343</v>
      </c>
      <c r="E131" s="174" t="s">
        <v>6069</v>
      </c>
      <c r="F131" s="175" t="s">
        <v>6070</v>
      </c>
      <c r="G131" s="176" t="s">
        <v>376</v>
      </c>
      <c r="H131" s="177">
        <v>1</v>
      </c>
      <c r="I131" s="178"/>
      <c r="J131" s="179">
        <f t="shared" si="0"/>
        <v>0</v>
      </c>
      <c r="K131" s="175" t="s">
        <v>1</v>
      </c>
      <c r="L131" s="180"/>
      <c r="M131" s="181" t="s">
        <v>1</v>
      </c>
      <c r="N131" s="182" t="s">
        <v>41</v>
      </c>
      <c r="P131" s="147">
        <f t="shared" si="1"/>
        <v>0</v>
      </c>
      <c r="Q131" s="147">
        <v>0</v>
      </c>
      <c r="R131" s="147">
        <f t="shared" si="2"/>
        <v>0</v>
      </c>
      <c r="S131" s="147">
        <v>0</v>
      </c>
      <c r="T131" s="148">
        <f t="shared" si="3"/>
        <v>0</v>
      </c>
      <c r="AR131" s="149" t="s">
        <v>347</v>
      </c>
      <c r="AT131" s="149" t="s">
        <v>343</v>
      </c>
      <c r="AU131" s="149" t="s">
        <v>83</v>
      </c>
      <c r="AY131" s="17" t="s">
        <v>296</v>
      </c>
      <c r="BE131" s="150">
        <f t="shared" si="4"/>
        <v>0</v>
      </c>
      <c r="BF131" s="150">
        <f t="shared" si="5"/>
        <v>0</v>
      </c>
      <c r="BG131" s="150">
        <f t="shared" si="6"/>
        <v>0</v>
      </c>
      <c r="BH131" s="150">
        <f t="shared" si="7"/>
        <v>0</v>
      </c>
      <c r="BI131" s="150">
        <f t="shared" si="8"/>
        <v>0</v>
      </c>
      <c r="BJ131" s="17" t="s">
        <v>83</v>
      </c>
      <c r="BK131" s="150">
        <f t="shared" si="9"/>
        <v>0</v>
      </c>
      <c r="BL131" s="17" t="s">
        <v>107</v>
      </c>
      <c r="BM131" s="149" t="s">
        <v>6071</v>
      </c>
    </row>
    <row r="132" spans="2:65" s="1" customFormat="1" ht="24.2" customHeight="1">
      <c r="B132" s="32"/>
      <c r="C132" s="173" t="s">
        <v>107</v>
      </c>
      <c r="D132" s="173" t="s">
        <v>343</v>
      </c>
      <c r="E132" s="174" t="s">
        <v>6072</v>
      </c>
      <c r="F132" s="175" t="s">
        <v>6073</v>
      </c>
      <c r="G132" s="176" t="s">
        <v>376</v>
      </c>
      <c r="H132" s="177">
        <v>1</v>
      </c>
      <c r="I132" s="178"/>
      <c r="J132" s="179">
        <f t="shared" si="0"/>
        <v>0</v>
      </c>
      <c r="K132" s="175" t="s">
        <v>302</v>
      </c>
      <c r="L132" s="180"/>
      <c r="M132" s="181" t="s">
        <v>1</v>
      </c>
      <c r="N132" s="182" t="s">
        <v>41</v>
      </c>
      <c r="P132" s="147">
        <f t="shared" si="1"/>
        <v>0</v>
      </c>
      <c r="Q132" s="147">
        <v>3.0000000000000001E-3</v>
      </c>
      <c r="R132" s="147">
        <f t="shared" si="2"/>
        <v>3.0000000000000001E-3</v>
      </c>
      <c r="S132" s="147">
        <v>0</v>
      </c>
      <c r="T132" s="148">
        <f t="shared" si="3"/>
        <v>0</v>
      </c>
      <c r="AR132" s="149" t="s">
        <v>347</v>
      </c>
      <c r="AT132" s="149" t="s">
        <v>343</v>
      </c>
      <c r="AU132" s="149" t="s">
        <v>83</v>
      </c>
      <c r="AY132" s="17" t="s">
        <v>296</v>
      </c>
      <c r="BE132" s="150">
        <f t="shared" si="4"/>
        <v>0</v>
      </c>
      <c r="BF132" s="150">
        <f t="shared" si="5"/>
        <v>0</v>
      </c>
      <c r="BG132" s="150">
        <f t="shared" si="6"/>
        <v>0</v>
      </c>
      <c r="BH132" s="150">
        <f t="shared" si="7"/>
        <v>0</v>
      </c>
      <c r="BI132" s="150">
        <f t="shared" si="8"/>
        <v>0</v>
      </c>
      <c r="BJ132" s="17" t="s">
        <v>83</v>
      </c>
      <c r="BK132" s="150">
        <f t="shared" si="9"/>
        <v>0</v>
      </c>
      <c r="BL132" s="17" t="s">
        <v>107</v>
      </c>
      <c r="BM132" s="149" t="s">
        <v>6074</v>
      </c>
    </row>
    <row r="133" spans="2:65" s="1" customFormat="1" ht="16.5" customHeight="1">
      <c r="B133" s="32"/>
      <c r="C133" s="173" t="s">
        <v>332</v>
      </c>
      <c r="D133" s="173" t="s">
        <v>343</v>
      </c>
      <c r="E133" s="174" t="s">
        <v>6075</v>
      </c>
      <c r="F133" s="175" t="s">
        <v>6076</v>
      </c>
      <c r="G133" s="176" t="s">
        <v>376</v>
      </c>
      <c r="H133" s="177">
        <v>4</v>
      </c>
      <c r="I133" s="178"/>
      <c r="J133" s="179">
        <f t="shared" si="0"/>
        <v>0</v>
      </c>
      <c r="K133" s="175" t="s">
        <v>1</v>
      </c>
      <c r="L133" s="180"/>
      <c r="M133" s="181" t="s">
        <v>1</v>
      </c>
      <c r="N133" s="182" t="s">
        <v>41</v>
      </c>
      <c r="P133" s="147">
        <f t="shared" si="1"/>
        <v>0</v>
      </c>
      <c r="Q133" s="147">
        <v>0</v>
      </c>
      <c r="R133" s="147">
        <f t="shared" si="2"/>
        <v>0</v>
      </c>
      <c r="S133" s="147">
        <v>0</v>
      </c>
      <c r="T133" s="148">
        <f t="shared" si="3"/>
        <v>0</v>
      </c>
      <c r="AR133" s="149" t="s">
        <v>347</v>
      </c>
      <c r="AT133" s="149" t="s">
        <v>343</v>
      </c>
      <c r="AU133" s="149" t="s">
        <v>83</v>
      </c>
      <c r="AY133" s="17" t="s">
        <v>296</v>
      </c>
      <c r="BE133" s="150">
        <f t="shared" si="4"/>
        <v>0</v>
      </c>
      <c r="BF133" s="150">
        <f t="shared" si="5"/>
        <v>0</v>
      </c>
      <c r="BG133" s="150">
        <f t="shared" si="6"/>
        <v>0</v>
      </c>
      <c r="BH133" s="150">
        <f t="shared" si="7"/>
        <v>0</v>
      </c>
      <c r="BI133" s="150">
        <f t="shared" si="8"/>
        <v>0</v>
      </c>
      <c r="BJ133" s="17" t="s">
        <v>83</v>
      </c>
      <c r="BK133" s="150">
        <f t="shared" si="9"/>
        <v>0</v>
      </c>
      <c r="BL133" s="17" t="s">
        <v>107</v>
      </c>
      <c r="BM133" s="149" t="s">
        <v>6077</v>
      </c>
    </row>
    <row r="134" spans="2:65" s="1" customFormat="1" ht="16.5" customHeight="1">
      <c r="B134" s="32"/>
      <c r="C134" s="173" t="s">
        <v>336</v>
      </c>
      <c r="D134" s="173" t="s">
        <v>343</v>
      </c>
      <c r="E134" s="174" t="s">
        <v>6078</v>
      </c>
      <c r="F134" s="175" t="s">
        <v>6079</v>
      </c>
      <c r="G134" s="176" t="s">
        <v>376</v>
      </c>
      <c r="H134" s="177">
        <v>1</v>
      </c>
      <c r="I134" s="178"/>
      <c r="J134" s="179">
        <f t="shared" si="0"/>
        <v>0</v>
      </c>
      <c r="K134" s="175" t="s">
        <v>1</v>
      </c>
      <c r="L134" s="180"/>
      <c r="M134" s="181" t="s">
        <v>1</v>
      </c>
      <c r="N134" s="182" t="s">
        <v>41</v>
      </c>
      <c r="P134" s="147">
        <f t="shared" si="1"/>
        <v>0</v>
      </c>
      <c r="Q134" s="147">
        <v>0</v>
      </c>
      <c r="R134" s="147">
        <f t="shared" si="2"/>
        <v>0</v>
      </c>
      <c r="S134" s="147">
        <v>0</v>
      </c>
      <c r="T134" s="148">
        <f t="shared" si="3"/>
        <v>0</v>
      </c>
      <c r="AR134" s="149" t="s">
        <v>347</v>
      </c>
      <c r="AT134" s="149" t="s">
        <v>343</v>
      </c>
      <c r="AU134" s="149" t="s">
        <v>83</v>
      </c>
      <c r="AY134" s="17" t="s">
        <v>296</v>
      </c>
      <c r="BE134" s="150">
        <f t="shared" si="4"/>
        <v>0</v>
      </c>
      <c r="BF134" s="150">
        <f t="shared" si="5"/>
        <v>0</v>
      </c>
      <c r="BG134" s="150">
        <f t="shared" si="6"/>
        <v>0</v>
      </c>
      <c r="BH134" s="150">
        <f t="shared" si="7"/>
        <v>0</v>
      </c>
      <c r="BI134" s="150">
        <f t="shared" si="8"/>
        <v>0</v>
      </c>
      <c r="BJ134" s="17" t="s">
        <v>83</v>
      </c>
      <c r="BK134" s="150">
        <f t="shared" si="9"/>
        <v>0</v>
      </c>
      <c r="BL134" s="17" t="s">
        <v>107</v>
      </c>
      <c r="BM134" s="149" t="s">
        <v>6080</v>
      </c>
    </row>
    <row r="135" spans="2:65" s="1" customFormat="1" ht="16.5" customHeight="1">
      <c r="B135" s="32"/>
      <c r="C135" s="173" t="s">
        <v>342</v>
      </c>
      <c r="D135" s="173" t="s">
        <v>343</v>
      </c>
      <c r="E135" s="174" t="s">
        <v>6081</v>
      </c>
      <c r="F135" s="175" t="s">
        <v>6082</v>
      </c>
      <c r="G135" s="176" t="s">
        <v>376</v>
      </c>
      <c r="H135" s="177">
        <v>32</v>
      </c>
      <c r="I135" s="178"/>
      <c r="J135" s="179">
        <f t="shared" si="0"/>
        <v>0</v>
      </c>
      <c r="K135" s="175" t="s">
        <v>1</v>
      </c>
      <c r="L135" s="180"/>
      <c r="M135" s="181" t="s">
        <v>1</v>
      </c>
      <c r="N135" s="182" t="s">
        <v>41</v>
      </c>
      <c r="P135" s="147">
        <f t="shared" si="1"/>
        <v>0</v>
      </c>
      <c r="Q135" s="147">
        <v>0</v>
      </c>
      <c r="R135" s="147">
        <f t="shared" si="2"/>
        <v>0</v>
      </c>
      <c r="S135" s="147">
        <v>0</v>
      </c>
      <c r="T135" s="148">
        <f t="shared" si="3"/>
        <v>0</v>
      </c>
      <c r="AR135" s="149" t="s">
        <v>347</v>
      </c>
      <c r="AT135" s="149" t="s">
        <v>343</v>
      </c>
      <c r="AU135" s="149" t="s">
        <v>83</v>
      </c>
      <c r="AY135" s="17" t="s">
        <v>296</v>
      </c>
      <c r="BE135" s="150">
        <f t="shared" si="4"/>
        <v>0</v>
      </c>
      <c r="BF135" s="150">
        <f t="shared" si="5"/>
        <v>0</v>
      </c>
      <c r="BG135" s="150">
        <f t="shared" si="6"/>
        <v>0</v>
      </c>
      <c r="BH135" s="150">
        <f t="shared" si="7"/>
        <v>0</v>
      </c>
      <c r="BI135" s="150">
        <f t="shared" si="8"/>
        <v>0</v>
      </c>
      <c r="BJ135" s="17" t="s">
        <v>83</v>
      </c>
      <c r="BK135" s="150">
        <f t="shared" si="9"/>
        <v>0</v>
      </c>
      <c r="BL135" s="17" t="s">
        <v>107</v>
      </c>
      <c r="BM135" s="149" t="s">
        <v>6083</v>
      </c>
    </row>
    <row r="136" spans="2:65" s="1" customFormat="1" ht="16.5" customHeight="1">
      <c r="B136" s="32"/>
      <c r="C136" s="173" t="s">
        <v>347</v>
      </c>
      <c r="D136" s="173" t="s">
        <v>343</v>
      </c>
      <c r="E136" s="174" t="s">
        <v>6084</v>
      </c>
      <c r="F136" s="175" t="s">
        <v>6085</v>
      </c>
      <c r="G136" s="176" t="s">
        <v>376</v>
      </c>
      <c r="H136" s="177">
        <v>32</v>
      </c>
      <c r="I136" s="178"/>
      <c r="J136" s="179">
        <f t="shared" si="0"/>
        <v>0</v>
      </c>
      <c r="K136" s="175" t="s">
        <v>1</v>
      </c>
      <c r="L136" s="180"/>
      <c r="M136" s="181" t="s">
        <v>1</v>
      </c>
      <c r="N136" s="182" t="s">
        <v>41</v>
      </c>
      <c r="P136" s="147">
        <f t="shared" si="1"/>
        <v>0</v>
      </c>
      <c r="Q136" s="147">
        <v>1.0000000000000001E-5</v>
      </c>
      <c r="R136" s="147">
        <f t="shared" si="2"/>
        <v>3.2000000000000003E-4</v>
      </c>
      <c r="S136" s="147">
        <v>0</v>
      </c>
      <c r="T136" s="148">
        <f t="shared" si="3"/>
        <v>0</v>
      </c>
      <c r="AR136" s="149" t="s">
        <v>347</v>
      </c>
      <c r="AT136" s="149" t="s">
        <v>343</v>
      </c>
      <c r="AU136" s="149" t="s">
        <v>83</v>
      </c>
      <c r="AY136" s="17" t="s">
        <v>296</v>
      </c>
      <c r="BE136" s="150">
        <f t="shared" si="4"/>
        <v>0</v>
      </c>
      <c r="BF136" s="150">
        <f t="shared" si="5"/>
        <v>0</v>
      </c>
      <c r="BG136" s="150">
        <f t="shared" si="6"/>
        <v>0</v>
      </c>
      <c r="BH136" s="150">
        <f t="shared" si="7"/>
        <v>0</v>
      </c>
      <c r="BI136" s="150">
        <f t="shared" si="8"/>
        <v>0</v>
      </c>
      <c r="BJ136" s="17" t="s">
        <v>83</v>
      </c>
      <c r="BK136" s="150">
        <f t="shared" si="9"/>
        <v>0</v>
      </c>
      <c r="BL136" s="17" t="s">
        <v>107</v>
      </c>
      <c r="BM136" s="149" t="s">
        <v>6086</v>
      </c>
    </row>
    <row r="137" spans="2:65" s="1" customFormat="1" ht="16.5" customHeight="1">
      <c r="B137" s="32"/>
      <c r="C137" s="173" t="s">
        <v>354</v>
      </c>
      <c r="D137" s="173" t="s">
        <v>343</v>
      </c>
      <c r="E137" s="174" t="s">
        <v>6087</v>
      </c>
      <c r="F137" s="175" t="s">
        <v>6088</v>
      </c>
      <c r="G137" s="176" t="s">
        <v>376</v>
      </c>
      <c r="H137" s="177">
        <v>50</v>
      </c>
      <c r="I137" s="178"/>
      <c r="J137" s="179">
        <f t="shared" si="0"/>
        <v>0</v>
      </c>
      <c r="K137" s="175" t="s">
        <v>1</v>
      </c>
      <c r="L137" s="180"/>
      <c r="M137" s="181" t="s">
        <v>1</v>
      </c>
      <c r="N137" s="182" t="s">
        <v>41</v>
      </c>
      <c r="P137" s="147">
        <f t="shared" si="1"/>
        <v>0</v>
      </c>
      <c r="Q137" s="147">
        <v>0</v>
      </c>
      <c r="R137" s="147">
        <f t="shared" si="2"/>
        <v>0</v>
      </c>
      <c r="S137" s="147">
        <v>0</v>
      </c>
      <c r="T137" s="148">
        <f t="shared" si="3"/>
        <v>0</v>
      </c>
      <c r="AR137" s="149" t="s">
        <v>347</v>
      </c>
      <c r="AT137" s="149" t="s">
        <v>343</v>
      </c>
      <c r="AU137" s="149" t="s">
        <v>83</v>
      </c>
      <c r="AY137" s="17" t="s">
        <v>296</v>
      </c>
      <c r="BE137" s="150">
        <f t="shared" si="4"/>
        <v>0</v>
      </c>
      <c r="BF137" s="150">
        <f t="shared" si="5"/>
        <v>0</v>
      </c>
      <c r="BG137" s="150">
        <f t="shared" si="6"/>
        <v>0</v>
      </c>
      <c r="BH137" s="150">
        <f t="shared" si="7"/>
        <v>0</v>
      </c>
      <c r="BI137" s="150">
        <f t="shared" si="8"/>
        <v>0</v>
      </c>
      <c r="BJ137" s="17" t="s">
        <v>83</v>
      </c>
      <c r="BK137" s="150">
        <f t="shared" si="9"/>
        <v>0</v>
      </c>
      <c r="BL137" s="17" t="s">
        <v>107</v>
      </c>
      <c r="BM137" s="149" t="s">
        <v>6089</v>
      </c>
    </row>
    <row r="138" spans="2:65" s="1" customFormat="1" ht="16.5" customHeight="1">
      <c r="B138" s="32"/>
      <c r="C138" s="173" t="s">
        <v>358</v>
      </c>
      <c r="D138" s="173" t="s">
        <v>343</v>
      </c>
      <c r="E138" s="174" t="s">
        <v>6090</v>
      </c>
      <c r="F138" s="175" t="s">
        <v>6091</v>
      </c>
      <c r="G138" s="176" t="s">
        <v>376</v>
      </c>
      <c r="H138" s="177">
        <v>5</v>
      </c>
      <c r="I138" s="178"/>
      <c r="J138" s="179">
        <f t="shared" si="0"/>
        <v>0</v>
      </c>
      <c r="K138" s="175" t="s">
        <v>1</v>
      </c>
      <c r="L138" s="180"/>
      <c r="M138" s="181" t="s">
        <v>1</v>
      </c>
      <c r="N138" s="182" t="s">
        <v>41</v>
      </c>
      <c r="P138" s="147">
        <f t="shared" si="1"/>
        <v>0</v>
      </c>
      <c r="Q138" s="147">
        <v>0</v>
      </c>
      <c r="R138" s="147">
        <f t="shared" si="2"/>
        <v>0</v>
      </c>
      <c r="S138" s="147">
        <v>0</v>
      </c>
      <c r="T138" s="148">
        <f t="shared" si="3"/>
        <v>0</v>
      </c>
      <c r="AR138" s="149" t="s">
        <v>347</v>
      </c>
      <c r="AT138" s="149" t="s">
        <v>343</v>
      </c>
      <c r="AU138" s="149" t="s">
        <v>83</v>
      </c>
      <c r="AY138" s="17" t="s">
        <v>296</v>
      </c>
      <c r="BE138" s="150">
        <f t="shared" si="4"/>
        <v>0</v>
      </c>
      <c r="BF138" s="150">
        <f t="shared" si="5"/>
        <v>0</v>
      </c>
      <c r="BG138" s="150">
        <f t="shared" si="6"/>
        <v>0</v>
      </c>
      <c r="BH138" s="150">
        <f t="shared" si="7"/>
        <v>0</v>
      </c>
      <c r="BI138" s="150">
        <f t="shared" si="8"/>
        <v>0</v>
      </c>
      <c r="BJ138" s="17" t="s">
        <v>83</v>
      </c>
      <c r="BK138" s="150">
        <f t="shared" si="9"/>
        <v>0</v>
      </c>
      <c r="BL138" s="17" t="s">
        <v>107</v>
      </c>
      <c r="BM138" s="149" t="s">
        <v>6092</v>
      </c>
    </row>
    <row r="139" spans="2:65" s="1" customFormat="1" ht="16.5" customHeight="1">
      <c r="B139" s="32"/>
      <c r="C139" s="173" t="s">
        <v>365</v>
      </c>
      <c r="D139" s="173" t="s">
        <v>343</v>
      </c>
      <c r="E139" s="174" t="s">
        <v>6093</v>
      </c>
      <c r="F139" s="175" t="s">
        <v>6094</v>
      </c>
      <c r="G139" s="176" t="s">
        <v>376</v>
      </c>
      <c r="H139" s="177">
        <v>2</v>
      </c>
      <c r="I139" s="178"/>
      <c r="J139" s="179">
        <f t="shared" si="0"/>
        <v>0</v>
      </c>
      <c r="K139" s="175" t="s">
        <v>1</v>
      </c>
      <c r="L139" s="180"/>
      <c r="M139" s="181" t="s">
        <v>1</v>
      </c>
      <c r="N139" s="182" t="s">
        <v>41</v>
      </c>
      <c r="P139" s="147">
        <f t="shared" si="1"/>
        <v>0</v>
      </c>
      <c r="Q139" s="147">
        <v>0</v>
      </c>
      <c r="R139" s="147">
        <f t="shared" si="2"/>
        <v>0</v>
      </c>
      <c r="S139" s="147">
        <v>0</v>
      </c>
      <c r="T139" s="148">
        <f t="shared" si="3"/>
        <v>0</v>
      </c>
      <c r="AR139" s="149" t="s">
        <v>347</v>
      </c>
      <c r="AT139" s="149" t="s">
        <v>343</v>
      </c>
      <c r="AU139" s="149" t="s">
        <v>83</v>
      </c>
      <c r="AY139" s="17" t="s">
        <v>296</v>
      </c>
      <c r="BE139" s="150">
        <f t="shared" si="4"/>
        <v>0</v>
      </c>
      <c r="BF139" s="150">
        <f t="shared" si="5"/>
        <v>0</v>
      </c>
      <c r="BG139" s="150">
        <f t="shared" si="6"/>
        <v>0</v>
      </c>
      <c r="BH139" s="150">
        <f t="shared" si="7"/>
        <v>0</v>
      </c>
      <c r="BI139" s="150">
        <f t="shared" si="8"/>
        <v>0</v>
      </c>
      <c r="BJ139" s="17" t="s">
        <v>83</v>
      </c>
      <c r="BK139" s="150">
        <f t="shared" si="9"/>
        <v>0</v>
      </c>
      <c r="BL139" s="17" t="s">
        <v>107</v>
      </c>
      <c r="BM139" s="149" t="s">
        <v>6095</v>
      </c>
    </row>
    <row r="140" spans="2:65" s="1" customFormat="1" ht="16.5" customHeight="1">
      <c r="B140" s="32"/>
      <c r="C140" s="173" t="s">
        <v>8</v>
      </c>
      <c r="D140" s="173" t="s">
        <v>343</v>
      </c>
      <c r="E140" s="174" t="s">
        <v>6096</v>
      </c>
      <c r="F140" s="175" t="s">
        <v>6097</v>
      </c>
      <c r="G140" s="176" t="s">
        <v>376</v>
      </c>
      <c r="H140" s="177">
        <v>4</v>
      </c>
      <c r="I140" s="178"/>
      <c r="J140" s="179">
        <f t="shared" si="0"/>
        <v>0</v>
      </c>
      <c r="K140" s="175" t="s">
        <v>1</v>
      </c>
      <c r="L140" s="180"/>
      <c r="M140" s="181" t="s">
        <v>1</v>
      </c>
      <c r="N140" s="182" t="s">
        <v>41</v>
      </c>
      <c r="P140" s="147">
        <f t="shared" si="1"/>
        <v>0</v>
      </c>
      <c r="Q140" s="147">
        <v>0</v>
      </c>
      <c r="R140" s="147">
        <f t="shared" si="2"/>
        <v>0</v>
      </c>
      <c r="S140" s="147">
        <v>0</v>
      </c>
      <c r="T140" s="148">
        <f t="shared" si="3"/>
        <v>0</v>
      </c>
      <c r="AR140" s="149" t="s">
        <v>347</v>
      </c>
      <c r="AT140" s="149" t="s">
        <v>343</v>
      </c>
      <c r="AU140" s="149" t="s">
        <v>83</v>
      </c>
      <c r="AY140" s="17" t="s">
        <v>296</v>
      </c>
      <c r="BE140" s="150">
        <f t="shared" si="4"/>
        <v>0</v>
      </c>
      <c r="BF140" s="150">
        <f t="shared" si="5"/>
        <v>0</v>
      </c>
      <c r="BG140" s="150">
        <f t="shared" si="6"/>
        <v>0</v>
      </c>
      <c r="BH140" s="150">
        <f t="shared" si="7"/>
        <v>0</v>
      </c>
      <c r="BI140" s="150">
        <f t="shared" si="8"/>
        <v>0</v>
      </c>
      <c r="BJ140" s="17" t="s">
        <v>83</v>
      </c>
      <c r="BK140" s="150">
        <f t="shared" si="9"/>
        <v>0</v>
      </c>
      <c r="BL140" s="17" t="s">
        <v>107</v>
      </c>
      <c r="BM140" s="149" t="s">
        <v>6098</v>
      </c>
    </row>
    <row r="141" spans="2:65" s="1" customFormat="1" ht="16.5" customHeight="1">
      <c r="B141" s="32"/>
      <c r="C141" s="173" t="s">
        <v>373</v>
      </c>
      <c r="D141" s="173" t="s">
        <v>343</v>
      </c>
      <c r="E141" s="174" t="s">
        <v>6099</v>
      </c>
      <c r="F141" s="175" t="s">
        <v>6100</v>
      </c>
      <c r="G141" s="176" t="s">
        <v>376</v>
      </c>
      <c r="H141" s="177">
        <v>4</v>
      </c>
      <c r="I141" s="178"/>
      <c r="J141" s="179">
        <f t="shared" si="0"/>
        <v>0</v>
      </c>
      <c r="K141" s="175" t="s">
        <v>1</v>
      </c>
      <c r="L141" s="180"/>
      <c r="M141" s="181" t="s">
        <v>1</v>
      </c>
      <c r="N141" s="182" t="s">
        <v>41</v>
      </c>
      <c r="P141" s="147">
        <f t="shared" si="1"/>
        <v>0</v>
      </c>
      <c r="Q141" s="147">
        <v>1.1E-4</v>
      </c>
      <c r="R141" s="147">
        <f t="shared" si="2"/>
        <v>4.4000000000000002E-4</v>
      </c>
      <c r="S141" s="147">
        <v>0</v>
      </c>
      <c r="T141" s="148">
        <f t="shared" si="3"/>
        <v>0</v>
      </c>
      <c r="AR141" s="149" t="s">
        <v>347</v>
      </c>
      <c r="AT141" s="149" t="s">
        <v>343</v>
      </c>
      <c r="AU141" s="149" t="s">
        <v>83</v>
      </c>
      <c r="AY141" s="17" t="s">
        <v>296</v>
      </c>
      <c r="BE141" s="150">
        <f t="shared" si="4"/>
        <v>0</v>
      </c>
      <c r="BF141" s="150">
        <f t="shared" si="5"/>
        <v>0</v>
      </c>
      <c r="BG141" s="150">
        <f t="shared" si="6"/>
        <v>0</v>
      </c>
      <c r="BH141" s="150">
        <f t="shared" si="7"/>
        <v>0</v>
      </c>
      <c r="BI141" s="150">
        <f t="shared" si="8"/>
        <v>0</v>
      </c>
      <c r="BJ141" s="17" t="s">
        <v>83</v>
      </c>
      <c r="BK141" s="150">
        <f t="shared" si="9"/>
        <v>0</v>
      </c>
      <c r="BL141" s="17" t="s">
        <v>107</v>
      </c>
      <c r="BM141" s="149" t="s">
        <v>6101</v>
      </c>
    </row>
    <row r="142" spans="2:65" s="1" customFormat="1" ht="21.75" customHeight="1">
      <c r="B142" s="32"/>
      <c r="C142" s="173" t="s">
        <v>379</v>
      </c>
      <c r="D142" s="173" t="s">
        <v>343</v>
      </c>
      <c r="E142" s="174" t="s">
        <v>6102</v>
      </c>
      <c r="F142" s="175" t="s">
        <v>6103</v>
      </c>
      <c r="G142" s="176" t="s">
        <v>376</v>
      </c>
      <c r="H142" s="177">
        <v>4</v>
      </c>
      <c r="I142" s="178"/>
      <c r="J142" s="179">
        <f t="shared" si="0"/>
        <v>0</v>
      </c>
      <c r="K142" s="175" t="s">
        <v>1</v>
      </c>
      <c r="L142" s="180"/>
      <c r="M142" s="181" t="s">
        <v>1</v>
      </c>
      <c r="N142" s="182" t="s">
        <v>41</v>
      </c>
      <c r="P142" s="147">
        <f t="shared" si="1"/>
        <v>0</v>
      </c>
      <c r="Q142" s="147">
        <v>1.2E-4</v>
      </c>
      <c r="R142" s="147">
        <f t="shared" si="2"/>
        <v>4.8000000000000001E-4</v>
      </c>
      <c r="S142" s="147">
        <v>0</v>
      </c>
      <c r="T142" s="148">
        <f t="shared" si="3"/>
        <v>0</v>
      </c>
      <c r="AR142" s="149" t="s">
        <v>347</v>
      </c>
      <c r="AT142" s="149" t="s">
        <v>343</v>
      </c>
      <c r="AU142" s="149" t="s">
        <v>83</v>
      </c>
      <c r="AY142" s="17" t="s">
        <v>296</v>
      </c>
      <c r="BE142" s="150">
        <f t="shared" si="4"/>
        <v>0</v>
      </c>
      <c r="BF142" s="150">
        <f t="shared" si="5"/>
        <v>0</v>
      </c>
      <c r="BG142" s="150">
        <f t="shared" si="6"/>
        <v>0</v>
      </c>
      <c r="BH142" s="150">
        <f t="shared" si="7"/>
        <v>0</v>
      </c>
      <c r="BI142" s="150">
        <f t="shared" si="8"/>
        <v>0</v>
      </c>
      <c r="BJ142" s="17" t="s">
        <v>83</v>
      </c>
      <c r="BK142" s="150">
        <f t="shared" si="9"/>
        <v>0</v>
      </c>
      <c r="BL142" s="17" t="s">
        <v>107</v>
      </c>
      <c r="BM142" s="149" t="s">
        <v>6104</v>
      </c>
    </row>
    <row r="143" spans="2:65" s="1" customFormat="1" ht="16.5" customHeight="1">
      <c r="B143" s="32"/>
      <c r="C143" s="173" t="s">
        <v>385</v>
      </c>
      <c r="D143" s="173" t="s">
        <v>343</v>
      </c>
      <c r="E143" s="174" t="s">
        <v>6105</v>
      </c>
      <c r="F143" s="175" t="s">
        <v>6106</v>
      </c>
      <c r="G143" s="176" t="s">
        <v>376</v>
      </c>
      <c r="H143" s="177">
        <v>2</v>
      </c>
      <c r="I143" s="178"/>
      <c r="J143" s="179">
        <f t="shared" si="0"/>
        <v>0</v>
      </c>
      <c r="K143" s="175" t="s">
        <v>1</v>
      </c>
      <c r="L143" s="180"/>
      <c r="M143" s="181" t="s">
        <v>1</v>
      </c>
      <c r="N143" s="182" t="s">
        <v>41</v>
      </c>
      <c r="P143" s="147">
        <f t="shared" si="1"/>
        <v>0</v>
      </c>
      <c r="Q143" s="147">
        <v>1.1E-4</v>
      </c>
      <c r="R143" s="147">
        <f t="shared" si="2"/>
        <v>2.2000000000000001E-4</v>
      </c>
      <c r="S143" s="147">
        <v>0</v>
      </c>
      <c r="T143" s="148">
        <f t="shared" si="3"/>
        <v>0</v>
      </c>
      <c r="AR143" s="149" t="s">
        <v>347</v>
      </c>
      <c r="AT143" s="149" t="s">
        <v>343</v>
      </c>
      <c r="AU143" s="149" t="s">
        <v>83</v>
      </c>
      <c r="AY143" s="17" t="s">
        <v>296</v>
      </c>
      <c r="BE143" s="150">
        <f t="shared" si="4"/>
        <v>0</v>
      </c>
      <c r="BF143" s="150">
        <f t="shared" si="5"/>
        <v>0</v>
      </c>
      <c r="BG143" s="150">
        <f t="shared" si="6"/>
        <v>0</v>
      </c>
      <c r="BH143" s="150">
        <f t="shared" si="7"/>
        <v>0</v>
      </c>
      <c r="BI143" s="150">
        <f t="shared" si="8"/>
        <v>0</v>
      </c>
      <c r="BJ143" s="17" t="s">
        <v>83</v>
      </c>
      <c r="BK143" s="150">
        <f t="shared" si="9"/>
        <v>0</v>
      </c>
      <c r="BL143" s="17" t="s">
        <v>107</v>
      </c>
      <c r="BM143" s="149" t="s">
        <v>6107</v>
      </c>
    </row>
    <row r="144" spans="2:65" s="1" customFormat="1" ht="24.2" customHeight="1">
      <c r="B144" s="32"/>
      <c r="C144" s="173" t="s">
        <v>378</v>
      </c>
      <c r="D144" s="173" t="s">
        <v>343</v>
      </c>
      <c r="E144" s="174" t="s">
        <v>6108</v>
      </c>
      <c r="F144" s="175" t="s">
        <v>6109</v>
      </c>
      <c r="G144" s="176" t="s">
        <v>1102</v>
      </c>
      <c r="H144" s="177">
        <v>1</v>
      </c>
      <c r="I144" s="178"/>
      <c r="J144" s="179">
        <f t="shared" si="0"/>
        <v>0</v>
      </c>
      <c r="K144" s="175" t="s">
        <v>1</v>
      </c>
      <c r="L144" s="180"/>
      <c r="M144" s="181" t="s">
        <v>1</v>
      </c>
      <c r="N144" s="182" t="s">
        <v>41</v>
      </c>
      <c r="P144" s="147">
        <f t="shared" si="1"/>
        <v>0</v>
      </c>
      <c r="Q144" s="147">
        <v>0</v>
      </c>
      <c r="R144" s="147">
        <f t="shared" si="2"/>
        <v>0</v>
      </c>
      <c r="S144" s="147">
        <v>0</v>
      </c>
      <c r="T144" s="148">
        <f t="shared" si="3"/>
        <v>0</v>
      </c>
      <c r="AR144" s="149" t="s">
        <v>347</v>
      </c>
      <c r="AT144" s="149" t="s">
        <v>343</v>
      </c>
      <c r="AU144" s="149" t="s">
        <v>83</v>
      </c>
      <c r="AY144" s="17" t="s">
        <v>296</v>
      </c>
      <c r="BE144" s="150">
        <f t="shared" si="4"/>
        <v>0</v>
      </c>
      <c r="BF144" s="150">
        <f t="shared" si="5"/>
        <v>0</v>
      </c>
      <c r="BG144" s="150">
        <f t="shared" si="6"/>
        <v>0</v>
      </c>
      <c r="BH144" s="150">
        <f t="shared" si="7"/>
        <v>0</v>
      </c>
      <c r="BI144" s="150">
        <f t="shared" si="8"/>
        <v>0</v>
      </c>
      <c r="BJ144" s="17" t="s">
        <v>83</v>
      </c>
      <c r="BK144" s="150">
        <f t="shared" si="9"/>
        <v>0</v>
      </c>
      <c r="BL144" s="17" t="s">
        <v>107</v>
      </c>
      <c r="BM144" s="149" t="s">
        <v>6110</v>
      </c>
    </row>
    <row r="145" spans="2:65" s="11" customFormat="1" ht="25.9" customHeight="1">
      <c r="B145" s="126"/>
      <c r="D145" s="127" t="s">
        <v>75</v>
      </c>
      <c r="E145" s="128" t="s">
        <v>5730</v>
      </c>
      <c r="F145" s="128" t="s">
        <v>5915</v>
      </c>
      <c r="I145" s="129"/>
      <c r="J145" s="130">
        <f>BK145</f>
        <v>0</v>
      </c>
      <c r="L145" s="126"/>
      <c r="M145" s="131"/>
      <c r="P145" s="132">
        <f>SUM(P146:P154)</f>
        <v>0</v>
      </c>
      <c r="R145" s="132">
        <f>SUM(R146:R154)</f>
        <v>0</v>
      </c>
      <c r="T145" s="133">
        <f>SUM(T146:T154)</f>
        <v>0</v>
      </c>
      <c r="AR145" s="127" t="s">
        <v>83</v>
      </c>
      <c r="AT145" s="134" t="s">
        <v>75</v>
      </c>
      <c r="AU145" s="134" t="s">
        <v>76</v>
      </c>
      <c r="AY145" s="127" t="s">
        <v>296</v>
      </c>
      <c r="BK145" s="135">
        <f>SUM(BK146:BK154)</f>
        <v>0</v>
      </c>
    </row>
    <row r="146" spans="2:65" s="1" customFormat="1" ht="16.5" customHeight="1">
      <c r="B146" s="32"/>
      <c r="C146" s="138" t="s">
        <v>393</v>
      </c>
      <c r="D146" s="138" t="s">
        <v>298</v>
      </c>
      <c r="E146" s="139" t="s">
        <v>6111</v>
      </c>
      <c r="F146" s="140" t="s">
        <v>6112</v>
      </c>
      <c r="G146" s="141" t="s">
        <v>376</v>
      </c>
      <c r="H146" s="142">
        <v>50</v>
      </c>
      <c r="I146" s="143"/>
      <c r="J146" s="144">
        <f t="shared" ref="J146:J154" si="10">ROUND(I146*H146,2)</f>
        <v>0</v>
      </c>
      <c r="K146" s="140" t="s">
        <v>302</v>
      </c>
      <c r="L146" s="32"/>
      <c r="M146" s="145" t="s">
        <v>1</v>
      </c>
      <c r="N146" s="146" t="s">
        <v>41</v>
      </c>
      <c r="P146" s="147">
        <f t="shared" ref="P146:P154" si="11">O146*H146</f>
        <v>0</v>
      </c>
      <c r="Q146" s="147">
        <v>0</v>
      </c>
      <c r="R146" s="147">
        <f t="shared" ref="R146:R154" si="12">Q146*H146</f>
        <v>0</v>
      </c>
      <c r="S146" s="147">
        <v>0</v>
      </c>
      <c r="T146" s="148">
        <f t="shared" ref="T146:T154" si="13">S146*H146</f>
        <v>0</v>
      </c>
      <c r="AR146" s="149" t="s">
        <v>378</v>
      </c>
      <c r="AT146" s="149" t="s">
        <v>298</v>
      </c>
      <c r="AU146" s="149" t="s">
        <v>83</v>
      </c>
      <c r="AY146" s="17" t="s">
        <v>296</v>
      </c>
      <c r="BE146" s="150">
        <f t="shared" ref="BE146:BE154" si="14">IF(N146="základní",J146,0)</f>
        <v>0</v>
      </c>
      <c r="BF146" s="150">
        <f t="shared" ref="BF146:BF154" si="15">IF(N146="snížená",J146,0)</f>
        <v>0</v>
      </c>
      <c r="BG146" s="150">
        <f t="shared" ref="BG146:BG154" si="16">IF(N146="zákl. přenesená",J146,0)</f>
        <v>0</v>
      </c>
      <c r="BH146" s="150">
        <f t="shared" ref="BH146:BH154" si="17">IF(N146="sníž. přenesená",J146,0)</f>
        <v>0</v>
      </c>
      <c r="BI146" s="150">
        <f t="shared" ref="BI146:BI154" si="18">IF(N146="nulová",J146,0)</f>
        <v>0</v>
      </c>
      <c r="BJ146" s="17" t="s">
        <v>83</v>
      </c>
      <c r="BK146" s="150">
        <f t="shared" ref="BK146:BK154" si="19">ROUND(I146*H146,2)</f>
        <v>0</v>
      </c>
      <c r="BL146" s="17" t="s">
        <v>378</v>
      </c>
      <c r="BM146" s="149" t="s">
        <v>6113</v>
      </c>
    </row>
    <row r="147" spans="2:65" s="1" customFormat="1" ht="16.5" customHeight="1">
      <c r="B147" s="32"/>
      <c r="C147" s="138" t="s">
        <v>397</v>
      </c>
      <c r="D147" s="138" t="s">
        <v>298</v>
      </c>
      <c r="E147" s="139" t="s">
        <v>6114</v>
      </c>
      <c r="F147" s="140" t="s">
        <v>6115</v>
      </c>
      <c r="G147" s="141" t="s">
        <v>376</v>
      </c>
      <c r="H147" s="142">
        <v>3</v>
      </c>
      <c r="I147" s="143"/>
      <c r="J147" s="144">
        <f t="shared" si="10"/>
        <v>0</v>
      </c>
      <c r="K147" s="140" t="s">
        <v>302</v>
      </c>
      <c r="L147" s="32"/>
      <c r="M147" s="145" t="s">
        <v>1</v>
      </c>
      <c r="N147" s="146" t="s">
        <v>41</v>
      </c>
      <c r="P147" s="147">
        <f t="shared" si="11"/>
        <v>0</v>
      </c>
      <c r="Q147" s="147">
        <v>0</v>
      </c>
      <c r="R147" s="147">
        <f t="shared" si="12"/>
        <v>0</v>
      </c>
      <c r="S147" s="147">
        <v>0</v>
      </c>
      <c r="T147" s="148">
        <f t="shared" si="13"/>
        <v>0</v>
      </c>
      <c r="AR147" s="149" t="s">
        <v>378</v>
      </c>
      <c r="AT147" s="149" t="s">
        <v>298</v>
      </c>
      <c r="AU147" s="149" t="s">
        <v>83</v>
      </c>
      <c r="AY147" s="17" t="s">
        <v>296</v>
      </c>
      <c r="BE147" s="150">
        <f t="shared" si="14"/>
        <v>0</v>
      </c>
      <c r="BF147" s="150">
        <f t="shared" si="15"/>
        <v>0</v>
      </c>
      <c r="BG147" s="150">
        <f t="shared" si="16"/>
        <v>0</v>
      </c>
      <c r="BH147" s="150">
        <f t="shared" si="17"/>
        <v>0</v>
      </c>
      <c r="BI147" s="150">
        <f t="shared" si="18"/>
        <v>0</v>
      </c>
      <c r="BJ147" s="17" t="s">
        <v>83</v>
      </c>
      <c r="BK147" s="150">
        <f t="shared" si="19"/>
        <v>0</v>
      </c>
      <c r="BL147" s="17" t="s">
        <v>378</v>
      </c>
      <c r="BM147" s="149" t="s">
        <v>6116</v>
      </c>
    </row>
    <row r="148" spans="2:65" s="1" customFormat="1" ht="16.5" customHeight="1">
      <c r="B148" s="32"/>
      <c r="C148" s="138" t="s">
        <v>402</v>
      </c>
      <c r="D148" s="138" t="s">
        <v>298</v>
      </c>
      <c r="E148" s="139" t="s">
        <v>6117</v>
      </c>
      <c r="F148" s="140" t="s">
        <v>6118</v>
      </c>
      <c r="G148" s="141" t="s">
        <v>376</v>
      </c>
      <c r="H148" s="142">
        <v>1</v>
      </c>
      <c r="I148" s="143"/>
      <c r="J148" s="144">
        <f t="shared" si="10"/>
        <v>0</v>
      </c>
      <c r="K148" s="140" t="s">
        <v>302</v>
      </c>
      <c r="L148" s="32"/>
      <c r="M148" s="145" t="s">
        <v>1</v>
      </c>
      <c r="N148" s="146" t="s">
        <v>41</v>
      </c>
      <c r="P148" s="147">
        <f t="shared" si="11"/>
        <v>0</v>
      </c>
      <c r="Q148" s="147">
        <v>0</v>
      </c>
      <c r="R148" s="147">
        <f t="shared" si="12"/>
        <v>0</v>
      </c>
      <c r="S148" s="147">
        <v>0</v>
      </c>
      <c r="T148" s="148">
        <f t="shared" si="13"/>
        <v>0</v>
      </c>
      <c r="AR148" s="149" t="s">
        <v>378</v>
      </c>
      <c r="AT148" s="149" t="s">
        <v>298</v>
      </c>
      <c r="AU148" s="149" t="s">
        <v>83</v>
      </c>
      <c r="AY148" s="17" t="s">
        <v>296</v>
      </c>
      <c r="BE148" s="150">
        <f t="shared" si="14"/>
        <v>0</v>
      </c>
      <c r="BF148" s="150">
        <f t="shared" si="15"/>
        <v>0</v>
      </c>
      <c r="BG148" s="150">
        <f t="shared" si="16"/>
        <v>0</v>
      </c>
      <c r="BH148" s="150">
        <f t="shared" si="17"/>
        <v>0</v>
      </c>
      <c r="BI148" s="150">
        <f t="shared" si="18"/>
        <v>0</v>
      </c>
      <c r="BJ148" s="17" t="s">
        <v>83</v>
      </c>
      <c r="BK148" s="150">
        <f t="shared" si="19"/>
        <v>0</v>
      </c>
      <c r="BL148" s="17" t="s">
        <v>378</v>
      </c>
      <c r="BM148" s="149" t="s">
        <v>6119</v>
      </c>
    </row>
    <row r="149" spans="2:65" s="1" customFormat="1" ht="24.2" customHeight="1">
      <c r="B149" s="32"/>
      <c r="C149" s="138" t="s">
        <v>409</v>
      </c>
      <c r="D149" s="138" t="s">
        <v>298</v>
      </c>
      <c r="E149" s="139" t="s">
        <v>6120</v>
      </c>
      <c r="F149" s="140" t="s">
        <v>6121</v>
      </c>
      <c r="G149" s="141" t="s">
        <v>376</v>
      </c>
      <c r="H149" s="142">
        <v>1</v>
      </c>
      <c r="I149" s="143"/>
      <c r="J149" s="144">
        <f t="shared" si="10"/>
        <v>0</v>
      </c>
      <c r="K149" s="140" t="s">
        <v>302</v>
      </c>
      <c r="L149" s="32"/>
      <c r="M149" s="145" t="s">
        <v>1</v>
      </c>
      <c r="N149" s="146" t="s">
        <v>41</v>
      </c>
      <c r="P149" s="147">
        <f t="shared" si="11"/>
        <v>0</v>
      </c>
      <c r="Q149" s="147">
        <v>0</v>
      </c>
      <c r="R149" s="147">
        <f t="shared" si="12"/>
        <v>0</v>
      </c>
      <c r="S149" s="147">
        <v>0</v>
      </c>
      <c r="T149" s="148">
        <f t="shared" si="13"/>
        <v>0</v>
      </c>
      <c r="AR149" s="149" t="s">
        <v>378</v>
      </c>
      <c r="AT149" s="149" t="s">
        <v>298</v>
      </c>
      <c r="AU149" s="149" t="s">
        <v>83</v>
      </c>
      <c r="AY149" s="17" t="s">
        <v>296</v>
      </c>
      <c r="BE149" s="150">
        <f t="shared" si="14"/>
        <v>0</v>
      </c>
      <c r="BF149" s="150">
        <f t="shared" si="15"/>
        <v>0</v>
      </c>
      <c r="BG149" s="150">
        <f t="shared" si="16"/>
        <v>0</v>
      </c>
      <c r="BH149" s="150">
        <f t="shared" si="17"/>
        <v>0</v>
      </c>
      <c r="BI149" s="150">
        <f t="shared" si="18"/>
        <v>0</v>
      </c>
      <c r="BJ149" s="17" t="s">
        <v>83</v>
      </c>
      <c r="BK149" s="150">
        <f t="shared" si="19"/>
        <v>0</v>
      </c>
      <c r="BL149" s="17" t="s">
        <v>378</v>
      </c>
      <c r="BM149" s="149" t="s">
        <v>6122</v>
      </c>
    </row>
    <row r="150" spans="2:65" s="1" customFormat="1" ht="16.5" customHeight="1">
      <c r="B150" s="32"/>
      <c r="C150" s="138" t="s">
        <v>7</v>
      </c>
      <c r="D150" s="138" t="s">
        <v>298</v>
      </c>
      <c r="E150" s="139" t="s">
        <v>6123</v>
      </c>
      <c r="F150" s="140" t="s">
        <v>6124</v>
      </c>
      <c r="G150" s="141" t="s">
        <v>376</v>
      </c>
      <c r="H150" s="142">
        <v>1</v>
      </c>
      <c r="I150" s="143"/>
      <c r="J150" s="144">
        <f t="shared" si="10"/>
        <v>0</v>
      </c>
      <c r="K150" s="140" t="s">
        <v>302</v>
      </c>
      <c r="L150" s="32"/>
      <c r="M150" s="145" t="s">
        <v>1</v>
      </c>
      <c r="N150" s="146" t="s">
        <v>41</v>
      </c>
      <c r="P150" s="147">
        <f t="shared" si="11"/>
        <v>0</v>
      </c>
      <c r="Q150" s="147">
        <v>0</v>
      </c>
      <c r="R150" s="147">
        <f t="shared" si="12"/>
        <v>0</v>
      </c>
      <c r="S150" s="147">
        <v>0</v>
      </c>
      <c r="T150" s="148">
        <f t="shared" si="13"/>
        <v>0</v>
      </c>
      <c r="AR150" s="149" t="s">
        <v>378</v>
      </c>
      <c r="AT150" s="149" t="s">
        <v>298</v>
      </c>
      <c r="AU150" s="149" t="s">
        <v>83</v>
      </c>
      <c r="AY150" s="17" t="s">
        <v>296</v>
      </c>
      <c r="BE150" s="150">
        <f t="shared" si="14"/>
        <v>0</v>
      </c>
      <c r="BF150" s="150">
        <f t="shared" si="15"/>
        <v>0</v>
      </c>
      <c r="BG150" s="150">
        <f t="shared" si="16"/>
        <v>0</v>
      </c>
      <c r="BH150" s="150">
        <f t="shared" si="17"/>
        <v>0</v>
      </c>
      <c r="BI150" s="150">
        <f t="shared" si="18"/>
        <v>0</v>
      </c>
      <c r="BJ150" s="17" t="s">
        <v>83</v>
      </c>
      <c r="BK150" s="150">
        <f t="shared" si="19"/>
        <v>0</v>
      </c>
      <c r="BL150" s="17" t="s">
        <v>378</v>
      </c>
      <c r="BM150" s="149" t="s">
        <v>6125</v>
      </c>
    </row>
    <row r="151" spans="2:65" s="1" customFormat="1" ht="16.5" customHeight="1">
      <c r="B151" s="32"/>
      <c r="C151" s="138" t="s">
        <v>422</v>
      </c>
      <c r="D151" s="138" t="s">
        <v>298</v>
      </c>
      <c r="E151" s="139" t="s">
        <v>6126</v>
      </c>
      <c r="F151" s="140" t="s">
        <v>6127</v>
      </c>
      <c r="G151" s="141" t="s">
        <v>376</v>
      </c>
      <c r="H151" s="142">
        <v>4</v>
      </c>
      <c r="I151" s="143"/>
      <c r="J151" s="144">
        <f t="shared" si="10"/>
        <v>0</v>
      </c>
      <c r="K151" s="140" t="s">
        <v>302</v>
      </c>
      <c r="L151" s="32"/>
      <c r="M151" s="145" t="s">
        <v>1</v>
      </c>
      <c r="N151" s="146" t="s">
        <v>41</v>
      </c>
      <c r="P151" s="147">
        <f t="shared" si="11"/>
        <v>0</v>
      </c>
      <c r="Q151" s="147">
        <v>0</v>
      </c>
      <c r="R151" s="147">
        <f t="shared" si="12"/>
        <v>0</v>
      </c>
      <c r="S151" s="147">
        <v>0</v>
      </c>
      <c r="T151" s="148">
        <f t="shared" si="13"/>
        <v>0</v>
      </c>
      <c r="AR151" s="149" t="s">
        <v>378</v>
      </c>
      <c r="AT151" s="149" t="s">
        <v>298</v>
      </c>
      <c r="AU151" s="149" t="s">
        <v>83</v>
      </c>
      <c r="AY151" s="17" t="s">
        <v>296</v>
      </c>
      <c r="BE151" s="150">
        <f t="shared" si="14"/>
        <v>0</v>
      </c>
      <c r="BF151" s="150">
        <f t="shared" si="15"/>
        <v>0</v>
      </c>
      <c r="BG151" s="150">
        <f t="shared" si="16"/>
        <v>0</v>
      </c>
      <c r="BH151" s="150">
        <f t="shared" si="17"/>
        <v>0</v>
      </c>
      <c r="BI151" s="150">
        <f t="shared" si="18"/>
        <v>0</v>
      </c>
      <c r="BJ151" s="17" t="s">
        <v>83</v>
      </c>
      <c r="BK151" s="150">
        <f t="shared" si="19"/>
        <v>0</v>
      </c>
      <c r="BL151" s="17" t="s">
        <v>378</v>
      </c>
      <c r="BM151" s="149" t="s">
        <v>6128</v>
      </c>
    </row>
    <row r="152" spans="2:65" s="1" customFormat="1" ht="16.5" customHeight="1">
      <c r="B152" s="32"/>
      <c r="C152" s="138" t="s">
        <v>427</v>
      </c>
      <c r="D152" s="138" t="s">
        <v>298</v>
      </c>
      <c r="E152" s="139" t="s">
        <v>6129</v>
      </c>
      <c r="F152" s="140" t="s">
        <v>6130</v>
      </c>
      <c r="G152" s="141" t="s">
        <v>376</v>
      </c>
      <c r="H152" s="142">
        <v>1</v>
      </c>
      <c r="I152" s="143"/>
      <c r="J152" s="144">
        <f t="shared" si="10"/>
        <v>0</v>
      </c>
      <c r="K152" s="140" t="s">
        <v>302</v>
      </c>
      <c r="L152" s="32"/>
      <c r="M152" s="145" t="s">
        <v>1</v>
      </c>
      <c r="N152" s="146" t="s">
        <v>41</v>
      </c>
      <c r="P152" s="147">
        <f t="shared" si="11"/>
        <v>0</v>
      </c>
      <c r="Q152" s="147">
        <v>0</v>
      </c>
      <c r="R152" s="147">
        <f t="shared" si="12"/>
        <v>0</v>
      </c>
      <c r="S152" s="147">
        <v>0</v>
      </c>
      <c r="T152" s="148">
        <f t="shared" si="13"/>
        <v>0</v>
      </c>
      <c r="AR152" s="149" t="s">
        <v>378</v>
      </c>
      <c r="AT152" s="149" t="s">
        <v>298</v>
      </c>
      <c r="AU152" s="149" t="s">
        <v>83</v>
      </c>
      <c r="AY152" s="17" t="s">
        <v>296</v>
      </c>
      <c r="BE152" s="150">
        <f t="shared" si="14"/>
        <v>0</v>
      </c>
      <c r="BF152" s="150">
        <f t="shared" si="15"/>
        <v>0</v>
      </c>
      <c r="BG152" s="150">
        <f t="shared" si="16"/>
        <v>0</v>
      </c>
      <c r="BH152" s="150">
        <f t="shared" si="17"/>
        <v>0</v>
      </c>
      <c r="BI152" s="150">
        <f t="shared" si="18"/>
        <v>0</v>
      </c>
      <c r="BJ152" s="17" t="s">
        <v>83</v>
      </c>
      <c r="BK152" s="150">
        <f t="shared" si="19"/>
        <v>0</v>
      </c>
      <c r="BL152" s="17" t="s">
        <v>378</v>
      </c>
      <c r="BM152" s="149" t="s">
        <v>6131</v>
      </c>
    </row>
    <row r="153" spans="2:65" s="1" customFormat="1" ht="16.5" customHeight="1">
      <c r="B153" s="32"/>
      <c r="C153" s="138" t="s">
        <v>432</v>
      </c>
      <c r="D153" s="138" t="s">
        <v>298</v>
      </c>
      <c r="E153" s="139" t="s">
        <v>6132</v>
      </c>
      <c r="F153" s="140" t="s">
        <v>6133</v>
      </c>
      <c r="G153" s="141" t="s">
        <v>376</v>
      </c>
      <c r="H153" s="142">
        <v>2</v>
      </c>
      <c r="I153" s="143"/>
      <c r="J153" s="144">
        <f t="shared" si="10"/>
        <v>0</v>
      </c>
      <c r="K153" s="140" t="s">
        <v>302</v>
      </c>
      <c r="L153" s="32"/>
      <c r="M153" s="145" t="s">
        <v>1</v>
      </c>
      <c r="N153" s="146" t="s">
        <v>41</v>
      </c>
      <c r="P153" s="147">
        <f t="shared" si="11"/>
        <v>0</v>
      </c>
      <c r="Q153" s="147">
        <v>0</v>
      </c>
      <c r="R153" s="147">
        <f t="shared" si="12"/>
        <v>0</v>
      </c>
      <c r="S153" s="147">
        <v>0</v>
      </c>
      <c r="T153" s="148">
        <f t="shared" si="13"/>
        <v>0</v>
      </c>
      <c r="AR153" s="149" t="s">
        <v>378</v>
      </c>
      <c r="AT153" s="149" t="s">
        <v>298</v>
      </c>
      <c r="AU153" s="149" t="s">
        <v>83</v>
      </c>
      <c r="AY153" s="17" t="s">
        <v>296</v>
      </c>
      <c r="BE153" s="150">
        <f t="shared" si="14"/>
        <v>0</v>
      </c>
      <c r="BF153" s="150">
        <f t="shared" si="15"/>
        <v>0</v>
      </c>
      <c r="BG153" s="150">
        <f t="shared" si="16"/>
        <v>0</v>
      </c>
      <c r="BH153" s="150">
        <f t="shared" si="17"/>
        <v>0</v>
      </c>
      <c r="BI153" s="150">
        <f t="shared" si="18"/>
        <v>0</v>
      </c>
      <c r="BJ153" s="17" t="s">
        <v>83</v>
      </c>
      <c r="BK153" s="150">
        <f t="shared" si="19"/>
        <v>0</v>
      </c>
      <c r="BL153" s="17" t="s">
        <v>378</v>
      </c>
      <c r="BM153" s="149" t="s">
        <v>6134</v>
      </c>
    </row>
    <row r="154" spans="2:65" s="1" customFormat="1" ht="16.5" customHeight="1">
      <c r="B154" s="32"/>
      <c r="C154" s="138" t="s">
        <v>445</v>
      </c>
      <c r="D154" s="138" t="s">
        <v>298</v>
      </c>
      <c r="E154" s="139" t="s">
        <v>6135</v>
      </c>
      <c r="F154" s="140" t="s">
        <v>6136</v>
      </c>
      <c r="G154" s="141" t="s">
        <v>376</v>
      </c>
      <c r="H154" s="142">
        <v>1</v>
      </c>
      <c r="I154" s="143"/>
      <c r="J154" s="144">
        <f t="shared" si="10"/>
        <v>0</v>
      </c>
      <c r="K154" s="140" t="s">
        <v>302</v>
      </c>
      <c r="L154" s="32"/>
      <c r="M154" s="145" t="s">
        <v>1</v>
      </c>
      <c r="N154" s="146" t="s">
        <v>41</v>
      </c>
      <c r="P154" s="147">
        <f t="shared" si="11"/>
        <v>0</v>
      </c>
      <c r="Q154" s="147">
        <v>0</v>
      </c>
      <c r="R154" s="147">
        <f t="shared" si="12"/>
        <v>0</v>
      </c>
      <c r="S154" s="147">
        <v>0</v>
      </c>
      <c r="T154" s="148">
        <f t="shared" si="13"/>
        <v>0</v>
      </c>
      <c r="AR154" s="149" t="s">
        <v>378</v>
      </c>
      <c r="AT154" s="149" t="s">
        <v>298</v>
      </c>
      <c r="AU154" s="149" t="s">
        <v>83</v>
      </c>
      <c r="AY154" s="17" t="s">
        <v>296</v>
      </c>
      <c r="BE154" s="150">
        <f t="shared" si="14"/>
        <v>0</v>
      </c>
      <c r="BF154" s="150">
        <f t="shared" si="15"/>
        <v>0</v>
      </c>
      <c r="BG154" s="150">
        <f t="shared" si="16"/>
        <v>0</v>
      </c>
      <c r="BH154" s="150">
        <f t="shared" si="17"/>
        <v>0</v>
      </c>
      <c r="BI154" s="150">
        <f t="shared" si="18"/>
        <v>0</v>
      </c>
      <c r="BJ154" s="17" t="s">
        <v>83</v>
      </c>
      <c r="BK154" s="150">
        <f t="shared" si="19"/>
        <v>0</v>
      </c>
      <c r="BL154" s="17" t="s">
        <v>378</v>
      </c>
      <c r="BM154" s="149" t="s">
        <v>6137</v>
      </c>
    </row>
    <row r="155" spans="2:65" s="11" customFormat="1" ht="25.9" customHeight="1">
      <c r="B155" s="126"/>
      <c r="D155" s="127" t="s">
        <v>75</v>
      </c>
      <c r="E155" s="128" t="s">
        <v>5769</v>
      </c>
      <c r="F155" s="128" t="s">
        <v>5731</v>
      </c>
      <c r="I155" s="129"/>
      <c r="J155" s="130">
        <f>BK155</f>
        <v>0</v>
      </c>
      <c r="L155" s="126"/>
      <c r="M155" s="131"/>
      <c r="P155" s="132">
        <f>SUM(P156:P174)</f>
        <v>0</v>
      </c>
      <c r="R155" s="132">
        <f>SUM(R156:R174)</f>
        <v>0.20347999999999999</v>
      </c>
      <c r="T155" s="133">
        <f>SUM(T156:T174)</f>
        <v>0</v>
      </c>
      <c r="AR155" s="127" t="s">
        <v>83</v>
      </c>
      <c r="AT155" s="134" t="s">
        <v>75</v>
      </c>
      <c r="AU155" s="134" t="s">
        <v>76</v>
      </c>
      <c r="AY155" s="127" t="s">
        <v>296</v>
      </c>
      <c r="BK155" s="135">
        <f>SUM(BK156:BK174)</f>
        <v>0</v>
      </c>
    </row>
    <row r="156" spans="2:65" s="1" customFormat="1" ht="37.9" customHeight="1">
      <c r="B156" s="32"/>
      <c r="C156" s="173" t="s">
        <v>451</v>
      </c>
      <c r="D156" s="173" t="s">
        <v>343</v>
      </c>
      <c r="E156" s="174" t="s">
        <v>6138</v>
      </c>
      <c r="F156" s="175" t="s">
        <v>6139</v>
      </c>
      <c r="G156" s="176" t="s">
        <v>339</v>
      </c>
      <c r="H156" s="177">
        <v>2200</v>
      </c>
      <c r="I156" s="178"/>
      <c r="J156" s="179">
        <f t="shared" ref="J156:J174" si="20">ROUND(I156*H156,2)</f>
        <v>0</v>
      </c>
      <c r="K156" s="175" t="s">
        <v>302</v>
      </c>
      <c r="L156" s="180"/>
      <c r="M156" s="181" t="s">
        <v>1</v>
      </c>
      <c r="N156" s="182" t="s">
        <v>41</v>
      </c>
      <c r="P156" s="147">
        <f t="shared" ref="P156:P174" si="21">O156*H156</f>
        <v>0</v>
      </c>
      <c r="Q156" s="147">
        <v>4.0000000000000003E-5</v>
      </c>
      <c r="R156" s="147">
        <f t="shared" ref="R156:R174" si="22">Q156*H156</f>
        <v>8.8000000000000009E-2</v>
      </c>
      <c r="S156" s="147">
        <v>0</v>
      </c>
      <c r="T156" s="148">
        <f t="shared" ref="T156:T174" si="23">S156*H156</f>
        <v>0</v>
      </c>
      <c r="AR156" s="149" t="s">
        <v>347</v>
      </c>
      <c r="AT156" s="149" t="s">
        <v>343</v>
      </c>
      <c r="AU156" s="149" t="s">
        <v>83</v>
      </c>
      <c r="AY156" s="17" t="s">
        <v>296</v>
      </c>
      <c r="BE156" s="150">
        <f t="shared" ref="BE156:BE174" si="24">IF(N156="základní",J156,0)</f>
        <v>0</v>
      </c>
      <c r="BF156" s="150">
        <f t="shared" ref="BF156:BF174" si="25">IF(N156="snížená",J156,0)</f>
        <v>0</v>
      </c>
      <c r="BG156" s="150">
        <f t="shared" ref="BG156:BG174" si="26">IF(N156="zákl. přenesená",J156,0)</f>
        <v>0</v>
      </c>
      <c r="BH156" s="150">
        <f t="shared" ref="BH156:BH174" si="27">IF(N156="sníž. přenesená",J156,0)</f>
        <v>0</v>
      </c>
      <c r="BI156" s="150">
        <f t="shared" ref="BI156:BI174" si="28">IF(N156="nulová",J156,0)</f>
        <v>0</v>
      </c>
      <c r="BJ156" s="17" t="s">
        <v>83</v>
      </c>
      <c r="BK156" s="150">
        <f t="shared" ref="BK156:BK174" si="29">ROUND(I156*H156,2)</f>
        <v>0</v>
      </c>
      <c r="BL156" s="17" t="s">
        <v>107</v>
      </c>
      <c r="BM156" s="149" t="s">
        <v>6140</v>
      </c>
    </row>
    <row r="157" spans="2:65" s="1" customFormat="1" ht="21.75" customHeight="1">
      <c r="B157" s="32"/>
      <c r="C157" s="138" t="s">
        <v>457</v>
      </c>
      <c r="D157" s="138" t="s">
        <v>298</v>
      </c>
      <c r="E157" s="139" t="s">
        <v>3718</v>
      </c>
      <c r="F157" s="140" t="s">
        <v>5735</v>
      </c>
      <c r="G157" s="141" t="s">
        <v>339</v>
      </c>
      <c r="H157" s="142">
        <v>2200</v>
      </c>
      <c r="I157" s="143"/>
      <c r="J157" s="144">
        <f t="shared" si="20"/>
        <v>0</v>
      </c>
      <c r="K157" s="140" t="s">
        <v>302</v>
      </c>
      <c r="L157" s="32"/>
      <c r="M157" s="145" t="s">
        <v>1</v>
      </c>
      <c r="N157" s="146" t="s">
        <v>41</v>
      </c>
      <c r="P157" s="147">
        <f t="shared" si="21"/>
        <v>0</v>
      </c>
      <c r="Q157" s="147">
        <v>0</v>
      </c>
      <c r="R157" s="147">
        <f t="shared" si="22"/>
        <v>0</v>
      </c>
      <c r="S157" s="147">
        <v>0</v>
      </c>
      <c r="T157" s="148">
        <f t="shared" si="23"/>
        <v>0</v>
      </c>
      <c r="AR157" s="149" t="s">
        <v>378</v>
      </c>
      <c r="AT157" s="149" t="s">
        <v>298</v>
      </c>
      <c r="AU157" s="149" t="s">
        <v>83</v>
      </c>
      <c r="AY157" s="17" t="s">
        <v>296</v>
      </c>
      <c r="BE157" s="150">
        <f t="shared" si="24"/>
        <v>0</v>
      </c>
      <c r="BF157" s="150">
        <f t="shared" si="25"/>
        <v>0</v>
      </c>
      <c r="BG157" s="150">
        <f t="shared" si="26"/>
        <v>0</v>
      </c>
      <c r="BH157" s="150">
        <f t="shared" si="27"/>
        <v>0</v>
      </c>
      <c r="BI157" s="150">
        <f t="shared" si="28"/>
        <v>0</v>
      </c>
      <c r="BJ157" s="17" t="s">
        <v>83</v>
      </c>
      <c r="BK157" s="150">
        <f t="shared" si="29"/>
        <v>0</v>
      </c>
      <c r="BL157" s="17" t="s">
        <v>378</v>
      </c>
      <c r="BM157" s="149" t="s">
        <v>6141</v>
      </c>
    </row>
    <row r="158" spans="2:65" s="1" customFormat="1" ht="37.9" customHeight="1">
      <c r="B158" s="32"/>
      <c r="C158" s="173" t="s">
        <v>462</v>
      </c>
      <c r="D158" s="173" t="s">
        <v>343</v>
      </c>
      <c r="E158" s="174" t="s">
        <v>6142</v>
      </c>
      <c r="F158" s="175" t="s">
        <v>6143</v>
      </c>
      <c r="G158" s="176" t="s">
        <v>339</v>
      </c>
      <c r="H158" s="177">
        <v>100</v>
      </c>
      <c r="I158" s="178"/>
      <c r="J158" s="179">
        <f t="shared" si="20"/>
        <v>0</v>
      </c>
      <c r="K158" s="175" t="s">
        <v>302</v>
      </c>
      <c r="L158" s="180"/>
      <c r="M158" s="181" t="s">
        <v>1</v>
      </c>
      <c r="N158" s="182" t="s">
        <v>41</v>
      </c>
      <c r="P158" s="147">
        <f t="shared" si="21"/>
        <v>0</v>
      </c>
      <c r="Q158" s="147">
        <v>5.0000000000000002E-5</v>
      </c>
      <c r="R158" s="147">
        <f t="shared" si="22"/>
        <v>5.0000000000000001E-3</v>
      </c>
      <c r="S158" s="147">
        <v>0</v>
      </c>
      <c r="T158" s="148">
        <f t="shared" si="23"/>
        <v>0</v>
      </c>
      <c r="AR158" s="149" t="s">
        <v>347</v>
      </c>
      <c r="AT158" s="149" t="s">
        <v>343</v>
      </c>
      <c r="AU158" s="149" t="s">
        <v>83</v>
      </c>
      <c r="AY158" s="17" t="s">
        <v>296</v>
      </c>
      <c r="BE158" s="150">
        <f t="shared" si="24"/>
        <v>0</v>
      </c>
      <c r="BF158" s="150">
        <f t="shared" si="25"/>
        <v>0</v>
      </c>
      <c r="BG158" s="150">
        <f t="shared" si="26"/>
        <v>0</v>
      </c>
      <c r="BH158" s="150">
        <f t="shared" si="27"/>
        <v>0</v>
      </c>
      <c r="BI158" s="150">
        <f t="shared" si="28"/>
        <v>0</v>
      </c>
      <c r="BJ158" s="17" t="s">
        <v>83</v>
      </c>
      <c r="BK158" s="150">
        <f t="shared" si="29"/>
        <v>0</v>
      </c>
      <c r="BL158" s="17" t="s">
        <v>107</v>
      </c>
      <c r="BM158" s="149" t="s">
        <v>6144</v>
      </c>
    </row>
    <row r="159" spans="2:65" s="1" customFormat="1" ht="21.75" customHeight="1">
      <c r="B159" s="32"/>
      <c r="C159" s="138" t="s">
        <v>466</v>
      </c>
      <c r="D159" s="138" t="s">
        <v>298</v>
      </c>
      <c r="E159" s="139" t="s">
        <v>3718</v>
      </c>
      <c r="F159" s="140" t="s">
        <v>5735</v>
      </c>
      <c r="G159" s="141" t="s">
        <v>339</v>
      </c>
      <c r="H159" s="142">
        <v>100</v>
      </c>
      <c r="I159" s="143"/>
      <c r="J159" s="144">
        <f t="shared" si="20"/>
        <v>0</v>
      </c>
      <c r="K159" s="140" t="s">
        <v>302</v>
      </c>
      <c r="L159" s="32"/>
      <c r="M159" s="145" t="s">
        <v>1</v>
      </c>
      <c r="N159" s="146" t="s">
        <v>41</v>
      </c>
      <c r="P159" s="147">
        <f t="shared" si="21"/>
        <v>0</v>
      </c>
      <c r="Q159" s="147">
        <v>0</v>
      </c>
      <c r="R159" s="147">
        <f t="shared" si="22"/>
        <v>0</v>
      </c>
      <c r="S159" s="147">
        <v>0</v>
      </c>
      <c r="T159" s="148">
        <f t="shared" si="23"/>
        <v>0</v>
      </c>
      <c r="AR159" s="149" t="s">
        <v>378</v>
      </c>
      <c r="AT159" s="149" t="s">
        <v>298</v>
      </c>
      <c r="AU159" s="149" t="s">
        <v>83</v>
      </c>
      <c r="AY159" s="17" t="s">
        <v>296</v>
      </c>
      <c r="BE159" s="150">
        <f t="shared" si="24"/>
        <v>0</v>
      </c>
      <c r="BF159" s="150">
        <f t="shared" si="25"/>
        <v>0</v>
      </c>
      <c r="BG159" s="150">
        <f t="shared" si="26"/>
        <v>0</v>
      </c>
      <c r="BH159" s="150">
        <f t="shared" si="27"/>
        <v>0</v>
      </c>
      <c r="BI159" s="150">
        <f t="shared" si="28"/>
        <v>0</v>
      </c>
      <c r="BJ159" s="17" t="s">
        <v>83</v>
      </c>
      <c r="BK159" s="150">
        <f t="shared" si="29"/>
        <v>0</v>
      </c>
      <c r="BL159" s="17" t="s">
        <v>378</v>
      </c>
      <c r="BM159" s="149" t="s">
        <v>6145</v>
      </c>
    </row>
    <row r="160" spans="2:65" s="1" customFormat="1" ht="21.75" customHeight="1">
      <c r="B160" s="32"/>
      <c r="C160" s="173" t="s">
        <v>470</v>
      </c>
      <c r="D160" s="173" t="s">
        <v>343</v>
      </c>
      <c r="E160" s="174" t="s">
        <v>5749</v>
      </c>
      <c r="F160" s="175" t="s">
        <v>5750</v>
      </c>
      <c r="G160" s="176" t="s">
        <v>339</v>
      </c>
      <c r="H160" s="177">
        <v>1000</v>
      </c>
      <c r="I160" s="178"/>
      <c r="J160" s="179">
        <f t="shared" si="20"/>
        <v>0</v>
      </c>
      <c r="K160" s="175" t="s">
        <v>302</v>
      </c>
      <c r="L160" s="180"/>
      <c r="M160" s="181" t="s">
        <v>1</v>
      </c>
      <c r="N160" s="182" t="s">
        <v>41</v>
      </c>
      <c r="P160" s="147">
        <f t="shared" si="21"/>
        <v>0</v>
      </c>
      <c r="Q160" s="147">
        <v>4.0000000000000003E-5</v>
      </c>
      <c r="R160" s="147">
        <f t="shared" si="22"/>
        <v>0.04</v>
      </c>
      <c r="S160" s="147">
        <v>0</v>
      </c>
      <c r="T160" s="148">
        <f t="shared" si="23"/>
        <v>0</v>
      </c>
      <c r="AR160" s="149" t="s">
        <v>479</v>
      </c>
      <c r="AT160" s="149" t="s">
        <v>343</v>
      </c>
      <c r="AU160" s="149" t="s">
        <v>83</v>
      </c>
      <c r="AY160" s="17" t="s">
        <v>296</v>
      </c>
      <c r="BE160" s="150">
        <f t="shared" si="24"/>
        <v>0</v>
      </c>
      <c r="BF160" s="150">
        <f t="shared" si="25"/>
        <v>0</v>
      </c>
      <c r="BG160" s="150">
        <f t="shared" si="26"/>
        <v>0</v>
      </c>
      <c r="BH160" s="150">
        <f t="shared" si="27"/>
        <v>0</v>
      </c>
      <c r="BI160" s="150">
        <f t="shared" si="28"/>
        <v>0</v>
      </c>
      <c r="BJ160" s="17" t="s">
        <v>83</v>
      </c>
      <c r="BK160" s="150">
        <f t="shared" si="29"/>
        <v>0</v>
      </c>
      <c r="BL160" s="17" t="s">
        <v>378</v>
      </c>
      <c r="BM160" s="149" t="s">
        <v>6146</v>
      </c>
    </row>
    <row r="161" spans="2:65" s="1" customFormat="1" ht="24.2" customHeight="1">
      <c r="B161" s="32"/>
      <c r="C161" s="138" t="s">
        <v>474</v>
      </c>
      <c r="D161" s="138" t="s">
        <v>298</v>
      </c>
      <c r="E161" s="139" t="s">
        <v>4080</v>
      </c>
      <c r="F161" s="140" t="s">
        <v>5752</v>
      </c>
      <c r="G161" s="141" t="s">
        <v>339</v>
      </c>
      <c r="H161" s="142">
        <v>500</v>
      </c>
      <c r="I161" s="143"/>
      <c r="J161" s="144">
        <f t="shared" si="20"/>
        <v>0</v>
      </c>
      <c r="K161" s="140" t="s">
        <v>302</v>
      </c>
      <c r="L161" s="32"/>
      <c r="M161" s="145" t="s">
        <v>1</v>
      </c>
      <c r="N161" s="146" t="s">
        <v>41</v>
      </c>
      <c r="P161" s="147">
        <f t="shared" si="21"/>
        <v>0</v>
      </c>
      <c r="Q161" s="147">
        <v>0</v>
      </c>
      <c r="R161" s="147">
        <f t="shared" si="22"/>
        <v>0</v>
      </c>
      <c r="S161" s="147">
        <v>0</v>
      </c>
      <c r="T161" s="148">
        <f t="shared" si="23"/>
        <v>0</v>
      </c>
      <c r="AR161" s="149" t="s">
        <v>378</v>
      </c>
      <c r="AT161" s="149" t="s">
        <v>298</v>
      </c>
      <c r="AU161" s="149" t="s">
        <v>83</v>
      </c>
      <c r="AY161" s="17" t="s">
        <v>296</v>
      </c>
      <c r="BE161" s="150">
        <f t="shared" si="24"/>
        <v>0</v>
      </c>
      <c r="BF161" s="150">
        <f t="shared" si="25"/>
        <v>0</v>
      </c>
      <c r="BG161" s="150">
        <f t="shared" si="26"/>
        <v>0</v>
      </c>
      <c r="BH161" s="150">
        <f t="shared" si="27"/>
        <v>0</v>
      </c>
      <c r="BI161" s="150">
        <f t="shared" si="28"/>
        <v>0</v>
      </c>
      <c r="BJ161" s="17" t="s">
        <v>83</v>
      </c>
      <c r="BK161" s="150">
        <f t="shared" si="29"/>
        <v>0</v>
      </c>
      <c r="BL161" s="17" t="s">
        <v>378</v>
      </c>
      <c r="BM161" s="149" t="s">
        <v>6147</v>
      </c>
    </row>
    <row r="162" spans="2:65" s="1" customFormat="1" ht="24.2" customHeight="1">
      <c r="B162" s="32"/>
      <c r="C162" s="138" t="s">
        <v>479</v>
      </c>
      <c r="D162" s="138" t="s">
        <v>298</v>
      </c>
      <c r="E162" s="139" t="s">
        <v>6148</v>
      </c>
      <c r="F162" s="140" t="s">
        <v>6149</v>
      </c>
      <c r="G162" s="141" t="s">
        <v>339</v>
      </c>
      <c r="H162" s="142">
        <v>500</v>
      </c>
      <c r="I162" s="143"/>
      <c r="J162" s="144">
        <f t="shared" si="20"/>
        <v>0</v>
      </c>
      <c r="K162" s="140" t="s">
        <v>302</v>
      </c>
      <c r="L162" s="32"/>
      <c r="M162" s="145" t="s">
        <v>1</v>
      </c>
      <c r="N162" s="146" t="s">
        <v>41</v>
      </c>
      <c r="P162" s="147">
        <f t="shared" si="21"/>
        <v>0</v>
      </c>
      <c r="Q162" s="147">
        <v>0</v>
      </c>
      <c r="R162" s="147">
        <f t="shared" si="22"/>
        <v>0</v>
      </c>
      <c r="S162" s="147">
        <v>0</v>
      </c>
      <c r="T162" s="148">
        <f t="shared" si="23"/>
        <v>0</v>
      </c>
      <c r="AR162" s="149" t="s">
        <v>378</v>
      </c>
      <c r="AT162" s="149" t="s">
        <v>298</v>
      </c>
      <c r="AU162" s="149" t="s">
        <v>83</v>
      </c>
      <c r="AY162" s="17" t="s">
        <v>296</v>
      </c>
      <c r="BE162" s="150">
        <f t="shared" si="24"/>
        <v>0</v>
      </c>
      <c r="BF162" s="150">
        <f t="shared" si="25"/>
        <v>0</v>
      </c>
      <c r="BG162" s="150">
        <f t="shared" si="26"/>
        <v>0</v>
      </c>
      <c r="BH162" s="150">
        <f t="shared" si="27"/>
        <v>0</v>
      </c>
      <c r="BI162" s="150">
        <f t="shared" si="28"/>
        <v>0</v>
      </c>
      <c r="BJ162" s="17" t="s">
        <v>83</v>
      </c>
      <c r="BK162" s="150">
        <f t="shared" si="29"/>
        <v>0</v>
      </c>
      <c r="BL162" s="17" t="s">
        <v>378</v>
      </c>
      <c r="BM162" s="149" t="s">
        <v>6150</v>
      </c>
    </row>
    <row r="163" spans="2:65" s="1" customFormat="1" ht="21.75" customHeight="1">
      <c r="B163" s="32"/>
      <c r="C163" s="173" t="s">
        <v>484</v>
      </c>
      <c r="D163" s="173" t="s">
        <v>343</v>
      </c>
      <c r="E163" s="174" t="s">
        <v>5973</v>
      </c>
      <c r="F163" s="175" t="s">
        <v>5974</v>
      </c>
      <c r="G163" s="176" t="s">
        <v>339</v>
      </c>
      <c r="H163" s="177">
        <v>400</v>
      </c>
      <c r="I163" s="178"/>
      <c r="J163" s="179">
        <f t="shared" si="20"/>
        <v>0</v>
      </c>
      <c r="K163" s="175" t="s">
        <v>302</v>
      </c>
      <c r="L163" s="180"/>
      <c r="M163" s="181" t="s">
        <v>1</v>
      </c>
      <c r="N163" s="182" t="s">
        <v>41</v>
      </c>
      <c r="P163" s="147">
        <f t="shared" si="21"/>
        <v>0</v>
      </c>
      <c r="Q163" s="147">
        <v>1.2E-4</v>
      </c>
      <c r="R163" s="147">
        <f t="shared" si="22"/>
        <v>4.8000000000000001E-2</v>
      </c>
      <c r="S163" s="147">
        <v>0</v>
      </c>
      <c r="T163" s="148">
        <f t="shared" si="23"/>
        <v>0</v>
      </c>
      <c r="AR163" s="149" t="s">
        <v>479</v>
      </c>
      <c r="AT163" s="149" t="s">
        <v>343</v>
      </c>
      <c r="AU163" s="149" t="s">
        <v>83</v>
      </c>
      <c r="AY163" s="17" t="s">
        <v>296</v>
      </c>
      <c r="BE163" s="150">
        <f t="shared" si="24"/>
        <v>0</v>
      </c>
      <c r="BF163" s="150">
        <f t="shared" si="25"/>
        <v>0</v>
      </c>
      <c r="BG163" s="150">
        <f t="shared" si="26"/>
        <v>0</v>
      </c>
      <c r="BH163" s="150">
        <f t="shared" si="27"/>
        <v>0</v>
      </c>
      <c r="BI163" s="150">
        <f t="shared" si="28"/>
        <v>0</v>
      </c>
      <c r="BJ163" s="17" t="s">
        <v>83</v>
      </c>
      <c r="BK163" s="150">
        <f t="shared" si="29"/>
        <v>0</v>
      </c>
      <c r="BL163" s="17" t="s">
        <v>378</v>
      </c>
      <c r="BM163" s="149" t="s">
        <v>6151</v>
      </c>
    </row>
    <row r="164" spans="2:65" s="1" customFormat="1" ht="24.2" customHeight="1">
      <c r="B164" s="32"/>
      <c r="C164" s="138" t="s">
        <v>490</v>
      </c>
      <c r="D164" s="138" t="s">
        <v>298</v>
      </c>
      <c r="E164" s="139" t="s">
        <v>5779</v>
      </c>
      <c r="F164" s="140" t="s">
        <v>5780</v>
      </c>
      <c r="G164" s="141" t="s">
        <v>339</v>
      </c>
      <c r="H164" s="142">
        <v>200</v>
      </c>
      <c r="I164" s="143"/>
      <c r="J164" s="144">
        <f t="shared" si="20"/>
        <v>0</v>
      </c>
      <c r="K164" s="140" t="s">
        <v>302</v>
      </c>
      <c r="L164" s="32"/>
      <c r="M164" s="145" t="s">
        <v>1</v>
      </c>
      <c r="N164" s="146" t="s">
        <v>41</v>
      </c>
      <c r="P164" s="147">
        <f t="shared" si="21"/>
        <v>0</v>
      </c>
      <c r="Q164" s="147">
        <v>0</v>
      </c>
      <c r="R164" s="147">
        <f t="shared" si="22"/>
        <v>0</v>
      </c>
      <c r="S164" s="147">
        <v>0</v>
      </c>
      <c r="T164" s="148">
        <f t="shared" si="23"/>
        <v>0</v>
      </c>
      <c r="AR164" s="149" t="s">
        <v>378</v>
      </c>
      <c r="AT164" s="149" t="s">
        <v>298</v>
      </c>
      <c r="AU164" s="149" t="s">
        <v>83</v>
      </c>
      <c r="AY164" s="17" t="s">
        <v>296</v>
      </c>
      <c r="BE164" s="150">
        <f t="shared" si="24"/>
        <v>0</v>
      </c>
      <c r="BF164" s="150">
        <f t="shared" si="25"/>
        <v>0</v>
      </c>
      <c r="BG164" s="150">
        <f t="shared" si="26"/>
        <v>0</v>
      </c>
      <c r="BH164" s="150">
        <f t="shared" si="27"/>
        <v>0</v>
      </c>
      <c r="BI164" s="150">
        <f t="shared" si="28"/>
        <v>0</v>
      </c>
      <c r="BJ164" s="17" t="s">
        <v>83</v>
      </c>
      <c r="BK164" s="150">
        <f t="shared" si="29"/>
        <v>0</v>
      </c>
      <c r="BL164" s="17" t="s">
        <v>378</v>
      </c>
      <c r="BM164" s="149" t="s">
        <v>6152</v>
      </c>
    </row>
    <row r="165" spans="2:65" s="1" customFormat="1" ht="24.2" customHeight="1">
      <c r="B165" s="32"/>
      <c r="C165" s="138" t="s">
        <v>497</v>
      </c>
      <c r="D165" s="138" t="s">
        <v>298</v>
      </c>
      <c r="E165" s="139" t="s">
        <v>6148</v>
      </c>
      <c r="F165" s="140" t="s">
        <v>6149</v>
      </c>
      <c r="G165" s="141" t="s">
        <v>339</v>
      </c>
      <c r="H165" s="142">
        <v>200</v>
      </c>
      <c r="I165" s="143"/>
      <c r="J165" s="144">
        <f t="shared" si="20"/>
        <v>0</v>
      </c>
      <c r="K165" s="140" t="s">
        <v>302</v>
      </c>
      <c r="L165" s="32"/>
      <c r="M165" s="145" t="s">
        <v>1</v>
      </c>
      <c r="N165" s="146" t="s">
        <v>41</v>
      </c>
      <c r="P165" s="147">
        <f t="shared" si="21"/>
        <v>0</v>
      </c>
      <c r="Q165" s="147">
        <v>0</v>
      </c>
      <c r="R165" s="147">
        <f t="shared" si="22"/>
        <v>0</v>
      </c>
      <c r="S165" s="147">
        <v>0</v>
      </c>
      <c r="T165" s="148">
        <f t="shared" si="23"/>
        <v>0</v>
      </c>
      <c r="AR165" s="149" t="s">
        <v>378</v>
      </c>
      <c r="AT165" s="149" t="s">
        <v>298</v>
      </c>
      <c r="AU165" s="149" t="s">
        <v>83</v>
      </c>
      <c r="AY165" s="17" t="s">
        <v>296</v>
      </c>
      <c r="BE165" s="150">
        <f t="shared" si="24"/>
        <v>0</v>
      </c>
      <c r="BF165" s="150">
        <f t="shared" si="25"/>
        <v>0</v>
      </c>
      <c r="BG165" s="150">
        <f t="shared" si="26"/>
        <v>0</v>
      </c>
      <c r="BH165" s="150">
        <f t="shared" si="27"/>
        <v>0</v>
      </c>
      <c r="BI165" s="150">
        <f t="shared" si="28"/>
        <v>0</v>
      </c>
      <c r="BJ165" s="17" t="s">
        <v>83</v>
      </c>
      <c r="BK165" s="150">
        <f t="shared" si="29"/>
        <v>0</v>
      </c>
      <c r="BL165" s="17" t="s">
        <v>378</v>
      </c>
      <c r="BM165" s="149" t="s">
        <v>6153</v>
      </c>
    </row>
    <row r="166" spans="2:65" s="1" customFormat="1" ht="24.2" customHeight="1">
      <c r="B166" s="32"/>
      <c r="C166" s="173" t="s">
        <v>505</v>
      </c>
      <c r="D166" s="173" t="s">
        <v>343</v>
      </c>
      <c r="E166" s="174" t="s">
        <v>6154</v>
      </c>
      <c r="F166" s="175" t="s">
        <v>6155</v>
      </c>
      <c r="G166" s="176" t="s">
        <v>339</v>
      </c>
      <c r="H166" s="177">
        <v>40</v>
      </c>
      <c r="I166" s="178"/>
      <c r="J166" s="179">
        <f t="shared" si="20"/>
        <v>0</v>
      </c>
      <c r="K166" s="175" t="s">
        <v>1</v>
      </c>
      <c r="L166" s="180"/>
      <c r="M166" s="181" t="s">
        <v>1</v>
      </c>
      <c r="N166" s="182" t="s">
        <v>41</v>
      </c>
      <c r="P166" s="147">
        <f t="shared" si="21"/>
        <v>0</v>
      </c>
      <c r="Q166" s="147">
        <v>6.9999999999999994E-5</v>
      </c>
      <c r="R166" s="147">
        <f t="shared" si="22"/>
        <v>2.7999999999999995E-3</v>
      </c>
      <c r="S166" s="147">
        <v>0</v>
      </c>
      <c r="T166" s="148">
        <f t="shared" si="23"/>
        <v>0</v>
      </c>
      <c r="AR166" s="149" t="s">
        <v>347</v>
      </c>
      <c r="AT166" s="149" t="s">
        <v>343</v>
      </c>
      <c r="AU166" s="149" t="s">
        <v>83</v>
      </c>
      <c r="AY166" s="17" t="s">
        <v>296</v>
      </c>
      <c r="BE166" s="150">
        <f t="shared" si="24"/>
        <v>0</v>
      </c>
      <c r="BF166" s="150">
        <f t="shared" si="25"/>
        <v>0</v>
      </c>
      <c r="BG166" s="150">
        <f t="shared" si="26"/>
        <v>0</v>
      </c>
      <c r="BH166" s="150">
        <f t="shared" si="27"/>
        <v>0</v>
      </c>
      <c r="BI166" s="150">
        <f t="shared" si="28"/>
        <v>0</v>
      </c>
      <c r="BJ166" s="17" t="s">
        <v>83</v>
      </c>
      <c r="BK166" s="150">
        <f t="shared" si="29"/>
        <v>0</v>
      </c>
      <c r="BL166" s="17" t="s">
        <v>107</v>
      </c>
      <c r="BM166" s="149" t="s">
        <v>6156</v>
      </c>
    </row>
    <row r="167" spans="2:65" s="1" customFormat="1" ht="24.2" customHeight="1">
      <c r="B167" s="32"/>
      <c r="C167" s="138" t="s">
        <v>512</v>
      </c>
      <c r="D167" s="138" t="s">
        <v>298</v>
      </c>
      <c r="E167" s="139" t="s">
        <v>6157</v>
      </c>
      <c r="F167" s="140" t="s">
        <v>6158</v>
      </c>
      <c r="G167" s="141" t="s">
        <v>339</v>
      </c>
      <c r="H167" s="142">
        <v>40</v>
      </c>
      <c r="I167" s="143"/>
      <c r="J167" s="144">
        <f t="shared" si="20"/>
        <v>0</v>
      </c>
      <c r="K167" s="140" t="s">
        <v>302</v>
      </c>
      <c r="L167" s="32"/>
      <c r="M167" s="145" t="s">
        <v>1</v>
      </c>
      <c r="N167" s="146" t="s">
        <v>41</v>
      </c>
      <c r="P167" s="147">
        <f t="shared" si="21"/>
        <v>0</v>
      </c>
      <c r="Q167" s="147">
        <v>0</v>
      </c>
      <c r="R167" s="147">
        <f t="shared" si="22"/>
        <v>0</v>
      </c>
      <c r="S167" s="147">
        <v>0</v>
      </c>
      <c r="T167" s="148">
        <f t="shared" si="23"/>
        <v>0</v>
      </c>
      <c r="AR167" s="149" t="s">
        <v>107</v>
      </c>
      <c r="AT167" s="149" t="s">
        <v>298</v>
      </c>
      <c r="AU167" s="149" t="s">
        <v>83</v>
      </c>
      <c r="AY167" s="17" t="s">
        <v>296</v>
      </c>
      <c r="BE167" s="150">
        <f t="shared" si="24"/>
        <v>0</v>
      </c>
      <c r="BF167" s="150">
        <f t="shared" si="25"/>
        <v>0</v>
      </c>
      <c r="BG167" s="150">
        <f t="shared" si="26"/>
        <v>0</v>
      </c>
      <c r="BH167" s="150">
        <f t="shared" si="27"/>
        <v>0</v>
      </c>
      <c r="BI167" s="150">
        <f t="shared" si="28"/>
        <v>0</v>
      </c>
      <c r="BJ167" s="17" t="s">
        <v>83</v>
      </c>
      <c r="BK167" s="150">
        <f t="shared" si="29"/>
        <v>0</v>
      </c>
      <c r="BL167" s="17" t="s">
        <v>107</v>
      </c>
      <c r="BM167" s="149" t="s">
        <v>6159</v>
      </c>
    </row>
    <row r="168" spans="2:65" s="1" customFormat="1" ht="24.2" customHeight="1">
      <c r="B168" s="32"/>
      <c r="C168" s="173" t="s">
        <v>521</v>
      </c>
      <c r="D168" s="173" t="s">
        <v>343</v>
      </c>
      <c r="E168" s="174" t="s">
        <v>5977</v>
      </c>
      <c r="F168" s="175" t="s">
        <v>5978</v>
      </c>
      <c r="G168" s="176" t="s">
        <v>376</v>
      </c>
      <c r="H168" s="177">
        <v>32</v>
      </c>
      <c r="I168" s="178"/>
      <c r="J168" s="179">
        <f t="shared" si="20"/>
        <v>0</v>
      </c>
      <c r="K168" s="175" t="s">
        <v>302</v>
      </c>
      <c r="L168" s="180"/>
      <c r="M168" s="181" t="s">
        <v>1</v>
      </c>
      <c r="N168" s="182" t="s">
        <v>41</v>
      </c>
      <c r="P168" s="147">
        <f t="shared" si="21"/>
        <v>0</v>
      </c>
      <c r="Q168" s="147">
        <v>5.0000000000000002E-5</v>
      </c>
      <c r="R168" s="147">
        <f t="shared" si="22"/>
        <v>1.6000000000000001E-3</v>
      </c>
      <c r="S168" s="147">
        <v>0</v>
      </c>
      <c r="T168" s="148">
        <f t="shared" si="23"/>
        <v>0</v>
      </c>
      <c r="AR168" s="149" t="s">
        <v>347</v>
      </c>
      <c r="AT168" s="149" t="s">
        <v>343</v>
      </c>
      <c r="AU168" s="149" t="s">
        <v>83</v>
      </c>
      <c r="AY168" s="17" t="s">
        <v>296</v>
      </c>
      <c r="BE168" s="150">
        <f t="shared" si="24"/>
        <v>0</v>
      </c>
      <c r="BF168" s="150">
        <f t="shared" si="25"/>
        <v>0</v>
      </c>
      <c r="BG168" s="150">
        <f t="shared" si="26"/>
        <v>0</v>
      </c>
      <c r="BH168" s="150">
        <f t="shared" si="27"/>
        <v>0</v>
      </c>
      <c r="BI168" s="150">
        <f t="shared" si="28"/>
        <v>0</v>
      </c>
      <c r="BJ168" s="17" t="s">
        <v>83</v>
      </c>
      <c r="BK168" s="150">
        <f t="shared" si="29"/>
        <v>0</v>
      </c>
      <c r="BL168" s="17" t="s">
        <v>107</v>
      </c>
      <c r="BM168" s="149" t="s">
        <v>6160</v>
      </c>
    </row>
    <row r="169" spans="2:65" s="1" customFormat="1" ht="16.5" customHeight="1">
      <c r="B169" s="32"/>
      <c r="C169" s="138" t="s">
        <v>525</v>
      </c>
      <c r="D169" s="138" t="s">
        <v>298</v>
      </c>
      <c r="E169" s="139" t="s">
        <v>3302</v>
      </c>
      <c r="F169" s="140" t="s">
        <v>5757</v>
      </c>
      <c r="G169" s="141" t="s">
        <v>376</v>
      </c>
      <c r="H169" s="142">
        <v>32</v>
      </c>
      <c r="I169" s="143"/>
      <c r="J169" s="144">
        <f t="shared" si="20"/>
        <v>0</v>
      </c>
      <c r="K169" s="140" t="s">
        <v>302</v>
      </c>
      <c r="L169" s="32"/>
      <c r="M169" s="145" t="s">
        <v>1</v>
      </c>
      <c r="N169" s="146" t="s">
        <v>41</v>
      </c>
      <c r="P169" s="147">
        <f t="shared" si="21"/>
        <v>0</v>
      </c>
      <c r="Q169" s="147">
        <v>0</v>
      </c>
      <c r="R169" s="147">
        <f t="shared" si="22"/>
        <v>0</v>
      </c>
      <c r="S169" s="147">
        <v>0</v>
      </c>
      <c r="T169" s="148">
        <f t="shared" si="23"/>
        <v>0</v>
      </c>
      <c r="AR169" s="149" t="s">
        <v>378</v>
      </c>
      <c r="AT169" s="149" t="s">
        <v>298</v>
      </c>
      <c r="AU169" s="149" t="s">
        <v>83</v>
      </c>
      <c r="AY169" s="17" t="s">
        <v>296</v>
      </c>
      <c r="BE169" s="150">
        <f t="shared" si="24"/>
        <v>0</v>
      </c>
      <c r="BF169" s="150">
        <f t="shared" si="25"/>
        <v>0</v>
      </c>
      <c r="BG169" s="150">
        <f t="shared" si="26"/>
        <v>0</v>
      </c>
      <c r="BH169" s="150">
        <f t="shared" si="27"/>
        <v>0</v>
      </c>
      <c r="BI169" s="150">
        <f t="shared" si="28"/>
        <v>0</v>
      </c>
      <c r="BJ169" s="17" t="s">
        <v>83</v>
      </c>
      <c r="BK169" s="150">
        <f t="shared" si="29"/>
        <v>0</v>
      </c>
      <c r="BL169" s="17" t="s">
        <v>378</v>
      </c>
      <c r="BM169" s="149" t="s">
        <v>6161</v>
      </c>
    </row>
    <row r="170" spans="2:65" s="1" customFormat="1" ht="24.2" customHeight="1">
      <c r="B170" s="32"/>
      <c r="C170" s="173" t="s">
        <v>531</v>
      </c>
      <c r="D170" s="173" t="s">
        <v>343</v>
      </c>
      <c r="E170" s="174" t="s">
        <v>5986</v>
      </c>
      <c r="F170" s="175" t="s">
        <v>5987</v>
      </c>
      <c r="G170" s="176" t="s">
        <v>376</v>
      </c>
      <c r="H170" s="177">
        <v>2</v>
      </c>
      <c r="I170" s="178"/>
      <c r="J170" s="179">
        <f t="shared" si="20"/>
        <v>0</v>
      </c>
      <c r="K170" s="175" t="s">
        <v>302</v>
      </c>
      <c r="L170" s="180"/>
      <c r="M170" s="181" t="s">
        <v>1</v>
      </c>
      <c r="N170" s="182" t="s">
        <v>41</v>
      </c>
      <c r="P170" s="147">
        <f t="shared" si="21"/>
        <v>0</v>
      </c>
      <c r="Q170" s="147">
        <v>5.4000000000000001E-4</v>
      </c>
      <c r="R170" s="147">
        <f t="shared" si="22"/>
        <v>1.08E-3</v>
      </c>
      <c r="S170" s="147">
        <v>0</v>
      </c>
      <c r="T170" s="148">
        <f t="shared" si="23"/>
        <v>0</v>
      </c>
      <c r="AR170" s="149" t="s">
        <v>479</v>
      </c>
      <c r="AT170" s="149" t="s">
        <v>343</v>
      </c>
      <c r="AU170" s="149" t="s">
        <v>83</v>
      </c>
      <c r="AY170" s="17" t="s">
        <v>296</v>
      </c>
      <c r="BE170" s="150">
        <f t="shared" si="24"/>
        <v>0</v>
      </c>
      <c r="BF170" s="150">
        <f t="shared" si="25"/>
        <v>0</v>
      </c>
      <c r="BG170" s="150">
        <f t="shared" si="26"/>
        <v>0</v>
      </c>
      <c r="BH170" s="150">
        <f t="shared" si="27"/>
        <v>0</v>
      </c>
      <c r="BI170" s="150">
        <f t="shared" si="28"/>
        <v>0</v>
      </c>
      <c r="BJ170" s="17" t="s">
        <v>83</v>
      </c>
      <c r="BK170" s="150">
        <f t="shared" si="29"/>
        <v>0</v>
      </c>
      <c r="BL170" s="17" t="s">
        <v>378</v>
      </c>
      <c r="BM170" s="149" t="s">
        <v>6162</v>
      </c>
    </row>
    <row r="171" spans="2:65" s="1" customFormat="1" ht="16.5" customHeight="1">
      <c r="B171" s="32"/>
      <c r="C171" s="138" t="s">
        <v>536</v>
      </c>
      <c r="D171" s="138" t="s">
        <v>298</v>
      </c>
      <c r="E171" s="139" t="s">
        <v>3317</v>
      </c>
      <c r="F171" s="140" t="s">
        <v>5984</v>
      </c>
      <c r="G171" s="141" t="s">
        <v>376</v>
      </c>
      <c r="H171" s="142">
        <v>2</v>
      </c>
      <c r="I171" s="143"/>
      <c r="J171" s="144">
        <f t="shared" si="20"/>
        <v>0</v>
      </c>
      <c r="K171" s="140" t="s">
        <v>302</v>
      </c>
      <c r="L171" s="32"/>
      <c r="M171" s="145" t="s">
        <v>1</v>
      </c>
      <c r="N171" s="146" t="s">
        <v>41</v>
      </c>
      <c r="P171" s="147">
        <f t="shared" si="21"/>
        <v>0</v>
      </c>
      <c r="Q171" s="147">
        <v>0</v>
      </c>
      <c r="R171" s="147">
        <f t="shared" si="22"/>
        <v>0</v>
      </c>
      <c r="S171" s="147">
        <v>0</v>
      </c>
      <c r="T171" s="148">
        <f t="shared" si="23"/>
        <v>0</v>
      </c>
      <c r="AR171" s="149" t="s">
        <v>378</v>
      </c>
      <c r="AT171" s="149" t="s">
        <v>298</v>
      </c>
      <c r="AU171" s="149" t="s">
        <v>83</v>
      </c>
      <c r="AY171" s="17" t="s">
        <v>296</v>
      </c>
      <c r="BE171" s="150">
        <f t="shared" si="24"/>
        <v>0</v>
      </c>
      <c r="BF171" s="150">
        <f t="shared" si="25"/>
        <v>0</v>
      </c>
      <c r="BG171" s="150">
        <f t="shared" si="26"/>
        <v>0</v>
      </c>
      <c r="BH171" s="150">
        <f t="shared" si="27"/>
        <v>0</v>
      </c>
      <c r="BI171" s="150">
        <f t="shared" si="28"/>
        <v>0</v>
      </c>
      <c r="BJ171" s="17" t="s">
        <v>83</v>
      </c>
      <c r="BK171" s="150">
        <f t="shared" si="29"/>
        <v>0</v>
      </c>
      <c r="BL171" s="17" t="s">
        <v>378</v>
      </c>
      <c r="BM171" s="149" t="s">
        <v>6163</v>
      </c>
    </row>
    <row r="172" spans="2:65" s="1" customFormat="1" ht="24.2" customHeight="1">
      <c r="B172" s="32"/>
      <c r="C172" s="173" t="s">
        <v>547</v>
      </c>
      <c r="D172" s="173" t="s">
        <v>343</v>
      </c>
      <c r="E172" s="174" t="s">
        <v>3359</v>
      </c>
      <c r="F172" s="175" t="s">
        <v>3360</v>
      </c>
      <c r="G172" s="176" t="s">
        <v>339</v>
      </c>
      <c r="H172" s="177">
        <v>100</v>
      </c>
      <c r="I172" s="178"/>
      <c r="J172" s="179">
        <f t="shared" si="20"/>
        <v>0</v>
      </c>
      <c r="K172" s="175" t="s">
        <v>302</v>
      </c>
      <c r="L172" s="180"/>
      <c r="M172" s="181" t="s">
        <v>1</v>
      </c>
      <c r="N172" s="182" t="s">
        <v>41</v>
      </c>
      <c r="P172" s="147">
        <f t="shared" si="21"/>
        <v>0</v>
      </c>
      <c r="Q172" s="147">
        <v>1.7000000000000001E-4</v>
      </c>
      <c r="R172" s="147">
        <f t="shared" si="22"/>
        <v>1.7000000000000001E-2</v>
      </c>
      <c r="S172" s="147">
        <v>0</v>
      </c>
      <c r="T172" s="148">
        <f t="shared" si="23"/>
        <v>0</v>
      </c>
      <c r="AR172" s="149" t="s">
        <v>479</v>
      </c>
      <c r="AT172" s="149" t="s">
        <v>343</v>
      </c>
      <c r="AU172" s="149" t="s">
        <v>83</v>
      </c>
      <c r="AY172" s="17" t="s">
        <v>296</v>
      </c>
      <c r="BE172" s="150">
        <f t="shared" si="24"/>
        <v>0</v>
      </c>
      <c r="BF172" s="150">
        <f t="shared" si="25"/>
        <v>0</v>
      </c>
      <c r="BG172" s="150">
        <f t="shared" si="26"/>
        <v>0</v>
      </c>
      <c r="BH172" s="150">
        <f t="shared" si="27"/>
        <v>0</v>
      </c>
      <c r="BI172" s="150">
        <f t="shared" si="28"/>
        <v>0</v>
      </c>
      <c r="BJ172" s="17" t="s">
        <v>83</v>
      </c>
      <c r="BK172" s="150">
        <f t="shared" si="29"/>
        <v>0</v>
      </c>
      <c r="BL172" s="17" t="s">
        <v>378</v>
      </c>
      <c r="BM172" s="149" t="s">
        <v>6164</v>
      </c>
    </row>
    <row r="173" spans="2:65" s="1" customFormat="1" ht="24.2" customHeight="1">
      <c r="B173" s="32"/>
      <c r="C173" s="138" t="s">
        <v>552</v>
      </c>
      <c r="D173" s="138" t="s">
        <v>298</v>
      </c>
      <c r="E173" s="139" t="s">
        <v>3347</v>
      </c>
      <c r="F173" s="140" t="s">
        <v>5965</v>
      </c>
      <c r="G173" s="141" t="s">
        <v>339</v>
      </c>
      <c r="H173" s="142">
        <v>100</v>
      </c>
      <c r="I173" s="143"/>
      <c r="J173" s="144">
        <f t="shared" si="20"/>
        <v>0</v>
      </c>
      <c r="K173" s="140" t="s">
        <v>302</v>
      </c>
      <c r="L173" s="32"/>
      <c r="M173" s="145" t="s">
        <v>1</v>
      </c>
      <c r="N173" s="146" t="s">
        <v>41</v>
      </c>
      <c r="P173" s="147">
        <f t="shared" si="21"/>
        <v>0</v>
      </c>
      <c r="Q173" s="147">
        <v>0</v>
      </c>
      <c r="R173" s="147">
        <f t="shared" si="22"/>
        <v>0</v>
      </c>
      <c r="S173" s="147">
        <v>0</v>
      </c>
      <c r="T173" s="148">
        <f t="shared" si="23"/>
        <v>0</v>
      </c>
      <c r="AR173" s="149" t="s">
        <v>378</v>
      </c>
      <c r="AT173" s="149" t="s">
        <v>298</v>
      </c>
      <c r="AU173" s="149" t="s">
        <v>83</v>
      </c>
      <c r="AY173" s="17" t="s">
        <v>296</v>
      </c>
      <c r="BE173" s="150">
        <f t="shared" si="24"/>
        <v>0</v>
      </c>
      <c r="BF173" s="150">
        <f t="shared" si="25"/>
        <v>0</v>
      </c>
      <c r="BG173" s="150">
        <f t="shared" si="26"/>
        <v>0</v>
      </c>
      <c r="BH173" s="150">
        <f t="shared" si="27"/>
        <v>0</v>
      </c>
      <c r="BI173" s="150">
        <f t="shared" si="28"/>
        <v>0</v>
      </c>
      <c r="BJ173" s="17" t="s">
        <v>83</v>
      </c>
      <c r="BK173" s="150">
        <f t="shared" si="29"/>
        <v>0</v>
      </c>
      <c r="BL173" s="17" t="s">
        <v>378</v>
      </c>
      <c r="BM173" s="149" t="s">
        <v>6165</v>
      </c>
    </row>
    <row r="174" spans="2:65" s="1" customFormat="1" ht="33" customHeight="1">
      <c r="B174" s="32"/>
      <c r="C174" s="173" t="s">
        <v>558</v>
      </c>
      <c r="D174" s="173" t="s">
        <v>343</v>
      </c>
      <c r="E174" s="174" t="s">
        <v>6166</v>
      </c>
      <c r="F174" s="175" t="s">
        <v>6167</v>
      </c>
      <c r="G174" s="176" t="s">
        <v>3209</v>
      </c>
      <c r="H174" s="177">
        <v>1</v>
      </c>
      <c r="I174" s="178"/>
      <c r="J174" s="179">
        <f t="shared" si="20"/>
        <v>0</v>
      </c>
      <c r="K174" s="175" t="s">
        <v>1</v>
      </c>
      <c r="L174" s="180"/>
      <c r="M174" s="195" t="s">
        <v>1</v>
      </c>
      <c r="N174" s="196" t="s">
        <v>41</v>
      </c>
      <c r="O174" s="192"/>
      <c r="P174" s="193">
        <f t="shared" si="21"/>
        <v>0</v>
      </c>
      <c r="Q174" s="193">
        <v>0</v>
      </c>
      <c r="R174" s="193">
        <f t="shared" si="22"/>
        <v>0</v>
      </c>
      <c r="S174" s="193">
        <v>0</v>
      </c>
      <c r="T174" s="194">
        <f t="shared" si="23"/>
        <v>0</v>
      </c>
      <c r="AR174" s="149" t="s">
        <v>347</v>
      </c>
      <c r="AT174" s="149" t="s">
        <v>343</v>
      </c>
      <c r="AU174" s="149" t="s">
        <v>83</v>
      </c>
      <c r="AY174" s="17" t="s">
        <v>296</v>
      </c>
      <c r="BE174" s="150">
        <f t="shared" si="24"/>
        <v>0</v>
      </c>
      <c r="BF174" s="150">
        <f t="shared" si="25"/>
        <v>0</v>
      </c>
      <c r="BG174" s="150">
        <f t="shared" si="26"/>
        <v>0</v>
      </c>
      <c r="BH174" s="150">
        <f t="shared" si="27"/>
        <v>0</v>
      </c>
      <c r="BI174" s="150">
        <f t="shared" si="28"/>
        <v>0</v>
      </c>
      <c r="BJ174" s="17" t="s">
        <v>83</v>
      </c>
      <c r="BK174" s="150">
        <f t="shared" si="29"/>
        <v>0</v>
      </c>
      <c r="BL174" s="17" t="s">
        <v>107</v>
      </c>
      <c r="BM174" s="149" t="s">
        <v>6168</v>
      </c>
    </row>
    <row r="175" spans="2:65" s="1" customFormat="1" ht="7.15" customHeight="1">
      <c r="B175" s="44"/>
      <c r="C175" s="45"/>
      <c r="D175" s="45"/>
      <c r="E175" s="45"/>
      <c r="F175" s="45"/>
      <c r="G175" s="45"/>
      <c r="H175" s="45"/>
      <c r="I175" s="45"/>
      <c r="J175" s="45"/>
      <c r="K175" s="45"/>
      <c r="L175" s="32"/>
    </row>
  </sheetData>
  <sheetProtection algorithmName="SHA-512" hashValue="vXKa71OI4ybUikVrIpjAH/n5IZm4jhqtoB4BXVnYIik4AdNGIa1NyfNCls4ugsQjd4gW7+/vqrM+eEmqJbNIRQ==" saltValue="xFJkzA5E4ncY8gNveTQgYoWVauiMnb3XPzzgcm72D1rBV+JAZc8l4KBkzJAVG9peXV48d19kNKojHVoi6aORAg==" spinCount="100000" sheet="1" objects="1" scenarios="1" formatColumns="0" formatRows="0" autoFilter="0"/>
  <autoFilter ref="C126:K174"/>
  <mergeCells count="15">
    <mergeCell ref="E113:H113"/>
    <mergeCell ref="E117:H117"/>
    <mergeCell ref="E115:H115"/>
    <mergeCell ref="E119:H119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66"/>
  <sheetViews>
    <sheetView showGridLines="0" topLeftCell="A129" workbookViewId="0">
      <selection activeCell="H137" sqref="H137"/>
    </sheetView>
  </sheetViews>
  <sheetFormatPr defaultRowHeight="11.25"/>
  <cols>
    <col min="1" max="1" width="8.33203125" customWidth="1"/>
    <col min="2" max="2" width="1.33203125" customWidth="1"/>
    <col min="3" max="3" width="4.1640625" customWidth="1"/>
    <col min="4" max="4" width="4.33203125" customWidth="1"/>
    <col min="5" max="5" width="17.1640625" customWidth="1"/>
    <col min="6" max="6" width="50.6640625" customWidth="1"/>
    <col min="7" max="7" width="7.5" customWidth="1"/>
    <col min="8" max="8" width="14" customWidth="1"/>
    <col min="9" max="9" width="15.6640625" customWidth="1"/>
    <col min="10" max="11" width="22.33203125" customWidth="1"/>
    <col min="12" max="12" width="9.33203125" customWidth="1"/>
    <col min="13" max="13" width="10.66406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.15" customHeight="1"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7" t="s">
        <v>147</v>
      </c>
    </row>
    <row r="3" spans="2:46" ht="7.1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ht="25.15" customHeight="1">
      <c r="B4" s="20"/>
      <c r="D4" s="21" t="s">
        <v>182</v>
      </c>
      <c r="L4" s="20"/>
      <c r="M4" s="94" t="s">
        <v>10</v>
      </c>
      <c r="AT4" s="17" t="s">
        <v>4</v>
      </c>
    </row>
    <row r="5" spans="2:46" ht="7.15" customHeight="1">
      <c r="B5" s="20"/>
      <c r="L5" s="20"/>
    </row>
    <row r="6" spans="2:46" ht="12" customHeight="1">
      <c r="B6" s="20"/>
      <c r="D6" s="27" t="s">
        <v>16</v>
      </c>
      <c r="L6" s="20"/>
    </row>
    <row r="7" spans="2:46" ht="16.5" customHeight="1">
      <c r="B7" s="20"/>
      <c r="E7" s="249" t="str">
        <f>'Rekapitulace stavby'!K6</f>
        <v>Pobytová odlehčovací služba Zábřeh - Sušilova</v>
      </c>
      <c r="F7" s="250"/>
      <c r="G7" s="250"/>
      <c r="H7" s="250"/>
      <c r="L7" s="20"/>
    </row>
    <row r="8" spans="2:46" ht="12.75">
      <c r="B8" s="20"/>
      <c r="D8" s="27" t="s">
        <v>191</v>
      </c>
      <c r="L8" s="20"/>
    </row>
    <row r="9" spans="2:46" ht="16.5" customHeight="1">
      <c r="B9" s="20"/>
      <c r="E9" s="249" t="s">
        <v>194</v>
      </c>
      <c r="F9" s="209"/>
      <c r="G9" s="209"/>
      <c r="H9" s="209"/>
      <c r="L9" s="20"/>
    </row>
    <row r="10" spans="2:46" ht="12" customHeight="1">
      <c r="B10" s="20"/>
      <c r="D10" s="27" t="s">
        <v>3006</v>
      </c>
      <c r="L10" s="20"/>
    </row>
    <row r="11" spans="2:46" s="1" customFormat="1" ht="16.5" customHeight="1">
      <c r="B11" s="32"/>
      <c r="E11" s="231" t="s">
        <v>5587</v>
      </c>
      <c r="F11" s="248"/>
      <c r="G11" s="248"/>
      <c r="H11" s="248"/>
      <c r="L11" s="32"/>
    </row>
    <row r="12" spans="2:46" s="1" customFormat="1" ht="12" customHeight="1">
      <c r="B12" s="32"/>
      <c r="D12" s="27" t="s">
        <v>3008</v>
      </c>
      <c r="L12" s="32"/>
    </row>
    <row r="13" spans="2:46" s="1" customFormat="1" ht="30" customHeight="1">
      <c r="B13" s="32"/>
      <c r="E13" s="243" t="s">
        <v>6169</v>
      </c>
      <c r="F13" s="248"/>
      <c r="G13" s="248"/>
      <c r="H13" s="248"/>
      <c r="L13" s="32"/>
    </row>
    <row r="14" spans="2:46" s="1" customFormat="1">
      <c r="B14" s="32"/>
      <c r="L14" s="32"/>
    </row>
    <row r="15" spans="2:46" s="1" customFormat="1" ht="12" customHeight="1">
      <c r="B15" s="32"/>
      <c r="D15" s="27" t="s">
        <v>18</v>
      </c>
      <c r="F15" s="25" t="s">
        <v>1</v>
      </c>
      <c r="I15" s="27" t="s">
        <v>19</v>
      </c>
      <c r="J15" s="25" t="s">
        <v>1</v>
      </c>
      <c r="L15" s="32"/>
    </row>
    <row r="16" spans="2:46" s="1" customFormat="1" ht="12" customHeight="1">
      <c r="B16" s="32"/>
      <c r="D16" s="27" t="s">
        <v>20</v>
      </c>
      <c r="F16" s="25" t="s">
        <v>21</v>
      </c>
      <c r="I16" s="27" t="s">
        <v>22</v>
      </c>
      <c r="J16" s="52" t="str">
        <f>'Rekapitulace stavby'!AN8</f>
        <v>5. 7. 2024</v>
      </c>
      <c r="L16" s="32"/>
    </row>
    <row r="17" spans="2:12" s="1" customFormat="1" ht="10.9" customHeight="1">
      <c r="B17" s="32"/>
      <c r="L17" s="32"/>
    </row>
    <row r="18" spans="2:12" s="1" customFormat="1" ht="12" customHeight="1">
      <c r="B18" s="32"/>
      <c r="D18" s="27" t="s">
        <v>24</v>
      </c>
      <c r="I18" s="27" t="s">
        <v>25</v>
      </c>
      <c r="J18" s="25" t="s">
        <v>1</v>
      </c>
      <c r="L18" s="32"/>
    </row>
    <row r="19" spans="2:12" s="1" customFormat="1" ht="18" customHeight="1">
      <c r="B19" s="32"/>
      <c r="E19" s="25" t="s">
        <v>26</v>
      </c>
      <c r="I19" s="27" t="s">
        <v>27</v>
      </c>
      <c r="J19" s="25" t="s">
        <v>1</v>
      </c>
      <c r="L19" s="32"/>
    </row>
    <row r="20" spans="2:12" s="1" customFormat="1" ht="7.15" customHeight="1">
      <c r="B20" s="32"/>
      <c r="L20" s="32"/>
    </row>
    <row r="21" spans="2:12" s="1" customFormat="1" ht="12" customHeight="1">
      <c r="B21" s="32"/>
      <c r="D21" s="27" t="s">
        <v>28</v>
      </c>
      <c r="I21" s="27" t="s">
        <v>25</v>
      </c>
      <c r="J21" s="28" t="str">
        <f>'Rekapitulace stavby'!AN13</f>
        <v>Vyplň údaj</v>
      </c>
      <c r="L21" s="32"/>
    </row>
    <row r="22" spans="2:12" s="1" customFormat="1" ht="18" customHeight="1">
      <c r="B22" s="32"/>
      <c r="E22" s="251" t="str">
        <f>'Rekapitulace stavby'!E14</f>
        <v>Vyplň údaj</v>
      </c>
      <c r="F22" s="213"/>
      <c r="G22" s="213"/>
      <c r="H22" s="213"/>
      <c r="I22" s="27" t="s">
        <v>27</v>
      </c>
      <c r="J22" s="28" t="str">
        <f>'Rekapitulace stavby'!AN14</f>
        <v>Vyplň údaj</v>
      </c>
      <c r="L22" s="32"/>
    </row>
    <row r="23" spans="2:12" s="1" customFormat="1" ht="7.15" customHeight="1">
      <c r="B23" s="32"/>
      <c r="L23" s="32"/>
    </row>
    <row r="24" spans="2:12" s="1" customFormat="1" ht="12" customHeight="1">
      <c r="B24" s="32"/>
      <c r="D24" s="27" t="s">
        <v>30</v>
      </c>
      <c r="I24" s="27" t="s">
        <v>25</v>
      </c>
      <c r="J24" s="25" t="s">
        <v>1</v>
      </c>
      <c r="L24" s="32"/>
    </row>
    <row r="25" spans="2:12" s="1" customFormat="1" ht="18" customHeight="1">
      <c r="B25" s="32"/>
      <c r="E25" s="25" t="s">
        <v>31</v>
      </c>
      <c r="I25" s="27" t="s">
        <v>27</v>
      </c>
      <c r="J25" s="25" t="s">
        <v>1</v>
      </c>
      <c r="L25" s="32"/>
    </row>
    <row r="26" spans="2:12" s="1" customFormat="1" ht="7.15" customHeight="1">
      <c r="B26" s="32"/>
      <c r="L26" s="32"/>
    </row>
    <row r="27" spans="2:12" s="1" customFormat="1" ht="12" customHeight="1">
      <c r="B27" s="32"/>
      <c r="D27" s="27" t="s">
        <v>33</v>
      </c>
      <c r="I27" s="27" t="s">
        <v>25</v>
      </c>
      <c r="J27" s="25" t="s">
        <v>1</v>
      </c>
      <c r="L27" s="32"/>
    </row>
    <row r="28" spans="2:12" s="1" customFormat="1" ht="18" customHeight="1">
      <c r="B28" s="32"/>
      <c r="E28" s="25" t="s">
        <v>5589</v>
      </c>
      <c r="I28" s="27" t="s">
        <v>27</v>
      </c>
      <c r="J28" s="25" t="s">
        <v>1</v>
      </c>
      <c r="L28" s="32"/>
    </row>
    <row r="29" spans="2:12" s="1" customFormat="1" ht="7.15" customHeight="1">
      <c r="B29" s="32"/>
      <c r="L29" s="32"/>
    </row>
    <row r="30" spans="2:12" s="1" customFormat="1" ht="12" customHeight="1">
      <c r="B30" s="32"/>
      <c r="D30" s="27" t="s">
        <v>35</v>
      </c>
      <c r="L30" s="32"/>
    </row>
    <row r="31" spans="2:12" s="7" customFormat="1" ht="16.5" customHeight="1">
      <c r="B31" s="95"/>
      <c r="E31" s="217" t="s">
        <v>1</v>
      </c>
      <c r="F31" s="217"/>
      <c r="G31" s="217"/>
      <c r="H31" s="217"/>
      <c r="L31" s="95"/>
    </row>
    <row r="32" spans="2:12" s="1" customFormat="1" ht="7.15" customHeight="1">
      <c r="B32" s="32"/>
      <c r="L32" s="32"/>
    </row>
    <row r="33" spans="2:12" s="1" customFormat="1" ht="7.1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25.35" customHeight="1">
      <c r="B34" s="32"/>
      <c r="D34" s="97" t="s">
        <v>36</v>
      </c>
      <c r="J34" s="66">
        <f>ROUND(J129, 2)</f>
        <v>0</v>
      </c>
      <c r="L34" s="32"/>
    </row>
    <row r="35" spans="2:12" s="1" customFormat="1" ht="7.15" customHeight="1">
      <c r="B35" s="32"/>
      <c r="D35" s="53"/>
      <c r="E35" s="53"/>
      <c r="F35" s="53"/>
      <c r="G35" s="53"/>
      <c r="H35" s="53"/>
      <c r="I35" s="53"/>
      <c r="J35" s="53"/>
      <c r="K35" s="53"/>
      <c r="L35" s="32"/>
    </row>
    <row r="36" spans="2:12" s="1" customFormat="1" ht="14.45" customHeight="1">
      <c r="B36" s="32"/>
      <c r="F36" s="35" t="s">
        <v>38</v>
      </c>
      <c r="I36" s="35" t="s">
        <v>37</v>
      </c>
      <c r="J36" s="35" t="s">
        <v>39</v>
      </c>
      <c r="L36" s="32"/>
    </row>
    <row r="37" spans="2:12" s="1" customFormat="1" ht="14.45" customHeight="1">
      <c r="B37" s="32"/>
      <c r="D37" s="55" t="s">
        <v>40</v>
      </c>
      <c r="E37" s="27" t="s">
        <v>41</v>
      </c>
      <c r="F37" s="86">
        <f>ROUND((SUM(BE129:BE165)),  2)</f>
        <v>0</v>
      </c>
      <c r="I37" s="98">
        <v>0.21</v>
      </c>
      <c r="J37" s="86">
        <f>ROUND(((SUM(BE129:BE165))*I37),  2)</f>
        <v>0</v>
      </c>
      <c r="L37" s="32"/>
    </row>
    <row r="38" spans="2:12" s="1" customFormat="1" ht="14.45" customHeight="1">
      <c r="B38" s="32"/>
      <c r="E38" s="27" t="s">
        <v>42</v>
      </c>
      <c r="F38" s="86">
        <f>ROUND((SUM(BF129:BF165)),  2)</f>
        <v>0</v>
      </c>
      <c r="I38" s="98">
        <v>0.12</v>
      </c>
      <c r="J38" s="86">
        <f>ROUND(((SUM(BF129:BF165))*I38),  2)</f>
        <v>0</v>
      </c>
      <c r="L38" s="32"/>
    </row>
    <row r="39" spans="2:12" s="1" customFormat="1" ht="14.45" hidden="1" customHeight="1">
      <c r="B39" s="32"/>
      <c r="E39" s="27" t="s">
        <v>43</v>
      </c>
      <c r="F39" s="86">
        <f>ROUND((SUM(BG129:BG165)),  2)</f>
        <v>0</v>
      </c>
      <c r="I39" s="98">
        <v>0.21</v>
      </c>
      <c r="J39" s="86">
        <f>0</f>
        <v>0</v>
      </c>
      <c r="L39" s="32"/>
    </row>
    <row r="40" spans="2:12" s="1" customFormat="1" ht="14.45" hidden="1" customHeight="1">
      <c r="B40" s="32"/>
      <c r="E40" s="27" t="s">
        <v>44</v>
      </c>
      <c r="F40" s="86">
        <f>ROUND((SUM(BH129:BH165)),  2)</f>
        <v>0</v>
      </c>
      <c r="I40" s="98">
        <v>0.12</v>
      </c>
      <c r="J40" s="86">
        <f>0</f>
        <v>0</v>
      </c>
      <c r="L40" s="32"/>
    </row>
    <row r="41" spans="2:12" s="1" customFormat="1" ht="14.45" hidden="1" customHeight="1">
      <c r="B41" s="32"/>
      <c r="E41" s="27" t="s">
        <v>45</v>
      </c>
      <c r="F41" s="86">
        <f>ROUND((SUM(BI129:BI165)),  2)</f>
        <v>0</v>
      </c>
      <c r="I41" s="98">
        <v>0</v>
      </c>
      <c r="J41" s="86">
        <f>0</f>
        <v>0</v>
      </c>
      <c r="L41" s="32"/>
    </row>
    <row r="42" spans="2:12" s="1" customFormat="1" ht="7.15" customHeight="1">
      <c r="B42" s="32"/>
      <c r="L42" s="32"/>
    </row>
    <row r="43" spans="2:12" s="1" customFormat="1" ht="25.35" customHeight="1">
      <c r="B43" s="32"/>
      <c r="C43" s="99"/>
      <c r="D43" s="100" t="s">
        <v>46</v>
      </c>
      <c r="E43" s="57"/>
      <c r="F43" s="57"/>
      <c r="G43" s="101" t="s">
        <v>47</v>
      </c>
      <c r="H43" s="102" t="s">
        <v>48</v>
      </c>
      <c r="I43" s="57"/>
      <c r="J43" s="103">
        <f>SUM(J34:J41)</f>
        <v>0</v>
      </c>
      <c r="K43" s="104"/>
      <c r="L43" s="32"/>
    </row>
    <row r="44" spans="2:12" s="1" customFormat="1" ht="14.45" customHeight="1">
      <c r="B44" s="32"/>
      <c r="L44" s="32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42"/>
      <c r="J50" s="42"/>
      <c r="K50" s="42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3" t="s">
        <v>51</v>
      </c>
      <c r="E61" s="34"/>
      <c r="F61" s="105" t="s">
        <v>52</v>
      </c>
      <c r="G61" s="43" t="s">
        <v>51</v>
      </c>
      <c r="H61" s="34"/>
      <c r="I61" s="34"/>
      <c r="J61" s="106" t="s">
        <v>52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42"/>
      <c r="J65" s="42"/>
      <c r="K65" s="42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3" t="s">
        <v>51</v>
      </c>
      <c r="E76" s="34"/>
      <c r="F76" s="105" t="s">
        <v>52</v>
      </c>
      <c r="G76" s="43" t="s">
        <v>51</v>
      </c>
      <c r="H76" s="34"/>
      <c r="I76" s="34"/>
      <c r="J76" s="106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7.1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5.15" customHeight="1">
      <c r="B82" s="32"/>
      <c r="C82" s="21" t="s">
        <v>249</v>
      </c>
      <c r="L82" s="32"/>
    </row>
    <row r="83" spans="2:12" s="1" customFormat="1" ht="7.1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49" t="str">
        <f>E7</f>
        <v>Pobytová odlehčovací služba Zábřeh - Sušilova</v>
      </c>
      <c r="F85" s="250"/>
      <c r="G85" s="250"/>
      <c r="H85" s="250"/>
      <c r="L85" s="32"/>
    </row>
    <row r="86" spans="2:12" ht="12" customHeight="1">
      <c r="B86" s="20"/>
      <c r="C86" s="27" t="s">
        <v>191</v>
      </c>
      <c r="L86" s="20"/>
    </row>
    <row r="87" spans="2:12" ht="16.5" customHeight="1">
      <c r="B87" s="20"/>
      <c r="E87" s="249" t="s">
        <v>194</v>
      </c>
      <c r="F87" s="209"/>
      <c r="G87" s="209"/>
      <c r="H87" s="209"/>
      <c r="L87" s="20"/>
    </row>
    <row r="88" spans="2:12" ht="12" customHeight="1">
      <c r="B88" s="20"/>
      <c r="C88" s="27" t="s">
        <v>3006</v>
      </c>
      <c r="L88" s="20"/>
    </row>
    <row r="89" spans="2:12" s="1" customFormat="1" ht="16.5" customHeight="1">
      <c r="B89" s="32"/>
      <c r="E89" s="231" t="s">
        <v>5587</v>
      </c>
      <c r="F89" s="248"/>
      <c r="G89" s="248"/>
      <c r="H89" s="248"/>
      <c r="L89" s="32"/>
    </row>
    <row r="90" spans="2:12" s="1" customFormat="1" ht="12" customHeight="1">
      <c r="B90" s="32"/>
      <c r="C90" s="27" t="s">
        <v>3008</v>
      </c>
      <c r="L90" s="32"/>
    </row>
    <row r="91" spans="2:12" s="1" customFormat="1" ht="30" customHeight="1">
      <c r="B91" s="32"/>
      <c r="E91" s="243" t="str">
        <f>E13</f>
        <v>005 - ACS, INT, TÚ - interkom, systém elektronické kontroly vstupu, telefonní ústředna</v>
      </c>
      <c r="F91" s="248"/>
      <c r="G91" s="248"/>
      <c r="H91" s="248"/>
      <c r="L91" s="32"/>
    </row>
    <row r="92" spans="2:12" s="1" customFormat="1" ht="7.15" customHeight="1">
      <c r="B92" s="32"/>
      <c r="L92" s="32"/>
    </row>
    <row r="93" spans="2:12" s="1" customFormat="1" ht="12" customHeight="1">
      <c r="B93" s="32"/>
      <c r="C93" s="27" t="s">
        <v>20</v>
      </c>
      <c r="F93" s="25" t="str">
        <f>F16</f>
        <v xml:space="preserve"> Zábřeh, Sušilova 1375/41</v>
      </c>
      <c r="I93" s="27" t="s">
        <v>22</v>
      </c>
      <c r="J93" s="52" t="str">
        <f>IF(J16="","",J16)</f>
        <v>5. 7. 2024</v>
      </c>
      <c r="L93" s="32"/>
    </row>
    <row r="94" spans="2:12" s="1" customFormat="1" ht="7.15" customHeight="1">
      <c r="B94" s="32"/>
      <c r="L94" s="32"/>
    </row>
    <row r="95" spans="2:12" s="1" customFormat="1" ht="25.7" customHeight="1">
      <c r="B95" s="32"/>
      <c r="C95" s="27" t="s">
        <v>24</v>
      </c>
      <c r="F95" s="25" t="str">
        <f>E19</f>
        <v>Město Zábřeh</v>
      </c>
      <c r="I95" s="27" t="s">
        <v>30</v>
      </c>
      <c r="J95" s="30" t="str">
        <f>E25</f>
        <v>Ing. arch. Josef Hlavatý</v>
      </c>
      <c r="L95" s="32"/>
    </row>
    <row r="96" spans="2:12" s="1" customFormat="1" ht="15.2" customHeight="1">
      <c r="B96" s="32"/>
      <c r="C96" s="27" t="s">
        <v>28</v>
      </c>
      <c r="F96" s="25" t="str">
        <f>IF(E22="","",E22)</f>
        <v>Vyplň údaj</v>
      </c>
      <c r="I96" s="27" t="s">
        <v>33</v>
      </c>
      <c r="J96" s="30" t="str">
        <f>E28</f>
        <v xml:space="preserve"> </v>
      </c>
      <c r="L96" s="32"/>
    </row>
    <row r="97" spans="2:47" s="1" customFormat="1" ht="10.15" customHeight="1">
      <c r="B97" s="32"/>
      <c r="L97" s="32"/>
    </row>
    <row r="98" spans="2:47" s="1" customFormat="1" ht="29.25" customHeight="1">
      <c r="B98" s="32"/>
      <c r="C98" s="107" t="s">
        <v>250</v>
      </c>
      <c r="D98" s="99"/>
      <c r="E98" s="99"/>
      <c r="F98" s="99"/>
      <c r="G98" s="99"/>
      <c r="H98" s="99"/>
      <c r="I98" s="99"/>
      <c r="J98" s="108" t="s">
        <v>251</v>
      </c>
      <c r="K98" s="99"/>
      <c r="L98" s="32"/>
    </row>
    <row r="99" spans="2:47" s="1" customFormat="1" ht="10.15" customHeight="1">
      <c r="B99" s="32"/>
      <c r="L99" s="32"/>
    </row>
    <row r="100" spans="2:47" s="1" customFormat="1" ht="22.9" customHeight="1">
      <c r="B100" s="32"/>
      <c r="C100" s="109" t="s">
        <v>252</v>
      </c>
      <c r="J100" s="66">
        <f>J129</f>
        <v>0</v>
      </c>
      <c r="L100" s="32"/>
      <c r="AU100" s="17" t="s">
        <v>253</v>
      </c>
    </row>
    <row r="101" spans="2:47" s="8" customFormat="1" ht="25.15" customHeight="1">
      <c r="B101" s="110"/>
      <c r="D101" s="111" t="s">
        <v>5826</v>
      </c>
      <c r="E101" s="112"/>
      <c r="F101" s="112"/>
      <c r="G101" s="112"/>
      <c r="H101" s="112"/>
      <c r="I101" s="112"/>
      <c r="J101" s="113">
        <f>J130</f>
        <v>0</v>
      </c>
      <c r="L101" s="110"/>
    </row>
    <row r="102" spans="2:47" s="9" customFormat="1" ht="19.899999999999999" customHeight="1">
      <c r="B102" s="114"/>
      <c r="D102" s="115" t="s">
        <v>6170</v>
      </c>
      <c r="E102" s="116"/>
      <c r="F102" s="116"/>
      <c r="G102" s="116"/>
      <c r="H102" s="116"/>
      <c r="I102" s="116"/>
      <c r="J102" s="117">
        <f>J131</f>
        <v>0</v>
      </c>
      <c r="L102" s="114"/>
    </row>
    <row r="103" spans="2:47" s="9" customFormat="1" ht="19.899999999999999" customHeight="1">
      <c r="B103" s="114"/>
      <c r="D103" s="115" t="s">
        <v>6171</v>
      </c>
      <c r="E103" s="116"/>
      <c r="F103" s="116"/>
      <c r="G103" s="116"/>
      <c r="H103" s="116"/>
      <c r="I103" s="116"/>
      <c r="J103" s="117">
        <f>J142</f>
        <v>0</v>
      </c>
      <c r="L103" s="114"/>
    </row>
    <row r="104" spans="2:47" s="9" customFormat="1" ht="19.899999999999999" customHeight="1">
      <c r="B104" s="114"/>
      <c r="D104" s="115" t="s">
        <v>6172</v>
      </c>
      <c r="E104" s="116"/>
      <c r="F104" s="116"/>
      <c r="G104" s="116"/>
      <c r="H104" s="116"/>
      <c r="I104" s="116"/>
      <c r="J104" s="117">
        <f>J146</f>
        <v>0</v>
      </c>
      <c r="L104" s="114"/>
    </row>
    <row r="105" spans="2:47" s="8" customFormat="1" ht="25.15" customHeight="1">
      <c r="B105" s="110"/>
      <c r="D105" s="111" t="s">
        <v>5833</v>
      </c>
      <c r="E105" s="112"/>
      <c r="F105" s="112"/>
      <c r="G105" s="112"/>
      <c r="H105" s="112"/>
      <c r="I105" s="112"/>
      <c r="J105" s="113">
        <f>J150</f>
        <v>0</v>
      </c>
      <c r="L105" s="110"/>
    </row>
    <row r="106" spans="2:47" s="1" customFormat="1" ht="21.75" customHeight="1">
      <c r="B106" s="32"/>
      <c r="L106" s="32"/>
    </row>
    <row r="107" spans="2:47" s="1" customFormat="1" ht="7.15" customHeight="1"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32"/>
    </row>
    <row r="111" spans="2:47" s="1" customFormat="1" ht="7.15" customHeight="1"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32"/>
    </row>
    <row r="112" spans="2:47" s="1" customFormat="1" ht="25.15" customHeight="1">
      <c r="B112" s="32"/>
      <c r="C112" s="21" t="s">
        <v>281</v>
      </c>
      <c r="L112" s="32"/>
    </row>
    <row r="113" spans="2:20" s="1" customFormat="1" ht="7.15" customHeight="1">
      <c r="B113" s="32"/>
      <c r="L113" s="32"/>
    </row>
    <row r="114" spans="2:20" s="1" customFormat="1" ht="12" customHeight="1">
      <c r="B114" s="32"/>
      <c r="C114" s="27" t="s">
        <v>16</v>
      </c>
      <c r="L114" s="32"/>
    </row>
    <row r="115" spans="2:20" s="1" customFormat="1" ht="16.5" customHeight="1">
      <c r="B115" s="32"/>
      <c r="E115" s="249" t="str">
        <f>E7</f>
        <v>Pobytová odlehčovací služba Zábřeh - Sušilova</v>
      </c>
      <c r="F115" s="250"/>
      <c r="G115" s="250"/>
      <c r="H115" s="250"/>
      <c r="L115" s="32"/>
    </row>
    <row r="116" spans="2:20" ht="12" customHeight="1">
      <c r="B116" s="20"/>
      <c r="C116" s="27" t="s">
        <v>191</v>
      </c>
      <c r="L116" s="20"/>
    </row>
    <row r="117" spans="2:20" ht="16.5" customHeight="1">
      <c r="B117" s="20"/>
      <c r="E117" s="249" t="s">
        <v>194</v>
      </c>
      <c r="F117" s="209"/>
      <c r="G117" s="209"/>
      <c r="H117" s="209"/>
      <c r="L117" s="20"/>
    </row>
    <row r="118" spans="2:20" ht="12" customHeight="1">
      <c r="B118" s="20"/>
      <c r="C118" s="27" t="s">
        <v>3006</v>
      </c>
      <c r="L118" s="20"/>
    </row>
    <row r="119" spans="2:20" s="1" customFormat="1" ht="16.5" customHeight="1">
      <c r="B119" s="32"/>
      <c r="E119" s="231" t="s">
        <v>5587</v>
      </c>
      <c r="F119" s="248"/>
      <c r="G119" s="248"/>
      <c r="H119" s="248"/>
      <c r="L119" s="32"/>
    </row>
    <row r="120" spans="2:20" s="1" customFormat="1" ht="12" customHeight="1">
      <c r="B120" s="32"/>
      <c r="C120" s="27" t="s">
        <v>3008</v>
      </c>
      <c r="L120" s="32"/>
    </row>
    <row r="121" spans="2:20" s="1" customFormat="1" ht="30" customHeight="1">
      <c r="B121" s="32"/>
      <c r="E121" s="243" t="str">
        <f>E13</f>
        <v>005 - ACS, INT, TÚ - interkom, systém elektronické kontroly vstupu, telefonní ústředna</v>
      </c>
      <c r="F121" s="248"/>
      <c r="G121" s="248"/>
      <c r="H121" s="248"/>
      <c r="L121" s="32"/>
    </row>
    <row r="122" spans="2:20" s="1" customFormat="1" ht="7.15" customHeight="1">
      <c r="B122" s="32"/>
      <c r="L122" s="32"/>
    </row>
    <row r="123" spans="2:20" s="1" customFormat="1" ht="12" customHeight="1">
      <c r="B123" s="32"/>
      <c r="C123" s="27" t="s">
        <v>20</v>
      </c>
      <c r="F123" s="25" t="str">
        <f>F16</f>
        <v xml:space="preserve"> Zábřeh, Sušilova 1375/41</v>
      </c>
      <c r="I123" s="27" t="s">
        <v>22</v>
      </c>
      <c r="J123" s="52" t="str">
        <f>IF(J16="","",J16)</f>
        <v>5. 7. 2024</v>
      </c>
      <c r="L123" s="32"/>
    </row>
    <row r="124" spans="2:20" s="1" customFormat="1" ht="7.15" customHeight="1">
      <c r="B124" s="32"/>
      <c r="L124" s="32"/>
    </row>
    <row r="125" spans="2:20" s="1" customFormat="1" ht="25.7" customHeight="1">
      <c r="B125" s="32"/>
      <c r="C125" s="27" t="s">
        <v>24</v>
      </c>
      <c r="F125" s="25" t="str">
        <f>E19</f>
        <v>Město Zábřeh</v>
      </c>
      <c r="I125" s="27" t="s">
        <v>30</v>
      </c>
      <c r="J125" s="30" t="str">
        <f>E25</f>
        <v>Ing. arch. Josef Hlavatý</v>
      </c>
      <c r="L125" s="32"/>
    </row>
    <row r="126" spans="2:20" s="1" customFormat="1" ht="15.2" customHeight="1">
      <c r="B126" s="32"/>
      <c r="C126" s="27" t="s">
        <v>28</v>
      </c>
      <c r="F126" s="25" t="str">
        <f>IF(E22="","",E22)</f>
        <v>Vyplň údaj</v>
      </c>
      <c r="I126" s="27" t="s">
        <v>33</v>
      </c>
      <c r="J126" s="30" t="str">
        <f>E28</f>
        <v xml:space="preserve"> </v>
      </c>
      <c r="L126" s="32"/>
    </row>
    <row r="127" spans="2:20" s="1" customFormat="1" ht="10.15" customHeight="1">
      <c r="B127" s="32"/>
      <c r="L127" s="32"/>
    </row>
    <row r="128" spans="2:20" s="10" customFormat="1" ht="29.25" customHeight="1">
      <c r="B128" s="118"/>
      <c r="C128" s="119" t="s">
        <v>282</v>
      </c>
      <c r="D128" s="120" t="s">
        <v>61</v>
      </c>
      <c r="E128" s="120" t="s">
        <v>57</v>
      </c>
      <c r="F128" s="120" t="s">
        <v>58</v>
      </c>
      <c r="G128" s="120" t="s">
        <v>283</v>
      </c>
      <c r="H128" s="120" t="s">
        <v>284</v>
      </c>
      <c r="I128" s="120" t="s">
        <v>285</v>
      </c>
      <c r="J128" s="120" t="s">
        <v>251</v>
      </c>
      <c r="K128" s="121" t="s">
        <v>286</v>
      </c>
      <c r="L128" s="118"/>
      <c r="M128" s="59" t="s">
        <v>1</v>
      </c>
      <c r="N128" s="60" t="s">
        <v>40</v>
      </c>
      <c r="O128" s="60" t="s">
        <v>287</v>
      </c>
      <c r="P128" s="60" t="s">
        <v>288</v>
      </c>
      <c r="Q128" s="60" t="s">
        <v>289</v>
      </c>
      <c r="R128" s="60" t="s">
        <v>290</v>
      </c>
      <c r="S128" s="60" t="s">
        <v>291</v>
      </c>
      <c r="T128" s="61" t="s">
        <v>292</v>
      </c>
    </row>
    <row r="129" spans="2:65" s="1" customFormat="1" ht="22.9" customHeight="1">
      <c r="B129" s="32"/>
      <c r="C129" s="64" t="s">
        <v>293</v>
      </c>
      <c r="J129" s="122">
        <f>BK129</f>
        <v>0</v>
      </c>
      <c r="L129" s="32"/>
      <c r="M129" s="62"/>
      <c r="N129" s="53"/>
      <c r="O129" s="53"/>
      <c r="P129" s="123">
        <f>P130+P150</f>
        <v>0</v>
      </c>
      <c r="Q129" s="53"/>
      <c r="R129" s="123">
        <f>R130+R150</f>
        <v>9.1999999999999998E-3</v>
      </c>
      <c r="S129" s="53"/>
      <c r="T129" s="124">
        <f>T130+T150</f>
        <v>0</v>
      </c>
      <c r="AT129" s="17" t="s">
        <v>75</v>
      </c>
      <c r="AU129" s="17" t="s">
        <v>253</v>
      </c>
      <c r="BK129" s="125">
        <f>BK130+BK150</f>
        <v>0</v>
      </c>
    </row>
    <row r="130" spans="2:65" s="11" customFormat="1" ht="25.9" customHeight="1">
      <c r="B130" s="126"/>
      <c r="D130" s="127" t="s">
        <v>75</v>
      </c>
      <c r="E130" s="128" t="s">
        <v>5594</v>
      </c>
      <c r="F130" s="128" t="s">
        <v>5836</v>
      </c>
      <c r="I130" s="129"/>
      <c r="J130" s="130">
        <f>BK130</f>
        <v>0</v>
      </c>
      <c r="L130" s="126"/>
      <c r="M130" s="131"/>
      <c r="P130" s="132">
        <f>P131+P142+P146</f>
        <v>0</v>
      </c>
      <c r="R130" s="132">
        <f>R131+R142+R146</f>
        <v>9.1999999999999998E-3</v>
      </c>
      <c r="T130" s="133">
        <f>T131+T142+T146</f>
        <v>0</v>
      </c>
      <c r="AR130" s="127" t="s">
        <v>94</v>
      </c>
      <c r="AT130" s="134" t="s">
        <v>75</v>
      </c>
      <c r="AU130" s="134" t="s">
        <v>76</v>
      </c>
      <c r="AY130" s="127" t="s">
        <v>296</v>
      </c>
      <c r="BK130" s="135">
        <f>BK131+BK142+BK146</f>
        <v>0</v>
      </c>
    </row>
    <row r="131" spans="2:65" s="11" customFormat="1" ht="22.9" customHeight="1">
      <c r="B131" s="126"/>
      <c r="D131" s="127" t="s">
        <v>75</v>
      </c>
      <c r="E131" s="136" t="s">
        <v>6173</v>
      </c>
      <c r="F131" s="136" t="s">
        <v>6174</v>
      </c>
      <c r="I131" s="129"/>
      <c r="J131" s="137">
        <f>BK131</f>
        <v>0</v>
      </c>
      <c r="L131" s="126"/>
      <c r="M131" s="131"/>
      <c r="P131" s="132">
        <f>SUM(P132:P141)</f>
        <v>0</v>
      </c>
      <c r="R131" s="132">
        <f>SUM(R132:R141)</f>
        <v>0</v>
      </c>
      <c r="T131" s="133">
        <f>SUM(T132:T141)</f>
        <v>0</v>
      </c>
      <c r="AR131" s="127" t="s">
        <v>83</v>
      </c>
      <c r="AT131" s="134" t="s">
        <v>75</v>
      </c>
      <c r="AU131" s="134" t="s">
        <v>83</v>
      </c>
      <c r="AY131" s="127" t="s">
        <v>296</v>
      </c>
      <c r="BK131" s="135">
        <f>SUM(BK132:BK141)</f>
        <v>0</v>
      </c>
    </row>
    <row r="132" spans="2:65" s="1" customFormat="1" ht="66.75" customHeight="1">
      <c r="B132" s="32"/>
      <c r="C132" s="173" t="s">
        <v>83</v>
      </c>
      <c r="D132" s="173" t="s">
        <v>343</v>
      </c>
      <c r="E132" s="174" t="s">
        <v>6175</v>
      </c>
      <c r="F132" s="175" t="s">
        <v>6176</v>
      </c>
      <c r="G132" s="176" t="s">
        <v>376</v>
      </c>
      <c r="H132" s="177">
        <v>1</v>
      </c>
      <c r="I132" s="178"/>
      <c r="J132" s="179">
        <f t="shared" ref="J132:J141" si="0">ROUND(I132*H132,2)</f>
        <v>0</v>
      </c>
      <c r="K132" s="175" t="s">
        <v>1</v>
      </c>
      <c r="L132" s="180"/>
      <c r="M132" s="181" t="s">
        <v>1</v>
      </c>
      <c r="N132" s="182" t="s">
        <v>41</v>
      </c>
      <c r="P132" s="147">
        <f t="shared" ref="P132:P141" si="1">O132*H132</f>
        <v>0</v>
      </c>
      <c r="Q132" s="147">
        <v>0</v>
      </c>
      <c r="R132" s="147">
        <f t="shared" ref="R132:R141" si="2">Q132*H132</f>
        <v>0</v>
      </c>
      <c r="S132" s="147">
        <v>0</v>
      </c>
      <c r="T132" s="148">
        <f t="shared" ref="T132:T141" si="3">S132*H132</f>
        <v>0</v>
      </c>
      <c r="AR132" s="149" t="s">
        <v>347</v>
      </c>
      <c r="AT132" s="149" t="s">
        <v>343</v>
      </c>
      <c r="AU132" s="149" t="s">
        <v>85</v>
      </c>
      <c r="AY132" s="17" t="s">
        <v>296</v>
      </c>
      <c r="BE132" s="150">
        <f t="shared" ref="BE132:BE141" si="4">IF(N132="základní",J132,0)</f>
        <v>0</v>
      </c>
      <c r="BF132" s="150">
        <f t="shared" ref="BF132:BF141" si="5">IF(N132="snížená",J132,0)</f>
        <v>0</v>
      </c>
      <c r="BG132" s="150">
        <f t="shared" ref="BG132:BG141" si="6">IF(N132="zákl. přenesená",J132,0)</f>
        <v>0</v>
      </c>
      <c r="BH132" s="150">
        <f t="shared" ref="BH132:BH141" si="7">IF(N132="sníž. přenesená",J132,0)</f>
        <v>0</v>
      </c>
      <c r="BI132" s="150">
        <f t="shared" ref="BI132:BI141" si="8">IF(N132="nulová",J132,0)</f>
        <v>0</v>
      </c>
      <c r="BJ132" s="17" t="s">
        <v>83</v>
      </c>
      <c r="BK132" s="150">
        <f t="shared" ref="BK132:BK141" si="9">ROUND(I132*H132,2)</f>
        <v>0</v>
      </c>
      <c r="BL132" s="17" t="s">
        <v>107</v>
      </c>
      <c r="BM132" s="149" t="s">
        <v>6177</v>
      </c>
    </row>
    <row r="133" spans="2:65" s="1" customFormat="1" ht="24.2" customHeight="1">
      <c r="B133" s="32"/>
      <c r="C133" s="173" t="s">
        <v>85</v>
      </c>
      <c r="D133" s="173" t="s">
        <v>343</v>
      </c>
      <c r="E133" s="174" t="s">
        <v>6178</v>
      </c>
      <c r="F133" s="175" t="s">
        <v>6179</v>
      </c>
      <c r="G133" s="176" t="s">
        <v>376</v>
      </c>
      <c r="H133" s="177">
        <v>1</v>
      </c>
      <c r="I133" s="178"/>
      <c r="J133" s="179">
        <f t="shared" si="0"/>
        <v>0</v>
      </c>
      <c r="K133" s="175" t="s">
        <v>1</v>
      </c>
      <c r="L133" s="180"/>
      <c r="M133" s="181" t="s">
        <v>1</v>
      </c>
      <c r="N133" s="182" t="s">
        <v>41</v>
      </c>
      <c r="P133" s="147">
        <f t="shared" si="1"/>
        <v>0</v>
      </c>
      <c r="Q133" s="147">
        <v>0</v>
      </c>
      <c r="R133" s="147">
        <f t="shared" si="2"/>
        <v>0</v>
      </c>
      <c r="S133" s="147">
        <v>0</v>
      </c>
      <c r="T133" s="148">
        <f t="shared" si="3"/>
        <v>0</v>
      </c>
      <c r="AR133" s="149" t="s">
        <v>347</v>
      </c>
      <c r="AT133" s="149" t="s">
        <v>343</v>
      </c>
      <c r="AU133" s="149" t="s">
        <v>85</v>
      </c>
      <c r="AY133" s="17" t="s">
        <v>296</v>
      </c>
      <c r="BE133" s="150">
        <f t="shared" si="4"/>
        <v>0</v>
      </c>
      <c r="BF133" s="150">
        <f t="shared" si="5"/>
        <v>0</v>
      </c>
      <c r="BG133" s="150">
        <f t="shared" si="6"/>
        <v>0</v>
      </c>
      <c r="BH133" s="150">
        <f t="shared" si="7"/>
        <v>0</v>
      </c>
      <c r="BI133" s="150">
        <f t="shared" si="8"/>
        <v>0</v>
      </c>
      <c r="BJ133" s="17" t="s">
        <v>83</v>
      </c>
      <c r="BK133" s="150">
        <f t="shared" si="9"/>
        <v>0</v>
      </c>
      <c r="BL133" s="17" t="s">
        <v>107</v>
      </c>
      <c r="BM133" s="149" t="s">
        <v>6180</v>
      </c>
    </row>
    <row r="134" spans="2:65" s="1" customFormat="1" ht="16.5" customHeight="1">
      <c r="B134" s="32"/>
      <c r="C134" s="173" t="s">
        <v>94</v>
      </c>
      <c r="D134" s="173" t="s">
        <v>343</v>
      </c>
      <c r="E134" s="174" t="s">
        <v>6181</v>
      </c>
      <c r="F134" s="175" t="s">
        <v>6182</v>
      </c>
      <c r="G134" s="176" t="s">
        <v>376</v>
      </c>
      <c r="H134" s="177">
        <v>1</v>
      </c>
      <c r="I134" s="178"/>
      <c r="J134" s="179">
        <f t="shared" si="0"/>
        <v>0</v>
      </c>
      <c r="K134" s="175" t="s">
        <v>1</v>
      </c>
      <c r="L134" s="180"/>
      <c r="M134" s="181" t="s">
        <v>1</v>
      </c>
      <c r="N134" s="182" t="s">
        <v>41</v>
      </c>
      <c r="P134" s="147">
        <f t="shared" si="1"/>
        <v>0</v>
      </c>
      <c r="Q134" s="147">
        <v>0</v>
      </c>
      <c r="R134" s="147">
        <f t="shared" si="2"/>
        <v>0</v>
      </c>
      <c r="S134" s="147">
        <v>0</v>
      </c>
      <c r="T134" s="148">
        <f t="shared" si="3"/>
        <v>0</v>
      </c>
      <c r="AR134" s="149" t="s">
        <v>347</v>
      </c>
      <c r="AT134" s="149" t="s">
        <v>343</v>
      </c>
      <c r="AU134" s="149" t="s">
        <v>85</v>
      </c>
      <c r="AY134" s="17" t="s">
        <v>296</v>
      </c>
      <c r="BE134" s="150">
        <f t="shared" si="4"/>
        <v>0</v>
      </c>
      <c r="BF134" s="150">
        <f t="shared" si="5"/>
        <v>0</v>
      </c>
      <c r="BG134" s="150">
        <f t="shared" si="6"/>
        <v>0</v>
      </c>
      <c r="BH134" s="150">
        <f t="shared" si="7"/>
        <v>0</v>
      </c>
      <c r="BI134" s="150">
        <f t="shared" si="8"/>
        <v>0</v>
      </c>
      <c r="BJ134" s="17" t="s">
        <v>83</v>
      </c>
      <c r="BK134" s="150">
        <f t="shared" si="9"/>
        <v>0</v>
      </c>
      <c r="BL134" s="17" t="s">
        <v>107</v>
      </c>
      <c r="BM134" s="149" t="s">
        <v>6183</v>
      </c>
    </row>
    <row r="135" spans="2:65" s="1" customFormat="1" ht="16.5" customHeight="1">
      <c r="B135" s="32"/>
      <c r="C135" s="173" t="s">
        <v>107</v>
      </c>
      <c r="D135" s="173" t="s">
        <v>343</v>
      </c>
      <c r="E135" s="174" t="s">
        <v>6184</v>
      </c>
      <c r="F135" s="175" t="s">
        <v>6185</v>
      </c>
      <c r="G135" s="176" t="s">
        <v>376</v>
      </c>
      <c r="H135" s="177">
        <v>1</v>
      </c>
      <c r="I135" s="178"/>
      <c r="J135" s="179">
        <f t="shared" si="0"/>
        <v>0</v>
      </c>
      <c r="K135" s="175" t="s">
        <v>1</v>
      </c>
      <c r="L135" s="180"/>
      <c r="M135" s="181" t="s">
        <v>1</v>
      </c>
      <c r="N135" s="182" t="s">
        <v>41</v>
      </c>
      <c r="P135" s="147">
        <f t="shared" si="1"/>
        <v>0</v>
      </c>
      <c r="Q135" s="147">
        <v>0</v>
      </c>
      <c r="R135" s="147">
        <f t="shared" si="2"/>
        <v>0</v>
      </c>
      <c r="S135" s="147">
        <v>0</v>
      </c>
      <c r="T135" s="148">
        <f t="shared" si="3"/>
        <v>0</v>
      </c>
      <c r="AR135" s="149" t="s">
        <v>347</v>
      </c>
      <c r="AT135" s="149" t="s">
        <v>343</v>
      </c>
      <c r="AU135" s="149" t="s">
        <v>85</v>
      </c>
      <c r="AY135" s="17" t="s">
        <v>296</v>
      </c>
      <c r="BE135" s="150">
        <f t="shared" si="4"/>
        <v>0</v>
      </c>
      <c r="BF135" s="150">
        <f t="shared" si="5"/>
        <v>0</v>
      </c>
      <c r="BG135" s="150">
        <f t="shared" si="6"/>
        <v>0</v>
      </c>
      <c r="BH135" s="150">
        <f t="shared" si="7"/>
        <v>0</v>
      </c>
      <c r="BI135" s="150">
        <f t="shared" si="8"/>
        <v>0</v>
      </c>
      <c r="BJ135" s="17" t="s">
        <v>83</v>
      </c>
      <c r="BK135" s="150">
        <f t="shared" si="9"/>
        <v>0</v>
      </c>
      <c r="BL135" s="17" t="s">
        <v>107</v>
      </c>
      <c r="BM135" s="149" t="s">
        <v>6186</v>
      </c>
    </row>
    <row r="136" spans="2:65" s="1" customFormat="1" ht="21.75" customHeight="1">
      <c r="B136" s="32"/>
      <c r="C136" s="173" t="s">
        <v>332</v>
      </c>
      <c r="D136" s="173" t="s">
        <v>343</v>
      </c>
      <c r="E136" s="174" t="s">
        <v>6187</v>
      </c>
      <c r="F136" s="175" t="s">
        <v>6188</v>
      </c>
      <c r="G136" s="176" t="s">
        <v>376</v>
      </c>
      <c r="H136" s="177">
        <v>1</v>
      </c>
      <c r="I136" s="178"/>
      <c r="J136" s="179">
        <f t="shared" si="0"/>
        <v>0</v>
      </c>
      <c r="K136" s="175" t="s">
        <v>1</v>
      </c>
      <c r="L136" s="180"/>
      <c r="M136" s="181" t="s">
        <v>1</v>
      </c>
      <c r="N136" s="182" t="s">
        <v>41</v>
      </c>
      <c r="P136" s="147">
        <f t="shared" si="1"/>
        <v>0</v>
      </c>
      <c r="Q136" s="147">
        <v>0</v>
      </c>
      <c r="R136" s="147">
        <f t="shared" si="2"/>
        <v>0</v>
      </c>
      <c r="S136" s="147">
        <v>0</v>
      </c>
      <c r="T136" s="148">
        <f t="shared" si="3"/>
        <v>0</v>
      </c>
      <c r="AR136" s="149" t="s">
        <v>347</v>
      </c>
      <c r="AT136" s="149" t="s">
        <v>343</v>
      </c>
      <c r="AU136" s="149" t="s">
        <v>85</v>
      </c>
      <c r="AY136" s="17" t="s">
        <v>296</v>
      </c>
      <c r="BE136" s="150">
        <f t="shared" si="4"/>
        <v>0</v>
      </c>
      <c r="BF136" s="150">
        <f t="shared" si="5"/>
        <v>0</v>
      </c>
      <c r="BG136" s="150">
        <f t="shared" si="6"/>
        <v>0</v>
      </c>
      <c r="BH136" s="150">
        <f t="shared" si="7"/>
        <v>0</v>
      </c>
      <c r="BI136" s="150">
        <f t="shared" si="8"/>
        <v>0</v>
      </c>
      <c r="BJ136" s="17" t="s">
        <v>83</v>
      </c>
      <c r="BK136" s="150">
        <f t="shared" si="9"/>
        <v>0</v>
      </c>
      <c r="BL136" s="17" t="s">
        <v>107</v>
      </c>
      <c r="BM136" s="149" t="s">
        <v>6189</v>
      </c>
    </row>
    <row r="137" spans="2:65" s="1" customFormat="1" ht="21.75" customHeight="1">
      <c r="B137" s="32"/>
      <c r="C137" s="173" t="s">
        <v>336</v>
      </c>
      <c r="D137" s="173" t="s">
        <v>343</v>
      </c>
      <c r="E137" s="174" t="s">
        <v>6190</v>
      </c>
      <c r="F137" s="175" t="s">
        <v>6191</v>
      </c>
      <c r="G137" s="176" t="s">
        <v>376</v>
      </c>
      <c r="H137" s="177">
        <v>1</v>
      </c>
      <c r="I137" s="178"/>
      <c r="J137" s="179">
        <f t="shared" si="0"/>
        <v>0</v>
      </c>
      <c r="K137" s="175" t="s">
        <v>1</v>
      </c>
      <c r="L137" s="180"/>
      <c r="M137" s="181" t="s">
        <v>1</v>
      </c>
      <c r="N137" s="182" t="s">
        <v>41</v>
      </c>
      <c r="P137" s="147">
        <f t="shared" si="1"/>
        <v>0</v>
      </c>
      <c r="Q137" s="147">
        <v>0</v>
      </c>
      <c r="R137" s="147">
        <f t="shared" si="2"/>
        <v>0</v>
      </c>
      <c r="S137" s="147">
        <v>0</v>
      </c>
      <c r="T137" s="148">
        <f t="shared" si="3"/>
        <v>0</v>
      </c>
      <c r="AR137" s="149" t="s">
        <v>347</v>
      </c>
      <c r="AT137" s="149" t="s">
        <v>343</v>
      </c>
      <c r="AU137" s="149" t="s">
        <v>85</v>
      </c>
      <c r="AY137" s="17" t="s">
        <v>296</v>
      </c>
      <c r="BE137" s="150">
        <f t="shared" si="4"/>
        <v>0</v>
      </c>
      <c r="BF137" s="150">
        <f t="shared" si="5"/>
        <v>0</v>
      </c>
      <c r="BG137" s="150">
        <f t="shared" si="6"/>
        <v>0</v>
      </c>
      <c r="BH137" s="150">
        <f t="shared" si="7"/>
        <v>0</v>
      </c>
      <c r="BI137" s="150">
        <f t="shared" si="8"/>
        <v>0</v>
      </c>
      <c r="BJ137" s="17" t="s">
        <v>83</v>
      </c>
      <c r="BK137" s="150">
        <f t="shared" si="9"/>
        <v>0</v>
      </c>
      <c r="BL137" s="17" t="s">
        <v>107</v>
      </c>
      <c r="BM137" s="149" t="s">
        <v>6192</v>
      </c>
    </row>
    <row r="138" spans="2:65" s="1" customFormat="1" ht="24.2" customHeight="1">
      <c r="B138" s="32"/>
      <c r="C138" s="173" t="s">
        <v>342</v>
      </c>
      <c r="D138" s="173" t="s">
        <v>343</v>
      </c>
      <c r="E138" s="174" t="s">
        <v>6193</v>
      </c>
      <c r="F138" s="175" t="s">
        <v>6194</v>
      </c>
      <c r="G138" s="176" t="s">
        <v>376</v>
      </c>
      <c r="H138" s="177">
        <v>1</v>
      </c>
      <c r="I138" s="178"/>
      <c r="J138" s="179">
        <f t="shared" si="0"/>
        <v>0</v>
      </c>
      <c r="K138" s="175" t="s">
        <v>1</v>
      </c>
      <c r="L138" s="180"/>
      <c r="M138" s="181" t="s">
        <v>1</v>
      </c>
      <c r="N138" s="182" t="s">
        <v>41</v>
      </c>
      <c r="P138" s="147">
        <f t="shared" si="1"/>
        <v>0</v>
      </c>
      <c r="Q138" s="147">
        <v>0</v>
      </c>
      <c r="R138" s="147">
        <f t="shared" si="2"/>
        <v>0</v>
      </c>
      <c r="S138" s="147">
        <v>0</v>
      </c>
      <c r="T138" s="148">
        <f t="shared" si="3"/>
        <v>0</v>
      </c>
      <c r="AR138" s="149" t="s">
        <v>347</v>
      </c>
      <c r="AT138" s="149" t="s">
        <v>343</v>
      </c>
      <c r="AU138" s="149" t="s">
        <v>85</v>
      </c>
      <c r="AY138" s="17" t="s">
        <v>296</v>
      </c>
      <c r="BE138" s="150">
        <f t="shared" si="4"/>
        <v>0</v>
      </c>
      <c r="BF138" s="150">
        <f t="shared" si="5"/>
        <v>0</v>
      </c>
      <c r="BG138" s="150">
        <f t="shared" si="6"/>
        <v>0</v>
      </c>
      <c r="BH138" s="150">
        <f t="shared" si="7"/>
        <v>0</v>
      </c>
      <c r="BI138" s="150">
        <f t="shared" si="8"/>
        <v>0</v>
      </c>
      <c r="BJ138" s="17" t="s">
        <v>83</v>
      </c>
      <c r="BK138" s="150">
        <f t="shared" si="9"/>
        <v>0</v>
      </c>
      <c r="BL138" s="17" t="s">
        <v>107</v>
      </c>
      <c r="BM138" s="149" t="s">
        <v>6195</v>
      </c>
    </row>
    <row r="139" spans="2:65" s="1" customFormat="1" ht="24.2" customHeight="1">
      <c r="B139" s="32"/>
      <c r="C139" s="173" t="s">
        <v>347</v>
      </c>
      <c r="D139" s="173" t="s">
        <v>343</v>
      </c>
      <c r="E139" s="174" t="s">
        <v>6196</v>
      </c>
      <c r="F139" s="175" t="s">
        <v>6197</v>
      </c>
      <c r="G139" s="176" t="s">
        <v>376</v>
      </c>
      <c r="H139" s="177">
        <v>14</v>
      </c>
      <c r="I139" s="178"/>
      <c r="J139" s="179">
        <f t="shared" si="0"/>
        <v>0</v>
      </c>
      <c r="K139" s="175" t="s">
        <v>1</v>
      </c>
      <c r="L139" s="180"/>
      <c r="M139" s="181" t="s">
        <v>1</v>
      </c>
      <c r="N139" s="182" t="s">
        <v>41</v>
      </c>
      <c r="P139" s="147">
        <f t="shared" si="1"/>
        <v>0</v>
      </c>
      <c r="Q139" s="147">
        <v>0</v>
      </c>
      <c r="R139" s="147">
        <f t="shared" si="2"/>
        <v>0</v>
      </c>
      <c r="S139" s="147">
        <v>0</v>
      </c>
      <c r="T139" s="148">
        <f t="shared" si="3"/>
        <v>0</v>
      </c>
      <c r="AR139" s="149" t="s">
        <v>347</v>
      </c>
      <c r="AT139" s="149" t="s">
        <v>343</v>
      </c>
      <c r="AU139" s="149" t="s">
        <v>85</v>
      </c>
      <c r="AY139" s="17" t="s">
        <v>296</v>
      </c>
      <c r="BE139" s="150">
        <f t="shared" si="4"/>
        <v>0</v>
      </c>
      <c r="BF139" s="150">
        <f t="shared" si="5"/>
        <v>0</v>
      </c>
      <c r="BG139" s="150">
        <f t="shared" si="6"/>
        <v>0</v>
      </c>
      <c r="BH139" s="150">
        <f t="shared" si="7"/>
        <v>0</v>
      </c>
      <c r="BI139" s="150">
        <f t="shared" si="8"/>
        <v>0</v>
      </c>
      <c r="BJ139" s="17" t="s">
        <v>83</v>
      </c>
      <c r="BK139" s="150">
        <f t="shared" si="9"/>
        <v>0</v>
      </c>
      <c r="BL139" s="17" t="s">
        <v>107</v>
      </c>
      <c r="BM139" s="149" t="s">
        <v>6198</v>
      </c>
    </row>
    <row r="140" spans="2:65" s="1" customFormat="1" ht="49.15" customHeight="1">
      <c r="B140" s="32"/>
      <c r="C140" s="173" t="s">
        <v>354</v>
      </c>
      <c r="D140" s="173" t="s">
        <v>343</v>
      </c>
      <c r="E140" s="174" t="s">
        <v>6199</v>
      </c>
      <c r="F140" s="175" t="s">
        <v>6200</v>
      </c>
      <c r="G140" s="176" t="s">
        <v>376</v>
      </c>
      <c r="H140" s="177">
        <v>5</v>
      </c>
      <c r="I140" s="178"/>
      <c r="J140" s="179">
        <f t="shared" si="0"/>
        <v>0</v>
      </c>
      <c r="K140" s="175" t="s">
        <v>1</v>
      </c>
      <c r="L140" s="180"/>
      <c r="M140" s="181" t="s">
        <v>1</v>
      </c>
      <c r="N140" s="182" t="s">
        <v>41</v>
      </c>
      <c r="P140" s="147">
        <f t="shared" si="1"/>
        <v>0</v>
      </c>
      <c r="Q140" s="147">
        <v>0</v>
      </c>
      <c r="R140" s="147">
        <f t="shared" si="2"/>
        <v>0</v>
      </c>
      <c r="S140" s="147">
        <v>0</v>
      </c>
      <c r="T140" s="148">
        <f t="shared" si="3"/>
        <v>0</v>
      </c>
      <c r="AR140" s="149" t="s">
        <v>347</v>
      </c>
      <c r="AT140" s="149" t="s">
        <v>343</v>
      </c>
      <c r="AU140" s="149" t="s">
        <v>85</v>
      </c>
      <c r="AY140" s="17" t="s">
        <v>296</v>
      </c>
      <c r="BE140" s="150">
        <f t="shared" si="4"/>
        <v>0</v>
      </c>
      <c r="BF140" s="150">
        <f t="shared" si="5"/>
        <v>0</v>
      </c>
      <c r="BG140" s="150">
        <f t="shared" si="6"/>
        <v>0</v>
      </c>
      <c r="BH140" s="150">
        <f t="shared" si="7"/>
        <v>0</v>
      </c>
      <c r="BI140" s="150">
        <f t="shared" si="8"/>
        <v>0</v>
      </c>
      <c r="BJ140" s="17" t="s">
        <v>83</v>
      </c>
      <c r="BK140" s="150">
        <f t="shared" si="9"/>
        <v>0</v>
      </c>
      <c r="BL140" s="17" t="s">
        <v>107</v>
      </c>
      <c r="BM140" s="149" t="s">
        <v>6201</v>
      </c>
    </row>
    <row r="141" spans="2:65" s="1" customFormat="1" ht="24.2" customHeight="1">
      <c r="B141" s="32"/>
      <c r="C141" s="173" t="s">
        <v>358</v>
      </c>
      <c r="D141" s="173" t="s">
        <v>343</v>
      </c>
      <c r="E141" s="174" t="s">
        <v>6202</v>
      </c>
      <c r="F141" s="175" t="s">
        <v>6203</v>
      </c>
      <c r="G141" s="176" t="s">
        <v>376</v>
      </c>
      <c r="H141" s="177">
        <v>3</v>
      </c>
      <c r="I141" s="178"/>
      <c r="J141" s="179">
        <f t="shared" si="0"/>
        <v>0</v>
      </c>
      <c r="K141" s="175" t="s">
        <v>1</v>
      </c>
      <c r="L141" s="180"/>
      <c r="M141" s="181" t="s">
        <v>1</v>
      </c>
      <c r="N141" s="182" t="s">
        <v>41</v>
      </c>
      <c r="P141" s="147">
        <f t="shared" si="1"/>
        <v>0</v>
      </c>
      <c r="Q141" s="147">
        <v>0</v>
      </c>
      <c r="R141" s="147">
        <f t="shared" si="2"/>
        <v>0</v>
      </c>
      <c r="S141" s="147">
        <v>0</v>
      </c>
      <c r="T141" s="148">
        <f t="shared" si="3"/>
        <v>0</v>
      </c>
      <c r="AR141" s="149" t="s">
        <v>347</v>
      </c>
      <c r="AT141" s="149" t="s">
        <v>343</v>
      </c>
      <c r="AU141" s="149" t="s">
        <v>85</v>
      </c>
      <c r="AY141" s="17" t="s">
        <v>296</v>
      </c>
      <c r="BE141" s="150">
        <f t="shared" si="4"/>
        <v>0</v>
      </c>
      <c r="BF141" s="150">
        <f t="shared" si="5"/>
        <v>0</v>
      </c>
      <c r="BG141" s="150">
        <f t="shared" si="6"/>
        <v>0</v>
      </c>
      <c r="BH141" s="150">
        <f t="shared" si="7"/>
        <v>0</v>
      </c>
      <c r="BI141" s="150">
        <f t="shared" si="8"/>
        <v>0</v>
      </c>
      <c r="BJ141" s="17" t="s">
        <v>83</v>
      </c>
      <c r="BK141" s="150">
        <f t="shared" si="9"/>
        <v>0</v>
      </c>
      <c r="BL141" s="17" t="s">
        <v>107</v>
      </c>
      <c r="BM141" s="149" t="s">
        <v>6204</v>
      </c>
    </row>
    <row r="142" spans="2:65" s="11" customFormat="1" ht="22.9" customHeight="1">
      <c r="B142" s="126"/>
      <c r="D142" s="127" t="s">
        <v>75</v>
      </c>
      <c r="E142" s="136" t="s">
        <v>6205</v>
      </c>
      <c r="F142" s="136" t="s">
        <v>6206</v>
      </c>
      <c r="I142" s="129"/>
      <c r="J142" s="137">
        <f>BK142</f>
        <v>0</v>
      </c>
      <c r="L142" s="126"/>
      <c r="M142" s="131"/>
      <c r="P142" s="132">
        <f>SUM(P143:P145)</f>
        <v>0</v>
      </c>
      <c r="R142" s="132">
        <f>SUM(R143:R145)</f>
        <v>0</v>
      </c>
      <c r="T142" s="133">
        <f>SUM(T143:T145)</f>
        <v>0</v>
      </c>
      <c r="AR142" s="127" t="s">
        <v>83</v>
      </c>
      <c r="AT142" s="134" t="s">
        <v>75</v>
      </c>
      <c r="AU142" s="134" t="s">
        <v>83</v>
      </c>
      <c r="AY142" s="127" t="s">
        <v>296</v>
      </c>
      <c r="BK142" s="135">
        <f>SUM(BK143:BK145)</f>
        <v>0</v>
      </c>
    </row>
    <row r="143" spans="2:65" s="1" customFormat="1" ht="44.25" customHeight="1">
      <c r="B143" s="32"/>
      <c r="C143" s="173" t="s">
        <v>365</v>
      </c>
      <c r="D143" s="173" t="s">
        <v>343</v>
      </c>
      <c r="E143" s="174" t="s">
        <v>6207</v>
      </c>
      <c r="F143" s="175" t="s">
        <v>6208</v>
      </c>
      <c r="G143" s="176" t="s">
        <v>376</v>
      </c>
      <c r="H143" s="177">
        <v>1</v>
      </c>
      <c r="I143" s="178"/>
      <c r="J143" s="179">
        <f>ROUND(I143*H143,2)</f>
        <v>0</v>
      </c>
      <c r="K143" s="175" t="s">
        <v>1</v>
      </c>
      <c r="L143" s="180"/>
      <c r="M143" s="181" t="s">
        <v>1</v>
      </c>
      <c r="N143" s="182" t="s">
        <v>41</v>
      </c>
      <c r="P143" s="147">
        <f>O143*H143</f>
        <v>0</v>
      </c>
      <c r="Q143" s="147">
        <v>0</v>
      </c>
      <c r="R143" s="147">
        <f>Q143*H143</f>
        <v>0</v>
      </c>
      <c r="S143" s="147">
        <v>0</v>
      </c>
      <c r="T143" s="148">
        <f>S143*H143</f>
        <v>0</v>
      </c>
      <c r="AR143" s="149" t="s">
        <v>347</v>
      </c>
      <c r="AT143" s="149" t="s">
        <v>343</v>
      </c>
      <c r="AU143" s="149" t="s">
        <v>85</v>
      </c>
      <c r="AY143" s="17" t="s">
        <v>296</v>
      </c>
      <c r="BE143" s="150">
        <f>IF(N143="základní",J143,0)</f>
        <v>0</v>
      </c>
      <c r="BF143" s="150">
        <f>IF(N143="snížená",J143,0)</f>
        <v>0</v>
      </c>
      <c r="BG143" s="150">
        <f>IF(N143="zákl. přenesená",J143,0)</f>
        <v>0</v>
      </c>
      <c r="BH143" s="150">
        <f>IF(N143="sníž. přenesená",J143,0)</f>
        <v>0</v>
      </c>
      <c r="BI143" s="150">
        <f>IF(N143="nulová",J143,0)</f>
        <v>0</v>
      </c>
      <c r="BJ143" s="17" t="s">
        <v>83</v>
      </c>
      <c r="BK143" s="150">
        <f>ROUND(I143*H143,2)</f>
        <v>0</v>
      </c>
      <c r="BL143" s="17" t="s">
        <v>107</v>
      </c>
      <c r="BM143" s="149" t="s">
        <v>6209</v>
      </c>
    </row>
    <row r="144" spans="2:65" s="1" customFormat="1" ht="49.15" customHeight="1">
      <c r="B144" s="32"/>
      <c r="C144" s="173" t="s">
        <v>8</v>
      </c>
      <c r="D144" s="173" t="s">
        <v>343</v>
      </c>
      <c r="E144" s="174" t="s">
        <v>6210</v>
      </c>
      <c r="F144" s="175" t="s">
        <v>6211</v>
      </c>
      <c r="G144" s="176" t="s">
        <v>376</v>
      </c>
      <c r="H144" s="177">
        <v>1</v>
      </c>
      <c r="I144" s="178"/>
      <c r="J144" s="179">
        <f>ROUND(I144*H144,2)</f>
        <v>0</v>
      </c>
      <c r="K144" s="175" t="s">
        <v>1</v>
      </c>
      <c r="L144" s="180"/>
      <c r="M144" s="181" t="s">
        <v>1</v>
      </c>
      <c r="N144" s="182" t="s">
        <v>41</v>
      </c>
      <c r="P144" s="147">
        <f>O144*H144</f>
        <v>0</v>
      </c>
      <c r="Q144" s="147">
        <v>0</v>
      </c>
      <c r="R144" s="147">
        <f>Q144*H144</f>
        <v>0</v>
      </c>
      <c r="S144" s="147">
        <v>0</v>
      </c>
      <c r="T144" s="148">
        <f>S144*H144</f>
        <v>0</v>
      </c>
      <c r="AR144" s="149" t="s">
        <v>347</v>
      </c>
      <c r="AT144" s="149" t="s">
        <v>343</v>
      </c>
      <c r="AU144" s="149" t="s">
        <v>85</v>
      </c>
      <c r="AY144" s="17" t="s">
        <v>296</v>
      </c>
      <c r="BE144" s="150">
        <f>IF(N144="základní",J144,0)</f>
        <v>0</v>
      </c>
      <c r="BF144" s="150">
        <f>IF(N144="snížená",J144,0)</f>
        <v>0</v>
      </c>
      <c r="BG144" s="150">
        <f>IF(N144="zákl. přenesená",J144,0)</f>
        <v>0</v>
      </c>
      <c r="BH144" s="150">
        <f>IF(N144="sníž. přenesená",J144,0)</f>
        <v>0</v>
      </c>
      <c r="BI144" s="150">
        <f>IF(N144="nulová",J144,0)</f>
        <v>0</v>
      </c>
      <c r="BJ144" s="17" t="s">
        <v>83</v>
      </c>
      <c r="BK144" s="150">
        <f>ROUND(I144*H144,2)</f>
        <v>0</v>
      </c>
      <c r="BL144" s="17" t="s">
        <v>107</v>
      </c>
      <c r="BM144" s="149" t="s">
        <v>6212</v>
      </c>
    </row>
    <row r="145" spans="2:65" s="1" customFormat="1" ht="16.5" customHeight="1">
      <c r="B145" s="32"/>
      <c r="C145" s="173" t="s">
        <v>373</v>
      </c>
      <c r="D145" s="173" t="s">
        <v>343</v>
      </c>
      <c r="E145" s="174" t="s">
        <v>6213</v>
      </c>
      <c r="F145" s="175" t="s">
        <v>6214</v>
      </c>
      <c r="G145" s="176" t="s">
        <v>376</v>
      </c>
      <c r="H145" s="177">
        <v>30</v>
      </c>
      <c r="I145" s="178"/>
      <c r="J145" s="179">
        <f>ROUND(I145*H145,2)</f>
        <v>0</v>
      </c>
      <c r="K145" s="175" t="s">
        <v>1</v>
      </c>
      <c r="L145" s="180"/>
      <c r="M145" s="181" t="s">
        <v>1</v>
      </c>
      <c r="N145" s="182" t="s">
        <v>41</v>
      </c>
      <c r="P145" s="147">
        <f>O145*H145</f>
        <v>0</v>
      </c>
      <c r="Q145" s="147">
        <v>0</v>
      </c>
      <c r="R145" s="147">
        <f>Q145*H145</f>
        <v>0</v>
      </c>
      <c r="S145" s="147">
        <v>0</v>
      </c>
      <c r="T145" s="148">
        <f>S145*H145</f>
        <v>0</v>
      </c>
      <c r="AR145" s="149" t="s">
        <v>347</v>
      </c>
      <c r="AT145" s="149" t="s">
        <v>343</v>
      </c>
      <c r="AU145" s="149" t="s">
        <v>85</v>
      </c>
      <c r="AY145" s="17" t="s">
        <v>296</v>
      </c>
      <c r="BE145" s="150">
        <f>IF(N145="základní",J145,0)</f>
        <v>0</v>
      </c>
      <c r="BF145" s="150">
        <f>IF(N145="snížená",J145,0)</f>
        <v>0</v>
      </c>
      <c r="BG145" s="150">
        <f>IF(N145="zákl. přenesená",J145,0)</f>
        <v>0</v>
      </c>
      <c r="BH145" s="150">
        <f>IF(N145="sníž. přenesená",J145,0)</f>
        <v>0</v>
      </c>
      <c r="BI145" s="150">
        <f>IF(N145="nulová",J145,0)</f>
        <v>0</v>
      </c>
      <c r="BJ145" s="17" t="s">
        <v>83</v>
      </c>
      <c r="BK145" s="150">
        <f>ROUND(I145*H145,2)</f>
        <v>0</v>
      </c>
      <c r="BL145" s="17" t="s">
        <v>107</v>
      </c>
      <c r="BM145" s="149" t="s">
        <v>6215</v>
      </c>
    </row>
    <row r="146" spans="2:65" s="11" customFormat="1" ht="22.9" customHeight="1">
      <c r="B146" s="126"/>
      <c r="D146" s="127" t="s">
        <v>75</v>
      </c>
      <c r="E146" s="136" t="s">
        <v>6216</v>
      </c>
      <c r="F146" s="136" t="s">
        <v>6217</v>
      </c>
      <c r="I146" s="129"/>
      <c r="J146" s="137">
        <f>BK146</f>
        <v>0</v>
      </c>
      <c r="L146" s="126"/>
      <c r="M146" s="131"/>
      <c r="P146" s="132">
        <f>SUM(P147:P149)</f>
        <v>0</v>
      </c>
      <c r="R146" s="132">
        <f>SUM(R147:R149)</f>
        <v>9.1999999999999998E-3</v>
      </c>
      <c r="T146" s="133">
        <f>SUM(T147:T149)</f>
        <v>0</v>
      </c>
      <c r="AR146" s="127" t="s">
        <v>83</v>
      </c>
      <c r="AT146" s="134" t="s">
        <v>75</v>
      </c>
      <c r="AU146" s="134" t="s">
        <v>83</v>
      </c>
      <c r="AY146" s="127" t="s">
        <v>296</v>
      </c>
      <c r="BK146" s="135">
        <f>SUM(BK147:BK149)</f>
        <v>0</v>
      </c>
    </row>
    <row r="147" spans="2:65" s="1" customFormat="1" ht="24.2" customHeight="1">
      <c r="B147" s="32"/>
      <c r="C147" s="173" t="s">
        <v>379</v>
      </c>
      <c r="D147" s="173" t="s">
        <v>343</v>
      </c>
      <c r="E147" s="174" t="s">
        <v>6218</v>
      </c>
      <c r="F147" s="175" t="s">
        <v>6219</v>
      </c>
      <c r="G147" s="176" t="s">
        <v>376</v>
      </c>
      <c r="H147" s="177">
        <v>1</v>
      </c>
      <c r="I147" s="178"/>
      <c r="J147" s="179">
        <f>ROUND(I147*H147,2)</f>
        <v>0</v>
      </c>
      <c r="K147" s="175" t="s">
        <v>302</v>
      </c>
      <c r="L147" s="180"/>
      <c r="M147" s="181" t="s">
        <v>1</v>
      </c>
      <c r="N147" s="182" t="s">
        <v>41</v>
      </c>
      <c r="P147" s="147">
        <f>O147*H147</f>
        <v>0</v>
      </c>
      <c r="Q147" s="147">
        <v>1.1999999999999999E-3</v>
      </c>
      <c r="R147" s="147">
        <f>Q147*H147</f>
        <v>1.1999999999999999E-3</v>
      </c>
      <c r="S147" s="147">
        <v>0</v>
      </c>
      <c r="T147" s="148">
        <f>S147*H147</f>
        <v>0</v>
      </c>
      <c r="AR147" s="149" t="s">
        <v>479</v>
      </c>
      <c r="AT147" s="149" t="s">
        <v>343</v>
      </c>
      <c r="AU147" s="149" t="s">
        <v>85</v>
      </c>
      <c r="AY147" s="17" t="s">
        <v>296</v>
      </c>
      <c r="BE147" s="150">
        <f>IF(N147="základní",J147,0)</f>
        <v>0</v>
      </c>
      <c r="BF147" s="150">
        <f>IF(N147="snížená",J147,0)</f>
        <v>0</v>
      </c>
      <c r="BG147" s="150">
        <f>IF(N147="zákl. přenesená",J147,0)</f>
        <v>0</v>
      </c>
      <c r="BH147" s="150">
        <f>IF(N147="sníž. přenesená",J147,0)</f>
        <v>0</v>
      </c>
      <c r="BI147" s="150">
        <f>IF(N147="nulová",J147,0)</f>
        <v>0</v>
      </c>
      <c r="BJ147" s="17" t="s">
        <v>83</v>
      </c>
      <c r="BK147" s="150">
        <f>ROUND(I147*H147,2)</f>
        <v>0</v>
      </c>
      <c r="BL147" s="17" t="s">
        <v>378</v>
      </c>
      <c r="BM147" s="149" t="s">
        <v>6220</v>
      </c>
    </row>
    <row r="148" spans="2:65" s="1" customFormat="1" ht="24.2" customHeight="1">
      <c r="B148" s="32"/>
      <c r="C148" s="173" t="s">
        <v>385</v>
      </c>
      <c r="D148" s="173" t="s">
        <v>343</v>
      </c>
      <c r="E148" s="174" t="s">
        <v>6221</v>
      </c>
      <c r="F148" s="175" t="s">
        <v>6222</v>
      </c>
      <c r="G148" s="176" t="s">
        <v>376</v>
      </c>
      <c r="H148" s="177">
        <v>1</v>
      </c>
      <c r="I148" s="178"/>
      <c r="J148" s="179">
        <f>ROUND(I148*H148,2)</f>
        <v>0</v>
      </c>
      <c r="K148" s="175" t="s">
        <v>302</v>
      </c>
      <c r="L148" s="180"/>
      <c r="M148" s="181" t="s">
        <v>1</v>
      </c>
      <c r="N148" s="182" t="s">
        <v>41</v>
      </c>
      <c r="P148" s="147">
        <f>O148*H148</f>
        <v>0</v>
      </c>
      <c r="Q148" s="147">
        <v>3.0000000000000001E-3</v>
      </c>
      <c r="R148" s="147">
        <f>Q148*H148</f>
        <v>3.0000000000000001E-3</v>
      </c>
      <c r="S148" s="147">
        <v>0</v>
      </c>
      <c r="T148" s="148">
        <f>S148*H148</f>
        <v>0</v>
      </c>
      <c r="AR148" s="149" t="s">
        <v>479</v>
      </c>
      <c r="AT148" s="149" t="s">
        <v>343</v>
      </c>
      <c r="AU148" s="149" t="s">
        <v>85</v>
      </c>
      <c r="AY148" s="17" t="s">
        <v>296</v>
      </c>
      <c r="BE148" s="150">
        <f>IF(N148="základní",J148,0)</f>
        <v>0</v>
      </c>
      <c r="BF148" s="150">
        <f>IF(N148="snížená",J148,0)</f>
        <v>0</v>
      </c>
      <c r="BG148" s="150">
        <f>IF(N148="zákl. přenesená",J148,0)</f>
        <v>0</v>
      </c>
      <c r="BH148" s="150">
        <f>IF(N148="sníž. přenesená",J148,0)</f>
        <v>0</v>
      </c>
      <c r="BI148" s="150">
        <f>IF(N148="nulová",J148,0)</f>
        <v>0</v>
      </c>
      <c r="BJ148" s="17" t="s">
        <v>83</v>
      </c>
      <c r="BK148" s="150">
        <f>ROUND(I148*H148,2)</f>
        <v>0</v>
      </c>
      <c r="BL148" s="17" t="s">
        <v>378</v>
      </c>
      <c r="BM148" s="149" t="s">
        <v>6223</v>
      </c>
    </row>
    <row r="149" spans="2:65" s="1" customFormat="1" ht="21.75" customHeight="1">
      <c r="B149" s="32"/>
      <c r="C149" s="173" t="s">
        <v>378</v>
      </c>
      <c r="D149" s="173" t="s">
        <v>343</v>
      </c>
      <c r="E149" s="174" t="s">
        <v>5617</v>
      </c>
      <c r="F149" s="175" t="s">
        <v>5618</v>
      </c>
      <c r="G149" s="176" t="s">
        <v>376</v>
      </c>
      <c r="H149" s="177">
        <v>1</v>
      </c>
      <c r="I149" s="178"/>
      <c r="J149" s="179">
        <f>ROUND(I149*H149,2)</f>
        <v>0</v>
      </c>
      <c r="K149" s="175" t="s">
        <v>302</v>
      </c>
      <c r="L149" s="180"/>
      <c r="M149" s="181" t="s">
        <v>1</v>
      </c>
      <c r="N149" s="182" t="s">
        <v>41</v>
      </c>
      <c r="P149" s="147">
        <f>O149*H149</f>
        <v>0</v>
      </c>
      <c r="Q149" s="147">
        <v>5.0000000000000001E-3</v>
      </c>
      <c r="R149" s="147">
        <f>Q149*H149</f>
        <v>5.0000000000000001E-3</v>
      </c>
      <c r="S149" s="147">
        <v>0</v>
      </c>
      <c r="T149" s="148">
        <f>S149*H149</f>
        <v>0</v>
      </c>
      <c r="AR149" s="149" t="s">
        <v>479</v>
      </c>
      <c r="AT149" s="149" t="s">
        <v>343</v>
      </c>
      <c r="AU149" s="149" t="s">
        <v>85</v>
      </c>
      <c r="AY149" s="17" t="s">
        <v>296</v>
      </c>
      <c r="BE149" s="150">
        <f>IF(N149="základní",J149,0)</f>
        <v>0</v>
      </c>
      <c r="BF149" s="150">
        <f>IF(N149="snížená",J149,0)</f>
        <v>0</v>
      </c>
      <c r="BG149" s="150">
        <f>IF(N149="zákl. přenesená",J149,0)</f>
        <v>0</v>
      </c>
      <c r="BH149" s="150">
        <f>IF(N149="sníž. přenesená",J149,0)</f>
        <v>0</v>
      </c>
      <c r="BI149" s="150">
        <f>IF(N149="nulová",J149,0)</f>
        <v>0</v>
      </c>
      <c r="BJ149" s="17" t="s">
        <v>83</v>
      </c>
      <c r="BK149" s="150">
        <f>ROUND(I149*H149,2)</f>
        <v>0</v>
      </c>
      <c r="BL149" s="17" t="s">
        <v>378</v>
      </c>
      <c r="BM149" s="149" t="s">
        <v>6224</v>
      </c>
    </row>
    <row r="150" spans="2:65" s="11" customFormat="1" ht="25.9" customHeight="1">
      <c r="B150" s="126"/>
      <c r="D150" s="127" t="s">
        <v>75</v>
      </c>
      <c r="E150" s="128" t="s">
        <v>5730</v>
      </c>
      <c r="F150" s="128" t="s">
        <v>5915</v>
      </c>
      <c r="I150" s="129"/>
      <c r="J150" s="130">
        <f>BK150</f>
        <v>0</v>
      </c>
      <c r="L150" s="126"/>
      <c r="M150" s="131"/>
      <c r="P150" s="132">
        <f>SUM(P151:P165)</f>
        <v>0</v>
      </c>
      <c r="R150" s="132">
        <f>SUM(R151:R165)</f>
        <v>0</v>
      </c>
      <c r="T150" s="133">
        <f>SUM(T151:T165)</f>
        <v>0</v>
      </c>
      <c r="AR150" s="127" t="s">
        <v>94</v>
      </c>
      <c r="AT150" s="134" t="s">
        <v>75</v>
      </c>
      <c r="AU150" s="134" t="s">
        <v>76</v>
      </c>
      <c r="AY150" s="127" t="s">
        <v>296</v>
      </c>
      <c r="BK150" s="135">
        <f>SUM(BK151:BK165)</f>
        <v>0</v>
      </c>
    </row>
    <row r="151" spans="2:65" s="1" customFormat="1" ht="21.75" customHeight="1">
      <c r="B151" s="32"/>
      <c r="C151" s="138" t="s">
        <v>393</v>
      </c>
      <c r="D151" s="138" t="s">
        <v>298</v>
      </c>
      <c r="E151" s="139" t="s">
        <v>6225</v>
      </c>
      <c r="F151" s="140" t="s">
        <v>6226</v>
      </c>
      <c r="G151" s="141" t="s">
        <v>376</v>
      </c>
      <c r="H151" s="142">
        <v>1</v>
      </c>
      <c r="I151" s="143"/>
      <c r="J151" s="144">
        <f t="shared" ref="J151:J165" si="10">ROUND(I151*H151,2)</f>
        <v>0</v>
      </c>
      <c r="K151" s="140" t="s">
        <v>302</v>
      </c>
      <c r="L151" s="32"/>
      <c r="M151" s="145" t="s">
        <v>1</v>
      </c>
      <c r="N151" s="146" t="s">
        <v>41</v>
      </c>
      <c r="P151" s="147">
        <f t="shared" ref="P151:P165" si="11">O151*H151</f>
        <v>0</v>
      </c>
      <c r="Q151" s="147">
        <v>0</v>
      </c>
      <c r="R151" s="147">
        <f t="shared" ref="R151:R165" si="12">Q151*H151</f>
        <v>0</v>
      </c>
      <c r="S151" s="147">
        <v>0</v>
      </c>
      <c r="T151" s="148">
        <f t="shared" ref="T151:T165" si="13">S151*H151</f>
        <v>0</v>
      </c>
      <c r="AR151" s="149" t="s">
        <v>378</v>
      </c>
      <c r="AT151" s="149" t="s">
        <v>298</v>
      </c>
      <c r="AU151" s="149" t="s">
        <v>83</v>
      </c>
      <c r="AY151" s="17" t="s">
        <v>296</v>
      </c>
      <c r="BE151" s="150">
        <f t="shared" ref="BE151:BE165" si="14">IF(N151="základní",J151,0)</f>
        <v>0</v>
      </c>
      <c r="BF151" s="150">
        <f t="shared" ref="BF151:BF165" si="15">IF(N151="snížená",J151,0)</f>
        <v>0</v>
      </c>
      <c r="BG151" s="150">
        <f t="shared" ref="BG151:BG165" si="16">IF(N151="zákl. přenesená",J151,0)</f>
        <v>0</v>
      </c>
      <c r="BH151" s="150">
        <f t="shared" ref="BH151:BH165" si="17">IF(N151="sníž. přenesená",J151,0)</f>
        <v>0</v>
      </c>
      <c r="BI151" s="150">
        <f t="shared" ref="BI151:BI165" si="18">IF(N151="nulová",J151,0)</f>
        <v>0</v>
      </c>
      <c r="BJ151" s="17" t="s">
        <v>83</v>
      </c>
      <c r="BK151" s="150">
        <f t="shared" ref="BK151:BK165" si="19">ROUND(I151*H151,2)</f>
        <v>0</v>
      </c>
      <c r="BL151" s="17" t="s">
        <v>378</v>
      </c>
      <c r="BM151" s="149" t="s">
        <v>6227</v>
      </c>
    </row>
    <row r="152" spans="2:65" s="1" customFormat="1" ht="16.5" customHeight="1">
      <c r="B152" s="32"/>
      <c r="C152" s="138" t="s">
        <v>397</v>
      </c>
      <c r="D152" s="138" t="s">
        <v>298</v>
      </c>
      <c r="E152" s="139" t="s">
        <v>6228</v>
      </c>
      <c r="F152" s="140" t="s">
        <v>6229</v>
      </c>
      <c r="G152" s="141" t="s">
        <v>376</v>
      </c>
      <c r="H152" s="142">
        <v>1</v>
      </c>
      <c r="I152" s="143"/>
      <c r="J152" s="144">
        <f t="shared" si="10"/>
        <v>0</v>
      </c>
      <c r="K152" s="140" t="s">
        <v>302</v>
      </c>
      <c r="L152" s="32"/>
      <c r="M152" s="145" t="s">
        <v>1</v>
      </c>
      <c r="N152" s="146" t="s">
        <v>41</v>
      </c>
      <c r="P152" s="147">
        <f t="shared" si="11"/>
        <v>0</v>
      </c>
      <c r="Q152" s="147">
        <v>0</v>
      </c>
      <c r="R152" s="147">
        <f t="shared" si="12"/>
        <v>0</v>
      </c>
      <c r="S152" s="147">
        <v>0</v>
      </c>
      <c r="T152" s="148">
        <f t="shared" si="13"/>
        <v>0</v>
      </c>
      <c r="AR152" s="149" t="s">
        <v>378</v>
      </c>
      <c r="AT152" s="149" t="s">
        <v>298</v>
      </c>
      <c r="AU152" s="149" t="s">
        <v>83</v>
      </c>
      <c r="AY152" s="17" t="s">
        <v>296</v>
      </c>
      <c r="BE152" s="150">
        <f t="shared" si="14"/>
        <v>0</v>
      </c>
      <c r="BF152" s="150">
        <f t="shared" si="15"/>
        <v>0</v>
      </c>
      <c r="BG152" s="150">
        <f t="shared" si="16"/>
        <v>0</v>
      </c>
      <c r="BH152" s="150">
        <f t="shared" si="17"/>
        <v>0</v>
      </c>
      <c r="BI152" s="150">
        <f t="shared" si="18"/>
        <v>0</v>
      </c>
      <c r="BJ152" s="17" t="s">
        <v>83</v>
      </c>
      <c r="BK152" s="150">
        <f t="shared" si="19"/>
        <v>0</v>
      </c>
      <c r="BL152" s="17" t="s">
        <v>378</v>
      </c>
      <c r="BM152" s="149" t="s">
        <v>6230</v>
      </c>
    </row>
    <row r="153" spans="2:65" s="1" customFormat="1" ht="24.2" customHeight="1">
      <c r="B153" s="32"/>
      <c r="C153" s="138" t="s">
        <v>402</v>
      </c>
      <c r="D153" s="138" t="s">
        <v>298</v>
      </c>
      <c r="E153" s="139" t="s">
        <v>6231</v>
      </c>
      <c r="F153" s="140" t="s">
        <v>6232</v>
      </c>
      <c r="G153" s="141" t="s">
        <v>376</v>
      </c>
      <c r="H153" s="142">
        <v>1</v>
      </c>
      <c r="I153" s="143"/>
      <c r="J153" s="144">
        <f t="shared" si="10"/>
        <v>0</v>
      </c>
      <c r="K153" s="140" t="s">
        <v>302</v>
      </c>
      <c r="L153" s="32"/>
      <c r="M153" s="145" t="s">
        <v>1</v>
      </c>
      <c r="N153" s="146" t="s">
        <v>41</v>
      </c>
      <c r="P153" s="147">
        <f t="shared" si="11"/>
        <v>0</v>
      </c>
      <c r="Q153" s="147">
        <v>0</v>
      </c>
      <c r="R153" s="147">
        <f t="shared" si="12"/>
        <v>0</v>
      </c>
      <c r="S153" s="147">
        <v>0</v>
      </c>
      <c r="T153" s="148">
        <f t="shared" si="13"/>
        <v>0</v>
      </c>
      <c r="AR153" s="149" t="s">
        <v>378</v>
      </c>
      <c r="AT153" s="149" t="s">
        <v>298</v>
      </c>
      <c r="AU153" s="149" t="s">
        <v>83</v>
      </c>
      <c r="AY153" s="17" t="s">
        <v>296</v>
      </c>
      <c r="BE153" s="150">
        <f t="shared" si="14"/>
        <v>0</v>
      </c>
      <c r="BF153" s="150">
        <f t="shared" si="15"/>
        <v>0</v>
      </c>
      <c r="BG153" s="150">
        <f t="shared" si="16"/>
        <v>0</v>
      </c>
      <c r="BH153" s="150">
        <f t="shared" si="17"/>
        <v>0</v>
      </c>
      <c r="BI153" s="150">
        <f t="shared" si="18"/>
        <v>0</v>
      </c>
      <c r="BJ153" s="17" t="s">
        <v>83</v>
      </c>
      <c r="BK153" s="150">
        <f t="shared" si="19"/>
        <v>0</v>
      </c>
      <c r="BL153" s="17" t="s">
        <v>378</v>
      </c>
      <c r="BM153" s="149" t="s">
        <v>6233</v>
      </c>
    </row>
    <row r="154" spans="2:65" s="1" customFormat="1" ht="16.5" customHeight="1">
      <c r="B154" s="32"/>
      <c r="C154" s="138" t="s">
        <v>409</v>
      </c>
      <c r="D154" s="138" t="s">
        <v>298</v>
      </c>
      <c r="E154" s="139" t="s">
        <v>3317</v>
      </c>
      <c r="F154" s="140" t="s">
        <v>5984</v>
      </c>
      <c r="G154" s="141" t="s">
        <v>376</v>
      </c>
      <c r="H154" s="142">
        <v>1</v>
      </c>
      <c r="I154" s="143"/>
      <c r="J154" s="144">
        <f t="shared" si="10"/>
        <v>0</v>
      </c>
      <c r="K154" s="140" t="s">
        <v>302</v>
      </c>
      <c r="L154" s="32"/>
      <c r="M154" s="145" t="s">
        <v>1</v>
      </c>
      <c r="N154" s="146" t="s">
        <v>41</v>
      </c>
      <c r="P154" s="147">
        <f t="shared" si="11"/>
        <v>0</v>
      </c>
      <c r="Q154" s="147">
        <v>0</v>
      </c>
      <c r="R154" s="147">
        <f t="shared" si="12"/>
        <v>0</v>
      </c>
      <c r="S154" s="147">
        <v>0</v>
      </c>
      <c r="T154" s="148">
        <f t="shared" si="13"/>
        <v>0</v>
      </c>
      <c r="AR154" s="149" t="s">
        <v>378</v>
      </c>
      <c r="AT154" s="149" t="s">
        <v>298</v>
      </c>
      <c r="AU154" s="149" t="s">
        <v>83</v>
      </c>
      <c r="AY154" s="17" t="s">
        <v>296</v>
      </c>
      <c r="BE154" s="150">
        <f t="shared" si="14"/>
        <v>0</v>
      </c>
      <c r="BF154" s="150">
        <f t="shared" si="15"/>
        <v>0</v>
      </c>
      <c r="BG154" s="150">
        <f t="shared" si="16"/>
        <v>0</v>
      </c>
      <c r="BH154" s="150">
        <f t="shared" si="17"/>
        <v>0</v>
      </c>
      <c r="BI154" s="150">
        <f t="shared" si="18"/>
        <v>0</v>
      </c>
      <c r="BJ154" s="17" t="s">
        <v>83</v>
      </c>
      <c r="BK154" s="150">
        <f t="shared" si="19"/>
        <v>0</v>
      </c>
      <c r="BL154" s="17" t="s">
        <v>378</v>
      </c>
      <c r="BM154" s="149" t="s">
        <v>6234</v>
      </c>
    </row>
    <row r="155" spans="2:65" s="1" customFormat="1" ht="24.2" customHeight="1">
      <c r="B155" s="32"/>
      <c r="C155" s="138" t="s">
        <v>7</v>
      </c>
      <c r="D155" s="138" t="s">
        <v>298</v>
      </c>
      <c r="E155" s="139" t="s">
        <v>6235</v>
      </c>
      <c r="F155" s="140" t="s">
        <v>6236</v>
      </c>
      <c r="G155" s="141" t="s">
        <v>376</v>
      </c>
      <c r="H155" s="142">
        <v>1</v>
      </c>
      <c r="I155" s="143"/>
      <c r="J155" s="144">
        <f t="shared" si="10"/>
        <v>0</v>
      </c>
      <c r="K155" s="140" t="s">
        <v>302</v>
      </c>
      <c r="L155" s="32"/>
      <c r="M155" s="145" t="s">
        <v>1</v>
      </c>
      <c r="N155" s="146" t="s">
        <v>41</v>
      </c>
      <c r="P155" s="147">
        <f t="shared" si="11"/>
        <v>0</v>
      </c>
      <c r="Q155" s="147">
        <v>0</v>
      </c>
      <c r="R155" s="147">
        <f t="shared" si="12"/>
        <v>0</v>
      </c>
      <c r="S155" s="147">
        <v>0</v>
      </c>
      <c r="T155" s="148">
        <f t="shared" si="13"/>
        <v>0</v>
      </c>
      <c r="AR155" s="149" t="s">
        <v>378</v>
      </c>
      <c r="AT155" s="149" t="s">
        <v>298</v>
      </c>
      <c r="AU155" s="149" t="s">
        <v>83</v>
      </c>
      <c r="AY155" s="17" t="s">
        <v>296</v>
      </c>
      <c r="BE155" s="150">
        <f t="shared" si="14"/>
        <v>0</v>
      </c>
      <c r="BF155" s="150">
        <f t="shared" si="15"/>
        <v>0</v>
      </c>
      <c r="BG155" s="150">
        <f t="shared" si="16"/>
        <v>0</v>
      </c>
      <c r="BH155" s="150">
        <f t="shared" si="17"/>
        <v>0</v>
      </c>
      <c r="BI155" s="150">
        <f t="shared" si="18"/>
        <v>0</v>
      </c>
      <c r="BJ155" s="17" t="s">
        <v>83</v>
      </c>
      <c r="BK155" s="150">
        <f t="shared" si="19"/>
        <v>0</v>
      </c>
      <c r="BL155" s="17" t="s">
        <v>378</v>
      </c>
      <c r="BM155" s="149" t="s">
        <v>6237</v>
      </c>
    </row>
    <row r="156" spans="2:65" s="1" customFormat="1" ht="24.2" customHeight="1">
      <c r="B156" s="32"/>
      <c r="C156" s="138" t="s">
        <v>422</v>
      </c>
      <c r="D156" s="138" t="s">
        <v>298</v>
      </c>
      <c r="E156" s="139" t="s">
        <v>6238</v>
      </c>
      <c r="F156" s="140" t="s">
        <v>6239</v>
      </c>
      <c r="G156" s="141" t="s">
        <v>376</v>
      </c>
      <c r="H156" s="142">
        <v>1</v>
      </c>
      <c r="I156" s="143"/>
      <c r="J156" s="144">
        <f t="shared" si="10"/>
        <v>0</v>
      </c>
      <c r="K156" s="140" t="s">
        <v>302</v>
      </c>
      <c r="L156" s="32"/>
      <c r="M156" s="145" t="s">
        <v>1</v>
      </c>
      <c r="N156" s="146" t="s">
        <v>41</v>
      </c>
      <c r="P156" s="147">
        <f t="shared" si="11"/>
        <v>0</v>
      </c>
      <c r="Q156" s="147">
        <v>0</v>
      </c>
      <c r="R156" s="147">
        <f t="shared" si="12"/>
        <v>0</v>
      </c>
      <c r="S156" s="147">
        <v>0</v>
      </c>
      <c r="T156" s="148">
        <f t="shared" si="13"/>
        <v>0</v>
      </c>
      <c r="AR156" s="149" t="s">
        <v>378</v>
      </c>
      <c r="AT156" s="149" t="s">
        <v>298</v>
      </c>
      <c r="AU156" s="149" t="s">
        <v>83</v>
      </c>
      <c r="AY156" s="17" t="s">
        <v>296</v>
      </c>
      <c r="BE156" s="150">
        <f t="shared" si="14"/>
        <v>0</v>
      </c>
      <c r="BF156" s="150">
        <f t="shared" si="15"/>
        <v>0</v>
      </c>
      <c r="BG156" s="150">
        <f t="shared" si="16"/>
        <v>0</v>
      </c>
      <c r="BH156" s="150">
        <f t="shared" si="17"/>
        <v>0</v>
      </c>
      <c r="BI156" s="150">
        <f t="shared" si="18"/>
        <v>0</v>
      </c>
      <c r="BJ156" s="17" t="s">
        <v>83</v>
      </c>
      <c r="BK156" s="150">
        <f t="shared" si="19"/>
        <v>0</v>
      </c>
      <c r="BL156" s="17" t="s">
        <v>378</v>
      </c>
      <c r="BM156" s="149" t="s">
        <v>6240</v>
      </c>
    </row>
    <row r="157" spans="2:65" s="1" customFormat="1" ht="24.2" customHeight="1">
      <c r="B157" s="32"/>
      <c r="C157" s="138" t="s">
        <v>427</v>
      </c>
      <c r="D157" s="138" t="s">
        <v>298</v>
      </c>
      <c r="E157" s="139" t="s">
        <v>6241</v>
      </c>
      <c r="F157" s="140" t="s">
        <v>6242</v>
      </c>
      <c r="G157" s="141" t="s">
        <v>376</v>
      </c>
      <c r="H157" s="142">
        <v>1</v>
      </c>
      <c r="I157" s="143"/>
      <c r="J157" s="144">
        <f t="shared" si="10"/>
        <v>0</v>
      </c>
      <c r="K157" s="140" t="s">
        <v>302</v>
      </c>
      <c r="L157" s="32"/>
      <c r="M157" s="145" t="s">
        <v>1</v>
      </c>
      <c r="N157" s="146" t="s">
        <v>41</v>
      </c>
      <c r="P157" s="147">
        <f t="shared" si="11"/>
        <v>0</v>
      </c>
      <c r="Q157" s="147">
        <v>0</v>
      </c>
      <c r="R157" s="147">
        <f t="shared" si="12"/>
        <v>0</v>
      </c>
      <c r="S157" s="147">
        <v>0</v>
      </c>
      <c r="T157" s="148">
        <f t="shared" si="13"/>
        <v>0</v>
      </c>
      <c r="AR157" s="149" t="s">
        <v>378</v>
      </c>
      <c r="AT157" s="149" t="s">
        <v>298</v>
      </c>
      <c r="AU157" s="149" t="s">
        <v>83</v>
      </c>
      <c r="AY157" s="17" t="s">
        <v>296</v>
      </c>
      <c r="BE157" s="150">
        <f t="shared" si="14"/>
        <v>0</v>
      </c>
      <c r="BF157" s="150">
        <f t="shared" si="15"/>
        <v>0</v>
      </c>
      <c r="BG157" s="150">
        <f t="shared" si="16"/>
        <v>0</v>
      </c>
      <c r="BH157" s="150">
        <f t="shared" si="17"/>
        <v>0</v>
      </c>
      <c r="BI157" s="150">
        <f t="shared" si="18"/>
        <v>0</v>
      </c>
      <c r="BJ157" s="17" t="s">
        <v>83</v>
      </c>
      <c r="BK157" s="150">
        <f t="shared" si="19"/>
        <v>0</v>
      </c>
      <c r="BL157" s="17" t="s">
        <v>378</v>
      </c>
      <c r="BM157" s="149" t="s">
        <v>6243</v>
      </c>
    </row>
    <row r="158" spans="2:65" s="1" customFormat="1" ht="16.5" customHeight="1">
      <c r="B158" s="32"/>
      <c r="C158" s="138" t="s">
        <v>432</v>
      </c>
      <c r="D158" s="138" t="s">
        <v>298</v>
      </c>
      <c r="E158" s="139" t="s">
        <v>6244</v>
      </c>
      <c r="F158" s="140" t="s">
        <v>6245</v>
      </c>
      <c r="G158" s="141" t="s">
        <v>376</v>
      </c>
      <c r="H158" s="142">
        <v>1</v>
      </c>
      <c r="I158" s="143"/>
      <c r="J158" s="144">
        <f t="shared" si="10"/>
        <v>0</v>
      </c>
      <c r="K158" s="140" t="s">
        <v>302</v>
      </c>
      <c r="L158" s="32"/>
      <c r="M158" s="145" t="s">
        <v>1</v>
      </c>
      <c r="N158" s="146" t="s">
        <v>41</v>
      </c>
      <c r="P158" s="147">
        <f t="shared" si="11"/>
        <v>0</v>
      </c>
      <c r="Q158" s="147">
        <v>0</v>
      </c>
      <c r="R158" s="147">
        <f t="shared" si="12"/>
        <v>0</v>
      </c>
      <c r="S158" s="147">
        <v>0</v>
      </c>
      <c r="T158" s="148">
        <f t="shared" si="13"/>
        <v>0</v>
      </c>
      <c r="AR158" s="149" t="s">
        <v>378</v>
      </c>
      <c r="AT158" s="149" t="s">
        <v>298</v>
      </c>
      <c r="AU158" s="149" t="s">
        <v>83</v>
      </c>
      <c r="AY158" s="17" t="s">
        <v>296</v>
      </c>
      <c r="BE158" s="150">
        <f t="shared" si="14"/>
        <v>0</v>
      </c>
      <c r="BF158" s="150">
        <f t="shared" si="15"/>
        <v>0</v>
      </c>
      <c r="BG158" s="150">
        <f t="shared" si="16"/>
        <v>0</v>
      </c>
      <c r="BH158" s="150">
        <f t="shared" si="17"/>
        <v>0</v>
      </c>
      <c r="BI158" s="150">
        <f t="shared" si="18"/>
        <v>0</v>
      </c>
      <c r="BJ158" s="17" t="s">
        <v>83</v>
      </c>
      <c r="BK158" s="150">
        <f t="shared" si="19"/>
        <v>0</v>
      </c>
      <c r="BL158" s="17" t="s">
        <v>378</v>
      </c>
      <c r="BM158" s="149" t="s">
        <v>6246</v>
      </c>
    </row>
    <row r="159" spans="2:65" s="1" customFormat="1" ht="24.2" customHeight="1">
      <c r="B159" s="32"/>
      <c r="C159" s="138" t="s">
        <v>445</v>
      </c>
      <c r="D159" s="138" t="s">
        <v>298</v>
      </c>
      <c r="E159" s="139" t="s">
        <v>6247</v>
      </c>
      <c r="F159" s="140" t="s">
        <v>6248</v>
      </c>
      <c r="G159" s="141" t="s">
        <v>376</v>
      </c>
      <c r="H159" s="142">
        <v>1</v>
      </c>
      <c r="I159" s="143"/>
      <c r="J159" s="144">
        <f t="shared" si="10"/>
        <v>0</v>
      </c>
      <c r="K159" s="140" t="s">
        <v>302</v>
      </c>
      <c r="L159" s="32"/>
      <c r="M159" s="145" t="s">
        <v>1</v>
      </c>
      <c r="N159" s="146" t="s">
        <v>41</v>
      </c>
      <c r="P159" s="147">
        <f t="shared" si="11"/>
        <v>0</v>
      </c>
      <c r="Q159" s="147">
        <v>0</v>
      </c>
      <c r="R159" s="147">
        <f t="shared" si="12"/>
        <v>0</v>
      </c>
      <c r="S159" s="147">
        <v>0</v>
      </c>
      <c r="T159" s="148">
        <f t="shared" si="13"/>
        <v>0</v>
      </c>
      <c r="AR159" s="149" t="s">
        <v>378</v>
      </c>
      <c r="AT159" s="149" t="s">
        <v>298</v>
      </c>
      <c r="AU159" s="149" t="s">
        <v>83</v>
      </c>
      <c r="AY159" s="17" t="s">
        <v>296</v>
      </c>
      <c r="BE159" s="150">
        <f t="shared" si="14"/>
        <v>0</v>
      </c>
      <c r="BF159" s="150">
        <f t="shared" si="15"/>
        <v>0</v>
      </c>
      <c r="BG159" s="150">
        <f t="shared" si="16"/>
        <v>0</v>
      </c>
      <c r="BH159" s="150">
        <f t="shared" si="17"/>
        <v>0</v>
      </c>
      <c r="BI159" s="150">
        <f t="shared" si="18"/>
        <v>0</v>
      </c>
      <c r="BJ159" s="17" t="s">
        <v>83</v>
      </c>
      <c r="BK159" s="150">
        <f t="shared" si="19"/>
        <v>0</v>
      </c>
      <c r="BL159" s="17" t="s">
        <v>378</v>
      </c>
      <c r="BM159" s="149" t="s">
        <v>6249</v>
      </c>
    </row>
    <row r="160" spans="2:65" s="1" customFormat="1" ht="24.2" customHeight="1">
      <c r="B160" s="32"/>
      <c r="C160" s="138" t="s">
        <v>451</v>
      </c>
      <c r="D160" s="138" t="s">
        <v>298</v>
      </c>
      <c r="E160" s="139" t="s">
        <v>6250</v>
      </c>
      <c r="F160" s="140" t="s">
        <v>6251</v>
      </c>
      <c r="G160" s="141" t="s">
        <v>376</v>
      </c>
      <c r="H160" s="142">
        <v>1</v>
      </c>
      <c r="I160" s="143"/>
      <c r="J160" s="144">
        <f t="shared" si="10"/>
        <v>0</v>
      </c>
      <c r="K160" s="140" t="s">
        <v>302</v>
      </c>
      <c r="L160" s="32"/>
      <c r="M160" s="145" t="s">
        <v>1</v>
      </c>
      <c r="N160" s="146" t="s">
        <v>41</v>
      </c>
      <c r="P160" s="147">
        <f t="shared" si="11"/>
        <v>0</v>
      </c>
      <c r="Q160" s="147">
        <v>0</v>
      </c>
      <c r="R160" s="147">
        <f t="shared" si="12"/>
        <v>0</v>
      </c>
      <c r="S160" s="147">
        <v>0</v>
      </c>
      <c r="T160" s="148">
        <f t="shared" si="13"/>
        <v>0</v>
      </c>
      <c r="AR160" s="149" t="s">
        <v>378</v>
      </c>
      <c r="AT160" s="149" t="s">
        <v>298</v>
      </c>
      <c r="AU160" s="149" t="s">
        <v>83</v>
      </c>
      <c r="AY160" s="17" t="s">
        <v>296</v>
      </c>
      <c r="BE160" s="150">
        <f t="shared" si="14"/>
        <v>0</v>
      </c>
      <c r="BF160" s="150">
        <f t="shared" si="15"/>
        <v>0</v>
      </c>
      <c r="BG160" s="150">
        <f t="shared" si="16"/>
        <v>0</v>
      </c>
      <c r="BH160" s="150">
        <f t="shared" si="17"/>
        <v>0</v>
      </c>
      <c r="BI160" s="150">
        <f t="shared" si="18"/>
        <v>0</v>
      </c>
      <c r="BJ160" s="17" t="s">
        <v>83</v>
      </c>
      <c r="BK160" s="150">
        <f t="shared" si="19"/>
        <v>0</v>
      </c>
      <c r="BL160" s="17" t="s">
        <v>378</v>
      </c>
      <c r="BM160" s="149" t="s">
        <v>6252</v>
      </c>
    </row>
    <row r="161" spans="2:65" s="1" customFormat="1" ht="24.2" customHeight="1">
      <c r="B161" s="32"/>
      <c r="C161" s="138" t="s">
        <v>457</v>
      </c>
      <c r="D161" s="138" t="s">
        <v>298</v>
      </c>
      <c r="E161" s="139" t="s">
        <v>6253</v>
      </c>
      <c r="F161" s="140" t="s">
        <v>6254</v>
      </c>
      <c r="G161" s="141" t="s">
        <v>376</v>
      </c>
      <c r="H161" s="142">
        <v>1</v>
      </c>
      <c r="I161" s="143"/>
      <c r="J161" s="144">
        <f t="shared" si="10"/>
        <v>0</v>
      </c>
      <c r="K161" s="140" t="s">
        <v>302</v>
      </c>
      <c r="L161" s="32"/>
      <c r="M161" s="145" t="s">
        <v>1</v>
      </c>
      <c r="N161" s="146" t="s">
        <v>41</v>
      </c>
      <c r="P161" s="147">
        <f t="shared" si="11"/>
        <v>0</v>
      </c>
      <c r="Q161" s="147">
        <v>0</v>
      </c>
      <c r="R161" s="147">
        <f t="shared" si="12"/>
        <v>0</v>
      </c>
      <c r="S161" s="147">
        <v>0</v>
      </c>
      <c r="T161" s="148">
        <f t="shared" si="13"/>
        <v>0</v>
      </c>
      <c r="AR161" s="149" t="s">
        <v>378</v>
      </c>
      <c r="AT161" s="149" t="s">
        <v>298</v>
      </c>
      <c r="AU161" s="149" t="s">
        <v>83</v>
      </c>
      <c r="AY161" s="17" t="s">
        <v>296</v>
      </c>
      <c r="BE161" s="150">
        <f t="shared" si="14"/>
        <v>0</v>
      </c>
      <c r="BF161" s="150">
        <f t="shared" si="15"/>
        <v>0</v>
      </c>
      <c r="BG161" s="150">
        <f t="shared" si="16"/>
        <v>0</v>
      </c>
      <c r="BH161" s="150">
        <f t="shared" si="17"/>
        <v>0</v>
      </c>
      <c r="BI161" s="150">
        <f t="shared" si="18"/>
        <v>0</v>
      </c>
      <c r="BJ161" s="17" t="s">
        <v>83</v>
      </c>
      <c r="BK161" s="150">
        <f t="shared" si="19"/>
        <v>0</v>
      </c>
      <c r="BL161" s="17" t="s">
        <v>378</v>
      </c>
      <c r="BM161" s="149" t="s">
        <v>6255</v>
      </c>
    </row>
    <row r="162" spans="2:65" s="1" customFormat="1" ht="16.5" customHeight="1">
      <c r="B162" s="32"/>
      <c r="C162" s="138" t="s">
        <v>462</v>
      </c>
      <c r="D162" s="138" t="s">
        <v>298</v>
      </c>
      <c r="E162" s="139" t="s">
        <v>6256</v>
      </c>
      <c r="F162" s="140" t="s">
        <v>6257</v>
      </c>
      <c r="G162" s="141" t="s">
        <v>376</v>
      </c>
      <c r="H162" s="142">
        <v>1</v>
      </c>
      <c r="I162" s="143"/>
      <c r="J162" s="144">
        <f t="shared" si="10"/>
        <v>0</v>
      </c>
      <c r="K162" s="140" t="s">
        <v>302</v>
      </c>
      <c r="L162" s="32"/>
      <c r="M162" s="145" t="s">
        <v>1</v>
      </c>
      <c r="N162" s="146" t="s">
        <v>41</v>
      </c>
      <c r="P162" s="147">
        <f t="shared" si="11"/>
        <v>0</v>
      </c>
      <c r="Q162" s="147">
        <v>0</v>
      </c>
      <c r="R162" s="147">
        <f t="shared" si="12"/>
        <v>0</v>
      </c>
      <c r="S162" s="147">
        <v>0</v>
      </c>
      <c r="T162" s="148">
        <f t="shared" si="13"/>
        <v>0</v>
      </c>
      <c r="AR162" s="149" t="s">
        <v>378</v>
      </c>
      <c r="AT162" s="149" t="s">
        <v>298</v>
      </c>
      <c r="AU162" s="149" t="s">
        <v>83</v>
      </c>
      <c r="AY162" s="17" t="s">
        <v>296</v>
      </c>
      <c r="BE162" s="150">
        <f t="shared" si="14"/>
        <v>0</v>
      </c>
      <c r="BF162" s="150">
        <f t="shared" si="15"/>
        <v>0</v>
      </c>
      <c r="BG162" s="150">
        <f t="shared" si="16"/>
        <v>0</v>
      </c>
      <c r="BH162" s="150">
        <f t="shared" si="17"/>
        <v>0</v>
      </c>
      <c r="BI162" s="150">
        <f t="shared" si="18"/>
        <v>0</v>
      </c>
      <c r="BJ162" s="17" t="s">
        <v>83</v>
      </c>
      <c r="BK162" s="150">
        <f t="shared" si="19"/>
        <v>0</v>
      </c>
      <c r="BL162" s="17" t="s">
        <v>378</v>
      </c>
      <c r="BM162" s="149" t="s">
        <v>6258</v>
      </c>
    </row>
    <row r="163" spans="2:65" s="1" customFormat="1" ht="21.75" customHeight="1">
      <c r="B163" s="32"/>
      <c r="C163" s="138" t="s">
        <v>466</v>
      </c>
      <c r="D163" s="138" t="s">
        <v>298</v>
      </c>
      <c r="E163" s="139" t="s">
        <v>6259</v>
      </c>
      <c r="F163" s="140" t="s">
        <v>6260</v>
      </c>
      <c r="G163" s="141" t="s">
        <v>376</v>
      </c>
      <c r="H163" s="142">
        <v>1</v>
      </c>
      <c r="I163" s="143"/>
      <c r="J163" s="144">
        <f t="shared" si="10"/>
        <v>0</v>
      </c>
      <c r="K163" s="140" t="s">
        <v>302</v>
      </c>
      <c r="L163" s="32"/>
      <c r="M163" s="145" t="s">
        <v>1</v>
      </c>
      <c r="N163" s="146" t="s">
        <v>41</v>
      </c>
      <c r="P163" s="147">
        <f t="shared" si="11"/>
        <v>0</v>
      </c>
      <c r="Q163" s="147">
        <v>0</v>
      </c>
      <c r="R163" s="147">
        <f t="shared" si="12"/>
        <v>0</v>
      </c>
      <c r="S163" s="147">
        <v>0</v>
      </c>
      <c r="T163" s="148">
        <f t="shared" si="13"/>
        <v>0</v>
      </c>
      <c r="AR163" s="149" t="s">
        <v>378</v>
      </c>
      <c r="AT163" s="149" t="s">
        <v>298</v>
      </c>
      <c r="AU163" s="149" t="s">
        <v>83</v>
      </c>
      <c r="AY163" s="17" t="s">
        <v>296</v>
      </c>
      <c r="BE163" s="150">
        <f t="shared" si="14"/>
        <v>0</v>
      </c>
      <c r="BF163" s="150">
        <f t="shared" si="15"/>
        <v>0</v>
      </c>
      <c r="BG163" s="150">
        <f t="shared" si="16"/>
        <v>0</v>
      </c>
      <c r="BH163" s="150">
        <f t="shared" si="17"/>
        <v>0</v>
      </c>
      <c r="BI163" s="150">
        <f t="shared" si="18"/>
        <v>0</v>
      </c>
      <c r="BJ163" s="17" t="s">
        <v>83</v>
      </c>
      <c r="BK163" s="150">
        <f t="shared" si="19"/>
        <v>0</v>
      </c>
      <c r="BL163" s="17" t="s">
        <v>378</v>
      </c>
      <c r="BM163" s="149" t="s">
        <v>6261</v>
      </c>
    </row>
    <row r="164" spans="2:65" s="1" customFormat="1" ht="24.2" customHeight="1">
      <c r="B164" s="32"/>
      <c r="C164" s="138" t="s">
        <v>470</v>
      </c>
      <c r="D164" s="138" t="s">
        <v>298</v>
      </c>
      <c r="E164" s="139" t="s">
        <v>6262</v>
      </c>
      <c r="F164" s="140" t="s">
        <v>6263</v>
      </c>
      <c r="G164" s="141" t="s">
        <v>376</v>
      </c>
      <c r="H164" s="142">
        <v>1</v>
      </c>
      <c r="I164" s="143"/>
      <c r="J164" s="144">
        <f t="shared" si="10"/>
        <v>0</v>
      </c>
      <c r="K164" s="140" t="s">
        <v>302</v>
      </c>
      <c r="L164" s="32"/>
      <c r="M164" s="145" t="s">
        <v>1</v>
      </c>
      <c r="N164" s="146" t="s">
        <v>41</v>
      </c>
      <c r="P164" s="147">
        <f t="shared" si="11"/>
        <v>0</v>
      </c>
      <c r="Q164" s="147">
        <v>0</v>
      </c>
      <c r="R164" s="147">
        <f t="shared" si="12"/>
        <v>0</v>
      </c>
      <c r="S164" s="147">
        <v>0</v>
      </c>
      <c r="T164" s="148">
        <f t="shared" si="13"/>
        <v>0</v>
      </c>
      <c r="AR164" s="149" t="s">
        <v>378</v>
      </c>
      <c r="AT164" s="149" t="s">
        <v>298</v>
      </c>
      <c r="AU164" s="149" t="s">
        <v>83</v>
      </c>
      <c r="AY164" s="17" t="s">
        <v>296</v>
      </c>
      <c r="BE164" s="150">
        <f t="shared" si="14"/>
        <v>0</v>
      </c>
      <c r="BF164" s="150">
        <f t="shared" si="15"/>
        <v>0</v>
      </c>
      <c r="BG164" s="150">
        <f t="shared" si="16"/>
        <v>0</v>
      </c>
      <c r="BH164" s="150">
        <f t="shared" si="17"/>
        <v>0</v>
      </c>
      <c r="BI164" s="150">
        <f t="shared" si="18"/>
        <v>0</v>
      </c>
      <c r="BJ164" s="17" t="s">
        <v>83</v>
      </c>
      <c r="BK164" s="150">
        <f t="shared" si="19"/>
        <v>0</v>
      </c>
      <c r="BL164" s="17" t="s">
        <v>378</v>
      </c>
      <c r="BM164" s="149" t="s">
        <v>6264</v>
      </c>
    </row>
    <row r="165" spans="2:65" s="1" customFormat="1" ht="16.5" customHeight="1">
      <c r="B165" s="32"/>
      <c r="C165" s="138" t="s">
        <v>474</v>
      </c>
      <c r="D165" s="138" t="s">
        <v>298</v>
      </c>
      <c r="E165" s="139" t="s">
        <v>6265</v>
      </c>
      <c r="F165" s="140" t="s">
        <v>6266</v>
      </c>
      <c r="G165" s="141" t="s">
        <v>376</v>
      </c>
      <c r="H165" s="142">
        <v>1</v>
      </c>
      <c r="I165" s="143"/>
      <c r="J165" s="144">
        <f t="shared" si="10"/>
        <v>0</v>
      </c>
      <c r="K165" s="140" t="s">
        <v>302</v>
      </c>
      <c r="L165" s="32"/>
      <c r="M165" s="190" t="s">
        <v>1</v>
      </c>
      <c r="N165" s="191" t="s">
        <v>41</v>
      </c>
      <c r="O165" s="192"/>
      <c r="P165" s="193">
        <f t="shared" si="11"/>
        <v>0</v>
      </c>
      <c r="Q165" s="193">
        <v>0</v>
      </c>
      <c r="R165" s="193">
        <f t="shared" si="12"/>
        <v>0</v>
      </c>
      <c r="S165" s="193">
        <v>0</v>
      </c>
      <c r="T165" s="194">
        <f t="shared" si="13"/>
        <v>0</v>
      </c>
      <c r="AR165" s="149" t="s">
        <v>378</v>
      </c>
      <c r="AT165" s="149" t="s">
        <v>298</v>
      </c>
      <c r="AU165" s="149" t="s">
        <v>83</v>
      </c>
      <c r="AY165" s="17" t="s">
        <v>296</v>
      </c>
      <c r="BE165" s="150">
        <f t="shared" si="14"/>
        <v>0</v>
      </c>
      <c r="BF165" s="150">
        <f t="shared" si="15"/>
        <v>0</v>
      </c>
      <c r="BG165" s="150">
        <f t="shared" si="16"/>
        <v>0</v>
      </c>
      <c r="BH165" s="150">
        <f t="shared" si="17"/>
        <v>0</v>
      </c>
      <c r="BI165" s="150">
        <f t="shared" si="18"/>
        <v>0</v>
      </c>
      <c r="BJ165" s="17" t="s">
        <v>83</v>
      </c>
      <c r="BK165" s="150">
        <f t="shared" si="19"/>
        <v>0</v>
      </c>
      <c r="BL165" s="17" t="s">
        <v>378</v>
      </c>
      <c r="BM165" s="149" t="s">
        <v>6267</v>
      </c>
    </row>
    <row r="166" spans="2:65" s="1" customFormat="1" ht="7.15" customHeight="1">
      <c r="B166" s="44"/>
      <c r="C166" s="45"/>
      <c r="D166" s="45"/>
      <c r="E166" s="45"/>
      <c r="F166" s="45"/>
      <c r="G166" s="45"/>
      <c r="H166" s="45"/>
      <c r="I166" s="45"/>
      <c r="J166" s="45"/>
      <c r="K166" s="45"/>
      <c r="L166" s="32"/>
    </row>
  </sheetData>
  <sheetProtection algorithmName="SHA-512" hashValue="HqGOHKrg+IM+CuGfBlI0KOzG73GKiWA/mZ8/7k3yLGBcQugBWxBsofJMPXl27O5MMqtUzyiHBC+sSA7aVmkVCg==" saltValue="vwbE/hf0ZAaHLjpsKlC0whKMzoGKie1VVPSgEax683ch1ZyDNi2sI9iKrxyHx/1MIjhGaLecT772Rup9joTc4Q==" spinCount="100000" sheet="1" objects="1" scenarios="1" formatColumns="0" formatRows="0" autoFilter="0"/>
  <autoFilter ref="C128:K165"/>
  <mergeCells count="15">
    <mergeCell ref="E115:H115"/>
    <mergeCell ref="E119:H119"/>
    <mergeCell ref="E117:H117"/>
    <mergeCell ref="E121:H121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90"/>
  <sheetViews>
    <sheetView showGridLines="0" topLeftCell="A180" workbookViewId="0">
      <selection activeCell="G186" sqref="G186"/>
    </sheetView>
  </sheetViews>
  <sheetFormatPr defaultRowHeight="11.25"/>
  <cols>
    <col min="1" max="1" width="8.33203125" customWidth="1"/>
    <col min="2" max="2" width="1.33203125" customWidth="1"/>
    <col min="3" max="3" width="4.1640625" customWidth="1"/>
    <col min="4" max="4" width="4.33203125" customWidth="1"/>
    <col min="5" max="5" width="17.1640625" customWidth="1"/>
    <col min="6" max="6" width="50.6640625" customWidth="1"/>
    <col min="7" max="7" width="7.5" customWidth="1"/>
    <col min="8" max="8" width="14" customWidth="1"/>
    <col min="9" max="9" width="15.6640625" customWidth="1"/>
    <col min="10" max="11" width="22.33203125" customWidth="1"/>
    <col min="12" max="12" width="9.33203125" customWidth="1"/>
    <col min="13" max="13" width="10.66406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.15" customHeight="1"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7" t="s">
        <v>150</v>
      </c>
    </row>
    <row r="3" spans="2:46" ht="7.1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ht="25.15" customHeight="1">
      <c r="B4" s="20"/>
      <c r="D4" s="21" t="s">
        <v>182</v>
      </c>
      <c r="L4" s="20"/>
      <c r="M4" s="94" t="s">
        <v>10</v>
      </c>
      <c r="AT4" s="17" t="s">
        <v>4</v>
      </c>
    </row>
    <row r="5" spans="2:46" ht="7.15" customHeight="1">
      <c r="B5" s="20"/>
      <c r="L5" s="20"/>
    </row>
    <row r="6" spans="2:46" ht="12" customHeight="1">
      <c r="B6" s="20"/>
      <c r="D6" s="27" t="s">
        <v>16</v>
      </c>
      <c r="L6" s="20"/>
    </row>
    <row r="7" spans="2:46" ht="16.5" customHeight="1">
      <c r="B7" s="20"/>
      <c r="E7" s="249" t="str">
        <f>'Rekapitulace stavby'!K6</f>
        <v>Pobytová odlehčovací služba Zábřeh - Sušilova</v>
      </c>
      <c r="F7" s="250"/>
      <c r="G7" s="250"/>
      <c r="H7" s="250"/>
      <c r="L7" s="20"/>
    </row>
    <row r="8" spans="2:46" ht="12.75">
      <c r="B8" s="20"/>
      <c r="D8" s="27" t="s">
        <v>191</v>
      </c>
      <c r="L8" s="20"/>
    </row>
    <row r="9" spans="2:46" ht="16.5" customHeight="1">
      <c r="B9" s="20"/>
      <c r="E9" s="249" t="s">
        <v>194</v>
      </c>
      <c r="F9" s="209"/>
      <c r="G9" s="209"/>
      <c r="H9" s="209"/>
      <c r="L9" s="20"/>
    </row>
    <row r="10" spans="2:46" ht="12" customHeight="1">
      <c r="B10" s="20"/>
      <c r="D10" s="27" t="s">
        <v>3006</v>
      </c>
      <c r="L10" s="20"/>
    </row>
    <row r="11" spans="2:46" s="1" customFormat="1" ht="16.5" customHeight="1">
      <c r="B11" s="32"/>
      <c r="E11" s="231" t="s">
        <v>5587</v>
      </c>
      <c r="F11" s="248"/>
      <c r="G11" s="248"/>
      <c r="H11" s="248"/>
      <c r="L11" s="32"/>
    </row>
    <row r="12" spans="2:46" s="1" customFormat="1" ht="12" customHeight="1">
      <c r="B12" s="32"/>
      <c r="D12" s="27" t="s">
        <v>3008</v>
      </c>
      <c r="L12" s="32"/>
    </row>
    <row r="13" spans="2:46" s="1" customFormat="1" ht="16.5" customHeight="1">
      <c r="B13" s="32"/>
      <c r="E13" s="243" t="s">
        <v>6268</v>
      </c>
      <c r="F13" s="248"/>
      <c r="G13" s="248"/>
      <c r="H13" s="248"/>
      <c r="L13" s="32"/>
    </row>
    <row r="14" spans="2:46" s="1" customFormat="1">
      <c r="B14" s="32"/>
      <c r="L14" s="32"/>
    </row>
    <row r="15" spans="2:46" s="1" customFormat="1" ht="12" customHeight="1">
      <c r="B15" s="32"/>
      <c r="D15" s="27" t="s">
        <v>18</v>
      </c>
      <c r="F15" s="25" t="s">
        <v>1</v>
      </c>
      <c r="I15" s="27" t="s">
        <v>19</v>
      </c>
      <c r="J15" s="25" t="s">
        <v>1</v>
      </c>
      <c r="L15" s="32"/>
    </row>
    <row r="16" spans="2:46" s="1" customFormat="1" ht="12" customHeight="1">
      <c r="B16" s="32"/>
      <c r="D16" s="27" t="s">
        <v>20</v>
      </c>
      <c r="F16" s="25" t="s">
        <v>21</v>
      </c>
      <c r="I16" s="27" t="s">
        <v>22</v>
      </c>
      <c r="J16" s="52" t="str">
        <f>'Rekapitulace stavby'!AN8</f>
        <v>5. 7. 2024</v>
      </c>
      <c r="L16" s="32"/>
    </row>
    <row r="17" spans="2:12" s="1" customFormat="1" ht="10.9" customHeight="1">
      <c r="B17" s="32"/>
      <c r="L17" s="32"/>
    </row>
    <row r="18" spans="2:12" s="1" customFormat="1" ht="12" customHeight="1">
      <c r="B18" s="32"/>
      <c r="D18" s="27" t="s">
        <v>24</v>
      </c>
      <c r="I18" s="27" t="s">
        <v>25</v>
      </c>
      <c r="J18" s="25" t="s">
        <v>1</v>
      </c>
      <c r="L18" s="32"/>
    </row>
    <row r="19" spans="2:12" s="1" customFormat="1" ht="18" customHeight="1">
      <c r="B19" s="32"/>
      <c r="E19" s="25" t="s">
        <v>26</v>
      </c>
      <c r="I19" s="27" t="s">
        <v>27</v>
      </c>
      <c r="J19" s="25" t="s">
        <v>1</v>
      </c>
      <c r="L19" s="32"/>
    </row>
    <row r="20" spans="2:12" s="1" customFormat="1" ht="7.15" customHeight="1">
      <c r="B20" s="32"/>
      <c r="L20" s="32"/>
    </row>
    <row r="21" spans="2:12" s="1" customFormat="1" ht="12" customHeight="1">
      <c r="B21" s="32"/>
      <c r="D21" s="27" t="s">
        <v>28</v>
      </c>
      <c r="I21" s="27" t="s">
        <v>25</v>
      </c>
      <c r="J21" s="28" t="str">
        <f>'Rekapitulace stavby'!AN13</f>
        <v>Vyplň údaj</v>
      </c>
      <c r="L21" s="32"/>
    </row>
    <row r="22" spans="2:12" s="1" customFormat="1" ht="18" customHeight="1">
      <c r="B22" s="32"/>
      <c r="E22" s="251" t="str">
        <f>'Rekapitulace stavby'!E14</f>
        <v>Vyplň údaj</v>
      </c>
      <c r="F22" s="213"/>
      <c r="G22" s="213"/>
      <c r="H22" s="213"/>
      <c r="I22" s="27" t="s">
        <v>27</v>
      </c>
      <c r="J22" s="28" t="str">
        <f>'Rekapitulace stavby'!AN14</f>
        <v>Vyplň údaj</v>
      </c>
      <c r="L22" s="32"/>
    </row>
    <row r="23" spans="2:12" s="1" customFormat="1" ht="7.15" customHeight="1">
      <c r="B23" s="32"/>
      <c r="L23" s="32"/>
    </row>
    <row r="24" spans="2:12" s="1" customFormat="1" ht="12" customHeight="1">
      <c r="B24" s="32"/>
      <c r="D24" s="27" t="s">
        <v>30</v>
      </c>
      <c r="I24" s="27" t="s">
        <v>25</v>
      </c>
      <c r="J24" s="25" t="s">
        <v>1</v>
      </c>
      <c r="L24" s="32"/>
    </row>
    <row r="25" spans="2:12" s="1" customFormat="1" ht="18" customHeight="1">
      <c r="B25" s="32"/>
      <c r="E25" s="25" t="s">
        <v>31</v>
      </c>
      <c r="I25" s="27" t="s">
        <v>27</v>
      </c>
      <c r="J25" s="25" t="s">
        <v>1</v>
      </c>
      <c r="L25" s="32"/>
    </row>
    <row r="26" spans="2:12" s="1" customFormat="1" ht="7.15" customHeight="1">
      <c r="B26" s="32"/>
      <c r="L26" s="32"/>
    </row>
    <row r="27" spans="2:12" s="1" customFormat="1" ht="12" customHeight="1">
      <c r="B27" s="32"/>
      <c r="D27" s="27" t="s">
        <v>33</v>
      </c>
      <c r="I27" s="27" t="s">
        <v>25</v>
      </c>
      <c r="J27" s="25" t="s">
        <v>1</v>
      </c>
      <c r="L27" s="32"/>
    </row>
    <row r="28" spans="2:12" s="1" customFormat="1" ht="18" customHeight="1">
      <c r="B28" s="32"/>
      <c r="E28" s="25" t="s">
        <v>5589</v>
      </c>
      <c r="I28" s="27" t="s">
        <v>27</v>
      </c>
      <c r="J28" s="25" t="s">
        <v>1</v>
      </c>
      <c r="L28" s="32"/>
    </row>
    <row r="29" spans="2:12" s="1" customFormat="1" ht="7.15" customHeight="1">
      <c r="B29" s="32"/>
      <c r="L29" s="32"/>
    </row>
    <row r="30" spans="2:12" s="1" customFormat="1" ht="12" customHeight="1">
      <c r="B30" s="32"/>
      <c r="D30" s="27" t="s">
        <v>35</v>
      </c>
      <c r="L30" s="32"/>
    </row>
    <row r="31" spans="2:12" s="7" customFormat="1" ht="16.5" customHeight="1">
      <c r="B31" s="95"/>
      <c r="E31" s="217" t="s">
        <v>1</v>
      </c>
      <c r="F31" s="217"/>
      <c r="G31" s="217"/>
      <c r="H31" s="217"/>
      <c r="L31" s="95"/>
    </row>
    <row r="32" spans="2:12" s="1" customFormat="1" ht="7.15" customHeight="1">
      <c r="B32" s="32"/>
      <c r="L32" s="32"/>
    </row>
    <row r="33" spans="2:12" s="1" customFormat="1" ht="7.1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25.35" customHeight="1">
      <c r="B34" s="32"/>
      <c r="D34" s="97" t="s">
        <v>36</v>
      </c>
      <c r="J34" s="66">
        <f>ROUND(J127, 2)</f>
        <v>0</v>
      </c>
      <c r="L34" s="32"/>
    </row>
    <row r="35" spans="2:12" s="1" customFormat="1" ht="7.15" customHeight="1">
      <c r="B35" s="32"/>
      <c r="D35" s="53"/>
      <c r="E35" s="53"/>
      <c r="F35" s="53"/>
      <c r="G35" s="53"/>
      <c r="H35" s="53"/>
      <c r="I35" s="53"/>
      <c r="J35" s="53"/>
      <c r="K35" s="53"/>
      <c r="L35" s="32"/>
    </row>
    <row r="36" spans="2:12" s="1" customFormat="1" ht="14.45" customHeight="1">
      <c r="B36" s="32"/>
      <c r="F36" s="35" t="s">
        <v>38</v>
      </c>
      <c r="I36" s="35" t="s">
        <v>37</v>
      </c>
      <c r="J36" s="35" t="s">
        <v>39</v>
      </c>
      <c r="L36" s="32"/>
    </row>
    <row r="37" spans="2:12" s="1" customFormat="1" ht="14.45" customHeight="1">
      <c r="B37" s="32"/>
      <c r="D37" s="55" t="s">
        <v>40</v>
      </c>
      <c r="E37" s="27" t="s">
        <v>41</v>
      </c>
      <c r="F37" s="86">
        <f>ROUND((SUM(BE127:BE189)),  2)</f>
        <v>0</v>
      </c>
      <c r="I37" s="98">
        <v>0.21</v>
      </c>
      <c r="J37" s="86">
        <f>ROUND(((SUM(BE127:BE189))*I37),  2)</f>
        <v>0</v>
      </c>
      <c r="L37" s="32"/>
    </row>
    <row r="38" spans="2:12" s="1" customFormat="1" ht="14.45" customHeight="1">
      <c r="B38" s="32"/>
      <c r="E38" s="27" t="s">
        <v>42</v>
      </c>
      <c r="F38" s="86">
        <f>ROUND((SUM(BF127:BF189)),  2)</f>
        <v>0</v>
      </c>
      <c r="I38" s="98">
        <v>0.12</v>
      </c>
      <c r="J38" s="86">
        <f>ROUND(((SUM(BF127:BF189))*I38),  2)</f>
        <v>0</v>
      </c>
      <c r="L38" s="32"/>
    </row>
    <row r="39" spans="2:12" s="1" customFormat="1" ht="14.45" hidden="1" customHeight="1">
      <c r="B39" s="32"/>
      <c r="E39" s="27" t="s">
        <v>43</v>
      </c>
      <c r="F39" s="86">
        <f>ROUND((SUM(BG127:BG189)),  2)</f>
        <v>0</v>
      </c>
      <c r="I39" s="98">
        <v>0.21</v>
      </c>
      <c r="J39" s="86">
        <f>0</f>
        <v>0</v>
      </c>
      <c r="L39" s="32"/>
    </row>
    <row r="40" spans="2:12" s="1" customFormat="1" ht="14.45" hidden="1" customHeight="1">
      <c r="B40" s="32"/>
      <c r="E40" s="27" t="s">
        <v>44</v>
      </c>
      <c r="F40" s="86">
        <f>ROUND((SUM(BH127:BH189)),  2)</f>
        <v>0</v>
      </c>
      <c r="I40" s="98">
        <v>0.12</v>
      </c>
      <c r="J40" s="86">
        <f>0</f>
        <v>0</v>
      </c>
      <c r="L40" s="32"/>
    </row>
    <row r="41" spans="2:12" s="1" customFormat="1" ht="14.45" hidden="1" customHeight="1">
      <c r="B41" s="32"/>
      <c r="E41" s="27" t="s">
        <v>45</v>
      </c>
      <c r="F41" s="86">
        <f>ROUND((SUM(BI127:BI189)),  2)</f>
        <v>0</v>
      </c>
      <c r="I41" s="98">
        <v>0</v>
      </c>
      <c r="J41" s="86">
        <f>0</f>
        <v>0</v>
      </c>
      <c r="L41" s="32"/>
    </row>
    <row r="42" spans="2:12" s="1" customFormat="1" ht="7.15" customHeight="1">
      <c r="B42" s="32"/>
      <c r="L42" s="32"/>
    </row>
    <row r="43" spans="2:12" s="1" customFormat="1" ht="25.35" customHeight="1">
      <c r="B43" s="32"/>
      <c r="C43" s="99"/>
      <c r="D43" s="100" t="s">
        <v>46</v>
      </c>
      <c r="E43" s="57"/>
      <c r="F43" s="57"/>
      <c r="G43" s="101" t="s">
        <v>47</v>
      </c>
      <c r="H43" s="102" t="s">
        <v>48</v>
      </c>
      <c r="I43" s="57"/>
      <c r="J43" s="103">
        <f>SUM(J34:J41)</f>
        <v>0</v>
      </c>
      <c r="K43" s="104"/>
      <c r="L43" s="32"/>
    </row>
    <row r="44" spans="2:12" s="1" customFormat="1" ht="14.45" customHeight="1">
      <c r="B44" s="32"/>
      <c r="L44" s="32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42"/>
      <c r="J50" s="42"/>
      <c r="K50" s="42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3" t="s">
        <v>51</v>
      </c>
      <c r="E61" s="34"/>
      <c r="F61" s="105" t="s">
        <v>52</v>
      </c>
      <c r="G61" s="43" t="s">
        <v>51</v>
      </c>
      <c r="H61" s="34"/>
      <c r="I61" s="34"/>
      <c r="J61" s="106" t="s">
        <v>52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42"/>
      <c r="J65" s="42"/>
      <c r="K65" s="42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3" t="s">
        <v>51</v>
      </c>
      <c r="E76" s="34"/>
      <c r="F76" s="105" t="s">
        <v>52</v>
      </c>
      <c r="G76" s="43" t="s">
        <v>51</v>
      </c>
      <c r="H76" s="34"/>
      <c r="I76" s="34"/>
      <c r="J76" s="106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7.1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5.15" customHeight="1">
      <c r="B82" s="32"/>
      <c r="C82" s="21" t="s">
        <v>249</v>
      </c>
      <c r="L82" s="32"/>
    </row>
    <row r="83" spans="2:12" s="1" customFormat="1" ht="7.1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49" t="str">
        <f>E7</f>
        <v>Pobytová odlehčovací služba Zábřeh - Sušilova</v>
      </c>
      <c r="F85" s="250"/>
      <c r="G85" s="250"/>
      <c r="H85" s="250"/>
      <c r="L85" s="32"/>
    </row>
    <row r="86" spans="2:12" ht="12" customHeight="1">
      <c r="B86" s="20"/>
      <c r="C86" s="27" t="s">
        <v>191</v>
      </c>
      <c r="L86" s="20"/>
    </row>
    <row r="87" spans="2:12" ht="16.5" customHeight="1">
      <c r="B87" s="20"/>
      <c r="E87" s="249" t="s">
        <v>194</v>
      </c>
      <c r="F87" s="209"/>
      <c r="G87" s="209"/>
      <c r="H87" s="209"/>
      <c r="L87" s="20"/>
    </row>
    <row r="88" spans="2:12" ht="12" customHeight="1">
      <c r="B88" s="20"/>
      <c r="C88" s="27" t="s">
        <v>3006</v>
      </c>
      <c r="L88" s="20"/>
    </row>
    <row r="89" spans="2:12" s="1" customFormat="1" ht="16.5" customHeight="1">
      <c r="B89" s="32"/>
      <c r="E89" s="231" t="s">
        <v>5587</v>
      </c>
      <c r="F89" s="248"/>
      <c r="G89" s="248"/>
      <c r="H89" s="248"/>
      <c r="L89" s="32"/>
    </row>
    <row r="90" spans="2:12" s="1" customFormat="1" ht="12" customHeight="1">
      <c r="B90" s="32"/>
      <c r="C90" s="27" t="s">
        <v>3008</v>
      </c>
      <c r="L90" s="32"/>
    </row>
    <row r="91" spans="2:12" s="1" customFormat="1" ht="16.5" customHeight="1">
      <c r="B91" s="32"/>
      <c r="E91" s="243" t="str">
        <f>E13</f>
        <v>006 - KS – Komunikační systém sestra – klient</v>
      </c>
      <c r="F91" s="248"/>
      <c r="G91" s="248"/>
      <c r="H91" s="248"/>
      <c r="L91" s="32"/>
    </row>
    <row r="92" spans="2:12" s="1" customFormat="1" ht="7.15" customHeight="1">
      <c r="B92" s="32"/>
      <c r="L92" s="32"/>
    </row>
    <row r="93" spans="2:12" s="1" customFormat="1" ht="12" customHeight="1">
      <c r="B93" s="32"/>
      <c r="C93" s="27" t="s">
        <v>20</v>
      </c>
      <c r="F93" s="25" t="str">
        <f>F16</f>
        <v xml:space="preserve"> Zábřeh, Sušilova 1375/41</v>
      </c>
      <c r="I93" s="27" t="s">
        <v>22</v>
      </c>
      <c r="J93" s="52" t="str">
        <f>IF(J16="","",J16)</f>
        <v>5. 7. 2024</v>
      </c>
      <c r="L93" s="32"/>
    </row>
    <row r="94" spans="2:12" s="1" customFormat="1" ht="7.15" customHeight="1">
      <c r="B94" s="32"/>
      <c r="L94" s="32"/>
    </row>
    <row r="95" spans="2:12" s="1" customFormat="1" ht="25.7" customHeight="1">
      <c r="B95" s="32"/>
      <c r="C95" s="27" t="s">
        <v>24</v>
      </c>
      <c r="F95" s="25" t="str">
        <f>E19</f>
        <v>Město Zábřeh</v>
      </c>
      <c r="I95" s="27" t="s">
        <v>30</v>
      </c>
      <c r="J95" s="30" t="str">
        <f>E25</f>
        <v>Ing. arch. Josef Hlavatý</v>
      </c>
      <c r="L95" s="32"/>
    </row>
    <row r="96" spans="2:12" s="1" customFormat="1" ht="15.2" customHeight="1">
      <c r="B96" s="32"/>
      <c r="C96" s="27" t="s">
        <v>28</v>
      </c>
      <c r="F96" s="25" t="str">
        <f>IF(E22="","",E22)</f>
        <v>Vyplň údaj</v>
      </c>
      <c r="I96" s="27" t="s">
        <v>33</v>
      </c>
      <c r="J96" s="30" t="str">
        <f>E28</f>
        <v xml:space="preserve"> </v>
      </c>
      <c r="L96" s="32"/>
    </row>
    <row r="97" spans="2:47" s="1" customFormat="1" ht="10.15" customHeight="1">
      <c r="B97" s="32"/>
      <c r="L97" s="32"/>
    </row>
    <row r="98" spans="2:47" s="1" customFormat="1" ht="29.25" customHeight="1">
      <c r="B98" s="32"/>
      <c r="C98" s="107" t="s">
        <v>250</v>
      </c>
      <c r="D98" s="99"/>
      <c r="E98" s="99"/>
      <c r="F98" s="99"/>
      <c r="G98" s="99"/>
      <c r="H98" s="99"/>
      <c r="I98" s="99"/>
      <c r="J98" s="108" t="s">
        <v>251</v>
      </c>
      <c r="K98" s="99"/>
      <c r="L98" s="32"/>
    </row>
    <row r="99" spans="2:47" s="1" customFormat="1" ht="10.15" customHeight="1">
      <c r="B99" s="32"/>
      <c r="L99" s="32"/>
    </row>
    <row r="100" spans="2:47" s="1" customFormat="1" ht="22.9" customHeight="1">
      <c r="B100" s="32"/>
      <c r="C100" s="109" t="s">
        <v>252</v>
      </c>
      <c r="J100" s="66">
        <f>J127</f>
        <v>0</v>
      </c>
      <c r="L100" s="32"/>
      <c r="AU100" s="17" t="s">
        <v>253</v>
      </c>
    </row>
    <row r="101" spans="2:47" s="8" customFormat="1" ht="25.15" customHeight="1">
      <c r="B101" s="110"/>
      <c r="D101" s="111" t="s">
        <v>5826</v>
      </c>
      <c r="E101" s="112"/>
      <c r="F101" s="112"/>
      <c r="G101" s="112"/>
      <c r="H101" s="112"/>
      <c r="I101" s="112"/>
      <c r="J101" s="113">
        <f>J128</f>
        <v>0</v>
      </c>
      <c r="L101" s="110"/>
    </row>
    <row r="102" spans="2:47" s="8" customFormat="1" ht="25.15" customHeight="1">
      <c r="B102" s="110"/>
      <c r="D102" s="111" t="s">
        <v>5833</v>
      </c>
      <c r="E102" s="112"/>
      <c r="F102" s="112"/>
      <c r="G102" s="112"/>
      <c r="H102" s="112"/>
      <c r="I102" s="112"/>
      <c r="J102" s="113">
        <f>J149</f>
        <v>0</v>
      </c>
      <c r="L102" s="110"/>
    </row>
    <row r="103" spans="2:47" s="8" customFormat="1" ht="25.15" customHeight="1">
      <c r="B103" s="110"/>
      <c r="D103" s="111" t="s">
        <v>5834</v>
      </c>
      <c r="E103" s="112"/>
      <c r="F103" s="112"/>
      <c r="G103" s="112"/>
      <c r="H103" s="112"/>
      <c r="I103" s="112"/>
      <c r="J103" s="113">
        <f>J175</f>
        <v>0</v>
      </c>
      <c r="L103" s="110"/>
    </row>
    <row r="104" spans="2:47" s="1" customFormat="1" ht="21.75" customHeight="1">
      <c r="B104" s="32"/>
      <c r="L104" s="32"/>
    </row>
    <row r="105" spans="2:47" s="1" customFormat="1" ht="7.15" customHeight="1"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32"/>
    </row>
    <row r="109" spans="2:47" s="1" customFormat="1" ht="7.15" customHeight="1"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32"/>
    </row>
    <row r="110" spans="2:47" s="1" customFormat="1" ht="25.15" customHeight="1">
      <c r="B110" s="32"/>
      <c r="C110" s="21" t="s">
        <v>281</v>
      </c>
      <c r="L110" s="32"/>
    </row>
    <row r="111" spans="2:47" s="1" customFormat="1" ht="7.15" customHeight="1">
      <c r="B111" s="32"/>
      <c r="L111" s="32"/>
    </row>
    <row r="112" spans="2:47" s="1" customFormat="1" ht="12" customHeight="1">
      <c r="B112" s="32"/>
      <c r="C112" s="27" t="s">
        <v>16</v>
      </c>
      <c r="L112" s="32"/>
    </row>
    <row r="113" spans="2:63" s="1" customFormat="1" ht="16.5" customHeight="1">
      <c r="B113" s="32"/>
      <c r="E113" s="249" t="str">
        <f>E7</f>
        <v>Pobytová odlehčovací služba Zábřeh - Sušilova</v>
      </c>
      <c r="F113" s="250"/>
      <c r="G113" s="250"/>
      <c r="H113" s="250"/>
      <c r="L113" s="32"/>
    </row>
    <row r="114" spans="2:63" ht="12" customHeight="1">
      <c r="B114" s="20"/>
      <c r="C114" s="27" t="s">
        <v>191</v>
      </c>
      <c r="L114" s="20"/>
    </row>
    <row r="115" spans="2:63" ht="16.5" customHeight="1">
      <c r="B115" s="20"/>
      <c r="E115" s="249" t="s">
        <v>194</v>
      </c>
      <c r="F115" s="209"/>
      <c r="G115" s="209"/>
      <c r="H115" s="209"/>
      <c r="L115" s="20"/>
    </row>
    <row r="116" spans="2:63" ht="12" customHeight="1">
      <c r="B116" s="20"/>
      <c r="C116" s="27" t="s">
        <v>3006</v>
      </c>
      <c r="L116" s="20"/>
    </row>
    <row r="117" spans="2:63" s="1" customFormat="1" ht="16.5" customHeight="1">
      <c r="B117" s="32"/>
      <c r="E117" s="231" t="s">
        <v>5587</v>
      </c>
      <c r="F117" s="248"/>
      <c r="G117" s="248"/>
      <c r="H117" s="248"/>
      <c r="L117" s="32"/>
    </row>
    <row r="118" spans="2:63" s="1" customFormat="1" ht="12" customHeight="1">
      <c r="B118" s="32"/>
      <c r="C118" s="27" t="s">
        <v>3008</v>
      </c>
      <c r="L118" s="32"/>
    </row>
    <row r="119" spans="2:63" s="1" customFormat="1" ht="16.5" customHeight="1">
      <c r="B119" s="32"/>
      <c r="E119" s="243" t="str">
        <f>E13</f>
        <v>006 - KS – Komunikační systém sestra – klient</v>
      </c>
      <c r="F119" s="248"/>
      <c r="G119" s="248"/>
      <c r="H119" s="248"/>
      <c r="L119" s="32"/>
    </row>
    <row r="120" spans="2:63" s="1" customFormat="1" ht="7.15" customHeight="1">
      <c r="B120" s="32"/>
      <c r="L120" s="32"/>
    </row>
    <row r="121" spans="2:63" s="1" customFormat="1" ht="12" customHeight="1">
      <c r="B121" s="32"/>
      <c r="C121" s="27" t="s">
        <v>20</v>
      </c>
      <c r="F121" s="25" t="str">
        <f>F16</f>
        <v xml:space="preserve"> Zábřeh, Sušilova 1375/41</v>
      </c>
      <c r="I121" s="27" t="s">
        <v>22</v>
      </c>
      <c r="J121" s="52" t="str">
        <f>IF(J16="","",J16)</f>
        <v>5. 7. 2024</v>
      </c>
      <c r="L121" s="32"/>
    </row>
    <row r="122" spans="2:63" s="1" customFormat="1" ht="7.15" customHeight="1">
      <c r="B122" s="32"/>
      <c r="L122" s="32"/>
    </row>
    <row r="123" spans="2:63" s="1" customFormat="1" ht="25.7" customHeight="1">
      <c r="B123" s="32"/>
      <c r="C123" s="27" t="s">
        <v>24</v>
      </c>
      <c r="F123" s="25" t="str">
        <f>E19</f>
        <v>Město Zábřeh</v>
      </c>
      <c r="I123" s="27" t="s">
        <v>30</v>
      </c>
      <c r="J123" s="30" t="str">
        <f>E25</f>
        <v>Ing. arch. Josef Hlavatý</v>
      </c>
      <c r="L123" s="32"/>
    </row>
    <row r="124" spans="2:63" s="1" customFormat="1" ht="15.2" customHeight="1">
      <c r="B124" s="32"/>
      <c r="C124" s="27" t="s">
        <v>28</v>
      </c>
      <c r="F124" s="25" t="str">
        <f>IF(E22="","",E22)</f>
        <v>Vyplň údaj</v>
      </c>
      <c r="I124" s="27" t="s">
        <v>33</v>
      </c>
      <c r="J124" s="30" t="str">
        <f>E28</f>
        <v xml:space="preserve"> </v>
      </c>
      <c r="L124" s="32"/>
    </row>
    <row r="125" spans="2:63" s="1" customFormat="1" ht="10.15" customHeight="1">
      <c r="B125" s="32"/>
      <c r="L125" s="32"/>
    </row>
    <row r="126" spans="2:63" s="10" customFormat="1" ht="29.25" customHeight="1">
      <c r="B126" s="118"/>
      <c r="C126" s="119" t="s">
        <v>282</v>
      </c>
      <c r="D126" s="120" t="s">
        <v>61</v>
      </c>
      <c r="E126" s="120" t="s">
        <v>57</v>
      </c>
      <c r="F126" s="120" t="s">
        <v>58</v>
      </c>
      <c r="G126" s="120" t="s">
        <v>283</v>
      </c>
      <c r="H126" s="120" t="s">
        <v>284</v>
      </c>
      <c r="I126" s="120" t="s">
        <v>285</v>
      </c>
      <c r="J126" s="120" t="s">
        <v>251</v>
      </c>
      <c r="K126" s="121" t="s">
        <v>286</v>
      </c>
      <c r="L126" s="118"/>
      <c r="M126" s="59" t="s">
        <v>1</v>
      </c>
      <c r="N126" s="60" t="s">
        <v>40</v>
      </c>
      <c r="O126" s="60" t="s">
        <v>287</v>
      </c>
      <c r="P126" s="60" t="s">
        <v>288</v>
      </c>
      <c r="Q126" s="60" t="s">
        <v>289</v>
      </c>
      <c r="R126" s="60" t="s">
        <v>290</v>
      </c>
      <c r="S126" s="60" t="s">
        <v>291</v>
      </c>
      <c r="T126" s="61" t="s">
        <v>292</v>
      </c>
    </row>
    <row r="127" spans="2:63" s="1" customFormat="1" ht="22.9" customHeight="1">
      <c r="B127" s="32"/>
      <c r="C127" s="64" t="s">
        <v>293</v>
      </c>
      <c r="J127" s="122">
        <f>BK127</f>
        <v>0</v>
      </c>
      <c r="L127" s="32"/>
      <c r="M127" s="62"/>
      <c r="N127" s="53"/>
      <c r="O127" s="53"/>
      <c r="P127" s="123">
        <f>P128+P149+P175</f>
        <v>0</v>
      </c>
      <c r="Q127" s="53"/>
      <c r="R127" s="123">
        <f>R128+R149+R175</f>
        <v>0.15824000000000002</v>
      </c>
      <c r="S127" s="53"/>
      <c r="T127" s="124">
        <f>T128+T149+T175</f>
        <v>0</v>
      </c>
      <c r="AT127" s="17" t="s">
        <v>75</v>
      </c>
      <c r="AU127" s="17" t="s">
        <v>253</v>
      </c>
      <c r="BK127" s="125">
        <f>BK128+BK149+BK175</f>
        <v>0</v>
      </c>
    </row>
    <row r="128" spans="2:63" s="11" customFormat="1" ht="25.9" customHeight="1">
      <c r="B128" s="126"/>
      <c r="D128" s="127" t="s">
        <v>75</v>
      </c>
      <c r="E128" s="128" t="s">
        <v>5594</v>
      </c>
      <c r="F128" s="128" t="s">
        <v>5836</v>
      </c>
      <c r="I128" s="129"/>
      <c r="J128" s="130">
        <f>BK128</f>
        <v>0</v>
      </c>
      <c r="L128" s="126"/>
      <c r="M128" s="131"/>
      <c r="P128" s="132">
        <f>SUM(P129:P148)</f>
        <v>0</v>
      </c>
      <c r="R128" s="132">
        <f>SUM(R129:R148)</f>
        <v>7.1999999999999998E-3</v>
      </c>
      <c r="T128" s="133">
        <f>SUM(T129:T148)</f>
        <v>0</v>
      </c>
      <c r="AR128" s="127" t="s">
        <v>83</v>
      </c>
      <c r="AT128" s="134" t="s">
        <v>75</v>
      </c>
      <c r="AU128" s="134" t="s">
        <v>76</v>
      </c>
      <c r="AY128" s="127" t="s">
        <v>296</v>
      </c>
      <c r="BK128" s="135">
        <f>SUM(BK129:BK148)</f>
        <v>0</v>
      </c>
    </row>
    <row r="129" spans="2:65" s="1" customFormat="1" ht="24.2" customHeight="1">
      <c r="B129" s="32"/>
      <c r="C129" s="173" t="s">
        <v>83</v>
      </c>
      <c r="D129" s="173" t="s">
        <v>343</v>
      </c>
      <c r="E129" s="174" t="s">
        <v>6269</v>
      </c>
      <c r="F129" s="175" t="s">
        <v>6270</v>
      </c>
      <c r="G129" s="176" t="s">
        <v>376</v>
      </c>
      <c r="H129" s="177">
        <v>12</v>
      </c>
      <c r="I129" s="178"/>
      <c r="J129" s="179">
        <f t="shared" ref="J129:J148" si="0">ROUND(I129*H129,2)</f>
        <v>0</v>
      </c>
      <c r="K129" s="175" t="s">
        <v>1</v>
      </c>
      <c r="L129" s="180"/>
      <c r="M129" s="181" t="s">
        <v>1</v>
      </c>
      <c r="N129" s="182" t="s">
        <v>41</v>
      </c>
      <c r="P129" s="147">
        <f t="shared" ref="P129:P148" si="1">O129*H129</f>
        <v>0</v>
      </c>
      <c r="Q129" s="147">
        <v>0</v>
      </c>
      <c r="R129" s="147">
        <f t="shared" ref="R129:R148" si="2">Q129*H129</f>
        <v>0</v>
      </c>
      <c r="S129" s="147">
        <v>0</v>
      </c>
      <c r="T129" s="148">
        <f t="shared" ref="T129:T148" si="3">S129*H129</f>
        <v>0</v>
      </c>
      <c r="AR129" s="149" t="s">
        <v>347</v>
      </c>
      <c r="AT129" s="149" t="s">
        <v>343</v>
      </c>
      <c r="AU129" s="149" t="s">
        <v>83</v>
      </c>
      <c r="AY129" s="17" t="s">
        <v>296</v>
      </c>
      <c r="BE129" s="150">
        <f t="shared" ref="BE129:BE148" si="4">IF(N129="základní",J129,0)</f>
        <v>0</v>
      </c>
      <c r="BF129" s="150">
        <f t="shared" ref="BF129:BF148" si="5">IF(N129="snížená",J129,0)</f>
        <v>0</v>
      </c>
      <c r="BG129" s="150">
        <f t="shared" ref="BG129:BG148" si="6">IF(N129="zákl. přenesená",J129,0)</f>
        <v>0</v>
      </c>
      <c r="BH129" s="150">
        <f t="shared" ref="BH129:BH148" si="7">IF(N129="sníž. přenesená",J129,0)</f>
        <v>0</v>
      </c>
      <c r="BI129" s="150">
        <f t="shared" ref="BI129:BI148" si="8">IF(N129="nulová",J129,0)</f>
        <v>0</v>
      </c>
      <c r="BJ129" s="17" t="s">
        <v>83</v>
      </c>
      <c r="BK129" s="150">
        <f t="shared" ref="BK129:BK148" si="9">ROUND(I129*H129,2)</f>
        <v>0</v>
      </c>
      <c r="BL129" s="17" t="s">
        <v>107</v>
      </c>
      <c r="BM129" s="149" t="s">
        <v>6271</v>
      </c>
    </row>
    <row r="130" spans="2:65" s="1" customFormat="1" ht="37.9" customHeight="1">
      <c r="B130" s="32"/>
      <c r="C130" s="173" t="s">
        <v>85</v>
      </c>
      <c r="D130" s="173" t="s">
        <v>343</v>
      </c>
      <c r="E130" s="174" t="s">
        <v>6272</v>
      </c>
      <c r="F130" s="175" t="s">
        <v>6273</v>
      </c>
      <c r="G130" s="176" t="s">
        <v>376</v>
      </c>
      <c r="H130" s="177">
        <v>14</v>
      </c>
      <c r="I130" s="178"/>
      <c r="J130" s="179">
        <f t="shared" si="0"/>
        <v>0</v>
      </c>
      <c r="K130" s="175" t="s">
        <v>1</v>
      </c>
      <c r="L130" s="180"/>
      <c r="M130" s="181" t="s">
        <v>1</v>
      </c>
      <c r="N130" s="182" t="s">
        <v>41</v>
      </c>
      <c r="P130" s="147">
        <f t="shared" si="1"/>
        <v>0</v>
      </c>
      <c r="Q130" s="147">
        <v>0</v>
      </c>
      <c r="R130" s="147">
        <f t="shared" si="2"/>
        <v>0</v>
      </c>
      <c r="S130" s="147">
        <v>0</v>
      </c>
      <c r="T130" s="148">
        <f t="shared" si="3"/>
        <v>0</v>
      </c>
      <c r="AR130" s="149" t="s">
        <v>347</v>
      </c>
      <c r="AT130" s="149" t="s">
        <v>343</v>
      </c>
      <c r="AU130" s="149" t="s">
        <v>83</v>
      </c>
      <c r="AY130" s="17" t="s">
        <v>296</v>
      </c>
      <c r="BE130" s="150">
        <f t="shared" si="4"/>
        <v>0</v>
      </c>
      <c r="BF130" s="150">
        <f t="shared" si="5"/>
        <v>0</v>
      </c>
      <c r="BG130" s="150">
        <f t="shared" si="6"/>
        <v>0</v>
      </c>
      <c r="BH130" s="150">
        <f t="shared" si="7"/>
        <v>0</v>
      </c>
      <c r="BI130" s="150">
        <f t="shared" si="8"/>
        <v>0</v>
      </c>
      <c r="BJ130" s="17" t="s">
        <v>83</v>
      </c>
      <c r="BK130" s="150">
        <f t="shared" si="9"/>
        <v>0</v>
      </c>
      <c r="BL130" s="17" t="s">
        <v>107</v>
      </c>
      <c r="BM130" s="149" t="s">
        <v>6274</v>
      </c>
    </row>
    <row r="131" spans="2:65" s="1" customFormat="1" ht="16.5" customHeight="1">
      <c r="B131" s="32"/>
      <c r="C131" s="173" t="s">
        <v>94</v>
      </c>
      <c r="D131" s="173" t="s">
        <v>343</v>
      </c>
      <c r="E131" s="174" t="s">
        <v>6275</v>
      </c>
      <c r="F131" s="175" t="s">
        <v>6276</v>
      </c>
      <c r="G131" s="176" t="s">
        <v>376</v>
      </c>
      <c r="H131" s="177">
        <v>14</v>
      </c>
      <c r="I131" s="178"/>
      <c r="J131" s="179">
        <f t="shared" si="0"/>
        <v>0</v>
      </c>
      <c r="K131" s="175" t="s">
        <v>1</v>
      </c>
      <c r="L131" s="180"/>
      <c r="M131" s="181" t="s">
        <v>1</v>
      </c>
      <c r="N131" s="182" t="s">
        <v>41</v>
      </c>
      <c r="P131" s="147">
        <f t="shared" si="1"/>
        <v>0</v>
      </c>
      <c r="Q131" s="147">
        <v>0</v>
      </c>
      <c r="R131" s="147">
        <f t="shared" si="2"/>
        <v>0</v>
      </c>
      <c r="S131" s="147">
        <v>0</v>
      </c>
      <c r="T131" s="148">
        <f t="shared" si="3"/>
        <v>0</v>
      </c>
      <c r="AR131" s="149" t="s">
        <v>347</v>
      </c>
      <c r="AT131" s="149" t="s">
        <v>343</v>
      </c>
      <c r="AU131" s="149" t="s">
        <v>83</v>
      </c>
      <c r="AY131" s="17" t="s">
        <v>296</v>
      </c>
      <c r="BE131" s="150">
        <f t="shared" si="4"/>
        <v>0</v>
      </c>
      <c r="BF131" s="150">
        <f t="shared" si="5"/>
        <v>0</v>
      </c>
      <c r="BG131" s="150">
        <f t="shared" si="6"/>
        <v>0</v>
      </c>
      <c r="BH131" s="150">
        <f t="shared" si="7"/>
        <v>0</v>
      </c>
      <c r="BI131" s="150">
        <f t="shared" si="8"/>
        <v>0</v>
      </c>
      <c r="BJ131" s="17" t="s">
        <v>83</v>
      </c>
      <c r="BK131" s="150">
        <f t="shared" si="9"/>
        <v>0</v>
      </c>
      <c r="BL131" s="17" t="s">
        <v>107</v>
      </c>
      <c r="BM131" s="149" t="s">
        <v>6277</v>
      </c>
    </row>
    <row r="132" spans="2:65" s="1" customFormat="1" ht="37.9" customHeight="1">
      <c r="B132" s="32"/>
      <c r="C132" s="173" t="s">
        <v>107</v>
      </c>
      <c r="D132" s="173" t="s">
        <v>343</v>
      </c>
      <c r="E132" s="174" t="s">
        <v>6278</v>
      </c>
      <c r="F132" s="175" t="s">
        <v>6279</v>
      </c>
      <c r="G132" s="176" t="s">
        <v>376</v>
      </c>
      <c r="H132" s="177">
        <v>15</v>
      </c>
      <c r="I132" s="178"/>
      <c r="J132" s="179">
        <f t="shared" si="0"/>
        <v>0</v>
      </c>
      <c r="K132" s="175" t="s">
        <v>1</v>
      </c>
      <c r="L132" s="180"/>
      <c r="M132" s="181" t="s">
        <v>1</v>
      </c>
      <c r="N132" s="182" t="s">
        <v>41</v>
      </c>
      <c r="P132" s="147">
        <f t="shared" si="1"/>
        <v>0</v>
      </c>
      <c r="Q132" s="147">
        <v>0</v>
      </c>
      <c r="R132" s="147">
        <f t="shared" si="2"/>
        <v>0</v>
      </c>
      <c r="S132" s="147">
        <v>0</v>
      </c>
      <c r="T132" s="148">
        <f t="shared" si="3"/>
        <v>0</v>
      </c>
      <c r="AR132" s="149" t="s">
        <v>347</v>
      </c>
      <c r="AT132" s="149" t="s">
        <v>343</v>
      </c>
      <c r="AU132" s="149" t="s">
        <v>83</v>
      </c>
      <c r="AY132" s="17" t="s">
        <v>296</v>
      </c>
      <c r="BE132" s="150">
        <f t="shared" si="4"/>
        <v>0</v>
      </c>
      <c r="BF132" s="150">
        <f t="shared" si="5"/>
        <v>0</v>
      </c>
      <c r="BG132" s="150">
        <f t="shared" si="6"/>
        <v>0</v>
      </c>
      <c r="BH132" s="150">
        <f t="shared" si="7"/>
        <v>0</v>
      </c>
      <c r="BI132" s="150">
        <f t="shared" si="8"/>
        <v>0</v>
      </c>
      <c r="BJ132" s="17" t="s">
        <v>83</v>
      </c>
      <c r="BK132" s="150">
        <f t="shared" si="9"/>
        <v>0</v>
      </c>
      <c r="BL132" s="17" t="s">
        <v>107</v>
      </c>
      <c r="BM132" s="149" t="s">
        <v>6280</v>
      </c>
    </row>
    <row r="133" spans="2:65" s="1" customFormat="1" ht="24.2" customHeight="1">
      <c r="B133" s="32"/>
      <c r="C133" s="173" t="s">
        <v>332</v>
      </c>
      <c r="D133" s="173" t="s">
        <v>343</v>
      </c>
      <c r="E133" s="174" t="s">
        <v>6281</v>
      </c>
      <c r="F133" s="175" t="s">
        <v>6282</v>
      </c>
      <c r="G133" s="176" t="s">
        <v>376</v>
      </c>
      <c r="H133" s="177">
        <v>25</v>
      </c>
      <c r="I133" s="178"/>
      <c r="J133" s="179">
        <f t="shared" si="0"/>
        <v>0</v>
      </c>
      <c r="K133" s="175" t="s">
        <v>1</v>
      </c>
      <c r="L133" s="180"/>
      <c r="M133" s="181" t="s">
        <v>1</v>
      </c>
      <c r="N133" s="182" t="s">
        <v>41</v>
      </c>
      <c r="P133" s="147">
        <f t="shared" si="1"/>
        <v>0</v>
      </c>
      <c r="Q133" s="147">
        <v>0</v>
      </c>
      <c r="R133" s="147">
        <f t="shared" si="2"/>
        <v>0</v>
      </c>
      <c r="S133" s="147">
        <v>0</v>
      </c>
      <c r="T133" s="148">
        <f t="shared" si="3"/>
        <v>0</v>
      </c>
      <c r="AR133" s="149" t="s">
        <v>347</v>
      </c>
      <c r="AT133" s="149" t="s">
        <v>343</v>
      </c>
      <c r="AU133" s="149" t="s">
        <v>83</v>
      </c>
      <c r="AY133" s="17" t="s">
        <v>296</v>
      </c>
      <c r="BE133" s="150">
        <f t="shared" si="4"/>
        <v>0</v>
      </c>
      <c r="BF133" s="150">
        <f t="shared" si="5"/>
        <v>0</v>
      </c>
      <c r="BG133" s="150">
        <f t="shared" si="6"/>
        <v>0</v>
      </c>
      <c r="BH133" s="150">
        <f t="shared" si="7"/>
        <v>0</v>
      </c>
      <c r="BI133" s="150">
        <f t="shared" si="8"/>
        <v>0</v>
      </c>
      <c r="BJ133" s="17" t="s">
        <v>83</v>
      </c>
      <c r="BK133" s="150">
        <f t="shared" si="9"/>
        <v>0</v>
      </c>
      <c r="BL133" s="17" t="s">
        <v>107</v>
      </c>
      <c r="BM133" s="149" t="s">
        <v>6283</v>
      </c>
    </row>
    <row r="134" spans="2:65" s="1" customFormat="1" ht="24.2" customHeight="1">
      <c r="B134" s="32"/>
      <c r="C134" s="173" t="s">
        <v>336</v>
      </c>
      <c r="D134" s="173" t="s">
        <v>343</v>
      </c>
      <c r="E134" s="174" t="s">
        <v>6284</v>
      </c>
      <c r="F134" s="175" t="s">
        <v>6285</v>
      </c>
      <c r="G134" s="176" t="s">
        <v>376</v>
      </c>
      <c r="H134" s="177">
        <v>10</v>
      </c>
      <c r="I134" s="178"/>
      <c r="J134" s="179">
        <f t="shared" si="0"/>
        <v>0</v>
      </c>
      <c r="K134" s="175" t="s">
        <v>1</v>
      </c>
      <c r="L134" s="180"/>
      <c r="M134" s="181" t="s">
        <v>1</v>
      </c>
      <c r="N134" s="182" t="s">
        <v>41</v>
      </c>
      <c r="P134" s="147">
        <f t="shared" si="1"/>
        <v>0</v>
      </c>
      <c r="Q134" s="147">
        <v>0</v>
      </c>
      <c r="R134" s="147">
        <f t="shared" si="2"/>
        <v>0</v>
      </c>
      <c r="S134" s="147">
        <v>0</v>
      </c>
      <c r="T134" s="148">
        <f t="shared" si="3"/>
        <v>0</v>
      </c>
      <c r="AR134" s="149" t="s">
        <v>347</v>
      </c>
      <c r="AT134" s="149" t="s">
        <v>343</v>
      </c>
      <c r="AU134" s="149" t="s">
        <v>83</v>
      </c>
      <c r="AY134" s="17" t="s">
        <v>296</v>
      </c>
      <c r="BE134" s="150">
        <f t="shared" si="4"/>
        <v>0</v>
      </c>
      <c r="BF134" s="150">
        <f t="shared" si="5"/>
        <v>0</v>
      </c>
      <c r="BG134" s="150">
        <f t="shared" si="6"/>
        <v>0</v>
      </c>
      <c r="BH134" s="150">
        <f t="shared" si="7"/>
        <v>0</v>
      </c>
      <c r="BI134" s="150">
        <f t="shared" si="8"/>
        <v>0</v>
      </c>
      <c r="BJ134" s="17" t="s">
        <v>83</v>
      </c>
      <c r="BK134" s="150">
        <f t="shared" si="9"/>
        <v>0</v>
      </c>
      <c r="BL134" s="17" t="s">
        <v>107</v>
      </c>
      <c r="BM134" s="149" t="s">
        <v>6286</v>
      </c>
    </row>
    <row r="135" spans="2:65" s="1" customFormat="1" ht="24.2" customHeight="1">
      <c r="B135" s="32"/>
      <c r="C135" s="173" t="s">
        <v>342</v>
      </c>
      <c r="D135" s="173" t="s">
        <v>343</v>
      </c>
      <c r="E135" s="174" t="s">
        <v>6287</v>
      </c>
      <c r="F135" s="175" t="s">
        <v>6288</v>
      </c>
      <c r="G135" s="176" t="s">
        <v>376</v>
      </c>
      <c r="H135" s="177">
        <v>7</v>
      </c>
      <c r="I135" s="178"/>
      <c r="J135" s="179">
        <f t="shared" si="0"/>
        <v>0</v>
      </c>
      <c r="K135" s="175" t="s">
        <v>1</v>
      </c>
      <c r="L135" s="180"/>
      <c r="M135" s="181" t="s">
        <v>1</v>
      </c>
      <c r="N135" s="182" t="s">
        <v>41</v>
      </c>
      <c r="P135" s="147">
        <f t="shared" si="1"/>
        <v>0</v>
      </c>
      <c r="Q135" s="147">
        <v>0</v>
      </c>
      <c r="R135" s="147">
        <f t="shared" si="2"/>
        <v>0</v>
      </c>
      <c r="S135" s="147">
        <v>0</v>
      </c>
      <c r="T135" s="148">
        <f t="shared" si="3"/>
        <v>0</v>
      </c>
      <c r="AR135" s="149" t="s">
        <v>347</v>
      </c>
      <c r="AT135" s="149" t="s">
        <v>343</v>
      </c>
      <c r="AU135" s="149" t="s">
        <v>83</v>
      </c>
      <c r="AY135" s="17" t="s">
        <v>296</v>
      </c>
      <c r="BE135" s="150">
        <f t="shared" si="4"/>
        <v>0</v>
      </c>
      <c r="BF135" s="150">
        <f t="shared" si="5"/>
        <v>0</v>
      </c>
      <c r="BG135" s="150">
        <f t="shared" si="6"/>
        <v>0</v>
      </c>
      <c r="BH135" s="150">
        <f t="shared" si="7"/>
        <v>0</v>
      </c>
      <c r="BI135" s="150">
        <f t="shared" si="8"/>
        <v>0</v>
      </c>
      <c r="BJ135" s="17" t="s">
        <v>83</v>
      </c>
      <c r="BK135" s="150">
        <f t="shared" si="9"/>
        <v>0</v>
      </c>
      <c r="BL135" s="17" t="s">
        <v>107</v>
      </c>
      <c r="BM135" s="149" t="s">
        <v>6289</v>
      </c>
    </row>
    <row r="136" spans="2:65" s="1" customFormat="1" ht="24.2" customHeight="1">
      <c r="B136" s="32"/>
      <c r="C136" s="173" t="s">
        <v>347</v>
      </c>
      <c r="D136" s="173" t="s">
        <v>343</v>
      </c>
      <c r="E136" s="174" t="s">
        <v>6290</v>
      </c>
      <c r="F136" s="175" t="s">
        <v>6291</v>
      </c>
      <c r="G136" s="176" t="s">
        <v>376</v>
      </c>
      <c r="H136" s="177">
        <v>24</v>
      </c>
      <c r="I136" s="178"/>
      <c r="J136" s="179">
        <f t="shared" si="0"/>
        <v>0</v>
      </c>
      <c r="K136" s="175" t="s">
        <v>1</v>
      </c>
      <c r="L136" s="180"/>
      <c r="M136" s="181" t="s">
        <v>1</v>
      </c>
      <c r="N136" s="182" t="s">
        <v>41</v>
      </c>
      <c r="P136" s="147">
        <f t="shared" si="1"/>
        <v>0</v>
      </c>
      <c r="Q136" s="147">
        <v>0</v>
      </c>
      <c r="R136" s="147">
        <f t="shared" si="2"/>
        <v>0</v>
      </c>
      <c r="S136" s="147">
        <v>0</v>
      </c>
      <c r="T136" s="148">
        <f t="shared" si="3"/>
        <v>0</v>
      </c>
      <c r="AR136" s="149" t="s">
        <v>347</v>
      </c>
      <c r="AT136" s="149" t="s">
        <v>343</v>
      </c>
      <c r="AU136" s="149" t="s">
        <v>83</v>
      </c>
      <c r="AY136" s="17" t="s">
        <v>296</v>
      </c>
      <c r="BE136" s="150">
        <f t="shared" si="4"/>
        <v>0</v>
      </c>
      <c r="BF136" s="150">
        <f t="shared" si="5"/>
        <v>0</v>
      </c>
      <c r="BG136" s="150">
        <f t="shared" si="6"/>
        <v>0</v>
      </c>
      <c r="BH136" s="150">
        <f t="shared" si="7"/>
        <v>0</v>
      </c>
      <c r="BI136" s="150">
        <f t="shared" si="8"/>
        <v>0</v>
      </c>
      <c r="BJ136" s="17" t="s">
        <v>83</v>
      </c>
      <c r="BK136" s="150">
        <f t="shared" si="9"/>
        <v>0</v>
      </c>
      <c r="BL136" s="17" t="s">
        <v>107</v>
      </c>
      <c r="BM136" s="149" t="s">
        <v>6292</v>
      </c>
    </row>
    <row r="137" spans="2:65" s="1" customFormat="1" ht="16.5" customHeight="1">
      <c r="B137" s="32"/>
      <c r="C137" s="173" t="s">
        <v>354</v>
      </c>
      <c r="D137" s="173" t="s">
        <v>343</v>
      </c>
      <c r="E137" s="174" t="s">
        <v>6293</v>
      </c>
      <c r="F137" s="175" t="s">
        <v>6294</v>
      </c>
      <c r="G137" s="176" t="s">
        <v>376</v>
      </c>
      <c r="H137" s="177">
        <v>1</v>
      </c>
      <c r="I137" s="178"/>
      <c r="J137" s="179">
        <f t="shared" si="0"/>
        <v>0</v>
      </c>
      <c r="K137" s="175" t="s">
        <v>1</v>
      </c>
      <c r="L137" s="180"/>
      <c r="M137" s="181" t="s">
        <v>1</v>
      </c>
      <c r="N137" s="182" t="s">
        <v>41</v>
      </c>
      <c r="P137" s="147">
        <f t="shared" si="1"/>
        <v>0</v>
      </c>
      <c r="Q137" s="147">
        <v>0</v>
      </c>
      <c r="R137" s="147">
        <f t="shared" si="2"/>
        <v>0</v>
      </c>
      <c r="S137" s="147">
        <v>0</v>
      </c>
      <c r="T137" s="148">
        <f t="shared" si="3"/>
        <v>0</v>
      </c>
      <c r="AR137" s="149" t="s">
        <v>347</v>
      </c>
      <c r="AT137" s="149" t="s">
        <v>343</v>
      </c>
      <c r="AU137" s="149" t="s">
        <v>83</v>
      </c>
      <c r="AY137" s="17" t="s">
        <v>296</v>
      </c>
      <c r="BE137" s="150">
        <f t="shared" si="4"/>
        <v>0</v>
      </c>
      <c r="BF137" s="150">
        <f t="shared" si="5"/>
        <v>0</v>
      </c>
      <c r="BG137" s="150">
        <f t="shared" si="6"/>
        <v>0</v>
      </c>
      <c r="BH137" s="150">
        <f t="shared" si="7"/>
        <v>0</v>
      </c>
      <c r="BI137" s="150">
        <f t="shared" si="8"/>
        <v>0</v>
      </c>
      <c r="BJ137" s="17" t="s">
        <v>83</v>
      </c>
      <c r="BK137" s="150">
        <f t="shared" si="9"/>
        <v>0</v>
      </c>
      <c r="BL137" s="17" t="s">
        <v>107</v>
      </c>
      <c r="BM137" s="149" t="s">
        <v>6295</v>
      </c>
    </row>
    <row r="138" spans="2:65" s="1" customFormat="1" ht="24.2" customHeight="1">
      <c r="B138" s="32"/>
      <c r="C138" s="173" t="s">
        <v>358</v>
      </c>
      <c r="D138" s="173" t="s">
        <v>343</v>
      </c>
      <c r="E138" s="174" t="s">
        <v>6296</v>
      </c>
      <c r="F138" s="175" t="s">
        <v>6297</v>
      </c>
      <c r="G138" s="176" t="s">
        <v>376</v>
      </c>
      <c r="H138" s="177">
        <v>3</v>
      </c>
      <c r="I138" s="178"/>
      <c r="J138" s="179">
        <f t="shared" si="0"/>
        <v>0</v>
      </c>
      <c r="K138" s="175" t="s">
        <v>1</v>
      </c>
      <c r="L138" s="180"/>
      <c r="M138" s="181" t="s">
        <v>1</v>
      </c>
      <c r="N138" s="182" t="s">
        <v>41</v>
      </c>
      <c r="P138" s="147">
        <f t="shared" si="1"/>
        <v>0</v>
      </c>
      <c r="Q138" s="147">
        <v>0</v>
      </c>
      <c r="R138" s="147">
        <f t="shared" si="2"/>
        <v>0</v>
      </c>
      <c r="S138" s="147">
        <v>0</v>
      </c>
      <c r="T138" s="148">
        <f t="shared" si="3"/>
        <v>0</v>
      </c>
      <c r="AR138" s="149" t="s">
        <v>347</v>
      </c>
      <c r="AT138" s="149" t="s">
        <v>343</v>
      </c>
      <c r="AU138" s="149" t="s">
        <v>83</v>
      </c>
      <c r="AY138" s="17" t="s">
        <v>296</v>
      </c>
      <c r="BE138" s="150">
        <f t="shared" si="4"/>
        <v>0</v>
      </c>
      <c r="BF138" s="150">
        <f t="shared" si="5"/>
        <v>0</v>
      </c>
      <c r="BG138" s="150">
        <f t="shared" si="6"/>
        <v>0</v>
      </c>
      <c r="BH138" s="150">
        <f t="shared" si="7"/>
        <v>0</v>
      </c>
      <c r="BI138" s="150">
        <f t="shared" si="8"/>
        <v>0</v>
      </c>
      <c r="BJ138" s="17" t="s">
        <v>83</v>
      </c>
      <c r="BK138" s="150">
        <f t="shared" si="9"/>
        <v>0</v>
      </c>
      <c r="BL138" s="17" t="s">
        <v>107</v>
      </c>
      <c r="BM138" s="149" t="s">
        <v>6298</v>
      </c>
    </row>
    <row r="139" spans="2:65" s="1" customFormat="1" ht="16.5" customHeight="1">
      <c r="B139" s="32"/>
      <c r="C139" s="173" t="s">
        <v>365</v>
      </c>
      <c r="D139" s="173" t="s">
        <v>343</v>
      </c>
      <c r="E139" s="174" t="s">
        <v>6299</v>
      </c>
      <c r="F139" s="175" t="s">
        <v>6300</v>
      </c>
      <c r="G139" s="176" t="s">
        <v>376</v>
      </c>
      <c r="H139" s="177">
        <v>1</v>
      </c>
      <c r="I139" s="178"/>
      <c r="J139" s="179">
        <f t="shared" si="0"/>
        <v>0</v>
      </c>
      <c r="K139" s="175" t="s">
        <v>1</v>
      </c>
      <c r="L139" s="180"/>
      <c r="M139" s="181" t="s">
        <v>1</v>
      </c>
      <c r="N139" s="182" t="s">
        <v>41</v>
      </c>
      <c r="P139" s="147">
        <f t="shared" si="1"/>
        <v>0</v>
      </c>
      <c r="Q139" s="147">
        <v>0</v>
      </c>
      <c r="R139" s="147">
        <f t="shared" si="2"/>
        <v>0</v>
      </c>
      <c r="S139" s="147">
        <v>0</v>
      </c>
      <c r="T139" s="148">
        <f t="shared" si="3"/>
        <v>0</v>
      </c>
      <c r="AR139" s="149" t="s">
        <v>347</v>
      </c>
      <c r="AT139" s="149" t="s">
        <v>343</v>
      </c>
      <c r="AU139" s="149" t="s">
        <v>83</v>
      </c>
      <c r="AY139" s="17" t="s">
        <v>296</v>
      </c>
      <c r="BE139" s="150">
        <f t="shared" si="4"/>
        <v>0</v>
      </c>
      <c r="BF139" s="150">
        <f t="shared" si="5"/>
        <v>0</v>
      </c>
      <c r="BG139" s="150">
        <f t="shared" si="6"/>
        <v>0</v>
      </c>
      <c r="BH139" s="150">
        <f t="shared" si="7"/>
        <v>0</v>
      </c>
      <c r="BI139" s="150">
        <f t="shared" si="8"/>
        <v>0</v>
      </c>
      <c r="BJ139" s="17" t="s">
        <v>83</v>
      </c>
      <c r="BK139" s="150">
        <f t="shared" si="9"/>
        <v>0</v>
      </c>
      <c r="BL139" s="17" t="s">
        <v>107</v>
      </c>
      <c r="BM139" s="149" t="s">
        <v>6301</v>
      </c>
    </row>
    <row r="140" spans="2:65" s="1" customFormat="1" ht="16.5" customHeight="1">
      <c r="B140" s="32"/>
      <c r="C140" s="173" t="s">
        <v>8</v>
      </c>
      <c r="D140" s="173" t="s">
        <v>343</v>
      </c>
      <c r="E140" s="174" t="s">
        <v>6302</v>
      </c>
      <c r="F140" s="175" t="s">
        <v>6303</v>
      </c>
      <c r="G140" s="176" t="s">
        <v>376</v>
      </c>
      <c r="H140" s="177">
        <v>3</v>
      </c>
      <c r="I140" s="178"/>
      <c r="J140" s="179">
        <f t="shared" si="0"/>
        <v>0</v>
      </c>
      <c r="K140" s="175" t="s">
        <v>1</v>
      </c>
      <c r="L140" s="180"/>
      <c r="M140" s="181" t="s">
        <v>1</v>
      </c>
      <c r="N140" s="182" t="s">
        <v>41</v>
      </c>
      <c r="P140" s="147">
        <f t="shared" si="1"/>
        <v>0</v>
      </c>
      <c r="Q140" s="147">
        <v>0</v>
      </c>
      <c r="R140" s="147">
        <f t="shared" si="2"/>
        <v>0</v>
      </c>
      <c r="S140" s="147">
        <v>0</v>
      </c>
      <c r="T140" s="148">
        <f t="shared" si="3"/>
        <v>0</v>
      </c>
      <c r="AR140" s="149" t="s">
        <v>347</v>
      </c>
      <c r="AT140" s="149" t="s">
        <v>343</v>
      </c>
      <c r="AU140" s="149" t="s">
        <v>83</v>
      </c>
      <c r="AY140" s="17" t="s">
        <v>296</v>
      </c>
      <c r="BE140" s="150">
        <f t="shared" si="4"/>
        <v>0</v>
      </c>
      <c r="BF140" s="150">
        <f t="shared" si="5"/>
        <v>0</v>
      </c>
      <c r="BG140" s="150">
        <f t="shared" si="6"/>
        <v>0</v>
      </c>
      <c r="BH140" s="150">
        <f t="shared" si="7"/>
        <v>0</v>
      </c>
      <c r="BI140" s="150">
        <f t="shared" si="8"/>
        <v>0</v>
      </c>
      <c r="BJ140" s="17" t="s">
        <v>83</v>
      </c>
      <c r="BK140" s="150">
        <f t="shared" si="9"/>
        <v>0</v>
      </c>
      <c r="BL140" s="17" t="s">
        <v>107</v>
      </c>
      <c r="BM140" s="149" t="s">
        <v>6304</v>
      </c>
    </row>
    <row r="141" spans="2:65" s="1" customFormat="1" ht="16.5" customHeight="1">
      <c r="B141" s="32"/>
      <c r="C141" s="173" t="s">
        <v>373</v>
      </c>
      <c r="D141" s="173" t="s">
        <v>343</v>
      </c>
      <c r="E141" s="174" t="s">
        <v>6305</v>
      </c>
      <c r="F141" s="175" t="s">
        <v>6306</v>
      </c>
      <c r="G141" s="176" t="s">
        <v>376</v>
      </c>
      <c r="H141" s="177">
        <v>66</v>
      </c>
      <c r="I141" s="178"/>
      <c r="J141" s="179">
        <f t="shared" si="0"/>
        <v>0</v>
      </c>
      <c r="K141" s="175" t="s">
        <v>1</v>
      </c>
      <c r="L141" s="180"/>
      <c r="M141" s="181" t="s">
        <v>1</v>
      </c>
      <c r="N141" s="182" t="s">
        <v>41</v>
      </c>
      <c r="P141" s="147">
        <f t="shared" si="1"/>
        <v>0</v>
      </c>
      <c r="Q141" s="147">
        <v>0</v>
      </c>
      <c r="R141" s="147">
        <f t="shared" si="2"/>
        <v>0</v>
      </c>
      <c r="S141" s="147">
        <v>0</v>
      </c>
      <c r="T141" s="148">
        <f t="shared" si="3"/>
        <v>0</v>
      </c>
      <c r="AR141" s="149" t="s">
        <v>347</v>
      </c>
      <c r="AT141" s="149" t="s">
        <v>343</v>
      </c>
      <c r="AU141" s="149" t="s">
        <v>83</v>
      </c>
      <c r="AY141" s="17" t="s">
        <v>296</v>
      </c>
      <c r="BE141" s="150">
        <f t="shared" si="4"/>
        <v>0</v>
      </c>
      <c r="BF141" s="150">
        <f t="shared" si="5"/>
        <v>0</v>
      </c>
      <c r="BG141" s="150">
        <f t="shared" si="6"/>
        <v>0</v>
      </c>
      <c r="BH141" s="150">
        <f t="shared" si="7"/>
        <v>0</v>
      </c>
      <c r="BI141" s="150">
        <f t="shared" si="8"/>
        <v>0</v>
      </c>
      <c r="BJ141" s="17" t="s">
        <v>83</v>
      </c>
      <c r="BK141" s="150">
        <f t="shared" si="9"/>
        <v>0</v>
      </c>
      <c r="BL141" s="17" t="s">
        <v>107</v>
      </c>
      <c r="BM141" s="149" t="s">
        <v>6307</v>
      </c>
    </row>
    <row r="142" spans="2:65" s="1" customFormat="1" ht="24.2" customHeight="1">
      <c r="B142" s="32"/>
      <c r="C142" s="173" t="s">
        <v>379</v>
      </c>
      <c r="D142" s="173" t="s">
        <v>343</v>
      </c>
      <c r="E142" s="174" t="s">
        <v>6308</v>
      </c>
      <c r="F142" s="175" t="s">
        <v>6309</v>
      </c>
      <c r="G142" s="176" t="s">
        <v>376</v>
      </c>
      <c r="H142" s="177">
        <v>12</v>
      </c>
      <c r="I142" s="178"/>
      <c r="J142" s="179">
        <f t="shared" si="0"/>
        <v>0</v>
      </c>
      <c r="K142" s="175" t="s">
        <v>1</v>
      </c>
      <c r="L142" s="180"/>
      <c r="M142" s="181" t="s">
        <v>1</v>
      </c>
      <c r="N142" s="182" t="s">
        <v>41</v>
      </c>
      <c r="P142" s="147">
        <f t="shared" si="1"/>
        <v>0</v>
      </c>
      <c r="Q142" s="147">
        <v>0</v>
      </c>
      <c r="R142" s="147">
        <f t="shared" si="2"/>
        <v>0</v>
      </c>
      <c r="S142" s="147">
        <v>0</v>
      </c>
      <c r="T142" s="148">
        <f t="shared" si="3"/>
        <v>0</v>
      </c>
      <c r="AR142" s="149" t="s">
        <v>347</v>
      </c>
      <c r="AT142" s="149" t="s">
        <v>343</v>
      </c>
      <c r="AU142" s="149" t="s">
        <v>83</v>
      </c>
      <c r="AY142" s="17" t="s">
        <v>296</v>
      </c>
      <c r="BE142" s="150">
        <f t="shared" si="4"/>
        <v>0</v>
      </c>
      <c r="BF142" s="150">
        <f t="shared" si="5"/>
        <v>0</v>
      </c>
      <c r="BG142" s="150">
        <f t="shared" si="6"/>
        <v>0</v>
      </c>
      <c r="BH142" s="150">
        <f t="shared" si="7"/>
        <v>0</v>
      </c>
      <c r="BI142" s="150">
        <f t="shared" si="8"/>
        <v>0</v>
      </c>
      <c r="BJ142" s="17" t="s">
        <v>83</v>
      </c>
      <c r="BK142" s="150">
        <f t="shared" si="9"/>
        <v>0</v>
      </c>
      <c r="BL142" s="17" t="s">
        <v>107</v>
      </c>
      <c r="BM142" s="149" t="s">
        <v>6310</v>
      </c>
    </row>
    <row r="143" spans="2:65" s="1" customFormat="1" ht="16.5" customHeight="1">
      <c r="B143" s="32"/>
      <c r="C143" s="173" t="s">
        <v>385</v>
      </c>
      <c r="D143" s="173" t="s">
        <v>343</v>
      </c>
      <c r="E143" s="174" t="s">
        <v>6311</v>
      </c>
      <c r="F143" s="175" t="s">
        <v>6312</v>
      </c>
      <c r="G143" s="176" t="s">
        <v>376</v>
      </c>
      <c r="H143" s="177">
        <v>27</v>
      </c>
      <c r="I143" s="178"/>
      <c r="J143" s="179">
        <f t="shared" si="0"/>
        <v>0</v>
      </c>
      <c r="K143" s="175" t="s">
        <v>1</v>
      </c>
      <c r="L143" s="180"/>
      <c r="M143" s="181" t="s">
        <v>1</v>
      </c>
      <c r="N143" s="182" t="s">
        <v>41</v>
      </c>
      <c r="P143" s="147">
        <f t="shared" si="1"/>
        <v>0</v>
      </c>
      <c r="Q143" s="147">
        <v>0</v>
      </c>
      <c r="R143" s="147">
        <f t="shared" si="2"/>
        <v>0</v>
      </c>
      <c r="S143" s="147">
        <v>0</v>
      </c>
      <c r="T143" s="148">
        <f t="shared" si="3"/>
        <v>0</v>
      </c>
      <c r="AR143" s="149" t="s">
        <v>347</v>
      </c>
      <c r="AT143" s="149" t="s">
        <v>343</v>
      </c>
      <c r="AU143" s="149" t="s">
        <v>83</v>
      </c>
      <c r="AY143" s="17" t="s">
        <v>296</v>
      </c>
      <c r="BE143" s="150">
        <f t="shared" si="4"/>
        <v>0</v>
      </c>
      <c r="BF143" s="150">
        <f t="shared" si="5"/>
        <v>0</v>
      </c>
      <c r="BG143" s="150">
        <f t="shared" si="6"/>
        <v>0</v>
      </c>
      <c r="BH143" s="150">
        <f t="shared" si="7"/>
        <v>0</v>
      </c>
      <c r="BI143" s="150">
        <f t="shared" si="8"/>
        <v>0</v>
      </c>
      <c r="BJ143" s="17" t="s">
        <v>83</v>
      </c>
      <c r="BK143" s="150">
        <f t="shared" si="9"/>
        <v>0</v>
      </c>
      <c r="BL143" s="17" t="s">
        <v>107</v>
      </c>
      <c r="BM143" s="149" t="s">
        <v>6313</v>
      </c>
    </row>
    <row r="144" spans="2:65" s="1" customFormat="1" ht="21.75" customHeight="1">
      <c r="B144" s="32"/>
      <c r="C144" s="173" t="s">
        <v>378</v>
      </c>
      <c r="D144" s="173" t="s">
        <v>343</v>
      </c>
      <c r="E144" s="174" t="s">
        <v>6314</v>
      </c>
      <c r="F144" s="175" t="s">
        <v>6315</v>
      </c>
      <c r="G144" s="176" t="s">
        <v>376</v>
      </c>
      <c r="H144" s="177">
        <v>14</v>
      </c>
      <c r="I144" s="178"/>
      <c r="J144" s="179">
        <f t="shared" si="0"/>
        <v>0</v>
      </c>
      <c r="K144" s="175" t="s">
        <v>1</v>
      </c>
      <c r="L144" s="180"/>
      <c r="M144" s="181" t="s">
        <v>1</v>
      </c>
      <c r="N144" s="182" t="s">
        <v>41</v>
      </c>
      <c r="P144" s="147">
        <f t="shared" si="1"/>
        <v>0</v>
      </c>
      <c r="Q144" s="147">
        <v>0</v>
      </c>
      <c r="R144" s="147">
        <f t="shared" si="2"/>
        <v>0</v>
      </c>
      <c r="S144" s="147">
        <v>0</v>
      </c>
      <c r="T144" s="148">
        <f t="shared" si="3"/>
        <v>0</v>
      </c>
      <c r="AR144" s="149" t="s">
        <v>347</v>
      </c>
      <c r="AT144" s="149" t="s">
        <v>343</v>
      </c>
      <c r="AU144" s="149" t="s">
        <v>83</v>
      </c>
      <c r="AY144" s="17" t="s">
        <v>296</v>
      </c>
      <c r="BE144" s="150">
        <f t="shared" si="4"/>
        <v>0</v>
      </c>
      <c r="BF144" s="150">
        <f t="shared" si="5"/>
        <v>0</v>
      </c>
      <c r="BG144" s="150">
        <f t="shared" si="6"/>
        <v>0</v>
      </c>
      <c r="BH144" s="150">
        <f t="shared" si="7"/>
        <v>0</v>
      </c>
      <c r="BI144" s="150">
        <f t="shared" si="8"/>
        <v>0</v>
      </c>
      <c r="BJ144" s="17" t="s">
        <v>83</v>
      </c>
      <c r="BK144" s="150">
        <f t="shared" si="9"/>
        <v>0</v>
      </c>
      <c r="BL144" s="17" t="s">
        <v>107</v>
      </c>
      <c r="BM144" s="149" t="s">
        <v>6316</v>
      </c>
    </row>
    <row r="145" spans="2:65" s="1" customFormat="1" ht="33" customHeight="1">
      <c r="B145" s="32"/>
      <c r="C145" s="173" t="s">
        <v>393</v>
      </c>
      <c r="D145" s="173" t="s">
        <v>343</v>
      </c>
      <c r="E145" s="174" t="s">
        <v>6317</v>
      </c>
      <c r="F145" s="175" t="s">
        <v>6318</v>
      </c>
      <c r="G145" s="176" t="s">
        <v>376</v>
      </c>
      <c r="H145" s="177">
        <v>1</v>
      </c>
      <c r="I145" s="178"/>
      <c r="J145" s="179">
        <f t="shared" si="0"/>
        <v>0</v>
      </c>
      <c r="K145" s="175" t="s">
        <v>1</v>
      </c>
      <c r="L145" s="180"/>
      <c r="M145" s="181" t="s">
        <v>1</v>
      </c>
      <c r="N145" s="182" t="s">
        <v>41</v>
      </c>
      <c r="P145" s="147">
        <f t="shared" si="1"/>
        <v>0</v>
      </c>
      <c r="Q145" s="147">
        <v>0</v>
      </c>
      <c r="R145" s="147">
        <f t="shared" si="2"/>
        <v>0</v>
      </c>
      <c r="S145" s="147">
        <v>0</v>
      </c>
      <c r="T145" s="148">
        <f t="shared" si="3"/>
        <v>0</v>
      </c>
      <c r="AR145" s="149" t="s">
        <v>347</v>
      </c>
      <c r="AT145" s="149" t="s">
        <v>343</v>
      </c>
      <c r="AU145" s="149" t="s">
        <v>83</v>
      </c>
      <c r="AY145" s="17" t="s">
        <v>296</v>
      </c>
      <c r="BE145" s="150">
        <f t="shared" si="4"/>
        <v>0</v>
      </c>
      <c r="BF145" s="150">
        <f t="shared" si="5"/>
        <v>0</v>
      </c>
      <c r="BG145" s="150">
        <f t="shared" si="6"/>
        <v>0</v>
      </c>
      <c r="BH145" s="150">
        <f t="shared" si="7"/>
        <v>0</v>
      </c>
      <c r="BI145" s="150">
        <f t="shared" si="8"/>
        <v>0</v>
      </c>
      <c r="BJ145" s="17" t="s">
        <v>83</v>
      </c>
      <c r="BK145" s="150">
        <f t="shared" si="9"/>
        <v>0</v>
      </c>
      <c r="BL145" s="17" t="s">
        <v>107</v>
      </c>
      <c r="BM145" s="149" t="s">
        <v>6319</v>
      </c>
    </row>
    <row r="146" spans="2:65" s="1" customFormat="1" ht="16.5" customHeight="1">
      <c r="B146" s="32"/>
      <c r="C146" s="173" t="s">
        <v>397</v>
      </c>
      <c r="D146" s="173" t="s">
        <v>343</v>
      </c>
      <c r="E146" s="174" t="s">
        <v>6320</v>
      </c>
      <c r="F146" s="175" t="s">
        <v>6321</v>
      </c>
      <c r="G146" s="176" t="s">
        <v>376</v>
      </c>
      <c r="H146" s="177">
        <v>1</v>
      </c>
      <c r="I146" s="178"/>
      <c r="J146" s="179">
        <f t="shared" si="0"/>
        <v>0</v>
      </c>
      <c r="K146" s="175" t="s">
        <v>1</v>
      </c>
      <c r="L146" s="180"/>
      <c r="M146" s="181" t="s">
        <v>1</v>
      </c>
      <c r="N146" s="182" t="s">
        <v>41</v>
      </c>
      <c r="P146" s="147">
        <f t="shared" si="1"/>
        <v>0</v>
      </c>
      <c r="Q146" s="147">
        <v>0</v>
      </c>
      <c r="R146" s="147">
        <f t="shared" si="2"/>
        <v>0</v>
      </c>
      <c r="S146" s="147">
        <v>0</v>
      </c>
      <c r="T146" s="148">
        <f t="shared" si="3"/>
        <v>0</v>
      </c>
      <c r="AR146" s="149" t="s">
        <v>347</v>
      </c>
      <c r="AT146" s="149" t="s">
        <v>343</v>
      </c>
      <c r="AU146" s="149" t="s">
        <v>83</v>
      </c>
      <c r="AY146" s="17" t="s">
        <v>296</v>
      </c>
      <c r="BE146" s="150">
        <f t="shared" si="4"/>
        <v>0</v>
      </c>
      <c r="BF146" s="150">
        <f t="shared" si="5"/>
        <v>0</v>
      </c>
      <c r="BG146" s="150">
        <f t="shared" si="6"/>
        <v>0</v>
      </c>
      <c r="BH146" s="150">
        <f t="shared" si="7"/>
        <v>0</v>
      </c>
      <c r="BI146" s="150">
        <f t="shared" si="8"/>
        <v>0</v>
      </c>
      <c r="BJ146" s="17" t="s">
        <v>83</v>
      </c>
      <c r="BK146" s="150">
        <f t="shared" si="9"/>
        <v>0</v>
      </c>
      <c r="BL146" s="17" t="s">
        <v>107</v>
      </c>
      <c r="BM146" s="149" t="s">
        <v>6322</v>
      </c>
    </row>
    <row r="147" spans="2:65" s="1" customFormat="1" ht="24.2" customHeight="1">
      <c r="B147" s="32"/>
      <c r="C147" s="173" t="s">
        <v>402</v>
      </c>
      <c r="D147" s="173" t="s">
        <v>343</v>
      </c>
      <c r="E147" s="174" t="s">
        <v>5900</v>
      </c>
      <c r="F147" s="175" t="s">
        <v>5901</v>
      </c>
      <c r="G147" s="176" t="s">
        <v>376</v>
      </c>
      <c r="H147" s="177">
        <v>120</v>
      </c>
      <c r="I147" s="178"/>
      <c r="J147" s="179">
        <f t="shared" si="0"/>
        <v>0</v>
      </c>
      <c r="K147" s="175" t="s">
        <v>302</v>
      </c>
      <c r="L147" s="180"/>
      <c r="M147" s="181" t="s">
        <v>1</v>
      </c>
      <c r="N147" s="182" t="s">
        <v>41</v>
      </c>
      <c r="P147" s="147">
        <f t="shared" si="1"/>
        <v>0</v>
      </c>
      <c r="Q147" s="147">
        <v>5.0000000000000002E-5</v>
      </c>
      <c r="R147" s="147">
        <f t="shared" si="2"/>
        <v>6.0000000000000001E-3</v>
      </c>
      <c r="S147" s="147">
        <v>0</v>
      </c>
      <c r="T147" s="148">
        <f t="shared" si="3"/>
        <v>0</v>
      </c>
      <c r="AR147" s="149" t="s">
        <v>347</v>
      </c>
      <c r="AT147" s="149" t="s">
        <v>343</v>
      </c>
      <c r="AU147" s="149" t="s">
        <v>83</v>
      </c>
      <c r="AY147" s="17" t="s">
        <v>296</v>
      </c>
      <c r="BE147" s="150">
        <f t="shared" si="4"/>
        <v>0</v>
      </c>
      <c r="BF147" s="150">
        <f t="shared" si="5"/>
        <v>0</v>
      </c>
      <c r="BG147" s="150">
        <f t="shared" si="6"/>
        <v>0</v>
      </c>
      <c r="BH147" s="150">
        <f t="shared" si="7"/>
        <v>0</v>
      </c>
      <c r="BI147" s="150">
        <f t="shared" si="8"/>
        <v>0</v>
      </c>
      <c r="BJ147" s="17" t="s">
        <v>83</v>
      </c>
      <c r="BK147" s="150">
        <f t="shared" si="9"/>
        <v>0</v>
      </c>
      <c r="BL147" s="17" t="s">
        <v>107</v>
      </c>
      <c r="BM147" s="149" t="s">
        <v>6323</v>
      </c>
    </row>
    <row r="148" spans="2:65" s="1" customFormat="1" ht="24.2" customHeight="1">
      <c r="B148" s="32"/>
      <c r="C148" s="173" t="s">
        <v>409</v>
      </c>
      <c r="D148" s="173" t="s">
        <v>343</v>
      </c>
      <c r="E148" s="174" t="s">
        <v>5903</v>
      </c>
      <c r="F148" s="175" t="s">
        <v>5904</v>
      </c>
      <c r="G148" s="176" t="s">
        <v>376</v>
      </c>
      <c r="H148" s="177">
        <v>120</v>
      </c>
      <c r="I148" s="178"/>
      <c r="J148" s="179">
        <f t="shared" si="0"/>
        <v>0</v>
      </c>
      <c r="K148" s="175" t="s">
        <v>302</v>
      </c>
      <c r="L148" s="180"/>
      <c r="M148" s="181" t="s">
        <v>1</v>
      </c>
      <c r="N148" s="182" t="s">
        <v>41</v>
      </c>
      <c r="P148" s="147">
        <f t="shared" si="1"/>
        <v>0</v>
      </c>
      <c r="Q148" s="147">
        <v>1.0000000000000001E-5</v>
      </c>
      <c r="R148" s="147">
        <f t="shared" si="2"/>
        <v>1.2000000000000001E-3</v>
      </c>
      <c r="S148" s="147">
        <v>0</v>
      </c>
      <c r="T148" s="148">
        <f t="shared" si="3"/>
        <v>0</v>
      </c>
      <c r="AR148" s="149" t="s">
        <v>347</v>
      </c>
      <c r="AT148" s="149" t="s">
        <v>343</v>
      </c>
      <c r="AU148" s="149" t="s">
        <v>83</v>
      </c>
      <c r="AY148" s="17" t="s">
        <v>296</v>
      </c>
      <c r="BE148" s="150">
        <f t="shared" si="4"/>
        <v>0</v>
      </c>
      <c r="BF148" s="150">
        <f t="shared" si="5"/>
        <v>0</v>
      </c>
      <c r="BG148" s="150">
        <f t="shared" si="6"/>
        <v>0</v>
      </c>
      <c r="BH148" s="150">
        <f t="shared" si="7"/>
        <v>0</v>
      </c>
      <c r="BI148" s="150">
        <f t="shared" si="8"/>
        <v>0</v>
      </c>
      <c r="BJ148" s="17" t="s">
        <v>83</v>
      </c>
      <c r="BK148" s="150">
        <f t="shared" si="9"/>
        <v>0</v>
      </c>
      <c r="BL148" s="17" t="s">
        <v>107</v>
      </c>
      <c r="BM148" s="149" t="s">
        <v>6324</v>
      </c>
    </row>
    <row r="149" spans="2:65" s="11" customFormat="1" ht="25.9" customHeight="1">
      <c r="B149" s="126"/>
      <c r="D149" s="127" t="s">
        <v>75</v>
      </c>
      <c r="E149" s="128" t="s">
        <v>5730</v>
      </c>
      <c r="F149" s="128" t="s">
        <v>5915</v>
      </c>
      <c r="I149" s="129"/>
      <c r="J149" s="130">
        <f>BK149</f>
        <v>0</v>
      </c>
      <c r="L149" s="126"/>
      <c r="M149" s="131"/>
      <c r="P149" s="132">
        <f>SUM(P150:P174)</f>
        <v>0</v>
      </c>
      <c r="R149" s="132">
        <f>SUM(R150:R174)</f>
        <v>0</v>
      </c>
      <c r="T149" s="133">
        <f>SUM(T150:T174)</f>
        <v>0</v>
      </c>
      <c r="AR149" s="127" t="s">
        <v>83</v>
      </c>
      <c r="AT149" s="134" t="s">
        <v>75</v>
      </c>
      <c r="AU149" s="134" t="s">
        <v>76</v>
      </c>
      <c r="AY149" s="127" t="s">
        <v>296</v>
      </c>
      <c r="BK149" s="135">
        <f>SUM(BK150:BK174)</f>
        <v>0</v>
      </c>
    </row>
    <row r="150" spans="2:65" s="1" customFormat="1" ht="21.75" customHeight="1">
      <c r="B150" s="32"/>
      <c r="C150" s="138" t="s">
        <v>7</v>
      </c>
      <c r="D150" s="138" t="s">
        <v>298</v>
      </c>
      <c r="E150" s="139" t="s">
        <v>6325</v>
      </c>
      <c r="F150" s="140" t="s">
        <v>6326</v>
      </c>
      <c r="G150" s="141" t="s">
        <v>376</v>
      </c>
      <c r="H150" s="142">
        <v>14</v>
      </c>
      <c r="I150" s="143"/>
      <c r="J150" s="144">
        <f t="shared" ref="J150:J174" si="10">ROUND(I150*H150,2)</f>
        <v>0</v>
      </c>
      <c r="K150" s="140" t="s">
        <v>302</v>
      </c>
      <c r="L150" s="32"/>
      <c r="M150" s="145" t="s">
        <v>1</v>
      </c>
      <c r="N150" s="146" t="s">
        <v>41</v>
      </c>
      <c r="P150" s="147">
        <f t="shared" ref="P150:P174" si="11">O150*H150</f>
        <v>0</v>
      </c>
      <c r="Q150" s="147">
        <v>0</v>
      </c>
      <c r="R150" s="147">
        <f t="shared" ref="R150:R174" si="12">Q150*H150</f>
        <v>0</v>
      </c>
      <c r="S150" s="147">
        <v>0</v>
      </c>
      <c r="T150" s="148">
        <f t="shared" ref="T150:T174" si="13">S150*H150</f>
        <v>0</v>
      </c>
      <c r="AR150" s="149" t="s">
        <v>378</v>
      </c>
      <c r="AT150" s="149" t="s">
        <v>298</v>
      </c>
      <c r="AU150" s="149" t="s">
        <v>83</v>
      </c>
      <c r="AY150" s="17" t="s">
        <v>296</v>
      </c>
      <c r="BE150" s="150">
        <f t="shared" ref="BE150:BE174" si="14">IF(N150="základní",J150,0)</f>
        <v>0</v>
      </c>
      <c r="BF150" s="150">
        <f t="shared" ref="BF150:BF174" si="15">IF(N150="snížená",J150,0)</f>
        <v>0</v>
      </c>
      <c r="BG150" s="150">
        <f t="shared" ref="BG150:BG174" si="16">IF(N150="zákl. přenesená",J150,0)</f>
        <v>0</v>
      </c>
      <c r="BH150" s="150">
        <f t="shared" ref="BH150:BH174" si="17">IF(N150="sníž. přenesená",J150,0)</f>
        <v>0</v>
      </c>
      <c r="BI150" s="150">
        <f t="shared" ref="BI150:BI174" si="18">IF(N150="nulová",J150,0)</f>
        <v>0</v>
      </c>
      <c r="BJ150" s="17" t="s">
        <v>83</v>
      </c>
      <c r="BK150" s="150">
        <f t="shared" ref="BK150:BK174" si="19">ROUND(I150*H150,2)</f>
        <v>0</v>
      </c>
      <c r="BL150" s="17" t="s">
        <v>378</v>
      </c>
      <c r="BM150" s="149" t="s">
        <v>6327</v>
      </c>
    </row>
    <row r="151" spans="2:65" s="1" customFormat="1" ht="16.5" customHeight="1">
      <c r="B151" s="32"/>
      <c r="C151" s="138" t="s">
        <v>422</v>
      </c>
      <c r="D151" s="138" t="s">
        <v>298</v>
      </c>
      <c r="E151" s="139" t="s">
        <v>6328</v>
      </c>
      <c r="F151" s="140" t="s">
        <v>6329</v>
      </c>
      <c r="G151" s="141" t="s">
        <v>376</v>
      </c>
      <c r="H151" s="142">
        <v>14</v>
      </c>
      <c r="I151" s="143"/>
      <c r="J151" s="144">
        <f t="shared" si="10"/>
        <v>0</v>
      </c>
      <c r="K151" s="140" t="s">
        <v>302</v>
      </c>
      <c r="L151" s="32"/>
      <c r="M151" s="145" t="s">
        <v>1</v>
      </c>
      <c r="N151" s="146" t="s">
        <v>41</v>
      </c>
      <c r="P151" s="147">
        <f t="shared" si="11"/>
        <v>0</v>
      </c>
      <c r="Q151" s="147">
        <v>0</v>
      </c>
      <c r="R151" s="147">
        <f t="shared" si="12"/>
        <v>0</v>
      </c>
      <c r="S151" s="147">
        <v>0</v>
      </c>
      <c r="T151" s="148">
        <f t="shared" si="13"/>
        <v>0</v>
      </c>
      <c r="AR151" s="149" t="s">
        <v>378</v>
      </c>
      <c r="AT151" s="149" t="s">
        <v>298</v>
      </c>
      <c r="AU151" s="149" t="s">
        <v>83</v>
      </c>
      <c r="AY151" s="17" t="s">
        <v>296</v>
      </c>
      <c r="BE151" s="150">
        <f t="shared" si="14"/>
        <v>0</v>
      </c>
      <c r="BF151" s="150">
        <f t="shared" si="15"/>
        <v>0</v>
      </c>
      <c r="BG151" s="150">
        <f t="shared" si="16"/>
        <v>0</v>
      </c>
      <c r="BH151" s="150">
        <f t="shared" si="17"/>
        <v>0</v>
      </c>
      <c r="BI151" s="150">
        <f t="shared" si="18"/>
        <v>0</v>
      </c>
      <c r="BJ151" s="17" t="s">
        <v>83</v>
      </c>
      <c r="BK151" s="150">
        <f t="shared" si="19"/>
        <v>0</v>
      </c>
      <c r="BL151" s="17" t="s">
        <v>378</v>
      </c>
      <c r="BM151" s="149" t="s">
        <v>6330</v>
      </c>
    </row>
    <row r="152" spans="2:65" s="1" customFormat="1" ht="16.5" customHeight="1">
      <c r="B152" s="32"/>
      <c r="C152" s="138" t="s">
        <v>427</v>
      </c>
      <c r="D152" s="138" t="s">
        <v>298</v>
      </c>
      <c r="E152" s="139" t="s">
        <v>6331</v>
      </c>
      <c r="F152" s="140" t="s">
        <v>6332</v>
      </c>
      <c r="G152" s="141" t="s">
        <v>376</v>
      </c>
      <c r="H152" s="142">
        <v>12</v>
      </c>
      <c r="I152" s="143"/>
      <c r="J152" s="144">
        <f t="shared" si="10"/>
        <v>0</v>
      </c>
      <c r="K152" s="140" t="s">
        <v>302</v>
      </c>
      <c r="L152" s="32"/>
      <c r="M152" s="145" t="s">
        <v>1</v>
      </c>
      <c r="N152" s="146" t="s">
        <v>41</v>
      </c>
      <c r="P152" s="147">
        <f t="shared" si="11"/>
        <v>0</v>
      </c>
      <c r="Q152" s="147">
        <v>0</v>
      </c>
      <c r="R152" s="147">
        <f t="shared" si="12"/>
        <v>0</v>
      </c>
      <c r="S152" s="147">
        <v>0</v>
      </c>
      <c r="T152" s="148">
        <f t="shared" si="13"/>
        <v>0</v>
      </c>
      <c r="AR152" s="149" t="s">
        <v>378</v>
      </c>
      <c r="AT152" s="149" t="s">
        <v>298</v>
      </c>
      <c r="AU152" s="149" t="s">
        <v>83</v>
      </c>
      <c r="AY152" s="17" t="s">
        <v>296</v>
      </c>
      <c r="BE152" s="150">
        <f t="shared" si="14"/>
        <v>0</v>
      </c>
      <c r="BF152" s="150">
        <f t="shared" si="15"/>
        <v>0</v>
      </c>
      <c r="BG152" s="150">
        <f t="shared" si="16"/>
        <v>0</v>
      </c>
      <c r="BH152" s="150">
        <f t="shared" si="17"/>
        <v>0</v>
      </c>
      <c r="BI152" s="150">
        <f t="shared" si="18"/>
        <v>0</v>
      </c>
      <c r="BJ152" s="17" t="s">
        <v>83</v>
      </c>
      <c r="BK152" s="150">
        <f t="shared" si="19"/>
        <v>0</v>
      </c>
      <c r="BL152" s="17" t="s">
        <v>378</v>
      </c>
      <c r="BM152" s="149" t="s">
        <v>6333</v>
      </c>
    </row>
    <row r="153" spans="2:65" s="1" customFormat="1" ht="16.5" customHeight="1">
      <c r="B153" s="32"/>
      <c r="C153" s="138" t="s">
        <v>432</v>
      </c>
      <c r="D153" s="138" t="s">
        <v>298</v>
      </c>
      <c r="E153" s="139" t="s">
        <v>6334</v>
      </c>
      <c r="F153" s="140" t="s">
        <v>6335</v>
      </c>
      <c r="G153" s="141" t="s">
        <v>376</v>
      </c>
      <c r="H153" s="142">
        <v>1</v>
      </c>
      <c r="I153" s="143"/>
      <c r="J153" s="144">
        <f t="shared" si="10"/>
        <v>0</v>
      </c>
      <c r="K153" s="140" t="s">
        <v>302</v>
      </c>
      <c r="L153" s="32"/>
      <c r="M153" s="145" t="s">
        <v>1</v>
      </c>
      <c r="N153" s="146" t="s">
        <v>41</v>
      </c>
      <c r="P153" s="147">
        <f t="shared" si="11"/>
        <v>0</v>
      </c>
      <c r="Q153" s="147">
        <v>0</v>
      </c>
      <c r="R153" s="147">
        <f t="shared" si="12"/>
        <v>0</v>
      </c>
      <c r="S153" s="147">
        <v>0</v>
      </c>
      <c r="T153" s="148">
        <f t="shared" si="13"/>
        <v>0</v>
      </c>
      <c r="AR153" s="149" t="s">
        <v>378</v>
      </c>
      <c r="AT153" s="149" t="s">
        <v>298</v>
      </c>
      <c r="AU153" s="149" t="s">
        <v>83</v>
      </c>
      <c r="AY153" s="17" t="s">
        <v>296</v>
      </c>
      <c r="BE153" s="150">
        <f t="shared" si="14"/>
        <v>0</v>
      </c>
      <c r="BF153" s="150">
        <f t="shared" si="15"/>
        <v>0</v>
      </c>
      <c r="BG153" s="150">
        <f t="shared" si="16"/>
        <v>0</v>
      </c>
      <c r="BH153" s="150">
        <f t="shared" si="17"/>
        <v>0</v>
      </c>
      <c r="BI153" s="150">
        <f t="shared" si="18"/>
        <v>0</v>
      </c>
      <c r="BJ153" s="17" t="s">
        <v>83</v>
      </c>
      <c r="BK153" s="150">
        <f t="shared" si="19"/>
        <v>0</v>
      </c>
      <c r="BL153" s="17" t="s">
        <v>378</v>
      </c>
      <c r="BM153" s="149" t="s">
        <v>6336</v>
      </c>
    </row>
    <row r="154" spans="2:65" s="1" customFormat="1" ht="16.5" customHeight="1">
      <c r="B154" s="32"/>
      <c r="C154" s="138" t="s">
        <v>445</v>
      </c>
      <c r="D154" s="138" t="s">
        <v>298</v>
      </c>
      <c r="E154" s="139" t="s">
        <v>6337</v>
      </c>
      <c r="F154" s="140" t="s">
        <v>6338</v>
      </c>
      <c r="G154" s="141" t="s">
        <v>376</v>
      </c>
      <c r="H154" s="142">
        <v>35</v>
      </c>
      <c r="I154" s="143"/>
      <c r="J154" s="144">
        <f t="shared" si="10"/>
        <v>0</v>
      </c>
      <c r="K154" s="140" t="s">
        <v>302</v>
      </c>
      <c r="L154" s="32"/>
      <c r="M154" s="145" t="s">
        <v>1</v>
      </c>
      <c r="N154" s="146" t="s">
        <v>41</v>
      </c>
      <c r="P154" s="147">
        <f t="shared" si="11"/>
        <v>0</v>
      </c>
      <c r="Q154" s="147">
        <v>0</v>
      </c>
      <c r="R154" s="147">
        <f t="shared" si="12"/>
        <v>0</v>
      </c>
      <c r="S154" s="147">
        <v>0</v>
      </c>
      <c r="T154" s="148">
        <f t="shared" si="13"/>
        <v>0</v>
      </c>
      <c r="AR154" s="149" t="s">
        <v>378</v>
      </c>
      <c r="AT154" s="149" t="s">
        <v>298</v>
      </c>
      <c r="AU154" s="149" t="s">
        <v>83</v>
      </c>
      <c r="AY154" s="17" t="s">
        <v>296</v>
      </c>
      <c r="BE154" s="150">
        <f t="shared" si="14"/>
        <v>0</v>
      </c>
      <c r="BF154" s="150">
        <f t="shared" si="15"/>
        <v>0</v>
      </c>
      <c r="BG154" s="150">
        <f t="shared" si="16"/>
        <v>0</v>
      </c>
      <c r="BH154" s="150">
        <f t="shared" si="17"/>
        <v>0</v>
      </c>
      <c r="BI154" s="150">
        <f t="shared" si="18"/>
        <v>0</v>
      </c>
      <c r="BJ154" s="17" t="s">
        <v>83</v>
      </c>
      <c r="BK154" s="150">
        <f t="shared" si="19"/>
        <v>0</v>
      </c>
      <c r="BL154" s="17" t="s">
        <v>378</v>
      </c>
      <c r="BM154" s="149" t="s">
        <v>6339</v>
      </c>
    </row>
    <row r="155" spans="2:65" s="1" customFormat="1" ht="16.5" customHeight="1">
      <c r="B155" s="32"/>
      <c r="C155" s="138" t="s">
        <v>451</v>
      </c>
      <c r="D155" s="138" t="s">
        <v>298</v>
      </c>
      <c r="E155" s="139" t="s">
        <v>6340</v>
      </c>
      <c r="F155" s="140" t="s">
        <v>6341</v>
      </c>
      <c r="G155" s="141" t="s">
        <v>376</v>
      </c>
      <c r="H155" s="142">
        <v>35</v>
      </c>
      <c r="I155" s="143"/>
      <c r="J155" s="144">
        <f t="shared" si="10"/>
        <v>0</v>
      </c>
      <c r="K155" s="140" t="s">
        <v>302</v>
      </c>
      <c r="L155" s="32"/>
      <c r="M155" s="145" t="s">
        <v>1</v>
      </c>
      <c r="N155" s="146" t="s">
        <v>41</v>
      </c>
      <c r="P155" s="147">
        <f t="shared" si="11"/>
        <v>0</v>
      </c>
      <c r="Q155" s="147">
        <v>0</v>
      </c>
      <c r="R155" s="147">
        <f t="shared" si="12"/>
        <v>0</v>
      </c>
      <c r="S155" s="147">
        <v>0</v>
      </c>
      <c r="T155" s="148">
        <f t="shared" si="13"/>
        <v>0</v>
      </c>
      <c r="AR155" s="149" t="s">
        <v>378</v>
      </c>
      <c r="AT155" s="149" t="s">
        <v>298</v>
      </c>
      <c r="AU155" s="149" t="s">
        <v>83</v>
      </c>
      <c r="AY155" s="17" t="s">
        <v>296</v>
      </c>
      <c r="BE155" s="150">
        <f t="shared" si="14"/>
        <v>0</v>
      </c>
      <c r="BF155" s="150">
        <f t="shared" si="15"/>
        <v>0</v>
      </c>
      <c r="BG155" s="150">
        <f t="shared" si="16"/>
        <v>0</v>
      </c>
      <c r="BH155" s="150">
        <f t="shared" si="17"/>
        <v>0</v>
      </c>
      <c r="BI155" s="150">
        <f t="shared" si="18"/>
        <v>0</v>
      </c>
      <c r="BJ155" s="17" t="s">
        <v>83</v>
      </c>
      <c r="BK155" s="150">
        <f t="shared" si="19"/>
        <v>0</v>
      </c>
      <c r="BL155" s="17" t="s">
        <v>378</v>
      </c>
      <c r="BM155" s="149" t="s">
        <v>6342</v>
      </c>
    </row>
    <row r="156" spans="2:65" s="1" customFormat="1" ht="16.5" customHeight="1">
      <c r="B156" s="32"/>
      <c r="C156" s="138" t="s">
        <v>457</v>
      </c>
      <c r="D156" s="138" t="s">
        <v>298</v>
      </c>
      <c r="E156" s="139" t="s">
        <v>3302</v>
      </c>
      <c r="F156" s="140" t="s">
        <v>5757</v>
      </c>
      <c r="G156" s="141" t="s">
        <v>376</v>
      </c>
      <c r="H156" s="142">
        <v>93</v>
      </c>
      <c r="I156" s="143"/>
      <c r="J156" s="144">
        <f t="shared" si="10"/>
        <v>0</v>
      </c>
      <c r="K156" s="140" t="s">
        <v>302</v>
      </c>
      <c r="L156" s="32"/>
      <c r="M156" s="145" t="s">
        <v>1</v>
      </c>
      <c r="N156" s="146" t="s">
        <v>41</v>
      </c>
      <c r="P156" s="147">
        <f t="shared" si="11"/>
        <v>0</v>
      </c>
      <c r="Q156" s="147">
        <v>0</v>
      </c>
      <c r="R156" s="147">
        <f t="shared" si="12"/>
        <v>0</v>
      </c>
      <c r="S156" s="147">
        <v>0</v>
      </c>
      <c r="T156" s="148">
        <f t="shared" si="13"/>
        <v>0</v>
      </c>
      <c r="AR156" s="149" t="s">
        <v>378</v>
      </c>
      <c r="AT156" s="149" t="s">
        <v>298</v>
      </c>
      <c r="AU156" s="149" t="s">
        <v>83</v>
      </c>
      <c r="AY156" s="17" t="s">
        <v>296</v>
      </c>
      <c r="BE156" s="150">
        <f t="shared" si="14"/>
        <v>0</v>
      </c>
      <c r="BF156" s="150">
        <f t="shared" si="15"/>
        <v>0</v>
      </c>
      <c r="BG156" s="150">
        <f t="shared" si="16"/>
        <v>0</v>
      </c>
      <c r="BH156" s="150">
        <f t="shared" si="17"/>
        <v>0</v>
      </c>
      <c r="BI156" s="150">
        <f t="shared" si="18"/>
        <v>0</v>
      </c>
      <c r="BJ156" s="17" t="s">
        <v>83</v>
      </c>
      <c r="BK156" s="150">
        <f t="shared" si="19"/>
        <v>0</v>
      </c>
      <c r="BL156" s="17" t="s">
        <v>378</v>
      </c>
      <c r="BM156" s="149" t="s">
        <v>6343</v>
      </c>
    </row>
    <row r="157" spans="2:65" s="1" customFormat="1" ht="16.5" customHeight="1">
      <c r="B157" s="32"/>
      <c r="C157" s="138" t="s">
        <v>462</v>
      </c>
      <c r="D157" s="138" t="s">
        <v>298</v>
      </c>
      <c r="E157" s="139" t="s">
        <v>6344</v>
      </c>
      <c r="F157" s="140" t="s">
        <v>6345</v>
      </c>
      <c r="G157" s="141" t="s">
        <v>376</v>
      </c>
      <c r="H157" s="142">
        <v>15</v>
      </c>
      <c r="I157" s="143"/>
      <c r="J157" s="144">
        <f t="shared" si="10"/>
        <v>0</v>
      </c>
      <c r="K157" s="140" t="s">
        <v>302</v>
      </c>
      <c r="L157" s="32"/>
      <c r="M157" s="145" t="s">
        <v>1</v>
      </c>
      <c r="N157" s="146" t="s">
        <v>41</v>
      </c>
      <c r="P157" s="147">
        <f t="shared" si="11"/>
        <v>0</v>
      </c>
      <c r="Q157" s="147">
        <v>0</v>
      </c>
      <c r="R157" s="147">
        <f t="shared" si="12"/>
        <v>0</v>
      </c>
      <c r="S157" s="147">
        <v>0</v>
      </c>
      <c r="T157" s="148">
        <f t="shared" si="13"/>
        <v>0</v>
      </c>
      <c r="AR157" s="149" t="s">
        <v>378</v>
      </c>
      <c r="AT157" s="149" t="s">
        <v>298</v>
      </c>
      <c r="AU157" s="149" t="s">
        <v>83</v>
      </c>
      <c r="AY157" s="17" t="s">
        <v>296</v>
      </c>
      <c r="BE157" s="150">
        <f t="shared" si="14"/>
        <v>0</v>
      </c>
      <c r="BF157" s="150">
        <f t="shared" si="15"/>
        <v>0</v>
      </c>
      <c r="BG157" s="150">
        <f t="shared" si="16"/>
        <v>0</v>
      </c>
      <c r="BH157" s="150">
        <f t="shared" si="17"/>
        <v>0</v>
      </c>
      <c r="BI157" s="150">
        <f t="shared" si="18"/>
        <v>0</v>
      </c>
      <c r="BJ157" s="17" t="s">
        <v>83</v>
      </c>
      <c r="BK157" s="150">
        <f t="shared" si="19"/>
        <v>0</v>
      </c>
      <c r="BL157" s="17" t="s">
        <v>378</v>
      </c>
      <c r="BM157" s="149" t="s">
        <v>6346</v>
      </c>
    </row>
    <row r="158" spans="2:65" s="1" customFormat="1" ht="16.5" customHeight="1">
      <c r="B158" s="32"/>
      <c r="C158" s="138" t="s">
        <v>466</v>
      </c>
      <c r="D158" s="138" t="s">
        <v>298</v>
      </c>
      <c r="E158" s="139" t="s">
        <v>6347</v>
      </c>
      <c r="F158" s="140" t="s">
        <v>6348</v>
      </c>
      <c r="G158" s="141" t="s">
        <v>376</v>
      </c>
      <c r="H158" s="142">
        <v>15</v>
      </c>
      <c r="I158" s="143"/>
      <c r="J158" s="144">
        <f t="shared" si="10"/>
        <v>0</v>
      </c>
      <c r="K158" s="140" t="s">
        <v>302</v>
      </c>
      <c r="L158" s="32"/>
      <c r="M158" s="145" t="s">
        <v>1</v>
      </c>
      <c r="N158" s="146" t="s">
        <v>41</v>
      </c>
      <c r="P158" s="147">
        <f t="shared" si="11"/>
        <v>0</v>
      </c>
      <c r="Q158" s="147">
        <v>0</v>
      </c>
      <c r="R158" s="147">
        <f t="shared" si="12"/>
        <v>0</v>
      </c>
      <c r="S158" s="147">
        <v>0</v>
      </c>
      <c r="T158" s="148">
        <f t="shared" si="13"/>
        <v>0</v>
      </c>
      <c r="AR158" s="149" t="s">
        <v>378</v>
      </c>
      <c r="AT158" s="149" t="s">
        <v>298</v>
      </c>
      <c r="AU158" s="149" t="s">
        <v>83</v>
      </c>
      <c r="AY158" s="17" t="s">
        <v>296</v>
      </c>
      <c r="BE158" s="150">
        <f t="shared" si="14"/>
        <v>0</v>
      </c>
      <c r="BF158" s="150">
        <f t="shared" si="15"/>
        <v>0</v>
      </c>
      <c r="BG158" s="150">
        <f t="shared" si="16"/>
        <v>0</v>
      </c>
      <c r="BH158" s="150">
        <f t="shared" si="17"/>
        <v>0</v>
      </c>
      <c r="BI158" s="150">
        <f t="shared" si="18"/>
        <v>0</v>
      </c>
      <c r="BJ158" s="17" t="s">
        <v>83</v>
      </c>
      <c r="BK158" s="150">
        <f t="shared" si="19"/>
        <v>0</v>
      </c>
      <c r="BL158" s="17" t="s">
        <v>378</v>
      </c>
      <c r="BM158" s="149" t="s">
        <v>6349</v>
      </c>
    </row>
    <row r="159" spans="2:65" s="1" customFormat="1" ht="16.5" customHeight="1">
      <c r="B159" s="32"/>
      <c r="C159" s="138" t="s">
        <v>470</v>
      </c>
      <c r="D159" s="138" t="s">
        <v>298</v>
      </c>
      <c r="E159" s="139" t="s">
        <v>6350</v>
      </c>
      <c r="F159" s="140" t="s">
        <v>6351</v>
      </c>
      <c r="G159" s="141" t="s">
        <v>376</v>
      </c>
      <c r="H159" s="142">
        <v>1</v>
      </c>
      <c r="I159" s="143"/>
      <c r="J159" s="144">
        <f t="shared" si="10"/>
        <v>0</v>
      </c>
      <c r="K159" s="140" t="s">
        <v>302</v>
      </c>
      <c r="L159" s="32"/>
      <c r="M159" s="145" t="s">
        <v>1</v>
      </c>
      <c r="N159" s="146" t="s">
        <v>41</v>
      </c>
      <c r="P159" s="147">
        <f t="shared" si="11"/>
        <v>0</v>
      </c>
      <c r="Q159" s="147">
        <v>0</v>
      </c>
      <c r="R159" s="147">
        <f t="shared" si="12"/>
        <v>0</v>
      </c>
      <c r="S159" s="147">
        <v>0</v>
      </c>
      <c r="T159" s="148">
        <f t="shared" si="13"/>
        <v>0</v>
      </c>
      <c r="AR159" s="149" t="s">
        <v>378</v>
      </c>
      <c r="AT159" s="149" t="s">
        <v>298</v>
      </c>
      <c r="AU159" s="149" t="s">
        <v>83</v>
      </c>
      <c r="AY159" s="17" t="s">
        <v>296</v>
      </c>
      <c r="BE159" s="150">
        <f t="shared" si="14"/>
        <v>0</v>
      </c>
      <c r="BF159" s="150">
        <f t="shared" si="15"/>
        <v>0</v>
      </c>
      <c r="BG159" s="150">
        <f t="shared" si="16"/>
        <v>0</v>
      </c>
      <c r="BH159" s="150">
        <f t="shared" si="17"/>
        <v>0</v>
      </c>
      <c r="BI159" s="150">
        <f t="shared" si="18"/>
        <v>0</v>
      </c>
      <c r="BJ159" s="17" t="s">
        <v>83</v>
      </c>
      <c r="BK159" s="150">
        <f t="shared" si="19"/>
        <v>0</v>
      </c>
      <c r="BL159" s="17" t="s">
        <v>378</v>
      </c>
      <c r="BM159" s="149" t="s">
        <v>6352</v>
      </c>
    </row>
    <row r="160" spans="2:65" s="1" customFormat="1" ht="16.5" customHeight="1">
      <c r="B160" s="32"/>
      <c r="C160" s="138" t="s">
        <v>474</v>
      </c>
      <c r="D160" s="138" t="s">
        <v>298</v>
      </c>
      <c r="E160" s="139" t="s">
        <v>6353</v>
      </c>
      <c r="F160" s="140" t="s">
        <v>6354</v>
      </c>
      <c r="G160" s="141" t="s">
        <v>376</v>
      </c>
      <c r="H160" s="142">
        <v>7</v>
      </c>
      <c r="I160" s="143"/>
      <c r="J160" s="144">
        <f t="shared" si="10"/>
        <v>0</v>
      </c>
      <c r="K160" s="140" t="s">
        <v>302</v>
      </c>
      <c r="L160" s="32"/>
      <c r="M160" s="145" t="s">
        <v>1</v>
      </c>
      <c r="N160" s="146" t="s">
        <v>41</v>
      </c>
      <c r="P160" s="147">
        <f t="shared" si="11"/>
        <v>0</v>
      </c>
      <c r="Q160" s="147">
        <v>0</v>
      </c>
      <c r="R160" s="147">
        <f t="shared" si="12"/>
        <v>0</v>
      </c>
      <c r="S160" s="147">
        <v>0</v>
      </c>
      <c r="T160" s="148">
        <f t="shared" si="13"/>
        <v>0</v>
      </c>
      <c r="AR160" s="149" t="s">
        <v>378</v>
      </c>
      <c r="AT160" s="149" t="s">
        <v>298</v>
      </c>
      <c r="AU160" s="149" t="s">
        <v>83</v>
      </c>
      <c r="AY160" s="17" t="s">
        <v>296</v>
      </c>
      <c r="BE160" s="150">
        <f t="shared" si="14"/>
        <v>0</v>
      </c>
      <c r="BF160" s="150">
        <f t="shared" si="15"/>
        <v>0</v>
      </c>
      <c r="BG160" s="150">
        <f t="shared" si="16"/>
        <v>0</v>
      </c>
      <c r="BH160" s="150">
        <f t="shared" si="17"/>
        <v>0</v>
      </c>
      <c r="BI160" s="150">
        <f t="shared" si="18"/>
        <v>0</v>
      </c>
      <c r="BJ160" s="17" t="s">
        <v>83</v>
      </c>
      <c r="BK160" s="150">
        <f t="shared" si="19"/>
        <v>0</v>
      </c>
      <c r="BL160" s="17" t="s">
        <v>378</v>
      </c>
      <c r="BM160" s="149" t="s">
        <v>6355</v>
      </c>
    </row>
    <row r="161" spans="2:65" s="1" customFormat="1" ht="16.5" customHeight="1">
      <c r="B161" s="32"/>
      <c r="C161" s="138" t="s">
        <v>479</v>
      </c>
      <c r="D161" s="138" t="s">
        <v>298</v>
      </c>
      <c r="E161" s="139" t="s">
        <v>6356</v>
      </c>
      <c r="F161" s="140" t="s">
        <v>6357</v>
      </c>
      <c r="G161" s="141" t="s">
        <v>376</v>
      </c>
      <c r="H161" s="142">
        <v>35</v>
      </c>
      <c r="I161" s="143"/>
      <c r="J161" s="144">
        <f t="shared" si="10"/>
        <v>0</v>
      </c>
      <c r="K161" s="140" t="s">
        <v>302</v>
      </c>
      <c r="L161" s="32"/>
      <c r="M161" s="145" t="s">
        <v>1</v>
      </c>
      <c r="N161" s="146" t="s">
        <v>41</v>
      </c>
      <c r="P161" s="147">
        <f t="shared" si="11"/>
        <v>0</v>
      </c>
      <c r="Q161" s="147">
        <v>0</v>
      </c>
      <c r="R161" s="147">
        <f t="shared" si="12"/>
        <v>0</v>
      </c>
      <c r="S161" s="147">
        <v>0</v>
      </c>
      <c r="T161" s="148">
        <f t="shared" si="13"/>
        <v>0</v>
      </c>
      <c r="AR161" s="149" t="s">
        <v>378</v>
      </c>
      <c r="AT161" s="149" t="s">
        <v>298</v>
      </c>
      <c r="AU161" s="149" t="s">
        <v>83</v>
      </c>
      <c r="AY161" s="17" t="s">
        <v>296</v>
      </c>
      <c r="BE161" s="150">
        <f t="shared" si="14"/>
        <v>0</v>
      </c>
      <c r="BF161" s="150">
        <f t="shared" si="15"/>
        <v>0</v>
      </c>
      <c r="BG161" s="150">
        <f t="shared" si="16"/>
        <v>0</v>
      </c>
      <c r="BH161" s="150">
        <f t="shared" si="17"/>
        <v>0</v>
      </c>
      <c r="BI161" s="150">
        <f t="shared" si="18"/>
        <v>0</v>
      </c>
      <c r="BJ161" s="17" t="s">
        <v>83</v>
      </c>
      <c r="BK161" s="150">
        <f t="shared" si="19"/>
        <v>0</v>
      </c>
      <c r="BL161" s="17" t="s">
        <v>378</v>
      </c>
      <c r="BM161" s="149" t="s">
        <v>6358</v>
      </c>
    </row>
    <row r="162" spans="2:65" s="1" customFormat="1" ht="16.5" customHeight="1">
      <c r="B162" s="32"/>
      <c r="C162" s="138" t="s">
        <v>484</v>
      </c>
      <c r="D162" s="138" t="s">
        <v>298</v>
      </c>
      <c r="E162" s="139" t="s">
        <v>6359</v>
      </c>
      <c r="F162" s="140" t="s">
        <v>6360</v>
      </c>
      <c r="G162" s="141" t="s">
        <v>376</v>
      </c>
      <c r="H162" s="142">
        <v>24</v>
      </c>
      <c r="I162" s="143"/>
      <c r="J162" s="144">
        <f t="shared" si="10"/>
        <v>0</v>
      </c>
      <c r="K162" s="140" t="s">
        <v>302</v>
      </c>
      <c r="L162" s="32"/>
      <c r="M162" s="145" t="s">
        <v>1</v>
      </c>
      <c r="N162" s="146" t="s">
        <v>41</v>
      </c>
      <c r="P162" s="147">
        <f t="shared" si="11"/>
        <v>0</v>
      </c>
      <c r="Q162" s="147">
        <v>0</v>
      </c>
      <c r="R162" s="147">
        <f t="shared" si="12"/>
        <v>0</v>
      </c>
      <c r="S162" s="147">
        <v>0</v>
      </c>
      <c r="T162" s="148">
        <f t="shared" si="13"/>
        <v>0</v>
      </c>
      <c r="AR162" s="149" t="s">
        <v>378</v>
      </c>
      <c r="AT162" s="149" t="s">
        <v>298</v>
      </c>
      <c r="AU162" s="149" t="s">
        <v>83</v>
      </c>
      <c r="AY162" s="17" t="s">
        <v>296</v>
      </c>
      <c r="BE162" s="150">
        <f t="shared" si="14"/>
        <v>0</v>
      </c>
      <c r="BF162" s="150">
        <f t="shared" si="15"/>
        <v>0</v>
      </c>
      <c r="BG162" s="150">
        <f t="shared" si="16"/>
        <v>0</v>
      </c>
      <c r="BH162" s="150">
        <f t="shared" si="17"/>
        <v>0</v>
      </c>
      <c r="BI162" s="150">
        <f t="shared" si="18"/>
        <v>0</v>
      </c>
      <c r="BJ162" s="17" t="s">
        <v>83</v>
      </c>
      <c r="BK162" s="150">
        <f t="shared" si="19"/>
        <v>0</v>
      </c>
      <c r="BL162" s="17" t="s">
        <v>378</v>
      </c>
      <c r="BM162" s="149" t="s">
        <v>6361</v>
      </c>
    </row>
    <row r="163" spans="2:65" s="1" customFormat="1" ht="16.5" customHeight="1">
      <c r="B163" s="32"/>
      <c r="C163" s="138" t="s">
        <v>490</v>
      </c>
      <c r="D163" s="138" t="s">
        <v>298</v>
      </c>
      <c r="E163" s="139" t="s">
        <v>6362</v>
      </c>
      <c r="F163" s="140" t="s">
        <v>6363</v>
      </c>
      <c r="G163" s="141" t="s">
        <v>376</v>
      </c>
      <c r="H163" s="142">
        <v>3</v>
      </c>
      <c r="I163" s="143"/>
      <c r="J163" s="144">
        <f t="shared" si="10"/>
        <v>0</v>
      </c>
      <c r="K163" s="140" t="s">
        <v>302</v>
      </c>
      <c r="L163" s="32"/>
      <c r="M163" s="145" t="s">
        <v>1</v>
      </c>
      <c r="N163" s="146" t="s">
        <v>41</v>
      </c>
      <c r="P163" s="147">
        <f t="shared" si="11"/>
        <v>0</v>
      </c>
      <c r="Q163" s="147">
        <v>0</v>
      </c>
      <c r="R163" s="147">
        <f t="shared" si="12"/>
        <v>0</v>
      </c>
      <c r="S163" s="147">
        <v>0</v>
      </c>
      <c r="T163" s="148">
        <f t="shared" si="13"/>
        <v>0</v>
      </c>
      <c r="AR163" s="149" t="s">
        <v>378</v>
      </c>
      <c r="AT163" s="149" t="s">
        <v>298</v>
      </c>
      <c r="AU163" s="149" t="s">
        <v>83</v>
      </c>
      <c r="AY163" s="17" t="s">
        <v>296</v>
      </c>
      <c r="BE163" s="150">
        <f t="shared" si="14"/>
        <v>0</v>
      </c>
      <c r="BF163" s="150">
        <f t="shared" si="15"/>
        <v>0</v>
      </c>
      <c r="BG163" s="150">
        <f t="shared" si="16"/>
        <v>0</v>
      </c>
      <c r="BH163" s="150">
        <f t="shared" si="17"/>
        <v>0</v>
      </c>
      <c r="BI163" s="150">
        <f t="shared" si="18"/>
        <v>0</v>
      </c>
      <c r="BJ163" s="17" t="s">
        <v>83</v>
      </c>
      <c r="BK163" s="150">
        <f t="shared" si="19"/>
        <v>0</v>
      </c>
      <c r="BL163" s="17" t="s">
        <v>378</v>
      </c>
      <c r="BM163" s="149" t="s">
        <v>6364</v>
      </c>
    </row>
    <row r="164" spans="2:65" s="1" customFormat="1" ht="16.5" customHeight="1">
      <c r="B164" s="32"/>
      <c r="C164" s="138" t="s">
        <v>497</v>
      </c>
      <c r="D164" s="138" t="s">
        <v>298</v>
      </c>
      <c r="E164" s="139" t="s">
        <v>6365</v>
      </c>
      <c r="F164" s="140" t="s">
        <v>6366</v>
      </c>
      <c r="G164" s="141" t="s">
        <v>376</v>
      </c>
      <c r="H164" s="142">
        <v>3</v>
      </c>
      <c r="I164" s="143"/>
      <c r="J164" s="144">
        <f t="shared" si="10"/>
        <v>0</v>
      </c>
      <c r="K164" s="140" t="s">
        <v>302</v>
      </c>
      <c r="L164" s="32"/>
      <c r="M164" s="145" t="s">
        <v>1</v>
      </c>
      <c r="N164" s="146" t="s">
        <v>41</v>
      </c>
      <c r="P164" s="147">
        <f t="shared" si="11"/>
        <v>0</v>
      </c>
      <c r="Q164" s="147">
        <v>0</v>
      </c>
      <c r="R164" s="147">
        <f t="shared" si="12"/>
        <v>0</v>
      </c>
      <c r="S164" s="147">
        <v>0</v>
      </c>
      <c r="T164" s="148">
        <f t="shared" si="13"/>
        <v>0</v>
      </c>
      <c r="AR164" s="149" t="s">
        <v>378</v>
      </c>
      <c r="AT164" s="149" t="s">
        <v>298</v>
      </c>
      <c r="AU164" s="149" t="s">
        <v>83</v>
      </c>
      <c r="AY164" s="17" t="s">
        <v>296</v>
      </c>
      <c r="BE164" s="150">
        <f t="shared" si="14"/>
        <v>0</v>
      </c>
      <c r="BF164" s="150">
        <f t="shared" si="15"/>
        <v>0</v>
      </c>
      <c r="BG164" s="150">
        <f t="shared" si="16"/>
        <v>0</v>
      </c>
      <c r="BH164" s="150">
        <f t="shared" si="17"/>
        <v>0</v>
      </c>
      <c r="BI164" s="150">
        <f t="shared" si="18"/>
        <v>0</v>
      </c>
      <c r="BJ164" s="17" t="s">
        <v>83</v>
      </c>
      <c r="BK164" s="150">
        <f t="shared" si="19"/>
        <v>0</v>
      </c>
      <c r="BL164" s="17" t="s">
        <v>378</v>
      </c>
      <c r="BM164" s="149" t="s">
        <v>6367</v>
      </c>
    </row>
    <row r="165" spans="2:65" s="1" customFormat="1" ht="16.5" customHeight="1">
      <c r="B165" s="32"/>
      <c r="C165" s="138" t="s">
        <v>505</v>
      </c>
      <c r="D165" s="138" t="s">
        <v>298</v>
      </c>
      <c r="E165" s="139" t="s">
        <v>6368</v>
      </c>
      <c r="F165" s="140" t="s">
        <v>6369</v>
      </c>
      <c r="G165" s="141" t="s">
        <v>376</v>
      </c>
      <c r="H165" s="142">
        <v>1</v>
      </c>
      <c r="I165" s="143"/>
      <c r="J165" s="144">
        <f t="shared" si="10"/>
        <v>0</v>
      </c>
      <c r="K165" s="140" t="s">
        <v>302</v>
      </c>
      <c r="L165" s="32"/>
      <c r="M165" s="145" t="s">
        <v>1</v>
      </c>
      <c r="N165" s="146" t="s">
        <v>41</v>
      </c>
      <c r="P165" s="147">
        <f t="shared" si="11"/>
        <v>0</v>
      </c>
      <c r="Q165" s="147">
        <v>0</v>
      </c>
      <c r="R165" s="147">
        <f t="shared" si="12"/>
        <v>0</v>
      </c>
      <c r="S165" s="147">
        <v>0</v>
      </c>
      <c r="T165" s="148">
        <f t="shared" si="13"/>
        <v>0</v>
      </c>
      <c r="AR165" s="149" t="s">
        <v>378</v>
      </c>
      <c r="AT165" s="149" t="s">
        <v>298</v>
      </c>
      <c r="AU165" s="149" t="s">
        <v>83</v>
      </c>
      <c r="AY165" s="17" t="s">
        <v>296</v>
      </c>
      <c r="BE165" s="150">
        <f t="shared" si="14"/>
        <v>0</v>
      </c>
      <c r="BF165" s="150">
        <f t="shared" si="15"/>
        <v>0</v>
      </c>
      <c r="BG165" s="150">
        <f t="shared" si="16"/>
        <v>0</v>
      </c>
      <c r="BH165" s="150">
        <f t="shared" si="17"/>
        <v>0</v>
      </c>
      <c r="BI165" s="150">
        <f t="shared" si="18"/>
        <v>0</v>
      </c>
      <c r="BJ165" s="17" t="s">
        <v>83</v>
      </c>
      <c r="BK165" s="150">
        <f t="shared" si="19"/>
        <v>0</v>
      </c>
      <c r="BL165" s="17" t="s">
        <v>378</v>
      </c>
      <c r="BM165" s="149" t="s">
        <v>6370</v>
      </c>
    </row>
    <row r="166" spans="2:65" s="1" customFormat="1" ht="16.5" customHeight="1">
      <c r="B166" s="32"/>
      <c r="C166" s="138" t="s">
        <v>512</v>
      </c>
      <c r="D166" s="138" t="s">
        <v>298</v>
      </c>
      <c r="E166" s="139" t="s">
        <v>6371</v>
      </c>
      <c r="F166" s="140" t="s">
        <v>6372</v>
      </c>
      <c r="G166" s="141" t="s">
        <v>376</v>
      </c>
      <c r="H166" s="142">
        <v>1</v>
      </c>
      <c r="I166" s="143"/>
      <c r="J166" s="144">
        <f t="shared" si="10"/>
        <v>0</v>
      </c>
      <c r="K166" s="140" t="s">
        <v>302</v>
      </c>
      <c r="L166" s="32"/>
      <c r="M166" s="145" t="s">
        <v>1</v>
      </c>
      <c r="N166" s="146" t="s">
        <v>41</v>
      </c>
      <c r="P166" s="147">
        <f t="shared" si="11"/>
        <v>0</v>
      </c>
      <c r="Q166" s="147">
        <v>0</v>
      </c>
      <c r="R166" s="147">
        <f t="shared" si="12"/>
        <v>0</v>
      </c>
      <c r="S166" s="147">
        <v>0</v>
      </c>
      <c r="T166" s="148">
        <f t="shared" si="13"/>
        <v>0</v>
      </c>
      <c r="AR166" s="149" t="s">
        <v>378</v>
      </c>
      <c r="AT166" s="149" t="s">
        <v>298</v>
      </c>
      <c r="AU166" s="149" t="s">
        <v>83</v>
      </c>
      <c r="AY166" s="17" t="s">
        <v>296</v>
      </c>
      <c r="BE166" s="150">
        <f t="shared" si="14"/>
        <v>0</v>
      </c>
      <c r="BF166" s="150">
        <f t="shared" si="15"/>
        <v>0</v>
      </c>
      <c r="BG166" s="150">
        <f t="shared" si="16"/>
        <v>0</v>
      </c>
      <c r="BH166" s="150">
        <f t="shared" si="17"/>
        <v>0</v>
      </c>
      <c r="BI166" s="150">
        <f t="shared" si="18"/>
        <v>0</v>
      </c>
      <c r="BJ166" s="17" t="s">
        <v>83</v>
      </c>
      <c r="BK166" s="150">
        <f t="shared" si="19"/>
        <v>0</v>
      </c>
      <c r="BL166" s="17" t="s">
        <v>378</v>
      </c>
      <c r="BM166" s="149" t="s">
        <v>6373</v>
      </c>
    </row>
    <row r="167" spans="2:65" s="1" customFormat="1" ht="16.5" customHeight="1">
      <c r="B167" s="32"/>
      <c r="C167" s="138" t="s">
        <v>521</v>
      </c>
      <c r="D167" s="138" t="s">
        <v>298</v>
      </c>
      <c r="E167" s="139" t="s">
        <v>6374</v>
      </c>
      <c r="F167" s="140" t="s">
        <v>6375</v>
      </c>
      <c r="G167" s="141" t="s">
        <v>376</v>
      </c>
      <c r="H167" s="142">
        <v>1</v>
      </c>
      <c r="I167" s="143"/>
      <c r="J167" s="144">
        <f t="shared" si="10"/>
        <v>0</v>
      </c>
      <c r="K167" s="140" t="s">
        <v>302</v>
      </c>
      <c r="L167" s="32"/>
      <c r="M167" s="145" t="s">
        <v>1</v>
      </c>
      <c r="N167" s="146" t="s">
        <v>41</v>
      </c>
      <c r="P167" s="147">
        <f t="shared" si="11"/>
        <v>0</v>
      </c>
      <c r="Q167" s="147">
        <v>0</v>
      </c>
      <c r="R167" s="147">
        <f t="shared" si="12"/>
        <v>0</v>
      </c>
      <c r="S167" s="147">
        <v>0</v>
      </c>
      <c r="T167" s="148">
        <f t="shared" si="13"/>
        <v>0</v>
      </c>
      <c r="AR167" s="149" t="s">
        <v>378</v>
      </c>
      <c r="AT167" s="149" t="s">
        <v>298</v>
      </c>
      <c r="AU167" s="149" t="s">
        <v>83</v>
      </c>
      <c r="AY167" s="17" t="s">
        <v>296</v>
      </c>
      <c r="BE167" s="150">
        <f t="shared" si="14"/>
        <v>0</v>
      </c>
      <c r="BF167" s="150">
        <f t="shared" si="15"/>
        <v>0</v>
      </c>
      <c r="BG167" s="150">
        <f t="shared" si="16"/>
        <v>0</v>
      </c>
      <c r="BH167" s="150">
        <f t="shared" si="17"/>
        <v>0</v>
      </c>
      <c r="BI167" s="150">
        <f t="shared" si="18"/>
        <v>0</v>
      </c>
      <c r="BJ167" s="17" t="s">
        <v>83</v>
      </c>
      <c r="BK167" s="150">
        <f t="shared" si="19"/>
        <v>0</v>
      </c>
      <c r="BL167" s="17" t="s">
        <v>378</v>
      </c>
      <c r="BM167" s="149" t="s">
        <v>6376</v>
      </c>
    </row>
    <row r="168" spans="2:65" s="1" customFormat="1" ht="16.5" customHeight="1">
      <c r="B168" s="32"/>
      <c r="C168" s="138" t="s">
        <v>525</v>
      </c>
      <c r="D168" s="138" t="s">
        <v>298</v>
      </c>
      <c r="E168" s="139" t="s">
        <v>6377</v>
      </c>
      <c r="F168" s="140" t="s">
        <v>6378</v>
      </c>
      <c r="G168" s="141" t="s">
        <v>376</v>
      </c>
      <c r="H168" s="142">
        <v>15</v>
      </c>
      <c r="I168" s="143"/>
      <c r="J168" s="144">
        <f t="shared" si="10"/>
        <v>0</v>
      </c>
      <c r="K168" s="140" t="s">
        <v>302</v>
      </c>
      <c r="L168" s="32"/>
      <c r="M168" s="145" t="s">
        <v>1</v>
      </c>
      <c r="N168" s="146" t="s">
        <v>41</v>
      </c>
      <c r="P168" s="147">
        <f t="shared" si="11"/>
        <v>0</v>
      </c>
      <c r="Q168" s="147">
        <v>0</v>
      </c>
      <c r="R168" s="147">
        <f t="shared" si="12"/>
        <v>0</v>
      </c>
      <c r="S168" s="147">
        <v>0</v>
      </c>
      <c r="T168" s="148">
        <f t="shared" si="13"/>
        <v>0</v>
      </c>
      <c r="AR168" s="149" t="s">
        <v>378</v>
      </c>
      <c r="AT168" s="149" t="s">
        <v>298</v>
      </c>
      <c r="AU168" s="149" t="s">
        <v>83</v>
      </c>
      <c r="AY168" s="17" t="s">
        <v>296</v>
      </c>
      <c r="BE168" s="150">
        <f t="shared" si="14"/>
        <v>0</v>
      </c>
      <c r="BF168" s="150">
        <f t="shared" si="15"/>
        <v>0</v>
      </c>
      <c r="BG168" s="150">
        <f t="shared" si="16"/>
        <v>0</v>
      </c>
      <c r="BH168" s="150">
        <f t="shared" si="17"/>
        <v>0</v>
      </c>
      <c r="BI168" s="150">
        <f t="shared" si="18"/>
        <v>0</v>
      </c>
      <c r="BJ168" s="17" t="s">
        <v>83</v>
      </c>
      <c r="BK168" s="150">
        <f t="shared" si="19"/>
        <v>0</v>
      </c>
      <c r="BL168" s="17" t="s">
        <v>378</v>
      </c>
      <c r="BM168" s="149" t="s">
        <v>6379</v>
      </c>
    </row>
    <row r="169" spans="2:65" s="1" customFormat="1" ht="16.5" customHeight="1">
      <c r="B169" s="32"/>
      <c r="C169" s="138" t="s">
        <v>531</v>
      </c>
      <c r="D169" s="138" t="s">
        <v>298</v>
      </c>
      <c r="E169" s="139" t="s">
        <v>6380</v>
      </c>
      <c r="F169" s="140" t="s">
        <v>6381</v>
      </c>
      <c r="G169" s="141" t="s">
        <v>376</v>
      </c>
      <c r="H169" s="142">
        <v>1</v>
      </c>
      <c r="I169" s="143"/>
      <c r="J169" s="144">
        <f t="shared" si="10"/>
        <v>0</v>
      </c>
      <c r="K169" s="140" t="s">
        <v>302</v>
      </c>
      <c r="L169" s="32"/>
      <c r="M169" s="145" t="s">
        <v>1</v>
      </c>
      <c r="N169" s="146" t="s">
        <v>41</v>
      </c>
      <c r="P169" s="147">
        <f t="shared" si="11"/>
        <v>0</v>
      </c>
      <c r="Q169" s="147">
        <v>0</v>
      </c>
      <c r="R169" s="147">
        <f t="shared" si="12"/>
        <v>0</v>
      </c>
      <c r="S169" s="147">
        <v>0</v>
      </c>
      <c r="T169" s="148">
        <f t="shared" si="13"/>
        <v>0</v>
      </c>
      <c r="AR169" s="149" t="s">
        <v>378</v>
      </c>
      <c r="AT169" s="149" t="s">
        <v>298</v>
      </c>
      <c r="AU169" s="149" t="s">
        <v>83</v>
      </c>
      <c r="AY169" s="17" t="s">
        <v>296</v>
      </c>
      <c r="BE169" s="150">
        <f t="shared" si="14"/>
        <v>0</v>
      </c>
      <c r="BF169" s="150">
        <f t="shared" si="15"/>
        <v>0</v>
      </c>
      <c r="BG169" s="150">
        <f t="shared" si="16"/>
        <v>0</v>
      </c>
      <c r="BH169" s="150">
        <f t="shared" si="17"/>
        <v>0</v>
      </c>
      <c r="BI169" s="150">
        <f t="shared" si="18"/>
        <v>0</v>
      </c>
      <c r="BJ169" s="17" t="s">
        <v>83</v>
      </c>
      <c r="BK169" s="150">
        <f t="shared" si="19"/>
        <v>0</v>
      </c>
      <c r="BL169" s="17" t="s">
        <v>378</v>
      </c>
      <c r="BM169" s="149" t="s">
        <v>6382</v>
      </c>
    </row>
    <row r="170" spans="2:65" s="1" customFormat="1" ht="16.5" customHeight="1">
      <c r="B170" s="32"/>
      <c r="C170" s="138" t="s">
        <v>536</v>
      </c>
      <c r="D170" s="138" t="s">
        <v>298</v>
      </c>
      <c r="E170" s="139" t="s">
        <v>6383</v>
      </c>
      <c r="F170" s="140" t="s">
        <v>6384</v>
      </c>
      <c r="G170" s="141" t="s">
        <v>376</v>
      </c>
      <c r="H170" s="142">
        <v>1</v>
      </c>
      <c r="I170" s="143"/>
      <c r="J170" s="144">
        <f t="shared" si="10"/>
        <v>0</v>
      </c>
      <c r="K170" s="140" t="s">
        <v>302</v>
      </c>
      <c r="L170" s="32"/>
      <c r="M170" s="145" t="s">
        <v>1</v>
      </c>
      <c r="N170" s="146" t="s">
        <v>41</v>
      </c>
      <c r="P170" s="147">
        <f t="shared" si="11"/>
        <v>0</v>
      </c>
      <c r="Q170" s="147">
        <v>0</v>
      </c>
      <c r="R170" s="147">
        <f t="shared" si="12"/>
        <v>0</v>
      </c>
      <c r="S170" s="147">
        <v>0</v>
      </c>
      <c r="T170" s="148">
        <f t="shared" si="13"/>
        <v>0</v>
      </c>
      <c r="AR170" s="149" t="s">
        <v>378</v>
      </c>
      <c r="AT170" s="149" t="s">
        <v>298</v>
      </c>
      <c r="AU170" s="149" t="s">
        <v>83</v>
      </c>
      <c r="AY170" s="17" t="s">
        <v>296</v>
      </c>
      <c r="BE170" s="150">
        <f t="shared" si="14"/>
        <v>0</v>
      </c>
      <c r="BF170" s="150">
        <f t="shared" si="15"/>
        <v>0</v>
      </c>
      <c r="BG170" s="150">
        <f t="shared" si="16"/>
        <v>0</v>
      </c>
      <c r="BH170" s="150">
        <f t="shared" si="17"/>
        <v>0</v>
      </c>
      <c r="BI170" s="150">
        <f t="shared" si="18"/>
        <v>0</v>
      </c>
      <c r="BJ170" s="17" t="s">
        <v>83</v>
      </c>
      <c r="BK170" s="150">
        <f t="shared" si="19"/>
        <v>0</v>
      </c>
      <c r="BL170" s="17" t="s">
        <v>378</v>
      </c>
      <c r="BM170" s="149" t="s">
        <v>6385</v>
      </c>
    </row>
    <row r="171" spans="2:65" s="1" customFormat="1" ht="16.5" customHeight="1">
      <c r="B171" s="32"/>
      <c r="C171" s="138" t="s">
        <v>547</v>
      </c>
      <c r="D171" s="138" t="s">
        <v>298</v>
      </c>
      <c r="E171" s="139" t="s">
        <v>6386</v>
      </c>
      <c r="F171" s="140" t="s">
        <v>6387</v>
      </c>
      <c r="G171" s="141" t="s">
        <v>376</v>
      </c>
      <c r="H171" s="142">
        <v>1</v>
      </c>
      <c r="I171" s="143"/>
      <c r="J171" s="144">
        <f t="shared" si="10"/>
        <v>0</v>
      </c>
      <c r="K171" s="140" t="s">
        <v>302</v>
      </c>
      <c r="L171" s="32"/>
      <c r="M171" s="145" t="s">
        <v>1</v>
      </c>
      <c r="N171" s="146" t="s">
        <v>41</v>
      </c>
      <c r="P171" s="147">
        <f t="shared" si="11"/>
        <v>0</v>
      </c>
      <c r="Q171" s="147">
        <v>0</v>
      </c>
      <c r="R171" s="147">
        <f t="shared" si="12"/>
        <v>0</v>
      </c>
      <c r="S171" s="147">
        <v>0</v>
      </c>
      <c r="T171" s="148">
        <f t="shared" si="13"/>
        <v>0</v>
      </c>
      <c r="AR171" s="149" t="s">
        <v>378</v>
      </c>
      <c r="AT171" s="149" t="s">
        <v>298</v>
      </c>
      <c r="AU171" s="149" t="s">
        <v>83</v>
      </c>
      <c r="AY171" s="17" t="s">
        <v>296</v>
      </c>
      <c r="BE171" s="150">
        <f t="shared" si="14"/>
        <v>0</v>
      </c>
      <c r="BF171" s="150">
        <f t="shared" si="15"/>
        <v>0</v>
      </c>
      <c r="BG171" s="150">
        <f t="shared" si="16"/>
        <v>0</v>
      </c>
      <c r="BH171" s="150">
        <f t="shared" si="17"/>
        <v>0</v>
      </c>
      <c r="BI171" s="150">
        <f t="shared" si="18"/>
        <v>0</v>
      </c>
      <c r="BJ171" s="17" t="s">
        <v>83</v>
      </c>
      <c r="BK171" s="150">
        <f t="shared" si="19"/>
        <v>0</v>
      </c>
      <c r="BL171" s="17" t="s">
        <v>378</v>
      </c>
      <c r="BM171" s="149" t="s">
        <v>6388</v>
      </c>
    </row>
    <row r="172" spans="2:65" s="1" customFormat="1" ht="24.2" customHeight="1">
      <c r="B172" s="32"/>
      <c r="C172" s="138" t="s">
        <v>552</v>
      </c>
      <c r="D172" s="138" t="s">
        <v>298</v>
      </c>
      <c r="E172" s="139" t="s">
        <v>6054</v>
      </c>
      <c r="F172" s="140" t="s">
        <v>5823</v>
      </c>
      <c r="G172" s="141" t="s">
        <v>376</v>
      </c>
      <c r="H172" s="142">
        <v>4</v>
      </c>
      <c r="I172" s="143"/>
      <c r="J172" s="144">
        <f t="shared" si="10"/>
        <v>0</v>
      </c>
      <c r="K172" s="140" t="s">
        <v>4518</v>
      </c>
      <c r="L172" s="32"/>
      <c r="M172" s="145" t="s">
        <v>1</v>
      </c>
      <c r="N172" s="146" t="s">
        <v>41</v>
      </c>
      <c r="P172" s="147">
        <f t="shared" si="11"/>
        <v>0</v>
      </c>
      <c r="Q172" s="147">
        <v>0</v>
      </c>
      <c r="R172" s="147">
        <f t="shared" si="12"/>
        <v>0</v>
      </c>
      <c r="S172" s="147">
        <v>0</v>
      </c>
      <c r="T172" s="148">
        <f t="shared" si="13"/>
        <v>0</v>
      </c>
      <c r="AR172" s="149" t="s">
        <v>107</v>
      </c>
      <c r="AT172" s="149" t="s">
        <v>298</v>
      </c>
      <c r="AU172" s="149" t="s">
        <v>83</v>
      </c>
      <c r="AY172" s="17" t="s">
        <v>296</v>
      </c>
      <c r="BE172" s="150">
        <f t="shared" si="14"/>
        <v>0</v>
      </c>
      <c r="BF172" s="150">
        <f t="shared" si="15"/>
        <v>0</v>
      </c>
      <c r="BG172" s="150">
        <f t="shared" si="16"/>
        <v>0</v>
      </c>
      <c r="BH172" s="150">
        <f t="shared" si="17"/>
        <v>0</v>
      </c>
      <c r="BI172" s="150">
        <f t="shared" si="18"/>
        <v>0</v>
      </c>
      <c r="BJ172" s="17" t="s">
        <v>83</v>
      </c>
      <c r="BK172" s="150">
        <f t="shared" si="19"/>
        <v>0</v>
      </c>
      <c r="BL172" s="17" t="s">
        <v>107</v>
      </c>
      <c r="BM172" s="149" t="s">
        <v>6389</v>
      </c>
    </row>
    <row r="173" spans="2:65" s="1" customFormat="1" ht="21.75" customHeight="1">
      <c r="B173" s="32"/>
      <c r="C173" s="138" t="s">
        <v>558</v>
      </c>
      <c r="D173" s="138" t="s">
        <v>298</v>
      </c>
      <c r="E173" s="139" t="s">
        <v>5946</v>
      </c>
      <c r="F173" s="140" t="s">
        <v>5947</v>
      </c>
      <c r="G173" s="141" t="s">
        <v>376</v>
      </c>
      <c r="H173" s="142">
        <v>20</v>
      </c>
      <c r="I173" s="143"/>
      <c r="J173" s="144">
        <f t="shared" si="10"/>
        <v>0</v>
      </c>
      <c r="K173" s="140" t="s">
        <v>302</v>
      </c>
      <c r="L173" s="32"/>
      <c r="M173" s="145" t="s">
        <v>1</v>
      </c>
      <c r="N173" s="146" t="s">
        <v>41</v>
      </c>
      <c r="P173" s="147">
        <f t="shared" si="11"/>
        <v>0</v>
      </c>
      <c r="Q173" s="147">
        <v>0</v>
      </c>
      <c r="R173" s="147">
        <f t="shared" si="12"/>
        <v>0</v>
      </c>
      <c r="S173" s="147">
        <v>0</v>
      </c>
      <c r="T173" s="148">
        <f t="shared" si="13"/>
        <v>0</v>
      </c>
      <c r="AR173" s="149" t="s">
        <v>378</v>
      </c>
      <c r="AT173" s="149" t="s">
        <v>298</v>
      </c>
      <c r="AU173" s="149" t="s">
        <v>83</v>
      </c>
      <c r="AY173" s="17" t="s">
        <v>296</v>
      </c>
      <c r="BE173" s="150">
        <f t="shared" si="14"/>
        <v>0</v>
      </c>
      <c r="BF173" s="150">
        <f t="shared" si="15"/>
        <v>0</v>
      </c>
      <c r="BG173" s="150">
        <f t="shared" si="16"/>
        <v>0</v>
      </c>
      <c r="BH173" s="150">
        <f t="shared" si="17"/>
        <v>0</v>
      </c>
      <c r="BI173" s="150">
        <f t="shared" si="18"/>
        <v>0</v>
      </c>
      <c r="BJ173" s="17" t="s">
        <v>83</v>
      </c>
      <c r="BK173" s="150">
        <f t="shared" si="19"/>
        <v>0</v>
      </c>
      <c r="BL173" s="17" t="s">
        <v>378</v>
      </c>
      <c r="BM173" s="149" t="s">
        <v>6390</v>
      </c>
    </row>
    <row r="174" spans="2:65" s="1" customFormat="1" ht="21.75" customHeight="1">
      <c r="B174" s="32"/>
      <c r="C174" s="138" t="s">
        <v>563</v>
      </c>
      <c r="D174" s="138" t="s">
        <v>298</v>
      </c>
      <c r="E174" s="139" t="s">
        <v>6391</v>
      </c>
      <c r="F174" s="140" t="s">
        <v>6392</v>
      </c>
      <c r="G174" s="141" t="s">
        <v>376</v>
      </c>
      <c r="H174" s="142">
        <v>3</v>
      </c>
      <c r="I174" s="143"/>
      <c r="J174" s="144">
        <f t="shared" si="10"/>
        <v>0</v>
      </c>
      <c r="K174" s="140" t="s">
        <v>302</v>
      </c>
      <c r="L174" s="32"/>
      <c r="M174" s="145" t="s">
        <v>1</v>
      </c>
      <c r="N174" s="146" t="s">
        <v>41</v>
      </c>
      <c r="P174" s="147">
        <f t="shared" si="11"/>
        <v>0</v>
      </c>
      <c r="Q174" s="147">
        <v>0</v>
      </c>
      <c r="R174" s="147">
        <f t="shared" si="12"/>
        <v>0</v>
      </c>
      <c r="S174" s="147">
        <v>0</v>
      </c>
      <c r="T174" s="148">
        <f t="shared" si="13"/>
        <v>0</v>
      </c>
      <c r="AR174" s="149" t="s">
        <v>378</v>
      </c>
      <c r="AT174" s="149" t="s">
        <v>298</v>
      </c>
      <c r="AU174" s="149" t="s">
        <v>83</v>
      </c>
      <c r="AY174" s="17" t="s">
        <v>296</v>
      </c>
      <c r="BE174" s="150">
        <f t="shared" si="14"/>
        <v>0</v>
      </c>
      <c r="BF174" s="150">
        <f t="shared" si="15"/>
        <v>0</v>
      </c>
      <c r="BG174" s="150">
        <f t="shared" si="16"/>
        <v>0</v>
      </c>
      <c r="BH174" s="150">
        <f t="shared" si="17"/>
        <v>0</v>
      </c>
      <c r="BI174" s="150">
        <f t="shared" si="18"/>
        <v>0</v>
      </c>
      <c r="BJ174" s="17" t="s">
        <v>83</v>
      </c>
      <c r="BK174" s="150">
        <f t="shared" si="19"/>
        <v>0</v>
      </c>
      <c r="BL174" s="17" t="s">
        <v>378</v>
      </c>
      <c r="BM174" s="149" t="s">
        <v>6393</v>
      </c>
    </row>
    <row r="175" spans="2:65" s="11" customFormat="1" ht="25.9" customHeight="1">
      <c r="B175" s="126"/>
      <c r="D175" s="127" t="s">
        <v>75</v>
      </c>
      <c r="E175" s="128" t="s">
        <v>5769</v>
      </c>
      <c r="F175" s="128" t="s">
        <v>5731</v>
      </c>
      <c r="I175" s="129"/>
      <c r="J175" s="130">
        <f>BK175</f>
        <v>0</v>
      </c>
      <c r="L175" s="126"/>
      <c r="M175" s="131"/>
      <c r="P175" s="132">
        <f>SUM(P176:P189)</f>
        <v>0</v>
      </c>
      <c r="R175" s="132">
        <f>SUM(R176:R189)</f>
        <v>0.15104000000000001</v>
      </c>
      <c r="T175" s="133">
        <f>SUM(T176:T189)</f>
        <v>0</v>
      </c>
      <c r="AR175" s="127" t="s">
        <v>83</v>
      </c>
      <c r="AT175" s="134" t="s">
        <v>75</v>
      </c>
      <c r="AU175" s="134" t="s">
        <v>76</v>
      </c>
      <c r="AY175" s="127" t="s">
        <v>296</v>
      </c>
      <c r="BK175" s="135">
        <f>SUM(BK176:BK189)</f>
        <v>0</v>
      </c>
    </row>
    <row r="176" spans="2:65" s="1" customFormat="1" ht="37.9" customHeight="1">
      <c r="B176" s="32"/>
      <c r="C176" s="173" t="s">
        <v>569</v>
      </c>
      <c r="D176" s="173" t="s">
        <v>343</v>
      </c>
      <c r="E176" s="174" t="s">
        <v>6394</v>
      </c>
      <c r="F176" s="175" t="s">
        <v>6395</v>
      </c>
      <c r="G176" s="176" t="s">
        <v>339</v>
      </c>
      <c r="H176" s="177">
        <v>900</v>
      </c>
      <c r="I176" s="178"/>
      <c r="J176" s="179">
        <f t="shared" ref="J176:J189" si="20">ROUND(I176*H176,2)</f>
        <v>0</v>
      </c>
      <c r="K176" s="175" t="s">
        <v>302</v>
      </c>
      <c r="L176" s="180"/>
      <c r="M176" s="181" t="s">
        <v>1</v>
      </c>
      <c r="N176" s="182" t="s">
        <v>41</v>
      </c>
      <c r="P176" s="147">
        <f t="shared" ref="P176:P189" si="21">O176*H176</f>
        <v>0</v>
      </c>
      <c r="Q176" s="147">
        <v>6.0000000000000002E-5</v>
      </c>
      <c r="R176" s="147">
        <f t="shared" ref="R176:R189" si="22">Q176*H176</f>
        <v>5.3999999999999999E-2</v>
      </c>
      <c r="S176" s="147">
        <v>0</v>
      </c>
      <c r="T176" s="148">
        <f t="shared" ref="T176:T189" si="23">S176*H176</f>
        <v>0</v>
      </c>
      <c r="AR176" s="149" t="s">
        <v>347</v>
      </c>
      <c r="AT176" s="149" t="s">
        <v>343</v>
      </c>
      <c r="AU176" s="149" t="s">
        <v>83</v>
      </c>
      <c r="AY176" s="17" t="s">
        <v>296</v>
      </c>
      <c r="BE176" s="150">
        <f t="shared" ref="BE176:BE189" si="24">IF(N176="základní",J176,0)</f>
        <v>0</v>
      </c>
      <c r="BF176" s="150">
        <f t="shared" ref="BF176:BF189" si="25">IF(N176="snížená",J176,0)</f>
        <v>0</v>
      </c>
      <c r="BG176" s="150">
        <f t="shared" ref="BG176:BG189" si="26">IF(N176="zákl. přenesená",J176,0)</f>
        <v>0</v>
      </c>
      <c r="BH176" s="150">
        <f t="shared" ref="BH176:BH189" si="27">IF(N176="sníž. přenesená",J176,0)</f>
        <v>0</v>
      </c>
      <c r="BI176" s="150">
        <f t="shared" ref="BI176:BI189" si="28">IF(N176="nulová",J176,0)</f>
        <v>0</v>
      </c>
      <c r="BJ176" s="17" t="s">
        <v>83</v>
      </c>
      <c r="BK176" s="150">
        <f t="shared" ref="BK176:BK189" si="29">ROUND(I176*H176,2)</f>
        <v>0</v>
      </c>
      <c r="BL176" s="17" t="s">
        <v>107</v>
      </c>
      <c r="BM176" s="149" t="s">
        <v>6396</v>
      </c>
    </row>
    <row r="177" spans="2:65" s="1" customFormat="1" ht="21.75" customHeight="1">
      <c r="B177" s="32"/>
      <c r="C177" s="138" t="s">
        <v>583</v>
      </c>
      <c r="D177" s="138" t="s">
        <v>298</v>
      </c>
      <c r="E177" s="139" t="s">
        <v>3718</v>
      </c>
      <c r="F177" s="140" t="s">
        <v>5735</v>
      </c>
      <c r="G177" s="141" t="s">
        <v>339</v>
      </c>
      <c r="H177" s="142">
        <v>900</v>
      </c>
      <c r="I177" s="143"/>
      <c r="J177" s="144">
        <f t="shared" si="20"/>
        <v>0</v>
      </c>
      <c r="K177" s="140" t="s">
        <v>302</v>
      </c>
      <c r="L177" s="32"/>
      <c r="M177" s="145" t="s">
        <v>1</v>
      </c>
      <c r="N177" s="146" t="s">
        <v>41</v>
      </c>
      <c r="P177" s="147">
        <f t="shared" si="21"/>
        <v>0</v>
      </c>
      <c r="Q177" s="147">
        <v>0</v>
      </c>
      <c r="R177" s="147">
        <f t="shared" si="22"/>
        <v>0</v>
      </c>
      <c r="S177" s="147">
        <v>0</v>
      </c>
      <c r="T177" s="148">
        <f t="shared" si="23"/>
        <v>0</v>
      </c>
      <c r="AR177" s="149" t="s">
        <v>378</v>
      </c>
      <c r="AT177" s="149" t="s">
        <v>298</v>
      </c>
      <c r="AU177" s="149" t="s">
        <v>83</v>
      </c>
      <c r="AY177" s="17" t="s">
        <v>296</v>
      </c>
      <c r="BE177" s="150">
        <f t="shared" si="24"/>
        <v>0</v>
      </c>
      <c r="BF177" s="150">
        <f t="shared" si="25"/>
        <v>0</v>
      </c>
      <c r="BG177" s="150">
        <f t="shared" si="26"/>
        <v>0</v>
      </c>
      <c r="BH177" s="150">
        <f t="shared" si="27"/>
        <v>0</v>
      </c>
      <c r="BI177" s="150">
        <f t="shared" si="28"/>
        <v>0</v>
      </c>
      <c r="BJ177" s="17" t="s">
        <v>83</v>
      </c>
      <c r="BK177" s="150">
        <f t="shared" si="29"/>
        <v>0</v>
      </c>
      <c r="BL177" s="17" t="s">
        <v>378</v>
      </c>
      <c r="BM177" s="149" t="s">
        <v>6397</v>
      </c>
    </row>
    <row r="178" spans="2:65" s="1" customFormat="1" ht="49.15" customHeight="1">
      <c r="B178" s="32"/>
      <c r="C178" s="173" t="s">
        <v>588</v>
      </c>
      <c r="D178" s="173" t="s">
        <v>343</v>
      </c>
      <c r="E178" s="174" t="s">
        <v>3958</v>
      </c>
      <c r="F178" s="175" t="s">
        <v>3959</v>
      </c>
      <c r="G178" s="176" t="s">
        <v>339</v>
      </c>
      <c r="H178" s="177">
        <v>100</v>
      </c>
      <c r="I178" s="178"/>
      <c r="J178" s="179">
        <f t="shared" si="20"/>
        <v>0</v>
      </c>
      <c r="K178" s="175" t="s">
        <v>302</v>
      </c>
      <c r="L178" s="180"/>
      <c r="M178" s="181" t="s">
        <v>1</v>
      </c>
      <c r="N178" s="182" t="s">
        <v>41</v>
      </c>
      <c r="P178" s="147">
        <f t="shared" si="21"/>
        <v>0</v>
      </c>
      <c r="Q178" s="147">
        <v>1.4999999999999999E-4</v>
      </c>
      <c r="R178" s="147">
        <f t="shared" si="22"/>
        <v>1.4999999999999999E-2</v>
      </c>
      <c r="S178" s="147">
        <v>0</v>
      </c>
      <c r="T178" s="148">
        <f t="shared" si="23"/>
        <v>0</v>
      </c>
      <c r="AR178" s="149" t="s">
        <v>479</v>
      </c>
      <c r="AT178" s="149" t="s">
        <v>343</v>
      </c>
      <c r="AU178" s="149" t="s">
        <v>83</v>
      </c>
      <c r="AY178" s="17" t="s">
        <v>296</v>
      </c>
      <c r="BE178" s="150">
        <f t="shared" si="24"/>
        <v>0</v>
      </c>
      <c r="BF178" s="150">
        <f t="shared" si="25"/>
        <v>0</v>
      </c>
      <c r="BG178" s="150">
        <f t="shared" si="26"/>
        <v>0</v>
      </c>
      <c r="BH178" s="150">
        <f t="shared" si="27"/>
        <v>0</v>
      </c>
      <c r="BI178" s="150">
        <f t="shared" si="28"/>
        <v>0</v>
      </c>
      <c r="BJ178" s="17" t="s">
        <v>83</v>
      </c>
      <c r="BK178" s="150">
        <f t="shared" si="29"/>
        <v>0</v>
      </c>
      <c r="BL178" s="17" t="s">
        <v>378</v>
      </c>
      <c r="BM178" s="149" t="s">
        <v>6398</v>
      </c>
    </row>
    <row r="179" spans="2:65" s="1" customFormat="1" ht="24.2" customHeight="1">
      <c r="B179" s="32"/>
      <c r="C179" s="138" t="s">
        <v>593</v>
      </c>
      <c r="D179" s="138" t="s">
        <v>298</v>
      </c>
      <c r="E179" s="139" t="s">
        <v>3503</v>
      </c>
      <c r="F179" s="140" t="s">
        <v>6399</v>
      </c>
      <c r="G179" s="141" t="s">
        <v>339</v>
      </c>
      <c r="H179" s="142">
        <v>100</v>
      </c>
      <c r="I179" s="143"/>
      <c r="J179" s="144">
        <f t="shared" si="20"/>
        <v>0</v>
      </c>
      <c r="K179" s="140" t="s">
        <v>302</v>
      </c>
      <c r="L179" s="32"/>
      <c r="M179" s="145" t="s">
        <v>1</v>
      </c>
      <c r="N179" s="146" t="s">
        <v>41</v>
      </c>
      <c r="P179" s="147">
        <f t="shared" si="21"/>
        <v>0</v>
      </c>
      <c r="Q179" s="147">
        <v>0</v>
      </c>
      <c r="R179" s="147">
        <f t="shared" si="22"/>
        <v>0</v>
      </c>
      <c r="S179" s="147">
        <v>0</v>
      </c>
      <c r="T179" s="148">
        <f t="shared" si="23"/>
        <v>0</v>
      </c>
      <c r="AR179" s="149" t="s">
        <v>378</v>
      </c>
      <c r="AT179" s="149" t="s">
        <v>298</v>
      </c>
      <c r="AU179" s="149" t="s">
        <v>83</v>
      </c>
      <c r="AY179" s="17" t="s">
        <v>296</v>
      </c>
      <c r="BE179" s="150">
        <f t="shared" si="24"/>
        <v>0</v>
      </c>
      <c r="BF179" s="150">
        <f t="shared" si="25"/>
        <v>0</v>
      </c>
      <c r="BG179" s="150">
        <f t="shared" si="26"/>
        <v>0</v>
      </c>
      <c r="BH179" s="150">
        <f t="shared" si="27"/>
        <v>0</v>
      </c>
      <c r="BI179" s="150">
        <f t="shared" si="28"/>
        <v>0</v>
      </c>
      <c r="BJ179" s="17" t="s">
        <v>83</v>
      </c>
      <c r="BK179" s="150">
        <f t="shared" si="29"/>
        <v>0</v>
      </c>
      <c r="BL179" s="17" t="s">
        <v>378</v>
      </c>
      <c r="BM179" s="149" t="s">
        <v>6400</v>
      </c>
    </row>
    <row r="180" spans="2:65" s="1" customFormat="1" ht="21.75" customHeight="1">
      <c r="B180" s="32"/>
      <c r="C180" s="173" t="s">
        <v>599</v>
      </c>
      <c r="D180" s="173" t="s">
        <v>343</v>
      </c>
      <c r="E180" s="174" t="s">
        <v>5969</v>
      </c>
      <c r="F180" s="175" t="s">
        <v>5970</v>
      </c>
      <c r="G180" s="176" t="s">
        <v>339</v>
      </c>
      <c r="H180" s="177">
        <v>600</v>
      </c>
      <c r="I180" s="178"/>
      <c r="J180" s="179">
        <f t="shared" si="20"/>
        <v>0</v>
      </c>
      <c r="K180" s="175" t="s">
        <v>302</v>
      </c>
      <c r="L180" s="180"/>
      <c r="M180" s="181" t="s">
        <v>1</v>
      </c>
      <c r="N180" s="182" t="s">
        <v>41</v>
      </c>
      <c r="P180" s="147">
        <f t="shared" si="21"/>
        <v>0</v>
      </c>
      <c r="Q180" s="147">
        <v>6.9999999999999994E-5</v>
      </c>
      <c r="R180" s="147">
        <f t="shared" si="22"/>
        <v>4.1999999999999996E-2</v>
      </c>
      <c r="S180" s="147">
        <v>0</v>
      </c>
      <c r="T180" s="148">
        <f t="shared" si="23"/>
        <v>0</v>
      </c>
      <c r="AR180" s="149" t="s">
        <v>479</v>
      </c>
      <c r="AT180" s="149" t="s">
        <v>343</v>
      </c>
      <c r="AU180" s="149" t="s">
        <v>83</v>
      </c>
      <c r="AY180" s="17" t="s">
        <v>296</v>
      </c>
      <c r="BE180" s="150">
        <f t="shared" si="24"/>
        <v>0</v>
      </c>
      <c r="BF180" s="150">
        <f t="shared" si="25"/>
        <v>0</v>
      </c>
      <c r="BG180" s="150">
        <f t="shared" si="26"/>
        <v>0</v>
      </c>
      <c r="BH180" s="150">
        <f t="shared" si="27"/>
        <v>0</v>
      </c>
      <c r="BI180" s="150">
        <f t="shared" si="28"/>
        <v>0</v>
      </c>
      <c r="BJ180" s="17" t="s">
        <v>83</v>
      </c>
      <c r="BK180" s="150">
        <f t="shared" si="29"/>
        <v>0</v>
      </c>
      <c r="BL180" s="17" t="s">
        <v>378</v>
      </c>
      <c r="BM180" s="149" t="s">
        <v>6401</v>
      </c>
    </row>
    <row r="181" spans="2:65" s="1" customFormat="1" ht="24.2" customHeight="1">
      <c r="B181" s="32"/>
      <c r="C181" s="138" t="s">
        <v>603</v>
      </c>
      <c r="D181" s="138" t="s">
        <v>298</v>
      </c>
      <c r="E181" s="139" t="s">
        <v>4080</v>
      </c>
      <c r="F181" s="140" t="s">
        <v>5752</v>
      </c>
      <c r="G181" s="141" t="s">
        <v>339</v>
      </c>
      <c r="H181" s="142">
        <v>600</v>
      </c>
      <c r="I181" s="143"/>
      <c r="J181" s="144">
        <f t="shared" si="20"/>
        <v>0</v>
      </c>
      <c r="K181" s="140" t="s">
        <v>302</v>
      </c>
      <c r="L181" s="32"/>
      <c r="M181" s="145" t="s">
        <v>1</v>
      </c>
      <c r="N181" s="146" t="s">
        <v>41</v>
      </c>
      <c r="P181" s="147">
        <f t="shared" si="21"/>
        <v>0</v>
      </c>
      <c r="Q181" s="147">
        <v>0</v>
      </c>
      <c r="R181" s="147">
        <f t="shared" si="22"/>
        <v>0</v>
      </c>
      <c r="S181" s="147">
        <v>0</v>
      </c>
      <c r="T181" s="148">
        <f t="shared" si="23"/>
        <v>0</v>
      </c>
      <c r="AR181" s="149" t="s">
        <v>378</v>
      </c>
      <c r="AT181" s="149" t="s">
        <v>298</v>
      </c>
      <c r="AU181" s="149" t="s">
        <v>83</v>
      </c>
      <c r="AY181" s="17" t="s">
        <v>296</v>
      </c>
      <c r="BE181" s="150">
        <f t="shared" si="24"/>
        <v>0</v>
      </c>
      <c r="BF181" s="150">
        <f t="shared" si="25"/>
        <v>0</v>
      </c>
      <c r="BG181" s="150">
        <f t="shared" si="26"/>
        <v>0</v>
      </c>
      <c r="BH181" s="150">
        <f t="shared" si="27"/>
        <v>0</v>
      </c>
      <c r="BI181" s="150">
        <f t="shared" si="28"/>
        <v>0</v>
      </c>
      <c r="BJ181" s="17" t="s">
        <v>83</v>
      </c>
      <c r="BK181" s="150">
        <f t="shared" si="29"/>
        <v>0</v>
      </c>
      <c r="BL181" s="17" t="s">
        <v>378</v>
      </c>
      <c r="BM181" s="149" t="s">
        <v>6402</v>
      </c>
    </row>
    <row r="182" spans="2:65" s="1" customFormat="1" ht="21.75" customHeight="1">
      <c r="B182" s="32"/>
      <c r="C182" s="173" t="s">
        <v>609</v>
      </c>
      <c r="D182" s="173" t="s">
        <v>343</v>
      </c>
      <c r="E182" s="174" t="s">
        <v>5973</v>
      </c>
      <c r="F182" s="175" t="s">
        <v>5974</v>
      </c>
      <c r="G182" s="176" t="s">
        <v>339</v>
      </c>
      <c r="H182" s="177">
        <v>300</v>
      </c>
      <c r="I182" s="178"/>
      <c r="J182" s="179">
        <f t="shared" si="20"/>
        <v>0</v>
      </c>
      <c r="K182" s="175" t="s">
        <v>302</v>
      </c>
      <c r="L182" s="180"/>
      <c r="M182" s="181" t="s">
        <v>1</v>
      </c>
      <c r="N182" s="182" t="s">
        <v>41</v>
      </c>
      <c r="P182" s="147">
        <f t="shared" si="21"/>
        <v>0</v>
      </c>
      <c r="Q182" s="147">
        <v>1.2E-4</v>
      </c>
      <c r="R182" s="147">
        <f t="shared" si="22"/>
        <v>3.6000000000000004E-2</v>
      </c>
      <c r="S182" s="147">
        <v>0</v>
      </c>
      <c r="T182" s="148">
        <f t="shared" si="23"/>
        <v>0</v>
      </c>
      <c r="AR182" s="149" t="s">
        <v>479</v>
      </c>
      <c r="AT182" s="149" t="s">
        <v>343</v>
      </c>
      <c r="AU182" s="149" t="s">
        <v>83</v>
      </c>
      <c r="AY182" s="17" t="s">
        <v>296</v>
      </c>
      <c r="BE182" s="150">
        <f t="shared" si="24"/>
        <v>0</v>
      </c>
      <c r="BF182" s="150">
        <f t="shared" si="25"/>
        <v>0</v>
      </c>
      <c r="BG182" s="150">
        <f t="shared" si="26"/>
        <v>0</v>
      </c>
      <c r="BH182" s="150">
        <f t="shared" si="27"/>
        <v>0</v>
      </c>
      <c r="BI182" s="150">
        <f t="shared" si="28"/>
        <v>0</v>
      </c>
      <c r="BJ182" s="17" t="s">
        <v>83</v>
      </c>
      <c r="BK182" s="150">
        <f t="shared" si="29"/>
        <v>0</v>
      </c>
      <c r="BL182" s="17" t="s">
        <v>378</v>
      </c>
      <c r="BM182" s="149" t="s">
        <v>6403</v>
      </c>
    </row>
    <row r="183" spans="2:65" s="1" customFormat="1" ht="24.2" customHeight="1">
      <c r="B183" s="32"/>
      <c r="C183" s="138" t="s">
        <v>614</v>
      </c>
      <c r="D183" s="138" t="s">
        <v>298</v>
      </c>
      <c r="E183" s="139" t="s">
        <v>4080</v>
      </c>
      <c r="F183" s="140" t="s">
        <v>5752</v>
      </c>
      <c r="G183" s="141" t="s">
        <v>339</v>
      </c>
      <c r="H183" s="142">
        <v>300</v>
      </c>
      <c r="I183" s="143"/>
      <c r="J183" s="144">
        <f t="shared" si="20"/>
        <v>0</v>
      </c>
      <c r="K183" s="140" t="s">
        <v>302</v>
      </c>
      <c r="L183" s="32"/>
      <c r="M183" s="145" t="s">
        <v>1</v>
      </c>
      <c r="N183" s="146" t="s">
        <v>41</v>
      </c>
      <c r="P183" s="147">
        <f t="shared" si="21"/>
        <v>0</v>
      </c>
      <c r="Q183" s="147">
        <v>0</v>
      </c>
      <c r="R183" s="147">
        <f t="shared" si="22"/>
        <v>0</v>
      </c>
      <c r="S183" s="147">
        <v>0</v>
      </c>
      <c r="T183" s="148">
        <f t="shared" si="23"/>
        <v>0</v>
      </c>
      <c r="AR183" s="149" t="s">
        <v>378</v>
      </c>
      <c r="AT183" s="149" t="s">
        <v>298</v>
      </c>
      <c r="AU183" s="149" t="s">
        <v>83</v>
      </c>
      <c r="AY183" s="17" t="s">
        <v>296</v>
      </c>
      <c r="BE183" s="150">
        <f t="shared" si="24"/>
        <v>0</v>
      </c>
      <c r="BF183" s="150">
        <f t="shared" si="25"/>
        <v>0</v>
      </c>
      <c r="BG183" s="150">
        <f t="shared" si="26"/>
        <v>0</v>
      </c>
      <c r="BH183" s="150">
        <f t="shared" si="27"/>
        <v>0</v>
      </c>
      <c r="BI183" s="150">
        <f t="shared" si="28"/>
        <v>0</v>
      </c>
      <c r="BJ183" s="17" t="s">
        <v>83</v>
      </c>
      <c r="BK183" s="150">
        <f t="shared" si="29"/>
        <v>0</v>
      </c>
      <c r="BL183" s="17" t="s">
        <v>378</v>
      </c>
      <c r="BM183" s="149" t="s">
        <v>6404</v>
      </c>
    </row>
    <row r="184" spans="2:65" s="1" customFormat="1" ht="24.2" customHeight="1">
      <c r="B184" s="32"/>
      <c r="C184" s="173" t="s">
        <v>620</v>
      </c>
      <c r="D184" s="173" t="s">
        <v>343</v>
      </c>
      <c r="E184" s="174" t="s">
        <v>5977</v>
      </c>
      <c r="F184" s="175" t="s">
        <v>5978</v>
      </c>
      <c r="G184" s="176" t="s">
        <v>376</v>
      </c>
      <c r="H184" s="177">
        <v>50</v>
      </c>
      <c r="I184" s="178"/>
      <c r="J184" s="179">
        <f t="shared" si="20"/>
        <v>0</v>
      </c>
      <c r="K184" s="175" t="s">
        <v>302</v>
      </c>
      <c r="L184" s="180"/>
      <c r="M184" s="181" t="s">
        <v>1</v>
      </c>
      <c r="N184" s="182" t="s">
        <v>41</v>
      </c>
      <c r="P184" s="147">
        <f t="shared" si="21"/>
        <v>0</v>
      </c>
      <c r="Q184" s="147">
        <v>5.0000000000000002E-5</v>
      </c>
      <c r="R184" s="147">
        <f t="shared" si="22"/>
        <v>2.5000000000000001E-3</v>
      </c>
      <c r="S184" s="147">
        <v>0</v>
      </c>
      <c r="T184" s="148">
        <f t="shared" si="23"/>
        <v>0</v>
      </c>
      <c r="AR184" s="149" t="s">
        <v>347</v>
      </c>
      <c r="AT184" s="149" t="s">
        <v>343</v>
      </c>
      <c r="AU184" s="149" t="s">
        <v>83</v>
      </c>
      <c r="AY184" s="17" t="s">
        <v>296</v>
      </c>
      <c r="BE184" s="150">
        <f t="shared" si="24"/>
        <v>0</v>
      </c>
      <c r="BF184" s="150">
        <f t="shared" si="25"/>
        <v>0</v>
      </c>
      <c r="BG184" s="150">
        <f t="shared" si="26"/>
        <v>0</v>
      </c>
      <c r="BH184" s="150">
        <f t="shared" si="27"/>
        <v>0</v>
      </c>
      <c r="BI184" s="150">
        <f t="shared" si="28"/>
        <v>0</v>
      </c>
      <c r="BJ184" s="17" t="s">
        <v>83</v>
      </c>
      <c r="BK184" s="150">
        <f t="shared" si="29"/>
        <v>0</v>
      </c>
      <c r="BL184" s="17" t="s">
        <v>107</v>
      </c>
      <c r="BM184" s="149" t="s">
        <v>6405</v>
      </c>
    </row>
    <row r="185" spans="2:65" s="1" customFormat="1" ht="16.5" customHeight="1">
      <c r="B185" s="32"/>
      <c r="C185" s="138" t="s">
        <v>625</v>
      </c>
      <c r="D185" s="138" t="s">
        <v>298</v>
      </c>
      <c r="E185" s="139" t="s">
        <v>3302</v>
      </c>
      <c r="F185" s="140" t="s">
        <v>5757</v>
      </c>
      <c r="G185" s="141" t="s">
        <v>376</v>
      </c>
      <c r="H185" s="142">
        <v>50</v>
      </c>
      <c r="I185" s="143"/>
      <c r="J185" s="144">
        <f t="shared" si="20"/>
        <v>0</v>
      </c>
      <c r="K185" s="140" t="s">
        <v>302</v>
      </c>
      <c r="L185" s="32"/>
      <c r="M185" s="145" t="s">
        <v>1</v>
      </c>
      <c r="N185" s="146" t="s">
        <v>41</v>
      </c>
      <c r="P185" s="147">
        <f t="shared" si="21"/>
        <v>0</v>
      </c>
      <c r="Q185" s="147">
        <v>0</v>
      </c>
      <c r="R185" s="147">
        <f t="shared" si="22"/>
        <v>0</v>
      </c>
      <c r="S185" s="147">
        <v>0</v>
      </c>
      <c r="T185" s="148">
        <f t="shared" si="23"/>
        <v>0</v>
      </c>
      <c r="AR185" s="149" t="s">
        <v>378</v>
      </c>
      <c r="AT185" s="149" t="s">
        <v>298</v>
      </c>
      <c r="AU185" s="149" t="s">
        <v>83</v>
      </c>
      <c r="AY185" s="17" t="s">
        <v>296</v>
      </c>
      <c r="BE185" s="150">
        <f t="shared" si="24"/>
        <v>0</v>
      </c>
      <c r="BF185" s="150">
        <f t="shared" si="25"/>
        <v>0</v>
      </c>
      <c r="BG185" s="150">
        <f t="shared" si="26"/>
        <v>0</v>
      </c>
      <c r="BH185" s="150">
        <f t="shared" si="27"/>
        <v>0</v>
      </c>
      <c r="BI185" s="150">
        <f t="shared" si="28"/>
        <v>0</v>
      </c>
      <c r="BJ185" s="17" t="s">
        <v>83</v>
      </c>
      <c r="BK185" s="150">
        <f t="shared" si="29"/>
        <v>0</v>
      </c>
      <c r="BL185" s="17" t="s">
        <v>378</v>
      </c>
      <c r="BM185" s="149" t="s">
        <v>6406</v>
      </c>
    </row>
    <row r="186" spans="2:65" s="1" customFormat="1" ht="24.2" customHeight="1">
      <c r="B186" s="32"/>
      <c r="C186" s="173" t="s">
        <v>632</v>
      </c>
      <c r="D186" s="173" t="s">
        <v>343</v>
      </c>
      <c r="E186" s="174" t="s">
        <v>5981</v>
      </c>
      <c r="F186" s="175" t="s">
        <v>5982</v>
      </c>
      <c r="G186" s="176" t="s">
        <v>376</v>
      </c>
      <c r="H186" s="177">
        <v>2</v>
      </c>
      <c r="I186" s="178"/>
      <c r="J186" s="179">
        <f t="shared" si="20"/>
        <v>0</v>
      </c>
      <c r="K186" s="175" t="s">
        <v>302</v>
      </c>
      <c r="L186" s="180"/>
      <c r="M186" s="181" t="s">
        <v>1</v>
      </c>
      <c r="N186" s="182" t="s">
        <v>41</v>
      </c>
      <c r="P186" s="147">
        <f t="shared" si="21"/>
        <v>0</v>
      </c>
      <c r="Q186" s="147">
        <v>2.3000000000000001E-4</v>
      </c>
      <c r="R186" s="147">
        <f t="shared" si="22"/>
        <v>4.6000000000000001E-4</v>
      </c>
      <c r="S186" s="147">
        <v>0</v>
      </c>
      <c r="T186" s="148">
        <f t="shared" si="23"/>
        <v>0</v>
      </c>
      <c r="AR186" s="149" t="s">
        <v>347</v>
      </c>
      <c r="AT186" s="149" t="s">
        <v>343</v>
      </c>
      <c r="AU186" s="149" t="s">
        <v>83</v>
      </c>
      <c r="AY186" s="17" t="s">
        <v>296</v>
      </c>
      <c r="BE186" s="150">
        <f t="shared" si="24"/>
        <v>0</v>
      </c>
      <c r="BF186" s="150">
        <f t="shared" si="25"/>
        <v>0</v>
      </c>
      <c r="BG186" s="150">
        <f t="shared" si="26"/>
        <v>0</v>
      </c>
      <c r="BH186" s="150">
        <f t="shared" si="27"/>
        <v>0</v>
      </c>
      <c r="BI186" s="150">
        <f t="shared" si="28"/>
        <v>0</v>
      </c>
      <c r="BJ186" s="17" t="s">
        <v>83</v>
      </c>
      <c r="BK186" s="150">
        <f t="shared" si="29"/>
        <v>0</v>
      </c>
      <c r="BL186" s="17" t="s">
        <v>107</v>
      </c>
      <c r="BM186" s="149" t="s">
        <v>6407</v>
      </c>
    </row>
    <row r="187" spans="2:65" s="1" customFormat="1" ht="16.5" customHeight="1">
      <c r="B187" s="32"/>
      <c r="C187" s="138" t="s">
        <v>668</v>
      </c>
      <c r="D187" s="138" t="s">
        <v>298</v>
      </c>
      <c r="E187" s="139" t="s">
        <v>3317</v>
      </c>
      <c r="F187" s="140" t="s">
        <v>5984</v>
      </c>
      <c r="G187" s="141" t="s">
        <v>376</v>
      </c>
      <c r="H187" s="142">
        <v>2</v>
      </c>
      <c r="I187" s="143"/>
      <c r="J187" s="144">
        <f t="shared" si="20"/>
        <v>0</v>
      </c>
      <c r="K187" s="140" t="s">
        <v>302</v>
      </c>
      <c r="L187" s="32"/>
      <c r="M187" s="145" t="s">
        <v>1</v>
      </c>
      <c r="N187" s="146" t="s">
        <v>41</v>
      </c>
      <c r="P187" s="147">
        <f t="shared" si="21"/>
        <v>0</v>
      </c>
      <c r="Q187" s="147">
        <v>0</v>
      </c>
      <c r="R187" s="147">
        <f t="shared" si="22"/>
        <v>0</v>
      </c>
      <c r="S187" s="147">
        <v>0</v>
      </c>
      <c r="T187" s="148">
        <f t="shared" si="23"/>
        <v>0</v>
      </c>
      <c r="AR187" s="149" t="s">
        <v>378</v>
      </c>
      <c r="AT187" s="149" t="s">
        <v>298</v>
      </c>
      <c r="AU187" s="149" t="s">
        <v>83</v>
      </c>
      <c r="AY187" s="17" t="s">
        <v>296</v>
      </c>
      <c r="BE187" s="150">
        <f t="shared" si="24"/>
        <v>0</v>
      </c>
      <c r="BF187" s="150">
        <f t="shared" si="25"/>
        <v>0</v>
      </c>
      <c r="BG187" s="150">
        <f t="shared" si="26"/>
        <v>0</v>
      </c>
      <c r="BH187" s="150">
        <f t="shared" si="27"/>
        <v>0</v>
      </c>
      <c r="BI187" s="150">
        <f t="shared" si="28"/>
        <v>0</v>
      </c>
      <c r="BJ187" s="17" t="s">
        <v>83</v>
      </c>
      <c r="BK187" s="150">
        <f t="shared" si="29"/>
        <v>0</v>
      </c>
      <c r="BL187" s="17" t="s">
        <v>378</v>
      </c>
      <c r="BM187" s="149" t="s">
        <v>6408</v>
      </c>
    </row>
    <row r="188" spans="2:65" s="1" customFormat="1" ht="24.2" customHeight="1">
      <c r="B188" s="32"/>
      <c r="C188" s="173" t="s">
        <v>695</v>
      </c>
      <c r="D188" s="173" t="s">
        <v>343</v>
      </c>
      <c r="E188" s="174" t="s">
        <v>5986</v>
      </c>
      <c r="F188" s="175" t="s">
        <v>5987</v>
      </c>
      <c r="G188" s="176" t="s">
        <v>376</v>
      </c>
      <c r="H188" s="177">
        <v>2</v>
      </c>
      <c r="I188" s="178"/>
      <c r="J188" s="179">
        <f t="shared" si="20"/>
        <v>0</v>
      </c>
      <c r="K188" s="175" t="s">
        <v>302</v>
      </c>
      <c r="L188" s="180"/>
      <c r="M188" s="181" t="s">
        <v>1</v>
      </c>
      <c r="N188" s="182" t="s">
        <v>41</v>
      </c>
      <c r="P188" s="147">
        <f t="shared" si="21"/>
        <v>0</v>
      </c>
      <c r="Q188" s="147">
        <v>5.4000000000000001E-4</v>
      </c>
      <c r="R188" s="147">
        <f t="shared" si="22"/>
        <v>1.08E-3</v>
      </c>
      <c r="S188" s="147">
        <v>0</v>
      </c>
      <c r="T188" s="148">
        <f t="shared" si="23"/>
        <v>0</v>
      </c>
      <c r="AR188" s="149" t="s">
        <v>479</v>
      </c>
      <c r="AT188" s="149" t="s">
        <v>343</v>
      </c>
      <c r="AU188" s="149" t="s">
        <v>83</v>
      </c>
      <c r="AY188" s="17" t="s">
        <v>296</v>
      </c>
      <c r="BE188" s="150">
        <f t="shared" si="24"/>
        <v>0</v>
      </c>
      <c r="BF188" s="150">
        <f t="shared" si="25"/>
        <v>0</v>
      </c>
      <c r="BG188" s="150">
        <f t="shared" si="26"/>
        <v>0</v>
      </c>
      <c r="BH188" s="150">
        <f t="shared" si="27"/>
        <v>0</v>
      </c>
      <c r="BI188" s="150">
        <f t="shared" si="28"/>
        <v>0</v>
      </c>
      <c r="BJ188" s="17" t="s">
        <v>83</v>
      </c>
      <c r="BK188" s="150">
        <f t="shared" si="29"/>
        <v>0</v>
      </c>
      <c r="BL188" s="17" t="s">
        <v>378</v>
      </c>
      <c r="BM188" s="149" t="s">
        <v>6409</v>
      </c>
    </row>
    <row r="189" spans="2:65" s="1" customFormat="1" ht="16.5" customHeight="1">
      <c r="B189" s="32"/>
      <c r="C189" s="138" t="s">
        <v>718</v>
      </c>
      <c r="D189" s="138" t="s">
        <v>298</v>
      </c>
      <c r="E189" s="139" t="s">
        <v>3317</v>
      </c>
      <c r="F189" s="140" t="s">
        <v>5984</v>
      </c>
      <c r="G189" s="141" t="s">
        <v>376</v>
      </c>
      <c r="H189" s="142">
        <v>2</v>
      </c>
      <c r="I189" s="143"/>
      <c r="J189" s="144">
        <f t="shared" si="20"/>
        <v>0</v>
      </c>
      <c r="K189" s="140" t="s">
        <v>302</v>
      </c>
      <c r="L189" s="32"/>
      <c r="M189" s="190" t="s">
        <v>1</v>
      </c>
      <c r="N189" s="191" t="s">
        <v>41</v>
      </c>
      <c r="O189" s="192"/>
      <c r="P189" s="193">
        <f t="shared" si="21"/>
        <v>0</v>
      </c>
      <c r="Q189" s="193">
        <v>0</v>
      </c>
      <c r="R189" s="193">
        <f t="shared" si="22"/>
        <v>0</v>
      </c>
      <c r="S189" s="193">
        <v>0</v>
      </c>
      <c r="T189" s="194">
        <f t="shared" si="23"/>
        <v>0</v>
      </c>
      <c r="AR189" s="149" t="s">
        <v>378</v>
      </c>
      <c r="AT189" s="149" t="s">
        <v>298</v>
      </c>
      <c r="AU189" s="149" t="s">
        <v>83</v>
      </c>
      <c r="AY189" s="17" t="s">
        <v>296</v>
      </c>
      <c r="BE189" s="150">
        <f t="shared" si="24"/>
        <v>0</v>
      </c>
      <c r="BF189" s="150">
        <f t="shared" si="25"/>
        <v>0</v>
      </c>
      <c r="BG189" s="150">
        <f t="shared" si="26"/>
        <v>0</v>
      </c>
      <c r="BH189" s="150">
        <f t="shared" si="27"/>
        <v>0</v>
      </c>
      <c r="BI189" s="150">
        <f t="shared" si="28"/>
        <v>0</v>
      </c>
      <c r="BJ189" s="17" t="s">
        <v>83</v>
      </c>
      <c r="BK189" s="150">
        <f t="shared" si="29"/>
        <v>0</v>
      </c>
      <c r="BL189" s="17" t="s">
        <v>378</v>
      </c>
      <c r="BM189" s="149" t="s">
        <v>6410</v>
      </c>
    </row>
    <row r="190" spans="2:65" s="1" customFormat="1" ht="7.15" customHeight="1">
      <c r="B190" s="44"/>
      <c r="C190" s="45"/>
      <c r="D190" s="45"/>
      <c r="E190" s="45"/>
      <c r="F190" s="45"/>
      <c r="G190" s="45"/>
      <c r="H190" s="45"/>
      <c r="I190" s="45"/>
      <c r="J190" s="45"/>
      <c r="K190" s="45"/>
      <c r="L190" s="32"/>
    </row>
  </sheetData>
  <sheetProtection algorithmName="SHA-512" hashValue="cCzwYhWauAphwFyug+uxC5rvJvxusUXJF0q0w9t+n8LkbAA6bV4lsK2voKGGylvqg2JmtbF4ZzYEc6YsOyqfcA==" saltValue="e22ZXVMQSjVVmOAOvQHcydAsWbNcewT+UMT8qqmSxUAewKZcMO1DDMX2fpDDMI7DXmof+yyO+xp5uQ0HzfOGEw==" spinCount="100000" sheet="1" objects="1" scenarios="1" formatColumns="0" formatRows="0" autoFilter="0"/>
  <autoFilter ref="C126:K189"/>
  <mergeCells count="15">
    <mergeCell ref="E113:H113"/>
    <mergeCell ref="E117:H117"/>
    <mergeCell ref="E115:H115"/>
    <mergeCell ref="E119:H119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396"/>
  <sheetViews>
    <sheetView showGridLines="0" view="pageBreakPreview" zoomScale="60" zoomScaleNormal="100" workbookViewId="0"/>
  </sheetViews>
  <sheetFormatPr defaultRowHeight="11.25"/>
  <cols>
    <col min="1" max="1" width="8.33203125" customWidth="1"/>
    <col min="2" max="2" width="1.33203125" customWidth="1"/>
    <col min="3" max="3" width="4.1640625" customWidth="1"/>
    <col min="4" max="4" width="4.33203125" customWidth="1"/>
    <col min="5" max="5" width="17.1640625" customWidth="1"/>
    <col min="6" max="6" width="50.6640625" customWidth="1"/>
    <col min="7" max="7" width="7.5" customWidth="1"/>
    <col min="8" max="8" width="14" customWidth="1"/>
    <col min="9" max="9" width="15.6640625" customWidth="1"/>
    <col min="10" max="11" width="22.33203125" customWidth="1"/>
    <col min="12" max="12" width="9.33203125" customWidth="1"/>
    <col min="13" max="13" width="10.66406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56" ht="37.15" customHeight="1"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7" t="s">
        <v>84</v>
      </c>
      <c r="AZ2" s="93" t="s">
        <v>178</v>
      </c>
      <c r="BA2" s="93" t="s">
        <v>1</v>
      </c>
      <c r="BB2" s="93" t="s">
        <v>1</v>
      </c>
      <c r="BC2" s="93" t="s">
        <v>179</v>
      </c>
      <c r="BD2" s="93" t="s">
        <v>85</v>
      </c>
    </row>
    <row r="3" spans="2:56" ht="7.1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  <c r="AZ3" s="93" t="s">
        <v>180</v>
      </c>
      <c r="BA3" s="93" t="s">
        <v>1</v>
      </c>
      <c r="BB3" s="93" t="s">
        <v>1</v>
      </c>
      <c r="BC3" s="93" t="s">
        <v>181</v>
      </c>
      <c r="BD3" s="93" t="s">
        <v>85</v>
      </c>
    </row>
    <row r="4" spans="2:56" ht="25.15" customHeight="1">
      <c r="B4" s="20"/>
      <c r="D4" s="21" t="s">
        <v>182</v>
      </c>
      <c r="L4" s="20"/>
      <c r="M4" s="94" t="s">
        <v>10</v>
      </c>
      <c r="AT4" s="17" t="s">
        <v>4</v>
      </c>
      <c r="AZ4" s="93" t="s">
        <v>183</v>
      </c>
      <c r="BA4" s="93" t="s">
        <v>1</v>
      </c>
      <c r="BB4" s="93" t="s">
        <v>1</v>
      </c>
      <c r="BC4" s="93" t="s">
        <v>184</v>
      </c>
      <c r="BD4" s="93" t="s">
        <v>85</v>
      </c>
    </row>
    <row r="5" spans="2:56" ht="7.15" customHeight="1">
      <c r="B5" s="20"/>
      <c r="L5" s="20"/>
      <c r="AZ5" s="93" t="s">
        <v>185</v>
      </c>
      <c r="BA5" s="93" t="s">
        <v>1</v>
      </c>
      <c r="BB5" s="93" t="s">
        <v>1</v>
      </c>
      <c r="BC5" s="93" t="s">
        <v>186</v>
      </c>
      <c r="BD5" s="93" t="s">
        <v>85</v>
      </c>
    </row>
    <row r="6" spans="2:56" ht="12" customHeight="1">
      <c r="B6" s="20"/>
      <c r="D6" s="27" t="s">
        <v>16</v>
      </c>
      <c r="L6" s="20"/>
      <c r="AZ6" s="93" t="s">
        <v>187</v>
      </c>
      <c r="BA6" s="93" t="s">
        <v>1</v>
      </c>
      <c r="BB6" s="93" t="s">
        <v>1</v>
      </c>
      <c r="BC6" s="93" t="s">
        <v>188</v>
      </c>
      <c r="BD6" s="93" t="s">
        <v>85</v>
      </c>
    </row>
    <row r="7" spans="2:56" ht="16.5" customHeight="1">
      <c r="B7" s="20"/>
      <c r="E7" s="249" t="str">
        <f>'Rekapitulace stavby'!K6</f>
        <v>Pobytová odlehčovací služba Zábřeh - Sušilova</v>
      </c>
      <c r="F7" s="250"/>
      <c r="G7" s="250"/>
      <c r="H7" s="250"/>
      <c r="L7" s="20"/>
      <c r="AZ7" s="93" t="s">
        <v>189</v>
      </c>
      <c r="BA7" s="93" t="s">
        <v>1</v>
      </c>
      <c r="BB7" s="93" t="s">
        <v>1</v>
      </c>
      <c r="BC7" s="93" t="s">
        <v>190</v>
      </c>
      <c r="BD7" s="93" t="s">
        <v>85</v>
      </c>
    </row>
    <row r="8" spans="2:56" s="1" customFormat="1" ht="12" customHeight="1">
      <c r="B8" s="32"/>
      <c r="D8" s="27" t="s">
        <v>191</v>
      </c>
      <c r="L8" s="32"/>
      <c r="AZ8" s="93" t="s">
        <v>192</v>
      </c>
      <c r="BA8" s="93" t="s">
        <v>1</v>
      </c>
      <c r="BB8" s="93" t="s">
        <v>1</v>
      </c>
      <c r="BC8" s="93" t="s">
        <v>193</v>
      </c>
      <c r="BD8" s="93" t="s">
        <v>85</v>
      </c>
    </row>
    <row r="9" spans="2:56" s="1" customFormat="1" ht="16.5" customHeight="1">
      <c r="B9" s="32"/>
      <c r="E9" s="243" t="s">
        <v>194</v>
      </c>
      <c r="F9" s="248"/>
      <c r="G9" s="248"/>
      <c r="H9" s="248"/>
      <c r="L9" s="32"/>
      <c r="AZ9" s="93" t="s">
        <v>195</v>
      </c>
      <c r="BA9" s="93" t="s">
        <v>1</v>
      </c>
      <c r="BB9" s="93" t="s">
        <v>1</v>
      </c>
      <c r="BC9" s="93" t="s">
        <v>196</v>
      </c>
      <c r="BD9" s="93" t="s">
        <v>85</v>
      </c>
    </row>
    <row r="10" spans="2:56" s="1" customFormat="1">
      <c r="B10" s="32"/>
      <c r="L10" s="32"/>
      <c r="AZ10" s="93" t="s">
        <v>197</v>
      </c>
      <c r="BA10" s="93" t="s">
        <v>1</v>
      </c>
      <c r="BB10" s="93" t="s">
        <v>1</v>
      </c>
      <c r="BC10" s="93" t="s">
        <v>198</v>
      </c>
      <c r="BD10" s="93" t="s">
        <v>85</v>
      </c>
    </row>
    <row r="11" spans="2:56" s="1" customFormat="1" ht="12" customHeight="1">
      <c r="B11" s="32"/>
      <c r="D11" s="27" t="s">
        <v>18</v>
      </c>
      <c r="F11" s="25" t="s">
        <v>1</v>
      </c>
      <c r="I11" s="27" t="s">
        <v>19</v>
      </c>
      <c r="J11" s="25" t="s">
        <v>1</v>
      </c>
      <c r="L11" s="32"/>
      <c r="AZ11" s="93" t="s">
        <v>199</v>
      </c>
      <c r="BA11" s="93" t="s">
        <v>1</v>
      </c>
      <c r="BB11" s="93" t="s">
        <v>1</v>
      </c>
      <c r="BC11" s="93" t="s">
        <v>200</v>
      </c>
      <c r="BD11" s="93" t="s">
        <v>85</v>
      </c>
    </row>
    <row r="12" spans="2:56" s="1" customFormat="1" ht="12" customHeight="1">
      <c r="B12" s="32"/>
      <c r="D12" s="27" t="s">
        <v>20</v>
      </c>
      <c r="F12" s="25" t="s">
        <v>21</v>
      </c>
      <c r="I12" s="27" t="s">
        <v>22</v>
      </c>
      <c r="J12" s="52" t="str">
        <f>'Rekapitulace stavby'!AN8</f>
        <v>5. 7. 2024</v>
      </c>
      <c r="L12" s="32"/>
      <c r="AZ12" s="93" t="s">
        <v>201</v>
      </c>
      <c r="BA12" s="93" t="s">
        <v>1</v>
      </c>
      <c r="BB12" s="93" t="s">
        <v>1</v>
      </c>
      <c r="BC12" s="93" t="s">
        <v>202</v>
      </c>
      <c r="BD12" s="93" t="s">
        <v>85</v>
      </c>
    </row>
    <row r="13" spans="2:56" s="1" customFormat="1" ht="10.9" customHeight="1">
      <c r="B13" s="32"/>
      <c r="L13" s="32"/>
      <c r="AZ13" s="93" t="s">
        <v>203</v>
      </c>
      <c r="BA13" s="93" t="s">
        <v>1</v>
      </c>
      <c r="BB13" s="93" t="s">
        <v>1</v>
      </c>
      <c r="BC13" s="93" t="s">
        <v>204</v>
      </c>
      <c r="BD13" s="93" t="s">
        <v>85</v>
      </c>
    </row>
    <row r="14" spans="2:56" s="1" customFormat="1" ht="12" customHeight="1">
      <c r="B14" s="32"/>
      <c r="D14" s="27" t="s">
        <v>24</v>
      </c>
      <c r="I14" s="27" t="s">
        <v>25</v>
      </c>
      <c r="J14" s="25" t="s">
        <v>1</v>
      </c>
      <c r="L14" s="32"/>
      <c r="AZ14" s="93" t="s">
        <v>205</v>
      </c>
      <c r="BA14" s="93" t="s">
        <v>1</v>
      </c>
      <c r="BB14" s="93" t="s">
        <v>1</v>
      </c>
      <c r="BC14" s="93" t="s">
        <v>206</v>
      </c>
      <c r="BD14" s="93" t="s">
        <v>85</v>
      </c>
    </row>
    <row r="15" spans="2:56" s="1" customFormat="1" ht="18" customHeight="1">
      <c r="B15" s="32"/>
      <c r="E15" s="25" t="s">
        <v>26</v>
      </c>
      <c r="I15" s="27" t="s">
        <v>27</v>
      </c>
      <c r="J15" s="25" t="s">
        <v>1</v>
      </c>
      <c r="L15" s="32"/>
      <c r="AZ15" s="93" t="s">
        <v>207</v>
      </c>
      <c r="BA15" s="93" t="s">
        <v>1</v>
      </c>
      <c r="BB15" s="93" t="s">
        <v>1</v>
      </c>
      <c r="BC15" s="93" t="s">
        <v>208</v>
      </c>
      <c r="BD15" s="93" t="s">
        <v>85</v>
      </c>
    </row>
    <row r="16" spans="2:56" s="1" customFormat="1" ht="7.15" customHeight="1">
      <c r="B16" s="32"/>
      <c r="L16" s="32"/>
      <c r="AZ16" s="93" t="s">
        <v>209</v>
      </c>
      <c r="BA16" s="93" t="s">
        <v>1</v>
      </c>
      <c r="BB16" s="93" t="s">
        <v>1</v>
      </c>
      <c r="BC16" s="93" t="s">
        <v>210</v>
      </c>
      <c r="BD16" s="93" t="s">
        <v>85</v>
      </c>
    </row>
    <row r="17" spans="2:56" s="1" customFormat="1" ht="12" customHeight="1">
      <c r="B17" s="32"/>
      <c r="D17" s="27" t="s">
        <v>28</v>
      </c>
      <c r="I17" s="27" t="s">
        <v>25</v>
      </c>
      <c r="J17" s="28" t="str">
        <f>'Rekapitulace stavby'!AN13</f>
        <v>Vyplň údaj</v>
      </c>
      <c r="L17" s="32"/>
      <c r="AZ17" s="93" t="s">
        <v>211</v>
      </c>
      <c r="BA17" s="93" t="s">
        <v>1</v>
      </c>
      <c r="BB17" s="93" t="s">
        <v>1</v>
      </c>
      <c r="BC17" s="93" t="s">
        <v>212</v>
      </c>
      <c r="BD17" s="93" t="s">
        <v>85</v>
      </c>
    </row>
    <row r="18" spans="2:56" s="1" customFormat="1" ht="18" customHeight="1">
      <c r="B18" s="32"/>
      <c r="E18" s="251" t="str">
        <f>'Rekapitulace stavby'!E14</f>
        <v>Vyplň údaj</v>
      </c>
      <c r="F18" s="213"/>
      <c r="G18" s="213"/>
      <c r="H18" s="213"/>
      <c r="I18" s="27" t="s">
        <v>27</v>
      </c>
      <c r="J18" s="28" t="str">
        <f>'Rekapitulace stavby'!AN14</f>
        <v>Vyplň údaj</v>
      </c>
      <c r="L18" s="32"/>
      <c r="AZ18" s="93" t="s">
        <v>213</v>
      </c>
      <c r="BA18" s="93" t="s">
        <v>1</v>
      </c>
      <c r="BB18" s="93" t="s">
        <v>1</v>
      </c>
      <c r="BC18" s="93" t="s">
        <v>214</v>
      </c>
      <c r="BD18" s="93" t="s">
        <v>85</v>
      </c>
    </row>
    <row r="19" spans="2:56" s="1" customFormat="1" ht="7.15" customHeight="1">
      <c r="B19" s="32"/>
      <c r="L19" s="32"/>
      <c r="AZ19" s="93" t="s">
        <v>215</v>
      </c>
      <c r="BA19" s="93" t="s">
        <v>1</v>
      </c>
      <c r="BB19" s="93" t="s">
        <v>1</v>
      </c>
      <c r="BC19" s="93" t="s">
        <v>216</v>
      </c>
      <c r="BD19" s="93" t="s">
        <v>85</v>
      </c>
    </row>
    <row r="20" spans="2:56" s="1" customFormat="1" ht="12" customHeight="1">
      <c r="B20" s="32"/>
      <c r="D20" s="27" t="s">
        <v>30</v>
      </c>
      <c r="I20" s="27" t="s">
        <v>25</v>
      </c>
      <c r="J20" s="25" t="s">
        <v>1</v>
      </c>
      <c r="L20" s="32"/>
      <c r="AZ20" s="93" t="s">
        <v>217</v>
      </c>
      <c r="BA20" s="93" t="s">
        <v>1</v>
      </c>
      <c r="BB20" s="93" t="s">
        <v>1</v>
      </c>
      <c r="BC20" s="93" t="s">
        <v>218</v>
      </c>
      <c r="BD20" s="93" t="s">
        <v>85</v>
      </c>
    </row>
    <row r="21" spans="2:56" s="1" customFormat="1" ht="18" customHeight="1">
      <c r="B21" s="32"/>
      <c r="E21" s="25" t="s">
        <v>31</v>
      </c>
      <c r="I21" s="27" t="s">
        <v>27</v>
      </c>
      <c r="J21" s="25" t="s">
        <v>1</v>
      </c>
      <c r="L21" s="32"/>
      <c r="AZ21" s="93" t="s">
        <v>219</v>
      </c>
      <c r="BA21" s="93" t="s">
        <v>1</v>
      </c>
      <c r="BB21" s="93" t="s">
        <v>1</v>
      </c>
      <c r="BC21" s="93" t="s">
        <v>220</v>
      </c>
      <c r="BD21" s="93" t="s">
        <v>85</v>
      </c>
    </row>
    <row r="22" spans="2:56" s="1" customFormat="1" ht="7.15" customHeight="1">
      <c r="B22" s="32"/>
      <c r="L22" s="32"/>
      <c r="AZ22" s="93" t="s">
        <v>221</v>
      </c>
      <c r="BA22" s="93" t="s">
        <v>1</v>
      </c>
      <c r="BB22" s="93" t="s">
        <v>1</v>
      </c>
      <c r="BC22" s="93" t="s">
        <v>222</v>
      </c>
      <c r="BD22" s="93" t="s">
        <v>85</v>
      </c>
    </row>
    <row r="23" spans="2:56" s="1" customFormat="1" ht="12" customHeight="1">
      <c r="B23" s="32"/>
      <c r="D23" s="27" t="s">
        <v>33</v>
      </c>
      <c r="I23" s="27" t="s">
        <v>25</v>
      </c>
      <c r="J23" s="25" t="s">
        <v>1</v>
      </c>
      <c r="L23" s="32"/>
      <c r="AZ23" s="93" t="s">
        <v>223</v>
      </c>
      <c r="BA23" s="93" t="s">
        <v>1</v>
      </c>
      <c r="BB23" s="93" t="s">
        <v>1</v>
      </c>
      <c r="BC23" s="93" t="s">
        <v>224</v>
      </c>
      <c r="BD23" s="93" t="s">
        <v>85</v>
      </c>
    </row>
    <row r="24" spans="2:56" s="1" customFormat="1" ht="18" customHeight="1">
      <c r="B24" s="32"/>
      <c r="E24" s="25" t="s">
        <v>34</v>
      </c>
      <c r="I24" s="27" t="s">
        <v>27</v>
      </c>
      <c r="J24" s="25" t="s">
        <v>1</v>
      </c>
      <c r="L24" s="32"/>
      <c r="AZ24" s="93" t="s">
        <v>225</v>
      </c>
      <c r="BA24" s="93" t="s">
        <v>1</v>
      </c>
      <c r="BB24" s="93" t="s">
        <v>1</v>
      </c>
      <c r="BC24" s="93" t="s">
        <v>226</v>
      </c>
      <c r="BD24" s="93" t="s">
        <v>85</v>
      </c>
    </row>
    <row r="25" spans="2:56" s="1" customFormat="1" ht="7.15" customHeight="1">
      <c r="B25" s="32"/>
      <c r="L25" s="32"/>
      <c r="AZ25" s="93" t="s">
        <v>227</v>
      </c>
      <c r="BA25" s="93" t="s">
        <v>1</v>
      </c>
      <c r="BB25" s="93" t="s">
        <v>1</v>
      </c>
      <c r="BC25" s="93" t="s">
        <v>228</v>
      </c>
      <c r="BD25" s="93" t="s">
        <v>85</v>
      </c>
    </row>
    <row r="26" spans="2:56" s="1" customFormat="1" ht="12" customHeight="1">
      <c r="B26" s="32"/>
      <c r="D26" s="27" t="s">
        <v>35</v>
      </c>
      <c r="L26" s="32"/>
      <c r="AZ26" s="93" t="s">
        <v>229</v>
      </c>
      <c r="BA26" s="93" t="s">
        <v>1</v>
      </c>
      <c r="BB26" s="93" t="s">
        <v>1</v>
      </c>
      <c r="BC26" s="93" t="s">
        <v>230</v>
      </c>
      <c r="BD26" s="93" t="s">
        <v>85</v>
      </c>
    </row>
    <row r="27" spans="2:56" s="7" customFormat="1" ht="16.5" customHeight="1">
      <c r="B27" s="95"/>
      <c r="E27" s="217" t="s">
        <v>1</v>
      </c>
      <c r="F27" s="217"/>
      <c r="G27" s="217"/>
      <c r="H27" s="217"/>
      <c r="L27" s="95"/>
      <c r="AZ27" s="96" t="s">
        <v>231</v>
      </c>
      <c r="BA27" s="96" t="s">
        <v>1</v>
      </c>
      <c r="BB27" s="96" t="s">
        <v>1</v>
      </c>
      <c r="BC27" s="96" t="s">
        <v>232</v>
      </c>
      <c r="BD27" s="96" t="s">
        <v>85</v>
      </c>
    </row>
    <row r="28" spans="2:56" s="1" customFormat="1" ht="7.15" customHeight="1">
      <c r="B28" s="32"/>
      <c r="L28" s="32"/>
      <c r="AZ28" s="93" t="s">
        <v>233</v>
      </c>
      <c r="BA28" s="93" t="s">
        <v>1</v>
      </c>
      <c r="BB28" s="93" t="s">
        <v>1</v>
      </c>
      <c r="BC28" s="93" t="s">
        <v>234</v>
      </c>
      <c r="BD28" s="93" t="s">
        <v>85</v>
      </c>
    </row>
    <row r="29" spans="2:56" s="1" customFormat="1" ht="7.15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  <c r="AZ29" s="93" t="s">
        <v>235</v>
      </c>
      <c r="BA29" s="93" t="s">
        <v>1</v>
      </c>
      <c r="BB29" s="93" t="s">
        <v>1</v>
      </c>
      <c r="BC29" s="93" t="s">
        <v>236</v>
      </c>
      <c r="BD29" s="93" t="s">
        <v>85</v>
      </c>
    </row>
    <row r="30" spans="2:56" s="1" customFormat="1" ht="25.35" customHeight="1">
      <c r="B30" s="32"/>
      <c r="D30" s="97" t="s">
        <v>36</v>
      </c>
      <c r="J30" s="66">
        <f>ROUND(J143, 2)</f>
        <v>0</v>
      </c>
      <c r="L30" s="32"/>
      <c r="AZ30" s="93" t="s">
        <v>237</v>
      </c>
      <c r="BA30" s="93" t="s">
        <v>1</v>
      </c>
      <c r="BB30" s="93" t="s">
        <v>1</v>
      </c>
      <c r="BC30" s="93" t="s">
        <v>238</v>
      </c>
      <c r="BD30" s="93" t="s">
        <v>85</v>
      </c>
    </row>
    <row r="31" spans="2:56" s="1" customFormat="1" ht="7.1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  <c r="AZ31" s="93" t="s">
        <v>239</v>
      </c>
      <c r="BA31" s="93" t="s">
        <v>1</v>
      </c>
      <c r="BB31" s="93" t="s">
        <v>1</v>
      </c>
      <c r="BC31" s="93" t="s">
        <v>240</v>
      </c>
      <c r="BD31" s="93" t="s">
        <v>85</v>
      </c>
    </row>
    <row r="32" spans="2:56" s="1" customFormat="1" ht="14.45" customHeight="1">
      <c r="B32" s="32"/>
      <c r="F32" s="35" t="s">
        <v>38</v>
      </c>
      <c r="I32" s="35" t="s">
        <v>37</v>
      </c>
      <c r="J32" s="35" t="s">
        <v>39</v>
      </c>
      <c r="L32" s="32"/>
      <c r="AZ32" s="93" t="s">
        <v>241</v>
      </c>
      <c r="BA32" s="93" t="s">
        <v>1</v>
      </c>
      <c r="BB32" s="93" t="s">
        <v>1</v>
      </c>
      <c r="BC32" s="93" t="s">
        <v>242</v>
      </c>
      <c r="BD32" s="93" t="s">
        <v>85</v>
      </c>
    </row>
    <row r="33" spans="2:56" s="1" customFormat="1" ht="14.45" customHeight="1">
      <c r="B33" s="32"/>
      <c r="D33" s="55" t="s">
        <v>40</v>
      </c>
      <c r="E33" s="27" t="s">
        <v>41</v>
      </c>
      <c r="F33" s="86">
        <f>ROUND((SUM(BE143:BE2395)),  2)</f>
        <v>0</v>
      </c>
      <c r="I33" s="98">
        <v>0.21</v>
      </c>
      <c r="J33" s="86">
        <f>ROUND(((SUM(BE143:BE2395))*I33),  2)</f>
        <v>0</v>
      </c>
      <c r="L33" s="32"/>
      <c r="AZ33" s="93" t="s">
        <v>243</v>
      </c>
      <c r="BA33" s="93" t="s">
        <v>1</v>
      </c>
      <c r="BB33" s="93" t="s">
        <v>1</v>
      </c>
      <c r="BC33" s="93" t="s">
        <v>228</v>
      </c>
      <c r="BD33" s="93" t="s">
        <v>85</v>
      </c>
    </row>
    <row r="34" spans="2:56" s="1" customFormat="1" ht="14.45" customHeight="1">
      <c r="B34" s="32"/>
      <c r="E34" s="27" t="s">
        <v>42</v>
      </c>
      <c r="F34" s="86">
        <f>ROUND((SUM(BF143:BF2395)),  2)</f>
        <v>0</v>
      </c>
      <c r="I34" s="98">
        <v>0.12</v>
      </c>
      <c r="J34" s="86">
        <f>ROUND(((SUM(BF143:BF2395))*I34),  2)</f>
        <v>0</v>
      </c>
      <c r="L34" s="32"/>
      <c r="AZ34" s="93" t="s">
        <v>244</v>
      </c>
      <c r="BA34" s="93" t="s">
        <v>1</v>
      </c>
      <c r="BB34" s="93" t="s">
        <v>1</v>
      </c>
      <c r="BC34" s="93" t="s">
        <v>245</v>
      </c>
      <c r="BD34" s="93" t="s">
        <v>85</v>
      </c>
    </row>
    <row r="35" spans="2:56" s="1" customFormat="1" ht="14.45" hidden="1" customHeight="1">
      <c r="B35" s="32"/>
      <c r="E35" s="27" t="s">
        <v>43</v>
      </c>
      <c r="F35" s="86">
        <f>ROUND((SUM(BG143:BG2395)),  2)</f>
        <v>0</v>
      </c>
      <c r="I35" s="98">
        <v>0.21</v>
      </c>
      <c r="J35" s="86">
        <f>0</f>
        <v>0</v>
      </c>
      <c r="L35" s="32"/>
      <c r="AZ35" s="93" t="s">
        <v>246</v>
      </c>
      <c r="BA35" s="93" t="s">
        <v>1</v>
      </c>
      <c r="BB35" s="93" t="s">
        <v>1</v>
      </c>
      <c r="BC35" s="93" t="s">
        <v>234</v>
      </c>
      <c r="BD35" s="93" t="s">
        <v>85</v>
      </c>
    </row>
    <row r="36" spans="2:56" s="1" customFormat="1" ht="14.45" hidden="1" customHeight="1">
      <c r="B36" s="32"/>
      <c r="E36" s="27" t="s">
        <v>44</v>
      </c>
      <c r="F36" s="86">
        <f>ROUND((SUM(BH143:BH2395)),  2)</f>
        <v>0</v>
      </c>
      <c r="I36" s="98">
        <v>0.12</v>
      </c>
      <c r="J36" s="86">
        <f>0</f>
        <v>0</v>
      </c>
      <c r="L36" s="32"/>
      <c r="AZ36" s="93" t="s">
        <v>247</v>
      </c>
      <c r="BA36" s="93" t="s">
        <v>1</v>
      </c>
      <c r="BB36" s="93" t="s">
        <v>1</v>
      </c>
      <c r="BC36" s="93" t="s">
        <v>248</v>
      </c>
      <c r="BD36" s="93" t="s">
        <v>85</v>
      </c>
    </row>
    <row r="37" spans="2:56" s="1" customFormat="1" ht="14.45" hidden="1" customHeight="1">
      <c r="B37" s="32"/>
      <c r="E37" s="27" t="s">
        <v>45</v>
      </c>
      <c r="F37" s="86">
        <f>ROUND((SUM(BI143:BI2395)),  2)</f>
        <v>0</v>
      </c>
      <c r="I37" s="98">
        <v>0</v>
      </c>
      <c r="J37" s="86">
        <f>0</f>
        <v>0</v>
      </c>
      <c r="L37" s="32"/>
    </row>
    <row r="38" spans="2:56" s="1" customFormat="1" ht="7.15" customHeight="1">
      <c r="B38" s="32"/>
      <c r="L38" s="32"/>
    </row>
    <row r="39" spans="2:56" s="1" customFormat="1" ht="25.35" customHeight="1">
      <c r="B39" s="32"/>
      <c r="C39" s="99"/>
      <c r="D39" s="100" t="s">
        <v>46</v>
      </c>
      <c r="E39" s="57"/>
      <c r="F39" s="57"/>
      <c r="G39" s="101" t="s">
        <v>47</v>
      </c>
      <c r="H39" s="102" t="s">
        <v>48</v>
      </c>
      <c r="I39" s="57"/>
      <c r="J39" s="103">
        <f>SUM(J30:J37)</f>
        <v>0</v>
      </c>
      <c r="K39" s="104"/>
      <c r="L39" s="32"/>
    </row>
    <row r="40" spans="2:56" s="1" customFormat="1" ht="14.45" customHeight="1">
      <c r="B40" s="32"/>
      <c r="L40" s="32"/>
    </row>
    <row r="41" spans="2:56" ht="14.45" customHeight="1">
      <c r="B41" s="20"/>
      <c r="L41" s="20"/>
    </row>
    <row r="42" spans="2:56" ht="14.45" customHeight="1">
      <c r="B42" s="20"/>
      <c r="L42" s="20"/>
    </row>
    <row r="43" spans="2:56" ht="14.45" customHeight="1">
      <c r="B43" s="20"/>
      <c r="L43" s="20"/>
    </row>
    <row r="44" spans="2:56" ht="14.45" customHeight="1">
      <c r="B44" s="20"/>
      <c r="L44" s="20"/>
    </row>
    <row r="45" spans="2:56" ht="14.45" customHeight="1">
      <c r="B45" s="20"/>
      <c r="L45" s="20"/>
    </row>
    <row r="46" spans="2:56" ht="14.45" customHeight="1">
      <c r="B46" s="20"/>
      <c r="L46" s="20"/>
    </row>
    <row r="47" spans="2:56" ht="14.45" customHeight="1">
      <c r="B47" s="20"/>
      <c r="L47" s="20"/>
    </row>
    <row r="48" spans="2:56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42"/>
      <c r="J50" s="42"/>
      <c r="K50" s="42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3" t="s">
        <v>51</v>
      </c>
      <c r="E61" s="34"/>
      <c r="F61" s="105" t="s">
        <v>52</v>
      </c>
      <c r="G61" s="43" t="s">
        <v>51</v>
      </c>
      <c r="H61" s="34"/>
      <c r="I61" s="34"/>
      <c r="J61" s="106" t="s">
        <v>52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42"/>
      <c r="J65" s="42"/>
      <c r="K65" s="42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3" t="s">
        <v>51</v>
      </c>
      <c r="E76" s="34"/>
      <c r="F76" s="105" t="s">
        <v>52</v>
      </c>
      <c r="G76" s="43" t="s">
        <v>51</v>
      </c>
      <c r="H76" s="34"/>
      <c r="I76" s="34"/>
      <c r="J76" s="106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47" s="1" customFormat="1" ht="7.1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47" s="1" customFormat="1" ht="25.15" customHeight="1">
      <c r="B82" s="32"/>
      <c r="C82" s="21" t="s">
        <v>249</v>
      </c>
      <c r="L82" s="32"/>
    </row>
    <row r="83" spans="2:47" s="1" customFormat="1" ht="7.15" customHeight="1">
      <c r="B83" s="32"/>
      <c r="L83" s="32"/>
    </row>
    <row r="84" spans="2:47" s="1" customFormat="1" ht="12" customHeight="1">
      <c r="B84" s="32"/>
      <c r="C84" s="27" t="s">
        <v>16</v>
      </c>
      <c r="L84" s="32"/>
    </row>
    <row r="85" spans="2:47" s="1" customFormat="1" ht="16.5" customHeight="1">
      <c r="B85" s="32"/>
      <c r="E85" s="249" t="str">
        <f>E7</f>
        <v>Pobytová odlehčovací služba Zábřeh - Sušilova</v>
      </c>
      <c r="F85" s="250"/>
      <c r="G85" s="250"/>
      <c r="H85" s="250"/>
      <c r="L85" s="32"/>
    </row>
    <row r="86" spans="2:47" s="1" customFormat="1" ht="12" customHeight="1">
      <c r="B86" s="32"/>
      <c r="C86" s="27" t="s">
        <v>191</v>
      </c>
      <c r="L86" s="32"/>
    </row>
    <row r="87" spans="2:47" s="1" customFormat="1" ht="16.5" customHeight="1">
      <c r="B87" s="32"/>
      <c r="E87" s="243" t="str">
        <f>E9</f>
        <v xml:space="preserve">SO 01 - Pobytová odlehčovací služba </v>
      </c>
      <c r="F87" s="248"/>
      <c r="G87" s="248"/>
      <c r="H87" s="248"/>
      <c r="L87" s="32"/>
    </row>
    <row r="88" spans="2:47" s="1" customFormat="1" ht="7.15" customHeight="1">
      <c r="B88" s="32"/>
      <c r="L88" s="32"/>
    </row>
    <row r="89" spans="2:47" s="1" customFormat="1" ht="12" customHeight="1">
      <c r="B89" s="32"/>
      <c r="C89" s="27" t="s">
        <v>20</v>
      </c>
      <c r="F89" s="25" t="str">
        <f>F12</f>
        <v xml:space="preserve"> Zábřeh, Sušilova 1375/41</v>
      </c>
      <c r="I89" s="27" t="s">
        <v>22</v>
      </c>
      <c r="J89" s="52" t="str">
        <f>IF(J12="","",J12)</f>
        <v>5. 7. 2024</v>
      </c>
      <c r="L89" s="32"/>
    </row>
    <row r="90" spans="2:47" s="1" customFormat="1" ht="7.15" customHeight="1">
      <c r="B90" s="32"/>
      <c r="L90" s="32"/>
    </row>
    <row r="91" spans="2:47" s="1" customFormat="1" ht="25.7" customHeight="1">
      <c r="B91" s="32"/>
      <c r="C91" s="27" t="s">
        <v>24</v>
      </c>
      <c r="F91" s="25" t="str">
        <f>E15</f>
        <v>Město Zábřeh</v>
      </c>
      <c r="I91" s="27" t="s">
        <v>30</v>
      </c>
      <c r="J91" s="30" t="str">
        <f>E21</f>
        <v>Ing. arch. Josef Hlavatý</v>
      </c>
      <c r="L91" s="32"/>
    </row>
    <row r="92" spans="2:47" s="1" customFormat="1" ht="15.2" customHeight="1">
      <c r="B92" s="32"/>
      <c r="C92" s="27" t="s">
        <v>28</v>
      </c>
      <c r="F92" s="25" t="str">
        <f>IF(E18="","",E18)</f>
        <v>Vyplň údaj</v>
      </c>
      <c r="I92" s="27" t="s">
        <v>33</v>
      </c>
      <c r="J92" s="30" t="str">
        <f>E24</f>
        <v>Martin Škrabal</v>
      </c>
      <c r="L92" s="32"/>
    </row>
    <row r="93" spans="2:47" s="1" customFormat="1" ht="10.15" customHeight="1">
      <c r="B93" s="32"/>
      <c r="L93" s="32"/>
    </row>
    <row r="94" spans="2:47" s="1" customFormat="1" ht="29.25" customHeight="1">
      <c r="B94" s="32"/>
      <c r="C94" s="107" t="s">
        <v>250</v>
      </c>
      <c r="D94" s="99"/>
      <c r="E94" s="99"/>
      <c r="F94" s="99"/>
      <c r="G94" s="99"/>
      <c r="H94" s="99"/>
      <c r="I94" s="99"/>
      <c r="J94" s="108" t="s">
        <v>251</v>
      </c>
      <c r="K94" s="99"/>
      <c r="L94" s="32"/>
    </row>
    <row r="95" spans="2:47" s="1" customFormat="1" ht="10.15" customHeight="1">
      <c r="B95" s="32"/>
      <c r="L95" s="32"/>
    </row>
    <row r="96" spans="2:47" s="1" customFormat="1" ht="22.9" customHeight="1">
      <c r="B96" s="32"/>
      <c r="C96" s="109" t="s">
        <v>252</v>
      </c>
      <c r="J96" s="66">
        <f>J143</f>
        <v>0</v>
      </c>
      <c r="L96" s="32"/>
      <c r="AU96" s="17" t="s">
        <v>253</v>
      </c>
    </row>
    <row r="97" spans="2:12" s="8" customFormat="1" ht="25.15" customHeight="1">
      <c r="B97" s="110"/>
      <c r="D97" s="111" t="s">
        <v>254</v>
      </c>
      <c r="E97" s="112"/>
      <c r="F97" s="112"/>
      <c r="G97" s="112"/>
      <c r="H97" s="112"/>
      <c r="I97" s="112"/>
      <c r="J97" s="113">
        <f>J144</f>
        <v>0</v>
      </c>
      <c r="L97" s="110"/>
    </row>
    <row r="98" spans="2:12" s="9" customFormat="1" ht="19.899999999999999" customHeight="1">
      <c r="B98" s="114"/>
      <c r="D98" s="115" t="s">
        <v>255</v>
      </c>
      <c r="E98" s="116"/>
      <c r="F98" s="116"/>
      <c r="G98" s="116"/>
      <c r="H98" s="116"/>
      <c r="I98" s="116"/>
      <c r="J98" s="117">
        <f>J145</f>
        <v>0</v>
      </c>
      <c r="L98" s="114"/>
    </row>
    <row r="99" spans="2:12" s="9" customFormat="1" ht="19.899999999999999" customHeight="1">
      <c r="B99" s="114"/>
      <c r="D99" s="115" t="s">
        <v>256</v>
      </c>
      <c r="E99" s="116"/>
      <c r="F99" s="116"/>
      <c r="G99" s="116"/>
      <c r="H99" s="116"/>
      <c r="I99" s="116"/>
      <c r="J99" s="117">
        <f>J266</f>
        <v>0</v>
      </c>
      <c r="L99" s="114"/>
    </row>
    <row r="100" spans="2:12" s="9" customFormat="1" ht="19.899999999999999" customHeight="1">
      <c r="B100" s="114"/>
      <c r="D100" s="115" t="s">
        <v>257</v>
      </c>
      <c r="E100" s="116"/>
      <c r="F100" s="116"/>
      <c r="G100" s="116"/>
      <c r="H100" s="116"/>
      <c r="I100" s="116"/>
      <c r="J100" s="117">
        <f>J409</f>
        <v>0</v>
      </c>
      <c r="L100" s="114"/>
    </row>
    <row r="101" spans="2:12" s="9" customFormat="1" ht="19.899999999999999" customHeight="1">
      <c r="B101" s="114"/>
      <c r="D101" s="115" t="s">
        <v>258</v>
      </c>
      <c r="E101" s="116"/>
      <c r="F101" s="116"/>
      <c r="G101" s="116"/>
      <c r="H101" s="116"/>
      <c r="I101" s="116"/>
      <c r="J101" s="117">
        <f>J865</f>
        <v>0</v>
      </c>
      <c r="L101" s="114"/>
    </row>
    <row r="102" spans="2:12" s="9" customFormat="1" ht="19.899999999999999" customHeight="1">
      <c r="B102" s="114"/>
      <c r="D102" s="115" t="s">
        <v>259</v>
      </c>
      <c r="E102" s="116"/>
      <c r="F102" s="116"/>
      <c r="G102" s="116"/>
      <c r="H102" s="116"/>
      <c r="I102" s="116"/>
      <c r="J102" s="117">
        <f>J1095</f>
        <v>0</v>
      </c>
      <c r="L102" s="114"/>
    </row>
    <row r="103" spans="2:12" s="9" customFormat="1" ht="19.899999999999999" customHeight="1">
      <c r="B103" s="114"/>
      <c r="D103" s="115" t="s">
        <v>260</v>
      </c>
      <c r="E103" s="116"/>
      <c r="F103" s="116"/>
      <c r="G103" s="116"/>
      <c r="H103" s="116"/>
      <c r="I103" s="116"/>
      <c r="J103" s="117">
        <f>J1322</f>
        <v>0</v>
      </c>
      <c r="L103" s="114"/>
    </row>
    <row r="104" spans="2:12" s="9" customFormat="1" ht="19.899999999999999" customHeight="1">
      <c r="B104" s="114"/>
      <c r="D104" s="115" t="s">
        <v>261</v>
      </c>
      <c r="E104" s="116"/>
      <c r="F104" s="116"/>
      <c r="G104" s="116"/>
      <c r="H104" s="116"/>
      <c r="I104" s="116"/>
      <c r="J104" s="117">
        <f>J1370</f>
        <v>0</v>
      </c>
      <c r="L104" s="114"/>
    </row>
    <row r="105" spans="2:12" s="8" customFormat="1" ht="25.15" customHeight="1">
      <c r="B105" s="110"/>
      <c r="D105" s="111" t="s">
        <v>262</v>
      </c>
      <c r="E105" s="112"/>
      <c r="F105" s="112"/>
      <c r="G105" s="112"/>
      <c r="H105" s="112"/>
      <c r="I105" s="112"/>
      <c r="J105" s="113">
        <f>J1372</f>
        <v>0</v>
      </c>
      <c r="L105" s="110"/>
    </row>
    <row r="106" spans="2:12" s="9" customFormat="1" ht="19.899999999999999" customHeight="1">
      <c r="B106" s="114"/>
      <c r="D106" s="115" t="s">
        <v>263</v>
      </c>
      <c r="E106" s="116"/>
      <c r="F106" s="116"/>
      <c r="G106" s="116"/>
      <c r="H106" s="116"/>
      <c r="I106" s="116"/>
      <c r="J106" s="117">
        <f>J1373</f>
        <v>0</v>
      </c>
      <c r="L106" s="114"/>
    </row>
    <row r="107" spans="2:12" s="9" customFormat="1" ht="19.899999999999999" customHeight="1">
      <c r="B107" s="114"/>
      <c r="D107" s="115" t="s">
        <v>264</v>
      </c>
      <c r="E107" s="116"/>
      <c r="F107" s="116"/>
      <c r="G107" s="116"/>
      <c r="H107" s="116"/>
      <c r="I107" s="116"/>
      <c r="J107" s="117">
        <f>J1463</f>
        <v>0</v>
      </c>
      <c r="L107" s="114"/>
    </row>
    <row r="108" spans="2:12" s="9" customFormat="1" ht="19.899999999999999" customHeight="1">
      <c r="B108" s="114"/>
      <c r="D108" s="115" t="s">
        <v>265</v>
      </c>
      <c r="E108" s="116"/>
      <c r="F108" s="116"/>
      <c r="G108" s="116"/>
      <c r="H108" s="116"/>
      <c r="I108" s="116"/>
      <c r="J108" s="117">
        <f>J1525</f>
        <v>0</v>
      </c>
      <c r="L108" s="114"/>
    </row>
    <row r="109" spans="2:12" s="9" customFormat="1" ht="19.899999999999999" customHeight="1">
      <c r="B109" s="114"/>
      <c r="D109" s="115" t="s">
        <v>266</v>
      </c>
      <c r="E109" s="116"/>
      <c r="F109" s="116"/>
      <c r="G109" s="116"/>
      <c r="H109" s="116"/>
      <c r="I109" s="116"/>
      <c r="J109" s="117">
        <f>J1707</f>
        <v>0</v>
      </c>
      <c r="L109" s="114"/>
    </row>
    <row r="110" spans="2:12" s="9" customFormat="1" ht="19.899999999999999" customHeight="1">
      <c r="B110" s="114"/>
      <c r="D110" s="115" t="s">
        <v>267</v>
      </c>
      <c r="E110" s="116"/>
      <c r="F110" s="116"/>
      <c r="G110" s="116"/>
      <c r="H110" s="116"/>
      <c r="I110" s="116"/>
      <c r="J110" s="117">
        <f>J1714</f>
        <v>0</v>
      </c>
      <c r="L110" s="114"/>
    </row>
    <row r="111" spans="2:12" s="9" customFormat="1" ht="19.899999999999999" customHeight="1">
      <c r="B111" s="114"/>
      <c r="D111" s="115" t="s">
        <v>268</v>
      </c>
      <c r="E111" s="116"/>
      <c r="F111" s="116"/>
      <c r="G111" s="116"/>
      <c r="H111" s="116"/>
      <c r="I111" s="116"/>
      <c r="J111" s="117">
        <f>J1788</f>
        <v>0</v>
      </c>
      <c r="L111" s="114"/>
    </row>
    <row r="112" spans="2:12" s="9" customFormat="1" ht="19.899999999999999" customHeight="1">
      <c r="B112" s="114"/>
      <c r="D112" s="115" t="s">
        <v>269</v>
      </c>
      <c r="E112" s="116"/>
      <c r="F112" s="116"/>
      <c r="G112" s="116"/>
      <c r="H112" s="116"/>
      <c r="I112" s="116"/>
      <c r="J112" s="117">
        <f>J1848</f>
        <v>0</v>
      </c>
      <c r="L112" s="114"/>
    </row>
    <row r="113" spans="2:12" s="9" customFormat="1" ht="19.899999999999999" customHeight="1">
      <c r="B113" s="114"/>
      <c r="D113" s="115" t="s">
        <v>270</v>
      </c>
      <c r="E113" s="116"/>
      <c r="F113" s="116"/>
      <c r="G113" s="116"/>
      <c r="H113" s="116"/>
      <c r="I113" s="116"/>
      <c r="J113" s="117">
        <f>J1902</f>
        <v>0</v>
      </c>
      <c r="L113" s="114"/>
    </row>
    <row r="114" spans="2:12" s="9" customFormat="1" ht="19.899999999999999" customHeight="1">
      <c r="B114" s="114"/>
      <c r="D114" s="115" t="s">
        <v>271</v>
      </c>
      <c r="E114" s="116"/>
      <c r="F114" s="116"/>
      <c r="G114" s="116"/>
      <c r="H114" s="116"/>
      <c r="I114" s="116"/>
      <c r="J114" s="117">
        <f>J1920</f>
        <v>0</v>
      </c>
      <c r="L114" s="114"/>
    </row>
    <row r="115" spans="2:12" s="9" customFormat="1" ht="19.899999999999999" customHeight="1">
      <c r="B115" s="114"/>
      <c r="D115" s="115" t="s">
        <v>272</v>
      </c>
      <c r="E115" s="116"/>
      <c r="F115" s="116"/>
      <c r="G115" s="116"/>
      <c r="H115" s="116"/>
      <c r="I115" s="116"/>
      <c r="J115" s="117">
        <f>J2064</f>
        <v>0</v>
      </c>
      <c r="L115" s="114"/>
    </row>
    <row r="116" spans="2:12" s="9" customFormat="1" ht="19.899999999999999" customHeight="1">
      <c r="B116" s="114"/>
      <c r="D116" s="115" t="s">
        <v>273</v>
      </c>
      <c r="E116" s="116"/>
      <c r="F116" s="116"/>
      <c r="G116" s="116"/>
      <c r="H116" s="116"/>
      <c r="I116" s="116"/>
      <c r="J116" s="117">
        <f>J2156</f>
        <v>0</v>
      </c>
      <c r="L116" s="114"/>
    </row>
    <row r="117" spans="2:12" s="9" customFormat="1" ht="19.899999999999999" customHeight="1">
      <c r="B117" s="114"/>
      <c r="D117" s="115" t="s">
        <v>274</v>
      </c>
      <c r="E117" s="116"/>
      <c r="F117" s="116"/>
      <c r="G117" s="116"/>
      <c r="H117" s="116"/>
      <c r="I117" s="116"/>
      <c r="J117" s="117">
        <f>J2229</f>
        <v>0</v>
      </c>
      <c r="L117" s="114"/>
    </row>
    <row r="118" spans="2:12" s="9" customFormat="1" ht="19.899999999999999" customHeight="1">
      <c r="B118" s="114"/>
      <c r="D118" s="115" t="s">
        <v>275</v>
      </c>
      <c r="E118" s="116"/>
      <c r="F118" s="116"/>
      <c r="G118" s="116"/>
      <c r="H118" s="116"/>
      <c r="I118" s="116"/>
      <c r="J118" s="117">
        <f>J2264</f>
        <v>0</v>
      </c>
      <c r="L118" s="114"/>
    </row>
    <row r="119" spans="2:12" s="9" customFormat="1" ht="19.899999999999999" customHeight="1">
      <c r="B119" s="114"/>
      <c r="D119" s="115" t="s">
        <v>276</v>
      </c>
      <c r="E119" s="116"/>
      <c r="F119" s="116"/>
      <c r="G119" s="116"/>
      <c r="H119" s="116"/>
      <c r="I119" s="116"/>
      <c r="J119" s="117">
        <f>J2307</f>
        <v>0</v>
      </c>
      <c r="L119" s="114"/>
    </row>
    <row r="120" spans="2:12" s="9" customFormat="1" ht="19.899999999999999" customHeight="1">
      <c r="B120" s="114"/>
      <c r="D120" s="115" t="s">
        <v>277</v>
      </c>
      <c r="E120" s="116"/>
      <c r="F120" s="116"/>
      <c r="G120" s="116"/>
      <c r="H120" s="116"/>
      <c r="I120" s="116"/>
      <c r="J120" s="117">
        <f>J2366</f>
        <v>0</v>
      </c>
      <c r="L120" s="114"/>
    </row>
    <row r="121" spans="2:12" s="9" customFormat="1" ht="19.899999999999999" customHeight="1">
      <c r="B121" s="114"/>
      <c r="D121" s="115" t="s">
        <v>278</v>
      </c>
      <c r="E121" s="116"/>
      <c r="F121" s="116"/>
      <c r="G121" s="116"/>
      <c r="H121" s="116"/>
      <c r="I121" s="116"/>
      <c r="J121" s="117">
        <f>J2375</f>
        <v>0</v>
      </c>
      <c r="L121" s="114"/>
    </row>
    <row r="122" spans="2:12" s="8" customFormat="1" ht="25.15" customHeight="1">
      <c r="B122" s="110"/>
      <c r="D122" s="111" t="s">
        <v>279</v>
      </c>
      <c r="E122" s="112"/>
      <c r="F122" s="112"/>
      <c r="G122" s="112"/>
      <c r="H122" s="112"/>
      <c r="I122" s="112"/>
      <c r="J122" s="113">
        <f>J2393</f>
        <v>0</v>
      </c>
      <c r="L122" s="110"/>
    </row>
    <row r="123" spans="2:12" s="9" customFormat="1" ht="19.899999999999999" customHeight="1">
      <c r="B123" s="114"/>
      <c r="D123" s="115" t="s">
        <v>280</v>
      </c>
      <c r="E123" s="116"/>
      <c r="F123" s="116"/>
      <c r="G123" s="116"/>
      <c r="H123" s="116"/>
      <c r="I123" s="116"/>
      <c r="J123" s="117">
        <f>J2394</f>
        <v>0</v>
      </c>
      <c r="L123" s="114"/>
    </row>
    <row r="124" spans="2:12" s="1" customFormat="1" ht="21.75" customHeight="1">
      <c r="B124" s="32"/>
      <c r="L124" s="32"/>
    </row>
    <row r="125" spans="2:12" s="1" customFormat="1" ht="7.15" customHeight="1">
      <c r="B125" s="44"/>
      <c r="C125" s="45"/>
      <c r="D125" s="45"/>
      <c r="E125" s="45"/>
      <c r="F125" s="45"/>
      <c r="G125" s="45"/>
      <c r="H125" s="45"/>
      <c r="I125" s="45"/>
      <c r="J125" s="45"/>
      <c r="K125" s="45"/>
      <c r="L125" s="32"/>
    </row>
    <row r="129" spans="2:63" s="1" customFormat="1" ht="7.15" customHeight="1">
      <c r="B129" s="46"/>
      <c r="C129" s="47"/>
      <c r="D129" s="47"/>
      <c r="E129" s="47"/>
      <c r="F129" s="47"/>
      <c r="G129" s="47"/>
      <c r="H129" s="47"/>
      <c r="I129" s="47"/>
      <c r="J129" s="47"/>
      <c r="K129" s="47"/>
      <c r="L129" s="32"/>
    </row>
    <row r="130" spans="2:63" s="1" customFormat="1" ht="25.15" customHeight="1">
      <c r="B130" s="32"/>
      <c r="C130" s="21" t="s">
        <v>281</v>
      </c>
      <c r="L130" s="32"/>
    </row>
    <row r="131" spans="2:63" s="1" customFormat="1" ht="7.15" customHeight="1">
      <c r="B131" s="32"/>
      <c r="L131" s="32"/>
    </row>
    <row r="132" spans="2:63" s="1" customFormat="1" ht="12" customHeight="1">
      <c r="B132" s="32"/>
      <c r="C132" s="27" t="s">
        <v>16</v>
      </c>
      <c r="L132" s="32"/>
    </row>
    <row r="133" spans="2:63" s="1" customFormat="1" ht="16.5" customHeight="1">
      <c r="B133" s="32"/>
      <c r="E133" s="249" t="str">
        <f>E7</f>
        <v>Pobytová odlehčovací služba Zábřeh - Sušilova</v>
      </c>
      <c r="F133" s="250"/>
      <c r="G133" s="250"/>
      <c r="H133" s="250"/>
      <c r="L133" s="32"/>
    </row>
    <row r="134" spans="2:63" s="1" customFormat="1" ht="12" customHeight="1">
      <c r="B134" s="32"/>
      <c r="C134" s="27" t="s">
        <v>191</v>
      </c>
      <c r="L134" s="32"/>
    </row>
    <row r="135" spans="2:63" s="1" customFormat="1" ht="16.5" customHeight="1">
      <c r="B135" s="32"/>
      <c r="E135" s="243" t="str">
        <f>E9</f>
        <v xml:space="preserve">SO 01 - Pobytová odlehčovací služba </v>
      </c>
      <c r="F135" s="248"/>
      <c r="G135" s="248"/>
      <c r="H135" s="248"/>
      <c r="L135" s="32"/>
    </row>
    <row r="136" spans="2:63" s="1" customFormat="1" ht="7.15" customHeight="1">
      <c r="B136" s="32"/>
      <c r="L136" s="32"/>
    </row>
    <row r="137" spans="2:63" s="1" customFormat="1" ht="12" customHeight="1">
      <c r="B137" s="32"/>
      <c r="C137" s="27" t="s">
        <v>20</v>
      </c>
      <c r="F137" s="25" t="str">
        <f>F12</f>
        <v xml:space="preserve"> Zábřeh, Sušilova 1375/41</v>
      </c>
      <c r="I137" s="27" t="s">
        <v>22</v>
      </c>
      <c r="J137" s="52" t="str">
        <f>IF(J12="","",J12)</f>
        <v>5. 7. 2024</v>
      </c>
      <c r="L137" s="32"/>
    </row>
    <row r="138" spans="2:63" s="1" customFormat="1" ht="7.15" customHeight="1">
      <c r="B138" s="32"/>
      <c r="L138" s="32"/>
    </row>
    <row r="139" spans="2:63" s="1" customFormat="1" ht="25.7" customHeight="1">
      <c r="B139" s="32"/>
      <c r="C139" s="27" t="s">
        <v>24</v>
      </c>
      <c r="F139" s="25" t="str">
        <f>E15</f>
        <v>Město Zábřeh</v>
      </c>
      <c r="I139" s="27" t="s">
        <v>30</v>
      </c>
      <c r="J139" s="30" t="str">
        <f>E21</f>
        <v>Ing. arch. Josef Hlavatý</v>
      </c>
      <c r="L139" s="32"/>
    </row>
    <row r="140" spans="2:63" s="1" customFormat="1" ht="15.2" customHeight="1">
      <c r="B140" s="32"/>
      <c r="C140" s="27" t="s">
        <v>28</v>
      </c>
      <c r="F140" s="25" t="str">
        <f>IF(E18="","",E18)</f>
        <v>Vyplň údaj</v>
      </c>
      <c r="I140" s="27" t="s">
        <v>33</v>
      </c>
      <c r="J140" s="30" t="str">
        <f>E24</f>
        <v>Martin Škrabal</v>
      </c>
      <c r="L140" s="32"/>
    </row>
    <row r="141" spans="2:63" s="1" customFormat="1" ht="10.15" customHeight="1">
      <c r="B141" s="32"/>
      <c r="L141" s="32"/>
    </row>
    <row r="142" spans="2:63" s="10" customFormat="1" ht="29.25" customHeight="1">
      <c r="B142" s="118"/>
      <c r="C142" s="119" t="s">
        <v>282</v>
      </c>
      <c r="D142" s="120" t="s">
        <v>61</v>
      </c>
      <c r="E142" s="120" t="s">
        <v>57</v>
      </c>
      <c r="F142" s="120" t="s">
        <v>58</v>
      </c>
      <c r="G142" s="120" t="s">
        <v>283</v>
      </c>
      <c r="H142" s="120" t="s">
        <v>284</v>
      </c>
      <c r="I142" s="120" t="s">
        <v>285</v>
      </c>
      <c r="J142" s="120" t="s">
        <v>251</v>
      </c>
      <c r="K142" s="121" t="s">
        <v>286</v>
      </c>
      <c r="L142" s="118"/>
      <c r="M142" s="59" t="s">
        <v>1</v>
      </c>
      <c r="N142" s="60" t="s">
        <v>40</v>
      </c>
      <c r="O142" s="60" t="s">
        <v>287</v>
      </c>
      <c r="P142" s="60" t="s">
        <v>288</v>
      </c>
      <c r="Q142" s="60" t="s">
        <v>289</v>
      </c>
      <c r="R142" s="60" t="s">
        <v>290</v>
      </c>
      <c r="S142" s="60" t="s">
        <v>291</v>
      </c>
      <c r="T142" s="61" t="s">
        <v>292</v>
      </c>
    </row>
    <row r="143" spans="2:63" s="1" customFormat="1" ht="22.9" customHeight="1">
      <c r="B143" s="32"/>
      <c r="C143" s="64" t="s">
        <v>293</v>
      </c>
      <c r="J143" s="122">
        <f>BK143</f>
        <v>0</v>
      </c>
      <c r="L143" s="32"/>
      <c r="M143" s="62"/>
      <c r="N143" s="53"/>
      <c r="O143" s="53"/>
      <c r="P143" s="123">
        <f>P144+P1372+P2393</f>
        <v>0</v>
      </c>
      <c r="Q143" s="53"/>
      <c r="R143" s="123">
        <f>R144+R1372+R2393</f>
        <v>2529.9245553899996</v>
      </c>
      <c r="S143" s="53"/>
      <c r="T143" s="124">
        <f>T144+T1372+T2393</f>
        <v>0</v>
      </c>
      <c r="AT143" s="17" t="s">
        <v>75</v>
      </c>
      <c r="AU143" s="17" t="s">
        <v>253</v>
      </c>
      <c r="BK143" s="125">
        <f>BK144+BK1372+BK2393</f>
        <v>0</v>
      </c>
    </row>
    <row r="144" spans="2:63" s="11" customFormat="1" ht="25.9" customHeight="1">
      <c r="B144" s="126"/>
      <c r="D144" s="127" t="s">
        <v>75</v>
      </c>
      <c r="E144" s="128" t="s">
        <v>294</v>
      </c>
      <c r="F144" s="128" t="s">
        <v>295</v>
      </c>
      <c r="I144" s="129"/>
      <c r="J144" s="130">
        <f>BK144</f>
        <v>0</v>
      </c>
      <c r="L144" s="126"/>
      <c r="M144" s="131"/>
      <c r="P144" s="132">
        <f>P145+P266+P409+P865+P1095+P1322+P1370</f>
        <v>0</v>
      </c>
      <c r="R144" s="132">
        <f>R145+R266+R409+R865+R1095+R1322+R1370</f>
        <v>2391.8021216599996</v>
      </c>
      <c r="T144" s="133">
        <f>T145+T266+T409+T865+T1095+T1322+T1370</f>
        <v>0</v>
      </c>
      <c r="AR144" s="127" t="s">
        <v>83</v>
      </c>
      <c r="AT144" s="134" t="s">
        <v>75</v>
      </c>
      <c r="AU144" s="134" t="s">
        <v>76</v>
      </c>
      <c r="AY144" s="127" t="s">
        <v>296</v>
      </c>
      <c r="BK144" s="135">
        <f>BK145+BK266+BK409+BK865+BK1095+BK1322+BK1370</f>
        <v>0</v>
      </c>
    </row>
    <row r="145" spans="2:65" s="11" customFormat="1" ht="22.9" customHeight="1">
      <c r="B145" s="126"/>
      <c r="D145" s="127" t="s">
        <v>75</v>
      </c>
      <c r="E145" s="136" t="s">
        <v>83</v>
      </c>
      <c r="F145" s="136" t="s">
        <v>297</v>
      </c>
      <c r="I145" s="129"/>
      <c r="J145" s="137">
        <f>BK145</f>
        <v>0</v>
      </c>
      <c r="L145" s="126"/>
      <c r="M145" s="131"/>
      <c r="P145" s="132">
        <f>SUM(P146:P265)</f>
        <v>0</v>
      </c>
      <c r="R145" s="132">
        <f>SUM(R146:R265)</f>
        <v>26.112157120000003</v>
      </c>
      <c r="T145" s="133">
        <f>SUM(T146:T265)</f>
        <v>0</v>
      </c>
      <c r="AR145" s="127" t="s">
        <v>83</v>
      </c>
      <c r="AT145" s="134" t="s">
        <v>75</v>
      </c>
      <c r="AU145" s="134" t="s">
        <v>83</v>
      </c>
      <c r="AY145" s="127" t="s">
        <v>296</v>
      </c>
      <c r="BK145" s="135">
        <f>SUM(BK146:BK265)</f>
        <v>0</v>
      </c>
    </row>
    <row r="146" spans="2:65" s="1" customFormat="1" ht="24.2" customHeight="1">
      <c r="B146" s="32"/>
      <c r="C146" s="138" t="s">
        <v>83</v>
      </c>
      <c r="D146" s="138" t="s">
        <v>298</v>
      </c>
      <c r="E146" s="139" t="s">
        <v>299</v>
      </c>
      <c r="F146" s="140" t="s">
        <v>300</v>
      </c>
      <c r="G146" s="141" t="s">
        <v>301</v>
      </c>
      <c r="H146" s="142">
        <v>275</v>
      </c>
      <c r="I146" s="143"/>
      <c r="J146" s="144">
        <f>ROUND(I146*H146,2)</f>
        <v>0</v>
      </c>
      <c r="K146" s="140" t="s">
        <v>302</v>
      </c>
      <c r="L146" s="32"/>
      <c r="M146" s="145" t="s">
        <v>1</v>
      </c>
      <c r="N146" s="146" t="s">
        <v>41</v>
      </c>
      <c r="P146" s="147">
        <f>O146*H146</f>
        <v>0</v>
      </c>
      <c r="Q146" s="147">
        <v>0</v>
      </c>
      <c r="R146" s="147">
        <f>Q146*H146</f>
        <v>0</v>
      </c>
      <c r="S146" s="147">
        <v>0</v>
      </c>
      <c r="T146" s="148">
        <f>S146*H146</f>
        <v>0</v>
      </c>
      <c r="AR146" s="149" t="s">
        <v>107</v>
      </c>
      <c r="AT146" s="149" t="s">
        <v>298</v>
      </c>
      <c r="AU146" s="149" t="s">
        <v>85</v>
      </c>
      <c r="AY146" s="17" t="s">
        <v>296</v>
      </c>
      <c r="BE146" s="150">
        <f>IF(N146="základní",J146,0)</f>
        <v>0</v>
      </c>
      <c r="BF146" s="150">
        <f>IF(N146="snížená",J146,0)</f>
        <v>0</v>
      </c>
      <c r="BG146" s="150">
        <f>IF(N146="zákl. přenesená",J146,0)</f>
        <v>0</v>
      </c>
      <c r="BH146" s="150">
        <f>IF(N146="sníž. přenesená",J146,0)</f>
        <v>0</v>
      </c>
      <c r="BI146" s="150">
        <f>IF(N146="nulová",J146,0)</f>
        <v>0</v>
      </c>
      <c r="BJ146" s="17" t="s">
        <v>83</v>
      </c>
      <c r="BK146" s="150">
        <f>ROUND(I146*H146,2)</f>
        <v>0</v>
      </c>
      <c r="BL146" s="17" t="s">
        <v>107</v>
      </c>
      <c r="BM146" s="149" t="s">
        <v>303</v>
      </c>
    </row>
    <row r="147" spans="2:65" s="12" customFormat="1">
      <c r="B147" s="151"/>
      <c r="D147" s="152" t="s">
        <v>304</v>
      </c>
      <c r="E147" s="153" t="s">
        <v>1</v>
      </c>
      <c r="F147" s="154" t="s">
        <v>305</v>
      </c>
      <c r="H147" s="155">
        <v>275</v>
      </c>
      <c r="I147" s="156"/>
      <c r="L147" s="151"/>
      <c r="M147" s="157"/>
      <c r="T147" s="158"/>
      <c r="AT147" s="153" t="s">
        <v>304</v>
      </c>
      <c r="AU147" s="153" t="s">
        <v>85</v>
      </c>
      <c r="AV147" s="12" t="s">
        <v>85</v>
      </c>
      <c r="AW147" s="12" t="s">
        <v>32</v>
      </c>
      <c r="AX147" s="12" t="s">
        <v>76</v>
      </c>
      <c r="AY147" s="153" t="s">
        <v>296</v>
      </c>
    </row>
    <row r="148" spans="2:65" s="13" customFormat="1">
      <c r="B148" s="159"/>
      <c r="D148" s="152" t="s">
        <v>304</v>
      </c>
      <c r="E148" s="160" t="s">
        <v>1</v>
      </c>
      <c r="F148" s="161" t="s">
        <v>306</v>
      </c>
      <c r="H148" s="162">
        <v>275</v>
      </c>
      <c r="I148" s="163"/>
      <c r="L148" s="159"/>
      <c r="M148" s="164"/>
      <c r="T148" s="165"/>
      <c r="AT148" s="160" t="s">
        <v>304</v>
      </c>
      <c r="AU148" s="160" t="s">
        <v>85</v>
      </c>
      <c r="AV148" s="13" t="s">
        <v>94</v>
      </c>
      <c r="AW148" s="13" t="s">
        <v>32</v>
      </c>
      <c r="AX148" s="13" t="s">
        <v>76</v>
      </c>
      <c r="AY148" s="160" t="s">
        <v>296</v>
      </c>
    </row>
    <row r="149" spans="2:65" s="14" customFormat="1">
      <c r="B149" s="166"/>
      <c r="D149" s="152" t="s">
        <v>304</v>
      </c>
      <c r="E149" s="167" t="s">
        <v>307</v>
      </c>
      <c r="F149" s="168" t="s">
        <v>308</v>
      </c>
      <c r="H149" s="169">
        <v>275</v>
      </c>
      <c r="I149" s="170"/>
      <c r="L149" s="166"/>
      <c r="M149" s="171"/>
      <c r="T149" s="172"/>
      <c r="AT149" s="167" t="s">
        <v>304</v>
      </c>
      <c r="AU149" s="167" t="s">
        <v>85</v>
      </c>
      <c r="AV149" s="14" t="s">
        <v>107</v>
      </c>
      <c r="AW149" s="14" t="s">
        <v>32</v>
      </c>
      <c r="AX149" s="14" t="s">
        <v>83</v>
      </c>
      <c r="AY149" s="167" t="s">
        <v>296</v>
      </c>
    </row>
    <row r="150" spans="2:65" s="1" customFormat="1" ht="33" customHeight="1">
      <c r="B150" s="32"/>
      <c r="C150" s="138" t="s">
        <v>85</v>
      </c>
      <c r="D150" s="138" t="s">
        <v>298</v>
      </c>
      <c r="E150" s="139" t="s">
        <v>309</v>
      </c>
      <c r="F150" s="140" t="s">
        <v>310</v>
      </c>
      <c r="G150" s="141" t="s">
        <v>311</v>
      </c>
      <c r="H150" s="142">
        <v>1177.7650000000001</v>
      </c>
      <c r="I150" s="143"/>
      <c r="J150" s="144">
        <f>ROUND(I150*H150,2)</f>
        <v>0</v>
      </c>
      <c r="K150" s="140" t="s">
        <v>302</v>
      </c>
      <c r="L150" s="32"/>
      <c r="M150" s="145" t="s">
        <v>1</v>
      </c>
      <c r="N150" s="146" t="s">
        <v>41</v>
      </c>
      <c r="P150" s="147">
        <f>O150*H150</f>
        <v>0</v>
      </c>
      <c r="Q150" s="147">
        <v>0</v>
      </c>
      <c r="R150" s="147">
        <f>Q150*H150</f>
        <v>0</v>
      </c>
      <c r="S150" s="147">
        <v>0</v>
      </c>
      <c r="T150" s="148">
        <f>S150*H150</f>
        <v>0</v>
      </c>
      <c r="AR150" s="149" t="s">
        <v>107</v>
      </c>
      <c r="AT150" s="149" t="s">
        <v>298</v>
      </c>
      <c r="AU150" s="149" t="s">
        <v>85</v>
      </c>
      <c r="AY150" s="17" t="s">
        <v>296</v>
      </c>
      <c r="BE150" s="150">
        <f>IF(N150="základní",J150,0)</f>
        <v>0</v>
      </c>
      <c r="BF150" s="150">
        <f>IF(N150="snížená",J150,0)</f>
        <v>0</v>
      </c>
      <c r="BG150" s="150">
        <f>IF(N150="zákl. přenesená",J150,0)</f>
        <v>0</v>
      </c>
      <c r="BH150" s="150">
        <f>IF(N150="sníž. přenesená",J150,0)</f>
        <v>0</v>
      </c>
      <c r="BI150" s="150">
        <f>IF(N150="nulová",J150,0)</f>
        <v>0</v>
      </c>
      <c r="BJ150" s="17" t="s">
        <v>83</v>
      </c>
      <c r="BK150" s="150">
        <f>ROUND(I150*H150,2)</f>
        <v>0</v>
      </c>
      <c r="BL150" s="17" t="s">
        <v>107</v>
      </c>
      <c r="BM150" s="149" t="s">
        <v>312</v>
      </c>
    </row>
    <row r="151" spans="2:65" s="12" customFormat="1">
      <c r="B151" s="151"/>
      <c r="D151" s="152" t="s">
        <v>304</v>
      </c>
      <c r="E151" s="153" t="s">
        <v>1</v>
      </c>
      <c r="F151" s="154" t="s">
        <v>313</v>
      </c>
      <c r="H151" s="155">
        <v>1084.395</v>
      </c>
      <c r="I151" s="156"/>
      <c r="L151" s="151"/>
      <c r="M151" s="157"/>
      <c r="T151" s="158"/>
      <c r="AT151" s="153" t="s">
        <v>304</v>
      </c>
      <c r="AU151" s="153" t="s">
        <v>85</v>
      </c>
      <c r="AV151" s="12" t="s">
        <v>85</v>
      </c>
      <c r="AW151" s="12" t="s">
        <v>32</v>
      </c>
      <c r="AX151" s="12" t="s">
        <v>76</v>
      </c>
      <c r="AY151" s="153" t="s">
        <v>296</v>
      </c>
    </row>
    <row r="152" spans="2:65" s="12" customFormat="1">
      <c r="B152" s="151"/>
      <c r="D152" s="152" t="s">
        <v>304</v>
      </c>
      <c r="E152" s="153" t="s">
        <v>1</v>
      </c>
      <c r="F152" s="154" t="s">
        <v>314</v>
      </c>
      <c r="H152" s="155">
        <v>10.186999999999999</v>
      </c>
      <c r="I152" s="156"/>
      <c r="L152" s="151"/>
      <c r="M152" s="157"/>
      <c r="T152" s="158"/>
      <c r="AT152" s="153" t="s">
        <v>304</v>
      </c>
      <c r="AU152" s="153" t="s">
        <v>85</v>
      </c>
      <c r="AV152" s="12" t="s">
        <v>85</v>
      </c>
      <c r="AW152" s="12" t="s">
        <v>32</v>
      </c>
      <c r="AX152" s="12" t="s">
        <v>76</v>
      </c>
      <c r="AY152" s="153" t="s">
        <v>296</v>
      </c>
    </row>
    <row r="153" spans="2:65" s="12" customFormat="1">
      <c r="B153" s="151"/>
      <c r="D153" s="152" t="s">
        <v>304</v>
      </c>
      <c r="E153" s="153" t="s">
        <v>1</v>
      </c>
      <c r="F153" s="154" t="s">
        <v>315</v>
      </c>
      <c r="H153" s="155">
        <v>158.613</v>
      </c>
      <c r="I153" s="156"/>
      <c r="L153" s="151"/>
      <c r="M153" s="157"/>
      <c r="T153" s="158"/>
      <c r="AT153" s="153" t="s">
        <v>304</v>
      </c>
      <c r="AU153" s="153" t="s">
        <v>85</v>
      </c>
      <c r="AV153" s="12" t="s">
        <v>85</v>
      </c>
      <c r="AW153" s="12" t="s">
        <v>32</v>
      </c>
      <c r="AX153" s="12" t="s">
        <v>76</v>
      </c>
      <c r="AY153" s="153" t="s">
        <v>296</v>
      </c>
    </row>
    <row r="154" spans="2:65" s="12" customFormat="1">
      <c r="B154" s="151"/>
      <c r="D154" s="152" t="s">
        <v>304</v>
      </c>
      <c r="E154" s="153" t="s">
        <v>1</v>
      </c>
      <c r="F154" s="154" t="s">
        <v>316</v>
      </c>
      <c r="H154" s="155">
        <v>24.57</v>
      </c>
      <c r="I154" s="156"/>
      <c r="L154" s="151"/>
      <c r="M154" s="157"/>
      <c r="T154" s="158"/>
      <c r="AT154" s="153" t="s">
        <v>304</v>
      </c>
      <c r="AU154" s="153" t="s">
        <v>85</v>
      </c>
      <c r="AV154" s="12" t="s">
        <v>85</v>
      </c>
      <c r="AW154" s="12" t="s">
        <v>32</v>
      </c>
      <c r="AX154" s="12" t="s">
        <v>76</v>
      </c>
      <c r="AY154" s="153" t="s">
        <v>296</v>
      </c>
    </row>
    <row r="155" spans="2:65" s="12" customFormat="1">
      <c r="B155" s="151"/>
      <c r="D155" s="152" t="s">
        <v>304</v>
      </c>
      <c r="E155" s="153" t="s">
        <v>1</v>
      </c>
      <c r="F155" s="154" t="s">
        <v>317</v>
      </c>
      <c r="H155" s="155">
        <v>-100</v>
      </c>
      <c r="I155" s="156"/>
      <c r="L155" s="151"/>
      <c r="M155" s="157"/>
      <c r="T155" s="158"/>
      <c r="AT155" s="153" t="s">
        <v>304</v>
      </c>
      <c r="AU155" s="153" t="s">
        <v>85</v>
      </c>
      <c r="AV155" s="12" t="s">
        <v>85</v>
      </c>
      <c r="AW155" s="12" t="s">
        <v>32</v>
      </c>
      <c r="AX155" s="12" t="s">
        <v>76</v>
      </c>
      <c r="AY155" s="153" t="s">
        <v>296</v>
      </c>
    </row>
    <row r="156" spans="2:65" s="13" customFormat="1">
      <c r="B156" s="159"/>
      <c r="D156" s="152" t="s">
        <v>304</v>
      </c>
      <c r="E156" s="160" t="s">
        <v>1</v>
      </c>
      <c r="F156" s="161" t="s">
        <v>306</v>
      </c>
      <c r="H156" s="162">
        <v>1177.7650000000001</v>
      </c>
      <c r="I156" s="163"/>
      <c r="L156" s="159"/>
      <c r="M156" s="164"/>
      <c r="T156" s="165"/>
      <c r="AT156" s="160" t="s">
        <v>304</v>
      </c>
      <c r="AU156" s="160" t="s">
        <v>85</v>
      </c>
      <c r="AV156" s="13" t="s">
        <v>94</v>
      </c>
      <c r="AW156" s="13" t="s">
        <v>32</v>
      </c>
      <c r="AX156" s="13" t="s">
        <v>76</v>
      </c>
      <c r="AY156" s="160" t="s">
        <v>296</v>
      </c>
    </row>
    <row r="157" spans="2:65" s="14" customFormat="1">
      <c r="B157" s="166"/>
      <c r="D157" s="152" t="s">
        <v>304</v>
      </c>
      <c r="E157" s="167" t="s">
        <v>178</v>
      </c>
      <c r="F157" s="168" t="s">
        <v>308</v>
      </c>
      <c r="H157" s="169">
        <v>1177.7650000000001</v>
      </c>
      <c r="I157" s="170"/>
      <c r="L157" s="166"/>
      <c r="M157" s="171"/>
      <c r="T157" s="172"/>
      <c r="AT157" s="167" t="s">
        <v>304</v>
      </c>
      <c r="AU157" s="167" t="s">
        <v>85</v>
      </c>
      <c r="AV157" s="14" t="s">
        <v>107</v>
      </c>
      <c r="AW157" s="14" t="s">
        <v>32</v>
      </c>
      <c r="AX157" s="14" t="s">
        <v>83</v>
      </c>
      <c r="AY157" s="167" t="s">
        <v>296</v>
      </c>
    </row>
    <row r="158" spans="2:65" s="1" customFormat="1" ht="33" customHeight="1">
      <c r="B158" s="32"/>
      <c r="C158" s="138" t="s">
        <v>94</v>
      </c>
      <c r="D158" s="138" t="s">
        <v>298</v>
      </c>
      <c r="E158" s="139" t="s">
        <v>318</v>
      </c>
      <c r="F158" s="140" t="s">
        <v>319</v>
      </c>
      <c r="G158" s="141" t="s">
        <v>311</v>
      </c>
      <c r="H158" s="142">
        <v>18.628</v>
      </c>
      <c r="I158" s="143"/>
      <c r="J158" s="144">
        <f>ROUND(I158*H158,2)</f>
        <v>0</v>
      </c>
      <c r="K158" s="140" t="s">
        <v>302</v>
      </c>
      <c r="L158" s="32"/>
      <c r="M158" s="145" t="s">
        <v>1</v>
      </c>
      <c r="N158" s="146" t="s">
        <v>41</v>
      </c>
      <c r="P158" s="147">
        <f>O158*H158</f>
        <v>0</v>
      </c>
      <c r="Q158" s="147">
        <v>0</v>
      </c>
      <c r="R158" s="147">
        <f>Q158*H158</f>
        <v>0</v>
      </c>
      <c r="S158" s="147">
        <v>0</v>
      </c>
      <c r="T158" s="148">
        <f>S158*H158</f>
        <v>0</v>
      </c>
      <c r="AR158" s="149" t="s">
        <v>107</v>
      </c>
      <c r="AT158" s="149" t="s">
        <v>298</v>
      </c>
      <c r="AU158" s="149" t="s">
        <v>85</v>
      </c>
      <c r="AY158" s="17" t="s">
        <v>296</v>
      </c>
      <c r="BE158" s="150">
        <f>IF(N158="základní",J158,0)</f>
        <v>0</v>
      </c>
      <c r="BF158" s="150">
        <f>IF(N158="snížená",J158,0)</f>
        <v>0</v>
      </c>
      <c r="BG158" s="150">
        <f>IF(N158="zákl. přenesená",J158,0)</f>
        <v>0</v>
      </c>
      <c r="BH158" s="150">
        <f>IF(N158="sníž. přenesená",J158,0)</f>
        <v>0</v>
      </c>
      <c r="BI158" s="150">
        <f>IF(N158="nulová",J158,0)</f>
        <v>0</v>
      </c>
      <c r="BJ158" s="17" t="s">
        <v>83</v>
      </c>
      <c r="BK158" s="150">
        <f>ROUND(I158*H158,2)</f>
        <v>0</v>
      </c>
      <c r="BL158" s="17" t="s">
        <v>107</v>
      </c>
      <c r="BM158" s="149" t="s">
        <v>320</v>
      </c>
    </row>
    <row r="159" spans="2:65" s="12" customFormat="1">
      <c r="B159" s="151"/>
      <c r="D159" s="152" t="s">
        <v>304</v>
      </c>
      <c r="E159" s="153" t="s">
        <v>1</v>
      </c>
      <c r="F159" s="154" t="s">
        <v>321</v>
      </c>
      <c r="H159" s="155">
        <v>1.8560000000000001</v>
      </c>
      <c r="I159" s="156"/>
      <c r="L159" s="151"/>
      <c r="M159" s="157"/>
      <c r="T159" s="158"/>
      <c r="AT159" s="153" t="s">
        <v>304</v>
      </c>
      <c r="AU159" s="153" t="s">
        <v>85</v>
      </c>
      <c r="AV159" s="12" t="s">
        <v>85</v>
      </c>
      <c r="AW159" s="12" t="s">
        <v>32</v>
      </c>
      <c r="AX159" s="12" t="s">
        <v>76</v>
      </c>
      <c r="AY159" s="153" t="s">
        <v>296</v>
      </c>
    </row>
    <row r="160" spans="2:65" s="12" customFormat="1">
      <c r="B160" s="151"/>
      <c r="D160" s="152" t="s">
        <v>304</v>
      </c>
      <c r="E160" s="153" t="s">
        <v>1</v>
      </c>
      <c r="F160" s="154" t="s">
        <v>322</v>
      </c>
      <c r="H160" s="155">
        <v>2.6880000000000002</v>
      </c>
      <c r="I160" s="156"/>
      <c r="L160" s="151"/>
      <c r="M160" s="157"/>
      <c r="T160" s="158"/>
      <c r="AT160" s="153" t="s">
        <v>304</v>
      </c>
      <c r="AU160" s="153" t="s">
        <v>85</v>
      </c>
      <c r="AV160" s="12" t="s">
        <v>85</v>
      </c>
      <c r="AW160" s="12" t="s">
        <v>32</v>
      </c>
      <c r="AX160" s="12" t="s">
        <v>76</v>
      </c>
      <c r="AY160" s="153" t="s">
        <v>296</v>
      </c>
    </row>
    <row r="161" spans="2:65" s="12" customFormat="1">
      <c r="B161" s="151"/>
      <c r="D161" s="152" t="s">
        <v>304</v>
      </c>
      <c r="E161" s="153" t="s">
        <v>1</v>
      </c>
      <c r="F161" s="154" t="s">
        <v>323</v>
      </c>
      <c r="H161" s="155">
        <v>2.0720000000000001</v>
      </c>
      <c r="I161" s="156"/>
      <c r="L161" s="151"/>
      <c r="M161" s="157"/>
      <c r="T161" s="158"/>
      <c r="AT161" s="153" t="s">
        <v>304</v>
      </c>
      <c r="AU161" s="153" t="s">
        <v>85</v>
      </c>
      <c r="AV161" s="12" t="s">
        <v>85</v>
      </c>
      <c r="AW161" s="12" t="s">
        <v>32</v>
      </c>
      <c r="AX161" s="12" t="s">
        <v>76</v>
      </c>
      <c r="AY161" s="153" t="s">
        <v>296</v>
      </c>
    </row>
    <row r="162" spans="2:65" s="12" customFormat="1">
      <c r="B162" s="151"/>
      <c r="D162" s="152" t="s">
        <v>304</v>
      </c>
      <c r="E162" s="153" t="s">
        <v>1</v>
      </c>
      <c r="F162" s="154" t="s">
        <v>324</v>
      </c>
      <c r="H162" s="155">
        <v>1.3440000000000001</v>
      </c>
      <c r="I162" s="156"/>
      <c r="L162" s="151"/>
      <c r="M162" s="157"/>
      <c r="T162" s="158"/>
      <c r="AT162" s="153" t="s">
        <v>304</v>
      </c>
      <c r="AU162" s="153" t="s">
        <v>85</v>
      </c>
      <c r="AV162" s="12" t="s">
        <v>85</v>
      </c>
      <c r="AW162" s="12" t="s">
        <v>32</v>
      </c>
      <c r="AX162" s="12" t="s">
        <v>76</v>
      </c>
      <c r="AY162" s="153" t="s">
        <v>296</v>
      </c>
    </row>
    <row r="163" spans="2:65" s="12" customFormat="1">
      <c r="B163" s="151"/>
      <c r="D163" s="152" t="s">
        <v>304</v>
      </c>
      <c r="E163" s="153" t="s">
        <v>1</v>
      </c>
      <c r="F163" s="154" t="s">
        <v>325</v>
      </c>
      <c r="H163" s="155">
        <v>10.667999999999999</v>
      </c>
      <c r="I163" s="156"/>
      <c r="L163" s="151"/>
      <c r="M163" s="157"/>
      <c r="T163" s="158"/>
      <c r="AT163" s="153" t="s">
        <v>304</v>
      </c>
      <c r="AU163" s="153" t="s">
        <v>85</v>
      </c>
      <c r="AV163" s="12" t="s">
        <v>85</v>
      </c>
      <c r="AW163" s="12" t="s">
        <v>32</v>
      </c>
      <c r="AX163" s="12" t="s">
        <v>76</v>
      </c>
      <c r="AY163" s="153" t="s">
        <v>296</v>
      </c>
    </row>
    <row r="164" spans="2:65" s="13" customFormat="1">
      <c r="B164" s="159"/>
      <c r="D164" s="152" t="s">
        <v>304</v>
      </c>
      <c r="E164" s="160" t="s">
        <v>1</v>
      </c>
      <c r="F164" s="161" t="s">
        <v>306</v>
      </c>
      <c r="H164" s="162">
        <v>18.628</v>
      </c>
      <c r="I164" s="163"/>
      <c r="L164" s="159"/>
      <c r="M164" s="164"/>
      <c r="T164" s="165"/>
      <c r="AT164" s="160" t="s">
        <v>304</v>
      </c>
      <c r="AU164" s="160" t="s">
        <v>85</v>
      </c>
      <c r="AV164" s="13" t="s">
        <v>94</v>
      </c>
      <c r="AW164" s="13" t="s">
        <v>32</v>
      </c>
      <c r="AX164" s="13" t="s">
        <v>76</v>
      </c>
      <c r="AY164" s="160" t="s">
        <v>296</v>
      </c>
    </row>
    <row r="165" spans="2:65" s="14" customFormat="1">
      <c r="B165" s="166"/>
      <c r="D165" s="152" t="s">
        <v>304</v>
      </c>
      <c r="E165" s="167" t="s">
        <v>180</v>
      </c>
      <c r="F165" s="168" t="s">
        <v>308</v>
      </c>
      <c r="H165" s="169">
        <v>18.628</v>
      </c>
      <c r="I165" s="170"/>
      <c r="L165" s="166"/>
      <c r="M165" s="171"/>
      <c r="T165" s="172"/>
      <c r="AT165" s="167" t="s">
        <v>304</v>
      </c>
      <c r="AU165" s="167" t="s">
        <v>85</v>
      </c>
      <c r="AV165" s="14" t="s">
        <v>107</v>
      </c>
      <c r="AW165" s="14" t="s">
        <v>32</v>
      </c>
      <c r="AX165" s="14" t="s">
        <v>83</v>
      </c>
      <c r="AY165" s="167" t="s">
        <v>296</v>
      </c>
    </row>
    <row r="166" spans="2:65" s="1" customFormat="1" ht="37.9" customHeight="1">
      <c r="B166" s="32"/>
      <c r="C166" s="138" t="s">
        <v>107</v>
      </c>
      <c r="D166" s="138" t="s">
        <v>298</v>
      </c>
      <c r="E166" s="139" t="s">
        <v>326</v>
      </c>
      <c r="F166" s="140" t="s">
        <v>327</v>
      </c>
      <c r="G166" s="141" t="s">
        <v>311</v>
      </c>
      <c r="H166" s="142">
        <v>116.66800000000001</v>
      </c>
      <c r="I166" s="143"/>
      <c r="J166" s="144">
        <f>ROUND(I166*H166,2)</f>
        <v>0</v>
      </c>
      <c r="K166" s="140" t="s">
        <v>302</v>
      </c>
      <c r="L166" s="32"/>
      <c r="M166" s="145" t="s">
        <v>1</v>
      </c>
      <c r="N166" s="146" t="s">
        <v>41</v>
      </c>
      <c r="P166" s="147">
        <f>O166*H166</f>
        <v>0</v>
      </c>
      <c r="Q166" s="147">
        <v>0</v>
      </c>
      <c r="R166" s="147">
        <f>Q166*H166</f>
        <v>0</v>
      </c>
      <c r="S166" s="147">
        <v>0</v>
      </c>
      <c r="T166" s="148">
        <f>S166*H166</f>
        <v>0</v>
      </c>
      <c r="AR166" s="149" t="s">
        <v>107</v>
      </c>
      <c r="AT166" s="149" t="s">
        <v>298</v>
      </c>
      <c r="AU166" s="149" t="s">
        <v>85</v>
      </c>
      <c r="AY166" s="17" t="s">
        <v>296</v>
      </c>
      <c r="BE166" s="150">
        <f>IF(N166="základní",J166,0)</f>
        <v>0</v>
      </c>
      <c r="BF166" s="150">
        <f>IF(N166="snížená",J166,0)</f>
        <v>0</v>
      </c>
      <c r="BG166" s="150">
        <f>IF(N166="zákl. přenesená",J166,0)</f>
        <v>0</v>
      </c>
      <c r="BH166" s="150">
        <f>IF(N166="sníž. přenesená",J166,0)</f>
        <v>0</v>
      </c>
      <c r="BI166" s="150">
        <f>IF(N166="nulová",J166,0)</f>
        <v>0</v>
      </c>
      <c r="BJ166" s="17" t="s">
        <v>83</v>
      </c>
      <c r="BK166" s="150">
        <f>ROUND(I166*H166,2)</f>
        <v>0</v>
      </c>
      <c r="BL166" s="17" t="s">
        <v>107</v>
      </c>
      <c r="BM166" s="149" t="s">
        <v>328</v>
      </c>
    </row>
    <row r="167" spans="2:65" s="12" customFormat="1">
      <c r="B167" s="151"/>
      <c r="D167" s="152" t="s">
        <v>304</v>
      </c>
      <c r="E167" s="153" t="s">
        <v>1</v>
      </c>
      <c r="F167" s="154" t="s">
        <v>329</v>
      </c>
      <c r="H167" s="155">
        <v>37.380000000000003</v>
      </c>
      <c r="I167" s="156"/>
      <c r="L167" s="151"/>
      <c r="M167" s="157"/>
      <c r="T167" s="158"/>
      <c r="AT167" s="153" t="s">
        <v>304</v>
      </c>
      <c r="AU167" s="153" t="s">
        <v>85</v>
      </c>
      <c r="AV167" s="12" t="s">
        <v>85</v>
      </c>
      <c r="AW167" s="12" t="s">
        <v>32</v>
      </c>
      <c r="AX167" s="12" t="s">
        <v>76</v>
      </c>
      <c r="AY167" s="153" t="s">
        <v>296</v>
      </c>
    </row>
    <row r="168" spans="2:65" s="12" customFormat="1">
      <c r="B168" s="151"/>
      <c r="D168" s="152" t="s">
        <v>304</v>
      </c>
      <c r="E168" s="153" t="s">
        <v>1</v>
      </c>
      <c r="F168" s="154" t="s">
        <v>330</v>
      </c>
      <c r="H168" s="155">
        <v>25.419</v>
      </c>
      <c r="I168" s="156"/>
      <c r="L168" s="151"/>
      <c r="M168" s="157"/>
      <c r="T168" s="158"/>
      <c r="AT168" s="153" t="s">
        <v>304</v>
      </c>
      <c r="AU168" s="153" t="s">
        <v>85</v>
      </c>
      <c r="AV168" s="12" t="s">
        <v>85</v>
      </c>
      <c r="AW168" s="12" t="s">
        <v>32</v>
      </c>
      <c r="AX168" s="12" t="s">
        <v>76</v>
      </c>
      <c r="AY168" s="153" t="s">
        <v>296</v>
      </c>
    </row>
    <row r="169" spans="2:65" s="12" customFormat="1">
      <c r="B169" s="151"/>
      <c r="D169" s="152" t="s">
        <v>304</v>
      </c>
      <c r="E169" s="153" t="s">
        <v>1</v>
      </c>
      <c r="F169" s="154" t="s">
        <v>331</v>
      </c>
      <c r="H169" s="155">
        <v>53.869</v>
      </c>
      <c r="I169" s="156"/>
      <c r="L169" s="151"/>
      <c r="M169" s="157"/>
      <c r="T169" s="158"/>
      <c r="AT169" s="153" t="s">
        <v>304</v>
      </c>
      <c r="AU169" s="153" t="s">
        <v>85</v>
      </c>
      <c r="AV169" s="12" t="s">
        <v>85</v>
      </c>
      <c r="AW169" s="12" t="s">
        <v>32</v>
      </c>
      <c r="AX169" s="12" t="s">
        <v>76</v>
      </c>
      <c r="AY169" s="153" t="s">
        <v>296</v>
      </c>
    </row>
    <row r="170" spans="2:65" s="13" customFormat="1">
      <c r="B170" s="159"/>
      <c r="D170" s="152" t="s">
        <v>304</v>
      </c>
      <c r="E170" s="160" t="s">
        <v>1</v>
      </c>
      <c r="F170" s="161" t="s">
        <v>306</v>
      </c>
      <c r="H170" s="162">
        <v>116.66800000000001</v>
      </c>
      <c r="I170" s="163"/>
      <c r="L170" s="159"/>
      <c r="M170" s="164"/>
      <c r="T170" s="165"/>
      <c r="AT170" s="160" t="s">
        <v>304</v>
      </c>
      <c r="AU170" s="160" t="s">
        <v>85</v>
      </c>
      <c r="AV170" s="13" t="s">
        <v>94</v>
      </c>
      <c r="AW170" s="13" t="s">
        <v>32</v>
      </c>
      <c r="AX170" s="13" t="s">
        <v>76</v>
      </c>
      <c r="AY170" s="160" t="s">
        <v>296</v>
      </c>
    </row>
    <row r="171" spans="2:65" s="14" customFormat="1">
      <c r="B171" s="166"/>
      <c r="D171" s="152" t="s">
        <v>304</v>
      </c>
      <c r="E171" s="167" t="s">
        <v>183</v>
      </c>
      <c r="F171" s="168" t="s">
        <v>308</v>
      </c>
      <c r="H171" s="169">
        <v>116.66800000000001</v>
      </c>
      <c r="I171" s="170"/>
      <c r="L171" s="166"/>
      <c r="M171" s="171"/>
      <c r="T171" s="172"/>
      <c r="AT171" s="167" t="s">
        <v>304</v>
      </c>
      <c r="AU171" s="167" t="s">
        <v>85</v>
      </c>
      <c r="AV171" s="14" t="s">
        <v>107</v>
      </c>
      <c r="AW171" s="14" t="s">
        <v>32</v>
      </c>
      <c r="AX171" s="14" t="s">
        <v>83</v>
      </c>
      <c r="AY171" s="167" t="s">
        <v>296</v>
      </c>
    </row>
    <row r="172" spans="2:65" s="1" customFormat="1" ht="24.2" customHeight="1">
      <c r="B172" s="32"/>
      <c r="C172" s="138" t="s">
        <v>332</v>
      </c>
      <c r="D172" s="138" t="s">
        <v>298</v>
      </c>
      <c r="E172" s="139" t="s">
        <v>333</v>
      </c>
      <c r="F172" s="140" t="s">
        <v>334</v>
      </c>
      <c r="G172" s="141" t="s">
        <v>311</v>
      </c>
      <c r="H172" s="142">
        <v>100</v>
      </c>
      <c r="I172" s="143"/>
      <c r="J172" s="144">
        <f>ROUND(I172*H172,2)</f>
        <v>0</v>
      </c>
      <c r="K172" s="140" t="s">
        <v>302</v>
      </c>
      <c r="L172" s="32"/>
      <c r="M172" s="145" t="s">
        <v>1</v>
      </c>
      <c r="N172" s="146" t="s">
        <v>41</v>
      </c>
      <c r="P172" s="147">
        <f>O172*H172</f>
        <v>0</v>
      </c>
      <c r="Q172" s="147">
        <v>0</v>
      </c>
      <c r="R172" s="147">
        <f>Q172*H172</f>
        <v>0</v>
      </c>
      <c r="S172" s="147">
        <v>0</v>
      </c>
      <c r="T172" s="148">
        <f>S172*H172</f>
        <v>0</v>
      </c>
      <c r="AR172" s="149" t="s">
        <v>107</v>
      </c>
      <c r="AT172" s="149" t="s">
        <v>298</v>
      </c>
      <c r="AU172" s="149" t="s">
        <v>85</v>
      </c>
      <c r="AY172" s="17" t="s">
        <v>296</v>
      </c>
      <c r="BE172" s="150">
        <f>IF(N172="základní",J172,0)</f>
        <v>0</v>
      </c>
      <c r="BF172" s="150">
        <f>IF(N172="snížená",J172,0)</f>
        <v>0</v>
      </c>
      <c r="BG172" s="150">
        <f>IF(N172="zákl. přenesená",J172,0)</f>
        <v>0</v>
      </c>
      <c r="BH172" s="150">
        <f>IF(N172="sníž. přenesená",J172,0)</f>
        <v>0</v>
      </c>
      <c r="BI172" s="150">
        <f>IF(N172="nulová",J172,0)</f>
        <v>0</v>
      </c>
      <c r="BJ172" s="17" t="s">
        <v>83</v>
      </c>
      <c r="BK172" s="150">
        <f>ROUND(I172*H172,2)</f>
        <v>0</v>
      </c>
      <c r="BL172" s="17" t="s">
        <v>107</v>
      </c>
      <c r="BM172" s="149" t="s">
        <v>335</v>
      </c>
    </row>
    <row r="173" spans="2:65" s="12" customFormat="1">
      <c r="B173" s="151"/>
      <c r="D173" s="152" t="s">
        <v>304</v>
      </c>
      <c r="E173" s="153" t="s">
        <v>1</v>
      </c>
      <c r="F173" s="154" t="s">
        <v>248</v>
      </c>
      <c r="H173" s="155">
        <v>100</v>
      </c>
      <c r="I173" s="156"/>
      <c r="L173" s="151"/>
      <c r="M173" s="157"/>
      <c r="T173" s="158"/>
      <c r="AT173" s="153" t="s">
        <v>304</v>
      </c>
      <c r="AU173" s="153" t="s">
        <v>85</v>
      </c>
      <c r="AV173" s="12" t="s">
        <v>85</v>
      </c>
      <c r="AW173" s="12" t="s">
        <v>32</v>
      </c>
      <c r="AX173" s="12" t="s">
        <v>76</v>
      </c>
      <c r="AY173" s="153" t="s">
        <v>296</v>
      </c>
    </row>
    <row r="174" spans="2:65" s="13" customFormat="1">
      <c r="B174" s="159"/>
      <c r="D174" s="152" t="s">
        <v>304</v>
      </c>
      <c r="E174" s="160" t="s">
        <v>1</v>
      </c>
      <c r="F174" s="161" t="s">
        <v>306</v>
      </c>
      <c r="H174" s="162">
        <v>100</v>
      </c>
      <c r="I174" s="163"/>
      <c r="L174" s="159"/>
      <c r="M174" s="164"/>
      <c r="T174" s="165"/>
      <c r="AT174" s="160" t="s">
        <v>304</v>
      </c>
      <c r="AU174" s="160" t="s">
        <v>85</v>
      </c>
      <c r="AV174" s="13" t="s">
        <v>94</v>
      </c>
      <c r="AW174" s="13" t="s">
        <v>32</v>
      </c>
      <c r="AX174" s="13" t="s">
        <v>76</v>
      </c>
      <c r="AY174" s="160" t="s">
        <v>296</v>
      </c>
    </row>
    <row r="175" spans="2:65" s="14" customFormat="1">
      <c r="B175" s="166"/>
      <c r="D175" s="152" t="s">
        <v>304</v>
      </c>
      <c r="E175" s="167" t="s">
        <v>247</v>
      </c>
      <c r="F175" s="168" t="s">
        <v>308</v>
      </c>
      <c r="H175" s="169">
        <v>100</v>
      </c>
      <c r="I175" s="170"/>
      <c r="L175" s="166"/>
      <c r="M175" s="171"/>
      <c r="T175" s="172"/>
      <c r="AT175" s="167" t="s">
        <v>304</v>
      </c>
      <c r="AU175" s="167" t="s">
        <v>85</v>
      </c>
      <c r="AV175" s="14" t="s">
        <v>107</v>
      </c>
      <c r="AW175" s="14" t="s">
        <v>32</v>
      </c>
      <c r="AX175" s="14" t="s">
        <v>83</v>
      </c>
      <c r="AY175" s="167" t="s">
        <v>296</v>
      </c>
    </row>
    <row r="176" spans="2:65" s="1" customFormat="1" ht="16.5" customHeight="1">
      <c r="B176" s="32"/>
      <c r="C176" s="138" t="s">
        <v>336</v>
      </c>
      <c r="D176" s="138" t="s">
        <v>298</v>
      </c>
      <c r="E176" s="139" t="s">
        <v>337</v>
      </c>
      <c r="F176" s="140" t="s">
        <v>338</v>
      </c>
      <c r="G176" s="141" t="s">
        <v>339</v>
      </c>
      <c r="H176" s="142">
        <v>360</v>
      </c>
      <c r="I176" s="143"/>
      <c r="J176" s="144">
        <f>ROUND(I176*H176,2)</f>
        <v>0</v>
      </c>
      <c r="K176" s="140" t="s">
        <v>302</v>
      </c>
      <c r="L176" s="32"/>
      <c r="M176" s="145" t="s">
        <v>1</v>
      </c>
      <c r="N176" s="146" t="s">
        <v>41</v>
      </c>
      <c r="P176" s="147">
        <f>O176*H176</f>
        <v>0</v>
      </c>
      <c r="Q176" s="147">
        <v>1.0200000000000001E-3</v>
      </c>
      <c r="R176" s="147">
        <f>Q176*H176</f>
        <v>0.36720000000000003</v>
      </c>
      <c r="S176" s="147">
        <v>0</v>
      </c>
      <c r="T176" s="148">
        <f>S176*H176</f>
        <v>0</v>
      </c>
      <c r="AR176" s="149" t="s">
        <v>107</v>
      </c>
      <c r="AT176" s="149" t="s">
        <v>298</v>
      </c>
      <c r="AU176" s="149" t="s">
        <v>85</v>
      </c>
      <c r="AY176" s="17" t="s">
        <v>296</v>
      </c>
      <c r="BE176" s="150">
        <f>IF(N176="základní",J176,0)</f>
        <v>0</v>
      </c>
      <c r="BF176" s="150">
        <f>IF(N176="snížená",J176,0)</f>
        <v>0</v>
      </c>
      <c r="BG176" s="150">
        <f>IF(N176="zákl. přenesená",J176,0)</f>
        <v>0</v>
      </c>
      <c r="BH176" s="150">
        <f>IF(N176="sníž. přenesená",J176,0)</f>
        <v>0</v>
      </c>
      <c r="BI176" s="150">
        <f>IF(N176="nulová",J176,0)</f>
        <v>0</v>
      </c>
      <c r="BJ176" s="17" t="s">
        <v>83</v>
      </c>
      <c r="BK176" s="150">
        <f>ROUND(I176*H176,2)</f>
        <v>0</v>
      </c>
      <c r="BL176" s="17" t="s">
        <v>107</v>
      </c>
      <c r="BM176" s="149" t="s">
        <v>340</v>
      </c>
    </row>
    <row r="177" spans="2:65" s="12" customFormat="1">
      <c r="B177" s="151"/>
      <c r="D177" s="152" t="s">
        <v>304</v>
      </c>
      <c r="E177" s="153" t="s">
        <v>1</v>
      </c>
      <c r="F177" s="154" t="s">
        <v>341</v>
      </c>
      <c r="H177" s="155">
        <v>360</v>
      </c>
      <c r="I177" s="156"/>
      <c r="L177" s="151"/>
      <c r="M177" s="157"/>
      <c r="T177" s="158"/>
      <c r="AT177" s="153" t="s">
        <v>304</v>
      </c>
      <c r="AU177" s="153" t="s">
        <v>85</v>
      </c>
      <c r="AV177" s="12" t="s">
        <v>85</v>
      </c>
      <c r="AW177" s="12" t="s">
        <v>32</v>
      </c>
      <c r="AX177" s="12" t="s">
        <v>76</v>
      </c>
      <c r="AY177" s="153" t="s">
        <v>296</v>
      </c>
    </row>
    <row r="178" spans="2:65" s="13" customFormat="1">
      <c r="B178" s="159"/>
      <c r="D178" s="152" t="s">
        <v>304</v>
      </c>
      <c r="E178" s="160" t="s">
        <v>1</v>
      </c>
      <c r="F178" s="161" t="s">
        <v>306</v>
      </c>
      <c r="H178" s="162">
        <v>360</v>
      </c>
      <c r="I178" s="163"/>
      <c r="L178" s="159"/>
      <c r="M178" s="164"/>
      <c r="T178" s="165"/>
      <c r="AT178" s="160" t="s">
        <v>304</v>
      </c>
      <c r="AU178" s="160" t="s">
        <v>85</v>
      </c>
      <c r="AV178" s="13" t="s">
        <v>94</v>
      </c>
      <c r="AW178" s="13" t="s">
        <v>32</v>
      </c>
      <c r="AX178" s="13" t="s">
        <v>76</v>
      </c>
      <c r="AY178" s="160" t="s">
        <v>296</v>
      </c>
    </row>
    <row r="179" spans="2:65" s="14" customFormat="1">
      <c r="B179" s="166"/>
      <c r="D179" s="152" t="s">
        <v>304</v>
      </c>
      <c r="E179" s="167" t="s">
        <v>1</v>
      </c>
      <c r="F179" s="168" t="s">
        <v>308</v>
      </c>
      <c r="H179" s="169">
        <v>360</v>
      </c>
      <c r="I179" s="170"/>
      <c r="L179" s="166"/>
      <c r="M179" s="171"/>
      <c r="T179" s="172"/>
      <c r="AT179" s="167" t="s">
        <v>304</v>
      </c>
      <c r="AU179" s="167" t="s">
        <v>85</v>
      </c>
      <c r="AV179" s="14" t="s">
        <v>107</v>
      </c>
      <c r="AW179" s="14" t="s">
        <v>32</v>
      </c>
      <c r="AX179" s="14" t="s">
        <v>83</v>
      </c>
      <c r="AY179" s="167" t="s">
        <v>296</v>
      </c>
    </row>
    <row r="180" spans="2:65" s="1" customFormat="1" ht="21.75" customHeight="1">
      <c r="B180" s="32"/>
      <c r="C180" s="173" t="s">
        <v>342</v>
      </c>
      <c r="D180" s="173" t="s">
        <v>343</v>
      </c>
      <c r="E180" s="174" t="s">
        <v>344</v>
      </c>
      <c r="F180" s="175" t="s">
        <v>345</v>
      </c>
      <c r="G180" s="176" t="s">
        <v>346</v>
      </c>
      <c r="H180" s="177">
        <v>13.345000000000001</v>
      </c>
      <c r="I180" s="178"/>
      <c r="J180" s="179">
        <f>ROUND(I180*H180,2)</f>
        <v>0</v>
      </c>
      <c r="K180" s="175" t="s">
        <v>302</v>
      </c>
      <c r="L180" s="180"/>
      <c r="M180" s="181" t="s">
        <v>1</v>
      </c>
      <c r="N180" s="182" t="s">
        <v>41</v>
      </c>
      <c r="P180" s="147">
        <f>O180*H180</f>
        <v>0</v>
      </c>
      <c r="Q180" s="147">
        <v>1</v>
      </c>
      <c r="R180" s="147">
        <f>Q180*H180</f>
        <v>13.345000000000001</v>
      </c>
      <c r="S180" s="147">
        <v>0</v>
      </c>
      <c r="T180" s="148">
        <f>S180*H180</f>
        <v>0</v>
      </c>
      <c r="AR180" s="149" t="s">
        <v>347</v>
      </c>
      <c r="AT180" s="149" t="s">
        <v>343</v>
      </c>
      <c r="AU180" s="149" t="s">
        <v>85</v>
      </c>
      <c r="AY180" s="17" t="s">
        <v>296</v>
      </c>
      <c r="BE180" s="150">
        <f>IF(N180="základní",J180,0)</f>
        <v>0</v>
      </c>
      <c r="BF180" s="150">
        <f>IF(N180="snížená",J180,0)</f>
        <v>0</v>
      </c>
      <c r="BG180" s="150">
        <f>IF(N180="zákl. přenesená",J180,0)</f>
        <v>0</v>
      </c>
      <c r="BH180" s="150">
        <f>IF(N180="sníž. přenesená",J180,0)</f>
        <v>0</v>
      </c>
      <c r="BI180" s="150">
        <f>IF(N180="nulová",J180,0)</f>
        <v>0</v>
      </c>
      <c r="BJ180" s="17" t="s">
        <v>83</v>
      </c>
      <c r="BK180" s="150">
        <f>ROUND(I180*H180,2)</f>
        <v>0</v>
      </c>
      <c r="BL180" s="17" t="s">
        <v>107</v>
      </c>
      <c r="BM180" s="149" t="s">
        <v>348</v>
      </c>
    </row>
    <row r="181" spans="2:65" s="12" customFormat="1">
      <c r="B181" s="151"/>
      <c r="D181" s="152" t="s">
        <v>304</v>
      </c>
      <c r="E181" s="153" t="s">
        <v>1</v>
      </c>
      <c r="F181" s="154" t="s">
        <v>349</v>
      </c>
      <c r="H181" s="155">
        <v>13.345000000000001</v>
      </c>
      <c r="I181" s="156"/>
      <c r="L181" s="151"/>
      <c r="M181" s="157"/>
      <c r="T181" s="158"/>
      <c r="AT181" s="153" t="s">
        <v>304</v>
      </c>
      <c r="AU181" s="153" t="s">
        <v>85</v>
      </c>
      <c r="AV181" s="12" t="s">
        <v>85</v>
      </c>
      <c r="AW181" s="12" t="s">
        <v>32</v>
      </c>
      <c r="AX181" s="12" t="s">
        <v>76</v>
      </c>
      <c r="AY181" s="153" t="s">
        <v>296</v>
      </c>
    </row>
    <row r="182" spans="2:65" s="13" customFormat="1">
      <c r="B182" s="159"/>
      <c r="D182" s="152" t="s">
        <v>304</v>
      </c>
      <c r="E182" s="160" t="s">
        <v>1</v>
      </c>
      <c r="F182" s="161" t="s">
        <v>306</v>
      </c>
      <c r="H182" s="162">
        <v>13.345000000000001</v>
      </c>
      <c r="I182" s="163"/>
      <c r="L182" s="159"/>
      <c r="M182" s="164"/>
      <c r="T182" s="165"/>
      <c r="AT182" s="160" t="s">
        <v>304</v>
      </c>
      <c r="AU182" s="160" t="s">
        <v>85</v>
      </c>
      <c r="AV182" s="13" t="s">
        <v>94</v>
      </c>
      <c r="AW182" s="13" t="s">
        <v>32</v>
      </c>
      <c r="AX182" s="13" t="s">
        <v>76</v>
      </c>
      <c r="AY182" s="160" t="s">
        <v>296</v>
      </c>
    </row>
    <row r="183" spans="2:65" s="14" customFormat="1">
      <c r="B183" s="166"/>
      <c r="D183" s="152" t="s">
        <v>304</v>
      </c>
      <c r="E183" s="167" t="s">
        <v>1</v>
      </c>
      <c r="F183" s="168" t="s">
        <v>308</v>
      </c>
      <c r="H183" s="169">
        <v>13.345000000000001</v>
      </c>
      <c r="I183" s="170"/>
      <c r="L183" s="166"/>
      <c r="M183" s="171"/>
      <c r="T183" s="172"/>
      <c r="AT183" s="167" t="s">
        <v>304</v>
      </c>
      <c r="AU183" s="167" t="s">
        <v>85</v>
      </c>
      <c r="AV183" s="14" t="s">
        <v>107</v>
      </c>
      <c r="AW183" s="14" t="s">
        <v>32</v>
      </c>
      <c r="AX183" s="14" t="s">
        <v>83</v>
      </c>
      <c r="AY183" s="167" t="s">
        <v>296</v>
      </c>
    </row>
    <row r="184" spans="2:65" s="1" customFormat="1" ht="24.2" customHeight="1">
      <c r="B184" s="32"/>
      <c r="C184" s="138" t="s">
        <v>347</v>
      </c>
      <c r="D184" s="138" t="s">
        <v>298</v>
      </c>
      <c r="E184" s="139" t="s">
        <v>350</v>
      </c>
      <c r="F184" s="140" t="s">
        <v>351</v>
      </c>
      <c r="G184" s="141" t="s">
        <v>339</v>
      </c>
      <c r="H184" s="142">
        <v>24</v>
      </c>
      <c r="I184" s="143"/>
      <c r="J184" s="144">
        <f>ROUND(I184*H184,2)</f>
        <v>0</v>
      </c>
      <c r="K184" s="140" t="s">
        <v>302</v>
      </c>
      <c r="L184" s="32"/>
      <c r="M184" s="145" t="s">
        <v>1</v>
      </c>
      <c r="N184" s="146" t="s">
        <v>41</v>
      </c>
      <c r="P184" s="147">
        <f>O184*H184</f>
        <v>0</v>
      </c>
      <c r="Q184" s="147">
        <v>0.15478</v>
      </c>
      <c r="R184" s="147">
        <f>Q184*H184</f>
        <v>3.7147199999999998</v>
      </c>
      <c r="S184" s="147">
        <v>0</v>
      </c>
      <c r="T184" s="148">
        <f>S184*H184</f>
        <v>0</v>
      </c>
      <c r="AR184" s="149" t="s">
        <v>107</v>
      </c>
      <c r="AT184" s="149" t="s">
        <v>298</v>
      </c>
      <c r="AU184" s="149" t="s">
        <v>85</v>
      </c>
      <c r="AY184" s="17" t="s">
        <v>296</v>
      </c>
      <c r="BE184" s="150">
        <f>IF(N184="základní",J184,0)</f>
        <v>0</v>
      </c>
      <c r="BF184" s="150">
        <f>IF(N184="snížená",J184,0)</f>
        <v>0</v>
      </c>
      <c r="BG184" s="150">
        <f>IF(N184="zákl. přenesená",J184,0)</f>
        <v>0</v>
      </c>
      <c r="BH184" s="150">
        <f>IF(N184="sníž. přenesená",J184,0)</f>
        <v>0</v>
      </c>
      <c r="BI184" s="150">
        <f>IF(N184="nulová",J184,0)</f>
        <v>0</v>
      </c>
      <c r="BJ184" s="17" t="s">
        <v>83</v>
      </c>
      <c r="BK184" s="150">
        <f>ROUND(I184*H184,2)</f>
        <v>0</v>
      </c>
      <c r="BL184" s="17" t="s">
        <v>107</v>
      </c>
      <c r="BM184" s="149" t="s">
        <v>352</v>
      </c>
    </row>
    <row r="185" spans="2:65" s="12" customFormat="1">
      <c r="B185" s="151"/>
      <c r="D185" s="152" t="s">
        <v>304</v>
      </c>
      <c r="E185" s="153" t="s">
        <v>1</v>
      </c>
      <c r="F185" s="154" t="s">
        <v>353</v>
      </c>
      <c r="H185" s="155">
        <v>24</v>
      </c>
      <c r="I185" s="156"/>
      <c r="L185" s="151"/>
      <c r="M185" s="157"/>
      <c r="T185" s="158"/>
      <c r="AT185" s="153" t="s">
        <v>304</v>
      </c>
      <c r="AU185" s="153" t="s">
        <v>85</v>
      </c>
      <c r="AV185" s="12" t="s">
        <v>85</v>
      </c>
      <c r="AW185" s="12" t="s">
        <v>32</v>
      </c>
      <c r="AX185" s="12" t="s">
        <v>76</v>
      </c>
      <c r="AY185" s="153" t="s">
        <v>296</v>
      </c>
    </row>
    <row r="186" spans="2:65" s="13" customFormat="1">
      <c r="B186" s="159"/>
      <c r="D186" s="152" t="s">
        <v>304</v>
      </c>
      <c r="E186" s="160" t="s">
        <v>1</v>
      </c>
      <c r="F186" s="161" t="s">
        <v>306</v>
      </c>
      <c r="H186" s="162">
        <v>24</v>
      </c>
      <c r="I186" s="163"/>
      <c r="L186" s="159"/>
      <c r="M186" s="164"/>
      <c r="T186" s="165"/>
      <c r="AT186" s="160" t="s">
        <v>304</v>
      </c>
      <c r="AU186" s="160" t="s">
        <v>85</v>
      </c>
      <c r="AV186" s="13" t="s">
        <v>94</v>
      </c>
      <c r="AW186" s="13" t="s">
        <v>32</v>
      </c>
      <c r="AX186" s="13" t="s">
        <v>76</v>
      </c>
      <c r="AY186" s="160" t="s">
        <v>296</v>
      </c>
    </row>
    <row r="187" spans="2:65" s="14" customFormat="1">
      <c r="B187" s="166"/>
      <c r="D187" s="152" t="s">
        <v>304</v>
      </c>
      <c r="E187" s="167" t="s">
        <v>1</v>
      </c>
      <c r="F187" s="168" t="s">
        <v>308</v>
      </c>
      <c r="H187" s="169">
        <v>24</v>
      </c>
      <c r="I187" s="170"/>
      <c r="L187" s="166"/>
      <c r="M187" s="171"/>
      <c r="T187" s="172"/>
      <c r="AT187" s="167" t="s">
        <v>304</v>
      </c>
      <c r="AU187" s="167" t="s">
        <v>85</v>
      </c>
      <c r="AV187" s="14" t="s">
        <v>107</v>
      </c>
      <c r="AW187" s="14" t="s">
        <v>32</v>
      </c>
      <c r="AX187" s="14" t="s">
        <v>83</v>
      </c>
      <c r="AY187" s="167" t="s">
        <v>296</v>
      </c>
    </row>
    <row r="188" spans="2:65" s="1" customFormat="1" ht="24.2" customHeight="1">
      <c r="B188" s="32"/>
      <c r="C188" s="138" t="s">
        <v>354</v>
      </c>
      <c r="D188" s="138" t="s">
        <v>298</v>
      </c>
      <c r="E188" s="139" t="s">
        <v>355</v>
      </c>
      <c r="F188" s="140" t="s">
        <v>356</v>
      </c>
      <c r="G188" s="141" t="s">
        <v>339</v>
      </c>
      <c r="H188" s="142">
        <v>24</v>
      </c>
      <c r="I188" s="143"/>
      <c r="J188" s="144">
        <f>ROUND(I188*H188,2)</f>
        <v>0</v>
      </c>
      <c r="K188" s="140" t="s">
        <v>302</v>
      </c>
      <c r="L188" s="32"/>
      <c r="M188" s="145" t="s">
        <v>1</v>
      </c>
      <c r="N188" s="146" t="s">
        <v>41</v>
      </c>
      <c r="P188" s="147">
        <f>O188*H188</f>
        <v>0</v>
      </c>
      <c r="Q188" s="147">
        <v>0</v>
      </c>
      <c r="R188" s="147">
        <f>Q188*H188</f>
        <v>0</v>
      </c>
      <c r="S188" s="147">
        <v>0</v>
      </c>
      <c r="T188" s="148">
        <f>S188*H188</f>
        <v>0</v>
      </c>
      <c r="AR188" s="149" t="s">
        <v>107</v>
      </c>
      <c r="AT188" s="149" t="s">
        <v>298</v>
      </c>
      <c r="AU188" s="149" t="s">
        <v>85</v>
      </c>
      <c r="AY188" s="17" t="s">
        <v>296</v>
      </c>
      <c r="BE188" s="150">
        <f>IF(N188="základní",J188,0)</f>
        <v>0</v>
      </c>
      <c r="BF188" s="150">
        <f>IF(N188="snížená",J188,0)</f>
        <v>0</v>
      </c>
      <c r="BG188" s="150">
        <f>IF(N188="zákl. přenesená",J188,0)</f>
        <v>0</v>
      </c>
      <c r="BH188" s="150">
        <f>IF(N188="sníž. přenesená",J188,0)</f>
        <v>0</v>
      </c>
      <c r="BI188" s="150">
        <f>IF(N188="nulová",J188,0)</f>
        <v>0</v>
      </c>
      <c r="BJ188" s="17" t="s">
        <v>83</v>
      </c>
      <c r="BK188" s="150">
        <f>ROUND(I188*H188,2)</f>
        <v>0</v>
      </c>
      <c r="BL188" s="17" t="s">
        <v>107</v>
      </c>
      <c r="BM188" s="149" t="s">
        <v>357</v>
      </c>
    </row>
    <row r="189" spans="2:65" s="1" customFormat="1" ht="24.2" customHeight="1">
      <c r="B189" s="32"/>
      <c r="C189" s="138" t="s">
        <v>358</v>
      </c>
      <c r="D189" s="138" t="s">
        <v>298</v>
      </c>
      <c r="E189" s="139" t="s">
        <v>359</v>
      </c>
      <c r="F189" s="140" t="s">
        <v>360</v>
      </c>
      <c r="G189" s="141" t="s">
        <v>301</v>
      </c>
      <c r="H189" s="142">
        <v>263.94</v>
      </c>
      <c r="I189" s="143"/>
      <c r="J189" s="144">
        <f>ROUND(I189*H189,2)</f>
        <v>0</v>
      </c>
      <c r="K189" s="140" t="s">
        <v>302</v>
      </c>
      <c r="L189" s="32"/>
      <c r="M189" s="145" t="s">
        <v>1</v>
      </c>
      <c r="N189" s="146" t="s">
        <v>41</v>
      </c>
      <c r="P189" s="147">
        <f>O189*H189</f>
        <v>0</v>
      </c>
      <c r="Q189" s="147">
        <v>2.9440000000000001E-2</v>
      </c>
      <c r="R189" s="147">
        <f>Q189*H189</f>
        <v>7.7703936000000002</v>
      </c>
      <c r="S189" s="147">
        <v>0</v>
      </c>
      <c r="T189" s="148">
        <f>S189*H189</f>
        <v>0</v>
      </c>
      <c r="AR189" s="149" t="s">
        <v>107</v>
      </c>
      <c r="AT189" s="149" t="s">
        <v>298</v>
      </c>
      <c r="AU189" s="149" t="s">
        <v>85</v>
      </c>
      <c r="AY189" s="17" t="s">
        <v>296</v>
      </c>
      <c r="BE189" s="150">
        <f>IF(N189="základní",J189,0)</f>
        <v>0</v>
      </c>
      <c r="BF189" s="150">
        <f>IF(N189="snížená",J189,0)</f>
        <v>0</v>
      </c>
      <c r="BG189" s="150">
        <f>IF(N189="zákl. přenesená",J189,0)</f>
        <v>0</v>
      </c>
      <c r="BH189" s="150">
        <f>IF(N189="sníž. přenesená",J189,0)</f>
        <v>0</v>
      </c>
      <c r="BI189" s="150">
        <f>IF(N189="nulová",J189,0)</f>
        <v>0</v>
      </c>
      <c r="BJ189" s="17" t="s">
        <v>83</v>
      </c>
      <c r="BK189" s="150">
        <f>ROUND(I189*H189,2)</f>
        <v>0</v>
      </c>
      <c r="BL189" s="17" t="s">
        <v>107</v>
      </c>
      <c r="BM189" s="149" t="s">
        <v>361</v>
      </c>
    </row>
    <row r="190" spans="2:65" s="12" customFormat="1">
      <c r="B190" s="151"/>
      <c r="D190" s="152" t="s">
        <v>304</v>
      </c>
      <c r="E190" s="153" t="s">
        <v>1</v>
      </c>
      <c r="F190" s="154" t="s">
        <v>362</v>
      </c>
      <c r="H190" s="155">
        <v>107.64</v>
      </c>
      <c r="I190" s="156"/>
      <c r="L190" s="151"/>
      <c r="M190" s="157"/>
      <c r="T190" s="158"/>
      <c r="AT190" s="153" t="s">
        <v>304</v>
      </c>
      <c r="AU190" s="153" t="s">
        <v>85</v>
      </c>
      <c r="AV190" s="12" t="s">
        <v>85</v>
      </c>
      <c r="AW190" s="12" t="s">
        <v>32</v>
      </c>
      <c r="AX190" s="12" t="s">
        <v>76</v>
      </c>
      <c r="AY190" s="153" t="s">
        <v>296</v>
      </c>
    </row>
    <row r="191" spans="2:65" s="12" customFormat="1">
      <c r="B191" s="151"/>
      <c r="D191" s="152" t="s">
        <v>304</v>
      </c>
      <c r="E191" s="153" t="s">
        <v>1</v>
      </c>
      <c r="F191" s="154" t="s">
        <v>363</v>
      </c>
      <c r="H191" s="155">
        <v>57.96</v>
      </c>
      <c r="I191" s="156"/>
      <c r="L191" s="151"/>
      <c r="M191" s="157"/>
      <c r="T191" s="158"/>
      <c r="AT191" s="153" t="s">
        <v>304</v>
      </c>
      <c r="AU191" s="153" t="s">
        <v>85</v>
      </c>
      <c r="AV191" s="12" t="s">
        <v>85</v>
      </c>
      <c r="AW191" s="12" t="s">
        <v>32</v>
      </c>
      <c r="AX191" s="12" t="s">
        <v>76</v>
      </c>
      <c r="AY191" s="153" t="s">
        <v>296</v>
      </c>
    </row>
    <row r="192" spans="2:65" s="12" customFormat="1">
      <c r="B192" s="151"/>
      <c r="D192" s="152" t="s">
        <v>304</v>
      </c>
      <c r="E192" s="153" t="s">
        <v>1</v>
      </c>
      <c r="F192" s="154" t="s">
        <v>364</v>
      </c>
      <c r="H192" s="155">
        <v>98.34</v>
      </c>
      <c r="I192" s="156"/>
      <c r="L192" s="151"/>
      <c r="M192" s="157"/>
      <c r="T192" s="158"/>
      <c r="AT192" s="153" t="s">
        <v>304</v>
      </c>
      <c r="AU192" s="153" t="s">
        <v>85</v>
      </c>
      <c r="AV192" s="12" t="s">
        <v>85</v>
      </c>
      <c r="AW192" s="12" t="s">
        <v>32</v>
      </c>
      <c r="AX192" s="12" t="s">
        <v>76</v>
      </c>
      <c r="AY192" s="153" t="s">
        <v>296</v>
      </c>
    </row>
    <row r="193" spans="2:65" s="13" customFormat="1">
      <c r="B193" s="159"/>
      <c r="D193" s="152" t="s">
        <v>304</v>
      </c>
      <c r="E193" s="160" t="s">
        <v>1</v>
      </c>
      <c r="F193" s="161" t="s">
        <v>306</v>
      </c>
      <c r="H193" s="162">
        <v>263.94</v>
      </c>
      <c r="I193" s="163"/>
      <c r="L193" s="159"/>
      <c r="M193" s="164"/>
      <c r="T193" s="165"/>
      <c r="AT193" s="160" t="s">
        <v>304</v>
      </c>
      <c r="AU193" s="160" t="s">
        <v>85</v>
      </c>
      <c r="AV193" s="13" t="s">
        <v>94</v>
      </c>
      <c r="AW193" s="13" t="s">
        <v>32</v>
      </c>
      <c r="AX193" s="13" t="s">
        <v>76</v>
      </c>
      <c r="AY193" s="160" t="s">
        <v>296</v>
      </c>
    </row>
    <row r="194" spans="2:65" s="14" customFormat="1">
      <c r="B194" s="166"/>
      <c r="D194" s="152" t="s">
        <v>304</v>
      </c>
      <c r="E194" s="167" t="s">
        <v>1</v>
      </c>
      <c r="F194" s="168" t="s">
        <v>308</v>
      </c>
      <c r="H194" s="169">
        <v>263.94</v>
      </c>
      <c r="I194" s="170"/>
      <c r="L194" s="166"/>
      <c r="M194" s="171"/>
      <c r="T194" s="172"/>
      <c r="AT194" s="167" t="s">
        <v>304</v>
      </c>
      <c r="AU194" s="167" t="s">
        <v>85</v>
      </c>
      <c r="AV194" s="14" t="s">
        <v>107</v>
      </c>
      <c r="AW194" s="14" t="s">
        <v>32</v>
      </c>
      <c r="AX194" s="14" t="s">
        <v>83</v>
      </c>
      <c r="AY194" s="167" t="s">
        <v>296</v>
      </c>
    </row>
    <row r="195" spans="2:65" s="1" customFormat="1" ht="24.2" customHeight="1">
      <c r="B195" s="32"/>
      <c r="C195" s="138" t="s">
        <v>365</v>
      </c>
      <c r="D195" s="138" t="s">
        <v>298</v>
      </c>
      <c r="E195" s="139" t="s">
        <v>366</v>
      </c>
      <c r="F195" s="140" t="s">
        <v>367</v>
      </c>
      <c r="G195" s="141" t="s">
        <v>339</v>
      </c>
      <c r="H195" s="142">
        <v>80</v>
      </c>
      <c r="I195" s="143"/>
      <c r="J195" s="144">
        <f>ROUND(I195*H195,2)</f>
        <v>0</v>
      </c>
      <c r="K195" s="140" t="s">
        <v>302</v>
      </c>
      <c r="L195" s="32"/>
      <c r="M195" s="145" t="s">
        <v>1</v>
      </c>
      <c r="N195" s="146" t="s">
        <v>41</v>
      </c>
      <c r="P195" s="147">
        <f>O195*H195</f>
        <v>0</v>
      </c>
      <c r="Q195" s="147">
        <v>3.4199999999999999E-3</v>
      </c>
      <c r="R195" s="147">
        <f>Q195*H195</f>
        <v>0.27360000000000001</v>
      </c>
      <c r="S195" s="147">
        <v>0</v>
      </c>
      <c r="T195" s="148">
        <f>S195*H195</f>
        <v>0</v>
      </c>
      <c r="AR195" s="149" t="s">
        <v>107</v>
      </c>
      <c r="AT195" s="149" t="s">
        <v>298</v>
      </c>
      <c r="AU195" s="149" t="s">
        <v>85</v>
      </c>
      <c r="AY195" s="17" t="s">
        <v>296</v>
      </c>
      <c r="BE195" s="150">
        <f>IF(N195="základní",J195,0)</f>
        <v>0</v>
      </c>
      <c r="BF195" s="150">
        <f>IF(N195="snížená",J195,0)</f>
        <v>0</v>
      </c>
      <c r="BG195" s="150">
        <f>IF(N195="zákl. přenesená",J195,0)</f>
        <v>0</v>
      </c>
      <c r="BH195" s="150">
        <f>IF(N195="sníž. přenesená",J195,0)</f>
        <v>0</v>
      </c>
      <c r="BI195" s="150">
        <f>IF(N195="nulová",J195,0)</f>
        <v>0</v>
      </c>
      <c r="BJ195" s="17" t="s">
        <v>83</v>
      </c>
      <c r="BK195" s="150">
        <f>ROUND(I195*H195,2)</f>
        <v>0</v>
      </c>
      <c r="BL195" s="17" t="s">
        <v>107</v>
      </c>
      <c r="BM195" s="149" t="s">
        <v>368</v>
      </c>
    </row>
    <row r="196" spans="2:65" s="12" customFormat="1">
      <c r="B196" s="151"/>
      <c r="D196" s="152" t="s">
        <v>304</v>
      </c>
      <c r="E196" s="153" t="s">
        <v>1</v>
      </c>
      <c r="F196" s="154" t="s">
        <v>369</v>
      </c>
      <c r="H196" s="155">
        <v>80</v>
      </c>
      <c r="I196" s="156"/>
      <c r="L196" s="151"/>
      <c r="M196" s="157"/>
      <c r="T196" s="158"/>
      <c r="AT196" s="153" t="s">
        <v>304</v>
      </c>
      <c r="AU196" s="153" t="s">
        <v>85</v>
      </c>
      <c r="AV196" s="12" t="s">
        <v>85</v>
      </c>
      <c r="AW196" s="12" t="s">
        <v>32</v>
      </c>
      <c r="AX196" s="12" t="s">
        <v>76</v>
      </c>
      <c r="AY196" s="153" t="s">
        <v>296</v>
      </c>
    </row>
    <row r="197" spans="2:65" s="13" customFormat="1">
      <c r="B197" s="159"/>
      <c r="D197" s="152" t="s">
        <v>304</v>
      </c>
      <c r="E197" s="160" t="s">
        <v>1</v>
      </c>
      <c r="F197" s="161" t="s">
        <v>306</v>
      </c>
      <c r="H197" s="162">
        <v>80</v>
      </c>
      <c r="I197" s="163"/>
      <c r="L197" s="159"/>
      <c r="M197" s="164"/>
      <c r="T197" s="165"/>
      <c r="AT197" s="160" t="s">
        <v>304</v>
      </c>
      <c r="AU197" s="160" t="s">
        <v>85</v>
      </c>
      <c r="AV197" s="13" t="s">
        <v>94</v>
      </c>
      <c r="AW197" s="13" t="s">
        <v>32</v>
      </c>
      <c r="AX197" s="13" t="s">
        <v>76</v>
      </c>
      <c r="AY197" s="160" t="s">
        <v>296</v>
      </c>
    </row>
    <row r="198" spans="2:65" s="14" customFormat="1">
      <c r="B198" s="166"/>
      <c r="D198" s="152" t="s">
        <v>304</v>
      </c>
      <c r="E198" s="167" t="s">
        <v>1</v>
      </c>
      <c r="F198" s="168" t="s">
        <v>308</v>
      </c>
      <c r="H198" s="169">
        <v>80</v>
      </c>
      <c r="I198" s="170"/>
      <c r="L198" s="166"/>
      <c r="M198" s="171"/>
      <c r="T198" s="172"/>
      <c r="AT198" s="167" t="s">
        <v>304</v>
      </c>
      <c r="AU198" s="167" t="s">
        <v>85</v>
      </c>
      <c r="AV198" s="14" t="s">
        <v>107</v>
      </c>
      <c r="AW198" s="14" t="s">
        <v>32</v>
      </c>
      <c r="AX198" s="14" t="s">
        <v>83</v>
      </c>
      <c r="AY198" s="167" t="s">
        <v>296</v>
      </c>
    </row>
    <row r="199" spans="2:65" s="1" customFormat="1" ht="16.5" customHeight="1">
      <c r="B199" s="32"/>
      <c r="C199" s="173" t="s">
        <v>8</v>
      </c>
      <c r="D199" s="173" t="s">
        <v>343</v>
      </c>
      <c r="E199" s="174" t="s">
        <v>370</v>
      </c>
      <c r="F199" s="175" t="s">
        <v>371</v>
      </c>
      <c r="G199" s="176" t="s">
        <v>339</v>
      </c>
      <c r="H199" s="177">
        <v>80</v>
      </c>
      <c r="I199" s="178"/>
      <c r="J199" s="179">
        <f>ROUND(I199*H199,2)</f>
        <v>0</v>
      </c>
      <c r="K199" s="175" t="s">
        <v>1</v>
      </c>
      <c r="L199" s="180"/>
      <c r="M199" s="181" t="s">
        <v>1</v>
      </c>
      <c r="N199" s="182" t="s">
        <v>41</v>
      </c>
      <c r="P199" s="147">
        <f>O199*H199</f>
        <v>0</v>
      </c>
      <c r="Q199" s="147">
        <v>0</v>
      </c>
      <c r="R199" s="147">
        <f>Q199*H199</f>
        <v>0</v>
      </c>
      <c r="S199" s="147">
        <v>0</v>
      </c>
      <c r="T199" s="148">
        <f>S199*H199</f>
        <v>0</v>
      </c>
      <c r="AR199" s="149" t="s">
        <v>347</v>
      </c>
      <c r="AT199" s="149" t="s">
        <v>343</v>
      </c>
      <c r="AU199" s="149" t="s">
        <v>85</v>
      </c>
      <c r="AY199" s="17" t="s">
        <v>296</v>
      </c>
      <c r="BE199" s="150">
        <f>IF(N199="základní",J199,0)</f>
        <v>0</v>
      </c>
      <c r="BF199" s="150">
        <f>IF(N199="snížená",J199,0)</f>
        <v>0</v>
      </c>
      <c r="BG199" s="150">
        <f>IF(N199="zákl. přenesená",J199,0)</f>
        <v>0</v>
      </c>
      <c r="BH199" s="150">
        <f>IF(N199="sníž. přenesená",J199,0)</f>
        <v>0</v>
      </c>
      <c r="BI199" s="150">
        <f>IF(N199="nulová",J199,0)</f>
        <v>0</v>
      </c>
      <c r="BJ199" s="17" t="s">
        <v>83</v>
      </c>
      <c r="BK199" s="150">
        <f>ROUND(I199*H199,2)</f>
        <v>0</v>
      </c>
      <c r="BL199" s="17" t="s">
        <v>107</v>
      </c>
      <c r="BM199" s="149" t="s">
        <v>372</v>
      </c>
    </row>
    <row r="200" spans="2:65" s="1" customFormat="1" ht="24.2" customHeight="1">
      <c r="B200" s="32"/>
      <c r="C200" s="138" t="s">
        <v>373</v>
      </c>
      <c r="D200" s="138" t="s">
        <v>298</v>
      </c>
      <c r="E200" s="139" t="s">
        <v>374</v>
      </c>
      <c r="F200" s="140" t="s">
        <v>375</v>
      </c>
      <c r="G200" s="141" t="s">
        <v>376</v>
      </c>
      <c r="H200" s="142">
        <v>16</v>
      </c>
      <c r="I200" s="143"/>
      <c r="J200" s="144">
        <f>ROUND(I200*H200,2)</f>
        <v>0</v>
      </c>
      <c r="K200" s="140" t="s">
        <v>302</v>
      </c>
      <c r="L200" s="32"/>
      <c r="M200" s="145" t="s">
        <v>1</v>
      </c>
      <c r="N200" s="146" t="s">
        <v>41</v>
      </c>
      <c r="P200" s="147">
        <f>O200*H200</f>
        <v>0</v>
      </c>
      <c r="Q200" s="147">
        <v>3.15E-3</v>
      </c>
      <c r="R200" s="147">
        <f>Q200*H200</f>
        <v>5.04E-2</v>
      </c>
      <c r="S200" s="147">
        <v>0</v>
      </c>
      <c r="T200" s="148">
        <f>S200*H200</f>
        <v>0</v>
      </c>
      <c r="AR200" s="149" t="s">
        <v>107</v>
      </c>
      <c r="AT200" s="149" t="s">
        <v>298</v>
      </c>
      <c r="AU200" s="149" t="s">
        <v>85</v>
      </c>
      <c r="AY200" s="17" t="s">
        <v>296</v>
      </c>
      <c r="BE200" s="150">
        <f>IF(N200="základní",J200,0)</f>
        <v>0</v>
      </c>
      <c r="BF200" s="150">
        <f>IF(N200="snížená",J200,0)</f>
        <v>0</v>
      </c>
      <c r="BG200" s="150">
        <f>IF(N200="zákl. přenesená",J200,0)</f>
        <v>0</v>
      </c>
      <c r="BH200" s="150">
        <f>IF(N200="sníž. přenesená",J200,0)</f>
        <v>0</v>
      </c>
      <c r="BI200" s="150">
        <f>IF(N200="nulová",J200,0)</f>
        <v>0</v>
      </c>
      <c r="BJ200" s="17" t="s">
        <v>83</v>
      </c>
      <c r="BK200" s="150">
        <f>ROUND(I200*H200,2)</f>
        <v>0</v>
      </c>
      <c r="BL200" s="17" t="s">
        <v>107</v>
      </c>
      <c r="BM200" s="149" t="s">
        <v>377</v>
      </c>
    </row>
    <row r="201" spans="2:65" s="12" customFormat="1">
      <c r="B201" s="151"/>
      <c r="D201" s="152" t="s">
        <v>304</v>
      </c>
      <c r="E201" s="153" t="s">
        <v>1</v>
      </c>
      <c r="F201" s="154" t="s">
        <v>378</v>
      </c>
      <c r="H201" s="155">
        <v>16</v>
      </c>
      <c r="I201" s="156"/>
      <c r="L201" s="151"/>
      <c r="M201" s="157"/>
      <c r="T201" s="158"/>
      <c r="AT201" s="153" t="s">
        <v>304</v>
      </c>
      <c r="AU201" s="153" t="s">
        <v>85</v>
      </c>
      <c r="AV201" s="12" t="s">
        <v>85</v>
      </c>
      <c r="AW201" s="12" t="s">
        <v>32</v>
      </c>
      <c r="AX201" s="12" t="s">
        <v>76</v>
      </c>
      <c r="AY201" s="153" t="s">
        <v>296</v>
      </c>
    </row>
    <row r="202" spans="2:65" s="13" customFormat="1">
      <c r="B202" s="159"/>
      <c r="D202" s="152" t="s">
        <v>304</v>
      </c>
      <c r="E202" s="160" t="s">
        <v>1</v>
      </c>
      <c r="F202" s="161" t="s">
        <v>306</v>
      </c>
      <c r="H202" s="162">
        <v>16</v>
      </c>
      <c r="I202" s="163"/>
      <c r="L202" s="159"/>
      <c r="M202" s="164"/>
      <c r="T202" s="165"/>
      <c r="AT202" s="160" t="s">
        <v>304</v>
      </c>
      <c r="AU202" s="160" t="s">
        <v>85</v>
      </c>
      <c r="AV202" s="13" t="s">
        <v>94</v>
      </c>
      <c r="AW202" s="13" t="s">
        <v>32</v>
      </c>
      <c r="AX202" s="13" t="s">
        <v>76</v>
      </c>
      <c r="AY202" s="160" t="s">
        <v>296</v>
      </c>
    </row>
    <row r="203" spans="2:65" s="14" customFormat="1">
      <c r="B203" s="166"/>
      <c r="D203" s="152" t="s">
        <v>304</v>
      </c>
      <c r="E203" s="167" t="s">
        <v>1</v>
      </c>
      <c r="F203" s="168" t="s">
        <v>308</v>
      </c>
      <c r="H203" s="169">
        <v>16</v>
      </c>
      <c r="I203" s="170"/>
      <c r="L203" s="166"/>
      <c r="M203" s="171"/>
      <c r="T203" s="172"/>
      <c r="AT203" s="167" t="s">
        <v>304</v>
      </c>
      <c r="AU203" s="167" t="s">
        <v>85</v>
      </c>
      <c r="AV203" s="14" t="s">
        <v>107</v>
      </c>
      <c r="AW203" s="14" t="s">
        <v>32</v>
      </c>
      <c r="AX203" s="14" t="s">
        <v>83</v>
      </c>
      <c r="AY203" s="167" t="s">
        <v>296</v>
      </c>
    </row>
    <row r="204" spans="2:65" s="1" customFormat="1" ht="24.2" customHeight="1">
      <c r="B204" s="32"/>
      <c r="C204" s="138" t="s">
        <v>379</v>
      </c>
      <c r="D204" s="138" t="s">
        <v>298</v>
      </c>
      <c r="E204" s="139" t="s">
        <v>380</v>
      </c>
      <c r="F204" s="140" t="s">
        <v>381</v>
      </c>
      <c r="G204" s="141" t="s">
        <v>382</v>
      </c>
      <c r="H204" s="142">
        <v>224.928</v>
      </c>
      <c r="I204" s="143"/>
      <c r="J204" s="144">
        <f>ROUND(I204*H204,2)</f>
        <v>0</v>
      </c>
      <c r="K204" s="140" t="s">
        <v>302</v>
      </c>
      <c r="L204" s="32"/>
      <c r="M204" s="145" t="s">
        <v>1</v>
      </c>
      <c r="N204" s="146" t="s">
        <v>41</v>
      </c>
      <c r="P204" s="147">
        <f>O204*H204</f>
        <v>0</v>
      </c>
      <c r="Q204" s="147">
        <v>9.0000000000000006E-5</v>
      </c>
      <c r="R204" s="147">
        <f>Q204*H204</f>
        <v>2.0243520000000001E-2</v>
      </c>
      <c r="S204" s="147">
        <v>0</v>
      </c>
      <c r="T204" s="148">
        <f>S204*H204</f>
        <v>0</v>
      </c>
      <c r="AR204" s="149" t="s">
        <v>107</v>
      </c>
      <c r="AT204" s="149" t="s">
        <v>298</v>
      </c>
      <c r="AU204" s="149" t="s">
        <v>85</v>
      </c>
      <c r="AY204" s="17" t="s">
        <v>296</v>
      </c>
      <c r="BE204" s="150">
        <f>IF(N204="základní",J204,0)</f>
        <v>0</v>
      </c>
      <c r="BF204" s="150">
        <f>IF(N204="snížená",J204,0)</f>
        <v>0</v>
      </c>
      <c r="BG204" s="150">
        <f>IF(N204="zákl. přenesená",J204,0)</f>
        <v>0</v>
      </c>
      <c r="BH204" s="150">
        <f>IF(N204="sníž. přenesená",J204,0)</f>
        <v>0</v>
      </c>
      <c r="BI204" s="150">
        <f>IF(N204="nulová",J204,0)</f>
        <v>0</v>
      </c>
      <c r="BJ204" s="17" t="s">
        <v>83</v>
      </c>
      <c r="BK204" s="150">
        <f>ROUND(I204*H204,2)</f>
        <v>0</v>
      </c>
      <c r="BL204" s="17" t="s">
        <v>107</v>
      </c>
      <c r="BM204" s="149" t="s">
        <v>383</v>
      </c>
    </row>
    <row r="205" spans="2:65" s="12" customFormat="1">
      <c r="B205" s="151"/>
      <c r="D205" s="152" t="s">
        <v>304</v>
      </c>
      <c r="E205" s="153" t="s">
        <v>1</v>
      </c>
      <c r="F205" s="154" t="s">
        <v>384</v>
      </c>
      <c r="H205" s="155">
        <v>224.928</v>
      </c>
      <c r="I205" s="156"/>
      <c r="L205" s="151"/>
      <c r="M205" s="157"/>
      <c r="T205" s="158"/>
      <c r="AT205" s="153" t="s">
        <v>304</v>
      </c>
      <c r="AU205" s="153" t="s">
        <v>85</v>
      </c>
      <c r="AV205" s="12" t="s">
        <v>85</v>
      </c>
      <c r="AW205" s="12" t="s">
        <v>32</v>
      </c>
      <c r="AX205" s="12" t="s">
        <v>76</v>
      </c>
      <c r="AY205" s="153" t="s">
        <v>296</v>
      </c>
    </row>
    <row r="206" spans="2:65" s="13" customFormat="1">
      <c r="B206" s="159"/>
      <c r="D206" s="152" t="s">
        <v>304</v>
      </c>
      <c r="E206" s="160" t="s">
        <v>1</v>
      </c>
      <c r="F206" s="161" t="s">
        <v>306</v>
      </c>
      <c r="H206" s="162">
        <v>224.928</v>
      </c>
      <c r="I206" s="163"/>
      <c r="L206" s="159"/>
      <c r="M206" s="164"/>
      <c r="T206" s="165"/>
      <c r="AT206" s="160" t="s">
        <v>304</v>
      </c>
      <c r="AU206" s="160" t="s">
        <v>85</v>
      </c>
      <c r="AV206" s="13" t="s">
        <v>94</v>
      </c>
      <c r="AW206" s="13" t="s">
        <v>32</v>
      </c>
      <c r="AX206" s="13" t="s">
        <v>76</v>
      </c>
      <c r="AY206" s="160" t="s">
        <v>296</v>
      </c>
    </row>
    <row r="207" spans="2:65" s="14" customFormat="1">
      <c r="B207" s="166"/>
      <c r="D207" s="152" t="s">
        <v>304</v>
      </c>
      <c r="E207" s="167" t="s">
        <v>1</v>
      </c>
      <c r="F207" s="168" t="s">
        <v>308</v>
      </c>
      <c r="H207" s="169">
        <v>224.928</v>
      </c>
      <c r="I207" s="170"/>
      <c r="L207" s="166"/>
      <c r="M207" s="171"/>
      <c r="T207" s="172"/>
      <c r="AT207" s="167" t="s">
        <v>304</v>
      </c>
      <c r="AU207" s="167" t="s">
        <v>85</v>
      </c>
      <c r="AV207" s="14" t="s">
        <v>107</v>
      </c>
      <c r="AW207" s="14" t="s">
        <v>32</v>
      </c>
      <c r="AX207" s="14" t="s">
        <v>83</v>
      </c>
      <c r="AY207" s="167" t="s">
        <v>296</v>
      </c>
    </row>
    <row r="208" spans="2:65" s="1" customFormat="1" ht="21.75" customHeight="1">
      <c r="B208" s="32"/>
      <c r="C208" s="173" t="s">
        <v>385</v>
      </c>
      <c r="D208" s="173" t="s">
        <v>343</v>
      </c>
      <c r="E208" s="174" t="s">
        <v>386</v>
      </c>
      <c r="F208" s="175" t="s">
        <v>387</v>
      </c>
      <c r="G208" s="176" t="s">
        <v>346</v>
      </c>
      <c r="H208" s="177">
        <v>0.22500000000000001</v>
      </c>
      <c r="I208" s="178"/>
      <c r="J208" s="179">
        <f>ROUND(I208*H208,2)</f>
        <v>0</v>
      </c>
      <c r="K208" s="175" t="s">
        <v>302</v>
      </c>
      <c r="L208" s="180"/>
      <c r="M208" s="181" t="s">
        <v>1</v>
      </c>
      <c r="N208" s="182" t="s">
        <v>41</v>
      </c>
      <c r="P208" s="147">
        <f>O208*H208</f>
        <v>0</v>
      </c>
      <c r="Q208" s="147">
        <v>1</v>
      </c>
      <c r="R208" s="147">
        <f>Q208*H208</f>
        <v>0.22500000000000001</v>
      </c>
      <c r="S208" s="147">
        <v>0</v>
      </c>
      <c r="T208" s="148">
        <f>S208*H208</f>
        <v>0</v>
      </c>
      <c r="AR208" s="149" t="s">
        <v>347</v>
      </c>
      <c r="AT208" s="149" t="s">
        <v>343</v>
      </c>
      <c r="AU208" s="149" t="s">
        <v>85</v>
      </c>
      <c r="AY208" s="17" t="s">
        <v>296</v>
      </c>
      <c r="BE208" s="150">
        <f>IF(N208="základní",J208,0)</f>
        <v>0</v>
      </c>
      <c r="BF208" s="150">
        <f>IF(N208="snížená",J208,0)</f>
        <v>0</v>
      </c>
      <c r="BG208" s="150">
        <f>IF(N208="zákl. přenesená",J208,0)</f>
        <v>0</v>
      </c>
      <c r="BH208" s="150">
        <f>IF(N208="sníž. přenesená",J208,0)</f>
        <v>0</v>
      </c>
      <c r="BI208" s="150">
        <f>IF(N208="nulová",J208,0)</f>
        <v>0</v>
      </c>
      <c r="BJ208" s="17" t="s">
        <v>83</v>
      </c>
      <c r="BK208" s="150">
        <f>ROUND(I208*H208,2)</f>
        <v>0</v>
      </c>
      <c r="BL208" s="17" t="s">
        <v>107</v>
      </c>
      <c r="BM208" s="149" t="s">
        <v>388</v>
      </c>
    </row>
    <row r="209" spans="2:65" s="12" customFormat="1">
      <c r="B209" s="151"/>
      <c r="D209" s="152" t="s">
        <v>304</v>
      </c>
      <c r="F209" s="154" t="s">
        <v>389</v>
      </c>
      <c r="H209" s="155">
        <v>0.22500000000000001</v>
      </c>
      <c r="I209" s="156"/>
      <c r="L209" s="151"/>
      <c r="M209" s="157"/>
      <c r="T209" s="158"/>
      <c r="AT209" s="153" t="s">
        <v>304</v>
      </c>
      <c r="AU209" s="153" t="s">
        <v>85</v>
      </c>
      <c r="AV209" s="12" t="s">
        <v>85</v>
      </c>
      <c r="AW209" s="12" t="s">
        <v>4</v>
      </c>
      <c r="AX209" s="12" t="s">
        <v>83</v>
      </c>
      <c r="AY209" s="153" t="s">
        <v>296</v>
      </c>
    </row>
    <row r="210" spans="2:65" s="1" customFormat="1" ht="21.75" customHeight="1">
      <c r="B210" s="32"/>
      <c r="C210" s="138" t="s">
        <v>378</v>
      </c>
      <c r="D210" s="138" t="s">
        <v>298</v>
      </c>
      <c r="E210" s="139" t="s">
        <v>390</v>
      </c>
      <c r="F210" s="140" t="s">
        <v>391</v>
      </c>
      <c r="G210" s="141" t="s">
        <v>382</v>
      </c>
      <c r="H210" s="142">
        <v>224.928</v>
      </c>
      <c r="I210" s="143"/>
      <c r="J210" s="144">
        <f>ROUND(I210*H210,2)</f>
        <v>0</v>
      </c>
      <c r="K210" s="140" t="s">
        <v>302</v>
      </c>
      <c r="L210" s="32"/>
      <c r="M210" s="145" t="s">
        <v>1</v>
      </c>
      <c r="N210" s="146" t="s">
        <v>41</v>
      </c>
      <c r="P210" s="147">
        <f>O210*H210</f>
        <v>0</v>
      </c>
      <c r="Q210" s="147">
        <v>0</v>
      </c>
      <c r="R210" s="147">
        <f>Q210*H210</f>
        <v>0</v>
      </c>
      <c r="S210" s="147">
        <v>0</v>
      </c>
      <c r="T210" s="148">
        <f>S210*H210</f>
        <v>0</v>
      </c>
      <c r="AR210" s="149" t="s">
        <v>107</v>
      </c>
      <c r="AT210" s="149" t="s">
        <v>298</v>
      </c>
      <c r="AU210" s="149" t="s">
        <v>85</v>
      </c>
      <c r="AY210" s="17" t="s">
        <v>296</v>
      </c>
      <c r="BE210" s="150">
        <f>IF(N210="základní",J210,0)</f>
        <v>0</v>
      </c>
      <c r="BF210" s="150">
        <f>IF(N210="snížená",J210,0)</f>
        <v>0</v>
      </c>
      <c r="BG210" s="150">
        <f>IF(N210="zákl. přenesená",J210,0)</f>
        <v>0</v>
      </c>
      <c r="BH210" s="150">
        <f>IF(N210="sníž. přenesená",J210,0)</f>
        <v>0</v>
      </c>
      <c r="BI210" s="150">
        <f>IF(N210="nulová",J210,0)</f>
        <v>0</v>
      </c>
      <c r="BJ210" s="17" t="s">
        <v>83</v>
      </c>
      <c r="BK210" s="150">
        <f>ROUND(I210*H210,2)</f>
        <v>0</v>
      </c>
      <c r="BL210" s="17" t="s">
        <v>107</v>
      </c>
      <c r="BM210" s="149" t="s">
        <v>392</v>
      </c>
    </row>
    <row r="211" spans="2:65" s="1" customFormat="1" ht="16.5" customHeight="1">
      <c r="B211" s="32"/>
      <c r="C211" s="138" t="s">
        <v>393</v>
      </c>
      <c r="D211" s="138" t="s">
        <v>298</v>
      </c>
      <c r="E211" s="139" t="s">
        <v>394</v>
      </c>
      <c r="F211" s="140" t="s">
        <v>395</v>
      </c>
      <c r="G211" s="141" t="s">
        <v>376</v>
      </c>
      <c r="H211" s="142">
        <v>16</v>
      </c>
      <c r="I211" s="143"/>
      <c r="J211" s="144">
        <f>ROUND(I211*H211,2)</f>
        <v>0</v>
      </c>
      <c r="K211" s="140" t="s">
        <v>302</v>
      </c>
      <c r="L211" s="32"/>
      <c r="M211" s="145" t="s">
        <v>1</v>
      </c>
      <c r="N211" s="146" t="s">
        <v>41</v>
      </c>
      <c r="P211" s="147">
        <f>O211*H211</f>
        <v>0</v>
      </c>
      <c r="Q211" s="147">
        <v>2.1600000000000001E-2</v>
      </c>
      <c r="R211" s="147">
        <f>Q211*H211</f>
        <v>0.34560000000000002</v>
      </c>
      <c r="S211" s="147">
        <v>0</v>
      </c>
      <c r="T211" s="148">
        <f>S211*H211</f>
        <v>0</v>
      </c>
      <c r="AR211" s="149" t="s">
        <v>107</v>
      </c>
      <c r="AT211" s="149" t="s">
        <v>298</v>
      </c>
      <c r="AU211" s="149" t="s">
        <v>85</v>
      </c>
      <c r="AY211" s="17" t="s">
        <v>296</v>
      </c>
      <c r="BE211" s="150">
        <f>IF(N211="základní",J211,0)</f>
        <v>0</v>
      </c>
      <c r="BF211" s="150">
        <f>IF(N211="snížená",J211,0)</f>
        <v>0</v>
      </c>
      <c r="BG211" s="150">
        <f>IF(N211="zákl. přenesená",J211,0)</f>
        <v>0</v>
      </c>
      <c r="BH211" s="150">
        <f>IF(N211="sníž. přenesená",J211,0)</f>
        <v>0</v>
      </c>
      <c r="BI211" s="150">
        <f>IF(N211="nulová",J211,0)</f>
        <v>0</v>
      </c>
      <c r="BJ211" s="17" t="s">
        <v>83</v>
      </c>
      <c r="BK211" s="150">
        <f>ROUND(I211*H211,2)</f>
        <v>0</v>
      </c>
      <c r="BL211" s="17" t="s">
        <v>107</v>
      </c>
      <c r="BM211" s="149" t="s">
        <v>396</v>
      </c>
    </row>
    <row r="212" spans="2:65" s="12" customFormat="1">
      <c r="B212" s="151"/>
      <c r="D212" s="152" t="s">
        <v>304</v>
      </c>
      <c r="E212" s="153" t="s">
        <v>1</v>
      </c>
      <c r="F212" s="154" t="s">
        <v>378</v>
      </c>
      <c r="H212" s="155">
        <v>16</v>
      </c>
      <c r="I212" s="156"/>
      <c r="L212" s="151"/>
      <c r="M212" s="157"/>
      <c r="T212" s="158"/>
      <c r="AT212" s="153" t="s">
        <v>304</v>
      </c>
      <c r="AU212" s="153" t="s">
        <v>85</v>
      </c>
      <c r="AV212" s="12" t="s">
        <v>85</v>
      </c>
      <c r="AW212" s="12" t="s">
        <v>32</v>
      </c>
      <c r="AX212" s="12" t="s">
        <v>76</v>
      </c>
      <c r="AY212" s="153" t="s">
        <v>296</v>
      </c>
    </row>
    <row r="213" spans="2:65" s="13" customFormat="1">
      <c r="B213" s="159"/>
      <c r="D213" s="152" t="s">
        <v>304</v>
      </c>
      <c r="E213" s="160" t="s">
        <v>1</v>
      </c>
      <c r="F213" s="161" t="s">
        <v>306</v>
      </c>
      <c r="H213" s="162">
        <v>16</v>
      </c>
      <c r="I213" s="163"/>
      <c r="L213" s="159"/>
      <c r="M213" s="164"/>
      <c r="T213" s="165"/>
      <c r="AT213" s="160" t="s">
        <v>304</v>
      </c>
      <c r="AU213" s="160" t="s">
        <v>85</v>
      </c>
      <c r="AV213" s="13" t="s">
        <v>94</v>
      </c>
      <c r="AW213" s="13" t="s">
        <v>32</v>
      </c>
      <c r="AX213" s="13" t="s">
        <v>76</v>
      </c>
      <c r="AY213" s="160" t="s">
        <v>296</v>
      </c>
    </row>
    <row r="214" spans="2:65" s="14" customFormat="1">
      <c r="B214" s="166"/>
      <c r="D214" s="152" t="s">
        <v>304</v>
      </c>
      <c r="E214" s="167" t="s">
        <v>1</v>
      </c>
      <c r="F214" s="168" t="s">
        <v>308</v>
      </c>
      <c r="H214" s="169">
        <v>16</v>
      </c>
      <c r="I214" s="170"/>
      <c r="L214" s="166"/>
      <c r="M214" s="171"/>
      <c r="T214" s="172"/>
      <c r="AT214" s="167" t="s">
        <v>304</v>
      </c>
      <c r="AU214" s="167" t="s">
        <v>85</v>
      </c>
      <c r="AV214" s="14" t="s">
        <v>107</v>
      </c>
      <c r="AW214" s="14" t="s">
        <v>32</v>
      </c>
      <c r="AX214" s="14" t="s">
        <v>83</v>
      </c>
      <c r="AY214" s="167" t="s">
        <v>296</v>
      </c>
    </row>
    <row r="215" spans="2:65" s="1" customFormat="1" ht="37.9" customHeight="1">
      <c r="B215" s="32"/>
      <c r="C215" s="138" t="s">
        <v>397</v>
      </c>
      <c r="D215" s="138" t="s">
        <v>298</v>
      </c>
      <c r="E215" s="139" t="s">
        <v>398</v>
      </c>
      <c r="F215" s="140" t="s">
        <v>399</v>
      </c>
      <c r="G215" s="141" t="s">
        <v>311</v>
      </c>
      <c r="H215" s="142">
        <v>675.10599999999999</v>
      </c>
      <c r="I215" s="143"/>
      <c r="J215" s="144">
        <f>ROUND(I215*H215,2)</f>
        <v>0</v>
      </c>
      <c r="K215" s="140" t="s">
        <v>302</v>
      </c>
      <c r="L215" s="32"/>
      <c r="M215" s="145" t="s">
        <v>1</v>
      </c>
      <c r="N215" s="146" t="s">
        <v>41</v>
      </c>
      <c r="P215" s="147">
        <f>O215*H215</f>
        <v>0</v>
      </c>
      <c r="Q215" s="147">
        <v>0</v>
      </c>
      <c r="R215" s="147">
        <f>Q215*H215</f>
        <v>0</v>
      </c>
      <c r="S215" s="147">
        <v>0</v>
      </c>
      <c r="T215" s="148">
        <f>S215*H215</f>
        <v>0</v>
      </c>
      <c r="AR215" s="149" t="s">
        <v>107</v>
      </c>
      <c r="AT215" s="149" t="s">
        <v>298</v>
      </c>
      <c r="AU215" s="149" t="s">
        <v>85</v>
      </c>
      <c r="AY215" s="17" t="s">
        <v>296</v>
      </c>
      <c r="BE215" s="150">
        <f>IF(N215="základní",J215,0)</f>
        <v>0</v>
      </c>
      <c r="BF215" s="150">
        <f>IF(N215="snížená",J215,0)</f>
        <v>0</v>
      </c>
      <c r="BG215" s="150">
        <f>IF(N215="zákl. přenesená",J215,0)</f>
        <v>0</v>
      </c>
      <c r="BH215" s="150">
        <f>IF(N215="sníž. přenesená",J215,0)</f>
        <v>0</v>
      </c>
      <c r="BI215" s="150">
        <f>IF(N215="nulová",J215,0)</f>
        <v>0</v>
      </c>
      <c r="BJ215" s="17" t="s">
        <v>83</v>
      </c>
      <c r="BK215" s="150">
        <f>ROUND(I215*H215,2)</f>
        <v>0</v>
      </c>
      <c r="BL215" s="17" t="s">
        <v>107</v>
      </c>
      <c r="BM215" s="149" t="s">
        <v>400</v>
      </c>
    </row>
    <row r="216" spans="2:65" s="12" customFormat="1">
      <c r="B216" s="151"/>
      <c r="D216" s="152" t="s">
        <v>304</v>
      </c>
      <c r="E216" s="153" t="s">
        <v>1</v>
      </c>
      <c r="F216" s="154" t="s">
        <v>401</v>
      </c>
      <c r="H216" s="155">
        <v>675.10599999999999</v>
      </c>
      <c r="I216" s="156"/>
      <c r="L216" s="151"/>
      <c r="M216" s="157"/>
      <c r="T216" s="158"/>
      <c r="AT216" s="153" t="s">
        <v>304</v>
      </c>
      <c r="AU216" s="153" t="s">
        <v>85</v>
      </c>
      <c r="AV216" s="12" t="s">
        <v>85</v>
      </c>
      <c r="AW216" s="12" t="s">
        <v>32</v>
      </c>
      <c r="AX216" s="12" t="s">
        <v>76</v>
      </c>
      <c r="AY216" s="153" t="s">
        <v>296</v>
      </c>
    </row>
    <row r="217" spans="2:65" s="13" customFormat="1">
      <c r="B217" s="159"/>
      <c r="D217" s="152" t="s">
        <v>304</v>
      </c>
      <c r="E217" s="160" t="s">
        <v>1</v>
      </c>
      <c r="F217" s="161" t="s">
        <v>306</v>
      </c>
      <c r="H217" s="162">
        <v>675.10599999999999</v>
      </c>
      <c r="I217" s="163"/>
      <c r="L217" s="159"/>
      <c r="M217" s="164"/>
      <c r="T217" s="165"/>
      <c r="AT217" s="160" t="s">
        <v>304</v>
      </c>
      <c r="AU217" s="160" t="s">
        <v>85</v>
      </c>
      <c r="AV217" s="13" t="s">
        <v>94</v>
      </c>
      <c r="AW217" s="13" t="s">
        <v>32</v>
      </c>
      <c r="AX217" s="13" t="s">
        <v>76</v>
      </c>
      <c r="AY217" s="160" t="s">
        <v>296</v>
      </c>
    </row>
    <row r="218" spans="2:65" s="14" customFormat="1">
      <c r="B218" s="166"/>
      <c r="D218" s="152" t="s">
        <v>304</v>
      </c>
      <c r="E218" s="167" t="s">
        <v>1</v>
      </c>
      <c r="F218" s="168" t="s">
        <v>308</v>
      </c>
      <c r="H218" s="169">
        <v>675.10599999999999</v>
      </c>
      <c r="I218" s="170"/>
      <c r="L218" s="166"/>
      <c r="M218" s="171"/>
      <c r="T218" s="172"/>
      <c r="AT218" s="167" t="s">
        <v>304</v>
      </c>
      <c r="AU218" s="167" t="s">
        <v>85</v>
      </c>
      <c r="AV218" s="14" t="s">
        <v>107</v>
      </c>
      <c r="AW218" s="14" t="s">
        <v>32</v>
      </c>
      <c r="AX218" s="14" t="s">
        <v>83</v>
      </c>
      <c r="AY218" s="167" t="s">
        <v>296</v>
      </c>
    </row>
    <row r="219" spans="2:65" s="1" customFormat="1" ht="37.9" customHeight="1">
      <c r="B219" s="32"/>
      <c r="C219" s="138" t="s">
        <v>402</v>
      </c>
      <c r="D219" s="138" t="s">
        <v>298</v>
      </c>
      <c r="E219" s="139" t="s">
        <v>403</v>
      </c>
      <c r="F219" s="140" t="s">
        <v>404</v>
      </c>
      <c r="G219" s="141" t="s">
        <v>311</v>
      </c>
      <c r="H219" s="142">
        <v>1088.2249999999999</v>
      </c>
      <c r="I219" s="143"/>
      <c r="J219" s="144">
        <f>ROUND(I219*H219,2)</f>
        <v>0</v>
      </c>
      <c r="K219" s="140" t="s">
        <v>302</v>
      </c>
      <c r="L219" s="32"/>
      <c r="M219" s="145" t="s">
        <v>1</v>
      </c>
      <c r="N219" s="146" t="s">
        <v>41</v>
      </c>
      <c r="P219" s="147">
        <f>O219*H219</f>
        <v>0</v>
      </c>
      <c r="Q219" s="147">
        <v>0</v>
      </c>
      <c r="R219" s="147">
        <f>Q219*H219</f>
        <v>0</v>
      </c>
      <c r="S219" s="147">
        <v>0</v>
      </c>
      <c r="T219" s="148">
        <f>S219*H219</f>
        <v>0</v>
      </c>
      <c r="AR219" s="149" t="s">
        <v>107</v>
      </c>
      <c r="AT219" s="149" t="s">
        <v>298</v>
      </c>
      <c r="AU219" s="149" t="s">
        <v>85</v>
      </c>
      <c r="AY219" s="17" t="s">
        <v>296</v>
      </c>
      <c r="BE219" s="150">
        <f>IF(N219="základní",J219,0)</f>
        <v>0</v>
      </c>
      <c r="BF219" s="150">
        <f>IF(N219="snížená",J219,0)</f>
        <v>0</v>
      </c>
      <c r="BG219" s="150">
        <f>IF(N219="zákl. přenesená",J219,0)</f>
        <v>0</v>
      </c>
      <c r="BH219" s="150">
        <f>IF(N219="sníž. přenesená",J219,0)</f>
        <v>0</v>
      </c>
      <c r="BI219" s="150">
        <f>IF(N219="nulová",J219,0)</f>
        <v>0</v>
      </c>
      <c r="BJ219" s="17" t="s">
        <v>83</v>
      </c>
      <c r="BK219" s="150">
        <f>ROUND(I219*H219,2)</f>
        <v>0</v>
      </c>
      <c r="BL219" s="17" t="s">
        <v>107</v>
      </c>
      <c r="BM219" s="149" t="s">
        <v>405</v>
      </c>
    </row>
    <row r="220" spans="2:65" s="12" customFormat="1">
      <c r="B220" s="151"/>
      <c r="D220" s="152" t="s">
        <v>304</v>
      </c>
      <c r="E220" s="153" t="s">
        <v>1</v>
      </c>
      <c r="F220" s="154" t="s">
        <v>406</v>
      </c>
      <c r="H220" s="155">
        <v>1075.508</v>
      </c>
      <c r="I220" s="156"/>
      <c r="L220" s="151"/>
      <c r="M220" s="157"/>
      <c r="T220" s="158"/>
      <c r="AT220" s="153" t="s">
        <v>304</v>
      </c>
      <c r="AU220" s="153" t="s">
        <v>85</v>
      </c>
      <c r="AV220" s="12" t="s">
        <v>85</v>
      </c>
      <c r="AW220" s="12" t="s">
        <v>32</v>
      </c>
      <c r="AX220" s="12" t="s">
        <v>76</v>
      </c>
      <c r="AY220" s="153" t="s">
        <v>296</v>
      </c>
    </row>
    <row r="221" spans="2:65" s="12" customFormat="1">
      <c r="B221" s="151"/>
      <c r="D221" s="152" t="s">
        <v>304</v>
      </c>
      <c r="E221" s="153" t="s">
        <v>1</v>
      </c>
      <c r="F221" s="154" t="s">
        <v>407</v>
      </c>
      <c r="H221" s="155">
        <v>11.304</v>
      </c>
      <c r="I221" s="156"/>
      <c r="L221" s="151"/>
      <c r="M221" s="157"/>
      <c r="T221" s="158"/>
      <c r="AT221" s="153" t="s">
        <v>304</v>
      </c>
      <c r="AU221" s="153" t="s">
        <v>85</v>
      </c>
      <c r="AV221" s="12" t="s">
        <v>85</v>
      </c>
      <c r="AW221" s="12" t="s">
        <v>32</v>
      </c>
      <c r="AX221" s="12" t="s">
        <v>76</v>
      </c>
      <c r="AY221" s="153" t="s">
        <v>296</v>
      </c>
    </row>
    <row r="222" spans="2:65" s="12" customFormat="1">
      <c r="B222" s="151"/>
      <c r="D222" s="152" t="s">
        <v>304</v>
      </c>
      <c r="E222" s="153" t="s">
        <v>1</v>
      </c>
      <c r="F222" s="154" t="s">
        <v>408</v>
      </c>
      <c r="H222" s="155">
        <v>1.413</v>
      </c>
      <c r="I222" s="156"/>
      <c r="L222" s="151"/>
      <c r="M222" s="157"/>
      <c r="T222" s="158"/>
      <c r="AT222" s="153" t="s">
        <v>304</v>
      </c>
      <c r="AU222" s="153" t="s">
        <v>85</v>
      </c>
      <c r="AV222" s="12" t="s">
        <v>85</v>
      </c>
      <c r="AW222" s="12" t="s">
        <v>32</v>
      </c>
      <c r="AX222" s="12" t="s">
        <v>76</v>
      </c>
      <c r="AY222" s="153" t="s">
        <v>296</v>
      </c>
    </row>
    <row r="223" spans="2:65" s="13" customFormat="1">
      <c r="B223" s="159"/>
      <c r="D223" s="152" t="s">
        <v>304</v>
      </c>
      <c r="E223" s="160" t="s">
        <v>1</v>
      </c>
      <c r="F223" s="161" t="s">
        <v>306</v>
      </c>
      <c r="H223" s="162">
        <v>1088.2249999999999</v>
      </c>
      <c r="I223" s="163"/>
      <c r="L223" s="159"/>
      <c r="M223" s="164"/>
      <c r="T223" s="165"/>
      <c r="AT223" s="160" t="s">
        <v>304</v>
      </c>
      <c r="AU223" s="160" t="s">
        <v>85</v>
      </c>
      <c r="AV223" s="13" t="s">
        <v>94</v>
      </c>
      <c r="AW223" s="13" t="s">
        <v>32</v>
      </c>
      <c r="AX223" s="13" t="s">
        <v>76</v>
      </c>
      <c r="AY223" s="160" t="s">
        <v>296</v>
      </c>
    </row>
    <row r="224" spans="2:65" s="14" customFormat="1">
      <c r="B224" s="166"/>
      <c r="D224" s="152" t="s">
        <v>304</v>
      </c>
      <c r="E224" s="167" t="s">
        <v>189</v>
      </c>
      <c r="F224" s="168" t="s">
        <v>308</v>
      </c>
      <c r="H224" s="169">
        <v>1088.2249999999999</v>
      </c>
      <c r="I224" s="170"/>
      <c r="L224" s="166"/>
      <c r="M224" s="171"/>
      <c r="T224" s="172"/>
      <c r="AT224" s="167" t="s">
        <v>304</v>
      </c>
      <c r="AU224" s="167" t="s">
        <v>85</v>
      </c>
      <c r="AV224" s="14" t="s">
        <v>107</v>
      </c>
      <c r="AW224" s="14" t="s">
        <v>32</v>
      </c>
      <c r="AX224" s="14" t="s">
        <v>83</v>
      </c>
      <c r="AY224" s="167" t="s">
        <v>296</v>
      </c>
    </row>
    <row r="225" spans="2:65" s="1" customFormat="1" ht="24.2" customHeight="1">
      <c r="B225" s="32"/>
      <c r="C225" s="138" t="s">
        <v>409</v>
      </c>
      <c r="D225" s="138" t="s">
        <v>298</v>
      </c>
      <c r="E225" s="139" t="s">
        <v>410</v>
      </c>
      <c r="F225" s="140" t="s">
        <v>411</v>
      </c>
      <c r="G225" s="141" t="s">
        <v>311</v>
      </c>
      <c r="H225" s="142">
        <v>1763.3309999999999</v>
      </c>
      <c r="I225" s="143"/>
      <c r="J225" s="144">
        <f>ROUND(I225*H225,2)</f>
        <v>0</v>
      </c>
      <c r="K225" s="140" t="s">
        <v>302</v>
      </c>
      <c r="L225" s="32"/>
      <c r="M225" s="145" t="s">
        <v>1</v>
      </c>
      <c r="N225" s="146" t="s">
        <v>41</v>
      </c>
      <c r="P225" s="147">
        <f>O225*H225</f>
        <v>0</v>
      </c>
      <c r="Q225" s="147">
        <v>0</v>
      </c>
      <c r="R225" s="147">
        <f>Q225*H225</f>
        <v>0</v>
      </c>
      <c r="S225" s="147">
        <v>0</v>
      </c>
      <c r="T225" s="148">
        <f>S225*H225</f>
        <v>0</v>
      </c>
      <c r="AR225" s="149" t="s">
        <v>107</v>
      </c>
      <c r="AT225" s="149" t="s">
        <v>298</v>
      </c>
      <c r="AU225" s="149" t="s">
        <v>85</v>
      </c>
      <c r="AY225" s="17" t="s">
        <v>296</v>
      </c>
      <c r="BE225" s="150">
        <f>IF(N225="základní",J225,0)</f>
        <v>0</v>
      </c>
      <c r="BF225" s="150">
        <f>IF(N225="snížená",J225,0)</f>
        <v>0</v>
      </c>
      <c r="BG225" s="150">
        <f>IF(N225="zákl. přenesená",J225,0)</f>
        <v>0</v>
      </c>
      <c r="BH225" s="150">
        <f>IF(N225="sníž. přenesená",J225,0)</f>
        <v>0</v>
      </c>
      <c r="BI225" s="150">
        <f>IF(N225="nulová",J225,0)</f>
        <v>0</v>
      </c>
      <c r="BJ225" s="17" t="s">
        <v>83</v>
      </c>
      <c r="BK225" s="150">
        <f>ROUND(I225*H225,2)</f>
        <v>0</v>
      </c>
      <c r="BL225" s="17" t="s">
        <v>107</v>
      </c>
      <c r="BM225" s="149" t="s">
        <v>412</v>
      </c>
    </row>
    <row r="226" spans="2:65" s="12" customFormat="1">
      <c r="B226" s="151"/>
      <c r="D226" s="152" t="s">
        <v>304</v>
      </c>
      <c r="E226" s="153" t="s">
        <v>1</v>
      </c>
      <c r="F226" s="154" t="s">
        <v>413</v>
      </c>
      <c r="H226" s="155">
        <v>1424.365</v>
      </c>
      <c r="I226" s="156"/>
      <c r="L226" s="151"/>
      <c r="M226" s="157"/>
      <c r="T226" s="158"/>
      <c r="AT226" s="153" t="s">
        <v>304</v>
      </c>
      <c r="AU226" s="153" t="s">
        <v>85</v>
      </c>
      <c r="AV226" s="12" t="s">
        <v>85</v>
      </c>
      <c r="AW226" s="12" t="s">
        <v>32</v>
      </c>
      <c r="AX226" s="12" t="s">
        <v>76</v>
      </c>
      <c r="AY226" s="153" t="s">
        <v>296</v>
      </c>
    </row>
    <row r="227" spans="2:65" s="12" customFormat="1">
      <c r="B227" s="151"/>
      <c r="D227" s="152" t="s">
        <v>304</v>
      </c>
      <c r="E227" s="153" t="s">
        <v>1</v>
      </c>
      <c r="F227" s="154" t="s">
        <v>414</v>
      </c>
      <c r="H227" s="155">
        <v>337.553</v>
      </c>
      <c r="I227" s="156"/>
      <c r="L227" s="151"/>
      <c r="M227" s="157"/>
      <c r="T227" s="158"/>
      <c r="AT227" s="153" t="s">
        <v>304</v>
      </c>
      <c r="AU227" s="153" t="s">
        <v>85</v>
      </c>
      <c r="AV227" s="12" t="s">
        <v>85</v>
      </c>
      <c r="AW227" s="12" t="s">
        <v>32</v>
      </c>
      <c r="AX227" s="12" t="s">
        <v>76</v>
      </c>
      <c r="AY227" s="153" t="s">
        <v>296</v>
      </c>
    </row>
    <row r="228" spans="2:65" s="12" customFormat="1">
      <c r="B228" s="151"/>
      <c r="D228" s="152" t="s">
        <v>304</v>
      </c>
      <c r="E228" s="153" t="s">
        <v>1</v>
      </c>
      <c r="F228" s="154" t="s">
        <v>408</v>
      </c>
      <c r="H228" s="155">
        <v>1.413</v>
      </c>
      <c r="I228" s="156"/>
      <c r="L228" s="151"/>
      <c r="M228" s="157"/>
      <c r="T228" s="158"/>
      <c r="AT228" s="153" t="s">
        <v>304</v>
      </c>
      <c r="AU228" s="153" t="s">
        <v>85</v>
      </c>
      <c r="AV228" s="12" t="s">
        <v>85</v>
      </c>
      <c r="AW228" s="12" t="s">
        <v>32</v>
      </c>
      <c r="AX228" s="12" t="s">
        <v>76</v>
      </c>
      <c r="AY228" s="153" t="s">
        <v>296</v>
      </c>
    </row>
    <row r="229" spans="2:65" s="13" customFormat="1">
      <c r="B229" s="159"/>
      <c r="D229" s="152" t="s">
        <v>304</v>
      </c>
      <c r="E229" s="160" t="s">
        <v>1</v>
      </c>
      <c r="F229" s="161" t="s">
        <v>306</v>
      </c>
      <c r="H229" s="162">
        <v>1763.3309999999999</v>
      </c>
      <c r="I229" s="163"/>
      <c r="L229" s="159"/>
      <c r="M229" s="164"/>
      <c r="T229" s="165"/>
      <c r="AT229" s="160" t="s">
        <v>304</v>
      </c>
      <c r="AU229" s="160" t="s">
        <v>85</v>
      </c>
      <c r="AV229" s="13" t="s">
        <v>94</v>
      </c>
      <c r="AW229" s="13" t="s">
        <v>32</v>
      </c>
      <c r="AX229" s="13" t="s">
        <v>76</v>
      </c>
      <c r="AY229" s="160" t="s">
        <v>296</v>
      </c>
    </row>
    <row r="230" spans="2:65" s="14" customFormat="1">
      <c r="B230" s="166"/>
      <c r="D230" s="152" t="s">
        <v>304</v>
      </c>
      <c r="E230" s="167" t="s">
        <v>1</v>
      </c>
      <c r="F230" s="168" t="s">
        <v>308</v>
      </c>
      <c r="H230" s="169">
        <v>1763.3309999999999</v>
      </c>
      <c r="I230" s="170"/>
      <c r="L230" s="166"/>
      <c r="M230" s="171"/>
      <c r="T230" s="172"/>
      <c r="AT230" s="167" t="s">
        <v>304</v>
      </c>
      <c r="AU230" s="167" t="s">
        <v>85</v>
      </c>
      <c r="AV230" s="14" t="s">
        <v>107</v>
      </c>
      <c r="AW230" s="14" t="s">
        <v>32</v>
      </c>
      <c r="AX230" s="14" t="s">
        <v>83</v>
      </c>
      <c r="AY230" s="167" t="s">
        <v>296</v>
      </c>
    </row>
    <row r="231" spans="2:65" s="1" customFormat="1" ht="24.2" customHeight="1">
      <c r="B231" s="32"/>
      <c r="C231" s="138" t="s">
        <v>7</v>
      </c>
      <c r="D231" s="138" t="s">
        <v>298</v>
      </c>
      <c r="E231" s="139" t="s">
        <v>415</v>
      </c>
      <c r="F231" s="140" t="s">
        <v>416</v>
      </c>
      <c r="G231" s="141" t="s">
        <v>311</v>
      </c>
      <c r="H231" s="142">
        <v>87.335999999999999</v>
      </c>
      <c r="I231" s="143"/>
      <c r="J231" s="144">
        <f>ROUND(I231*H231,2)</f>
        <v>0</v>
      </c>
      <c r="K231" s="140" t="s">
        <v>302</v>
      </c>
      <c r="L231" s="32"/>
      <c r="M231" s="145" t="s">
        <v>1</v>
      </c>
      <c r="N231" s="146" t="s">
        <v>41</v>
      </c>
      <c r="P231" s="147">
        <f>O231*H231</f>
        <v>0</v>
      </c>
      <c r="Q231" s="147">
        <v>0</v>
      </c>
      <c r="R231" s="147">
        <f>Q231*H231</f>
        <v>0</v>
      </c>
      <c r="S231" s="147">
        <v>0</v>
      </c>
      <c r="T231" s="148">
        <f>S231*H231</f>
        <v>0</v>
      </c>
      <c r="AR231" s="149" t="s">
        <v>107</v>
      </c>
      <c r="AT231" s="149" t="s">
        <v>298</v>
      </c>
      <c r="AU231" s="149" t="s">
        <v>85</v>
      </c>
      <c r="AY231" s="17" t="s">
        <v>296</v>
      </c>
      <c r="BE231" s="150">
        <f>IF(N231="základní",J231,0)</f>
        <v>0</v>
      </c>
      <c r="BF231" s="150">
        <f>IF(N231="snížená",J231,0)</f>
        <v>0</v>
      </c>
      <c r="BG231" s="150">
        <f>IF(N231="zákl. přenesená",J231,0)</f>
        <v>0</v>
      </c>
      <c r="BH231" s="150">
        <f>IF(N231="sníž. přenesená",J231,0)</f>
        <v>0</v>
      </c>
      <c r="BI231" s="150">
        <f>IF(N231="nulová",J231,0)</f>
        <v>0</v>
      </c>
      <c r="BJ231" s="17" t="s">
        <v>83</v>
      </c>
      <c r="BK231" s="150">
        <f>ROUND(I231*H231,2)</f>
        <v>0</v>
      </c>
      <c r="BL231" s="17" t="s">
        <v>107</v>
      </c>
      <c r="BM231" s="149" t="s">
        <v>417</v>
      </c>
    </row>
    <row r="232" spans="2:65" s="15" customFormat="1">
      <c r="B232" s="183"/>
      <c r="D232" s="152" t="s">
        <v>304</v>
      </c>
      <c r="E232" s="184" t="s">
        <v>1</v>
      </c>
      <c r="F232" s="185" t="s">
        <v>418</v>
      </c>
      <c r="H232" s="184" t="s">
        <v>1</v>
      </c>
      <c r="I232" s="186"/>
      <c r="L232" s="183"/>
      <c r="M232" s="187"/>
      <c r="T232" s="188"/>
      <c r="AT232" s="184" t="s">
        <v>304</v>
      </c>
      <c r="AU232" s="184" t="s">
        <v>85</v>
      </c>
      <c r="AV232" s="15" t="s">
        <v>83</v>
      </c>
      <c r="AW232" s="15" t="s">
        <v>32</v>
      </c>
      <c r="AX232" s="15" t="s">
        <v>76</v>
      </c>
      <c r="AY232" s="184" t="s">
        <v>296</v>
      </c>
    </row>
    <row r="233" spans="2:65" s="12" customFormat="1">
      <c r="B233" s="151"/>
      <c r="D233" s="152" t="s">
        <v>304</v>
      </c>
      <c r="E233" s="153" t="s">
        <v>1</v>
      </c>
      <c r="F233" s="154" t="s">
        <v>419</v>
      </c>
      <c r="H233" s="155">
        <v>16.475999999999999</v>
      </c>
      <c r="I233" s="156"/>
      <c r="L233" s="151"/>
      <c r="M233" s="157"/>
      <c r="T233" s="158"/>
      <c r="AT233" s="153" t="s">
        <v>304</v>
      </c>
      <c r="AU233" s="153" t="s">
        <v>85</v>
      </c>
      <c r="AV233" s="12" t="s">
        <v>85</v>
      </c>
      <c r="AW233" s="12" t="s">
        <v>32</v>
      </c>
      <c r="AX233" s="12" t="s">
        <v>76</v>
      </c>
      <c r="AY233" s="153" t="s">
        <v>296</v>
      </c>
    </row>
    <row r="234" spans="2:65" s="12" customFormat="1">
      <c r="B234" s="151"/>
      <c r="D234" s="152" t="s">
        <v>304</v>
      </c>
      <c r="E234" s="153" t="s">
        <v>1</v>
      </c>
      <c r="F234" s="154" t="s">
        <v>420</v>
      </c>
      <c r="H234" s="155">
        <v>20.86</v>
      </c>
      <c r="I234" s="156"/>
      <c r="L234" s="151"/>
      <c r="M234" s="157"/>
      <c r="T234" s="158"/>
      <c r="AT234" s="153" t="s">
        <v>304</v>
      </c>
      <c r="AU234" s="153" t="s">
        <v>85</v>
      </c>
      <c r="AV234" s="12" t="s">
        <v>85</v>
      </c>
      <c r="AW234" s="12" t="s">
        <v>32</v>
      </c>
      <c r="AX234" s="12" t="s">
        <v>76</v>
      </c>
      <c r="AY234" s="153" t="s">
        <v>296</v>
      </c>
    </row>
    <row r="235" spans="2:65" s="13" customFormat="1">
      <c r="B235" s="159"/>
      <c r="D235" s="152" t="s">
        <v>304</v>
      </c>
      <c r="E235" s="160" t="s">
        <v>1</v>
      </c>
      <c r="F235" s="161" t="s">
        <v>306</v>
      </c>
      <c r="H235" s="162">
        <v>37.335999999999999</v>
      </c>
      <c r="I235" s="163"/>
      <c r="L235" s="159"/>
      <c r="M235" s="164"/>
      <c r="T235" s="165"/>
      <c r="AT235" s="160" t="s">
        <v>304</v>
      </c>
      <c r="AU235" s="160" t="s">
        <v>85</v>
      </c>
      <c r="AV235" s="13" t="s">
        <v>94</v>
      </c>
      <c r="AW235" s="13" t="s">
        <v>32</v>
      </c>
      <c r="AX235" s="13" t="s">
        <v>76</v>
      </c>
      <c r="AY235" s="160" t="s">
        <v>296</v>
      </c>
    </row>
    <row r="236" spans="2:65" s="12" customFormat="1">
      <c r="B236" s="151"/>
      <c r="D236" s="152" t="s">
        <v>304</v>
      </c>
      <c r="E236" s="153" t="s">
        <v>1</v>
      </c>
      <c r="F236" s="154" t="s">
        <v>421</v>
      </c>
      <c r="H236" s="155">
        <v>50</v>
      </c>
      <c r="I236" s="156"/>
      <c r="L236" s="151"/>
      <c r="M236" s="157"/>
      <c r="T236" s="158"/>
      <c r="AT236" s="153" t="s">
        <v>304</v>
      </c>
      <c r="AU236" s="153" t="s">
        <v>85</v>
      </c>
      <c r="AV236" s="12" t="s">
        <v>85</v>
      </c>
      <c r="AW236" s="12" t="s">
        <v>32</v>
      </c>
      <c r="AX236" s="12" t="s">
        <v>76</v>
      </c>
      <c r="AY236" s="153" t="s">
        <v>296</v>
      </c>
    </row>
    <row r="237" spans="2:65" s="14" customFormat="1">
      <c r="B237" s="166"/>
      <c r="D237" s="152" t="s">
        <v>304</v>
      </c>
      <c r="E237" s="167" t="s">
        <v>187</v>
      </c>
      <c r="F237" s="168" t="s">
        <v>308</v>
      </c>
      <c r="H237" s="169">
        <v>87.335999999999999</v>
      </c>
      <c r="I237" s="170"/>
      <c r="L237" s="166"/>
      <c r="M237" s="171"/>
      <c r="T237" s="172"/>
      <c r="AT237" s="167" t="s">
        <v>304</v>
      </c>
      <c r="AU237" s="167" t="s">
        <v>85</v>
      </c>
      <c r="AV237" s="14" t="s">
        <v>107</v>
      </c>
      <c r="AW237" s="14" t="s">
        <v>32</v>
      </c>
      <c r="AX237" s="14" t="s">
        <v>83</v>
      </c>
      <c r="AY237" s="167" t="s">
        <v>296</v>
      </c>
    </row>
    <row r="238" spans="2:65" s="1" customFormat="1" ht="33" customHeight="1">
      <c r="B238" s="32"/>
      <c r="C238" s="138" t="s">
        <v>422</v>
      </c>
      <c r="D238" s="138" t="s">
        <v>298</v>
      </c>
      <c r="E238" s="139" t="s">
        <v>423</v>
      </c>
      <c r="F238" s="140" t="s">
        <v>424</v>
      </c>
      <c r="G238" s="141" t="s">
        <v>346</v>
      </c>
      <c r="H238" s="142">
        <v>2013.2159999999999</v>
      </c>
      <c r="I238" s="143"/>
      <c r="J238" s="144">
        <f>ROUND(I238*H238,2)</f>
        <v>0</v>
      </c>
      <c r="K238" s="140" t="s">
        <v>302</v>
      </c>
      <c r="L238" s="32"/>
      <c r="M238" s="145" t="s">
        <v>1</v>
      </c>
      <c r="N238" s="146" t="s">
        <v>41</v>
      </c>
      <c r="P238" s="147">
        <f>O238*H238</f>
        <v>0</v>
      </c>
      <c r="Q238" s="147">
        <v>0</v>
      </c>
      <c r="R238" s="147">
        <f>Q238*H238</f>
        <v>0</v>
      </c>
      <c r="S238" s="147">
        <v>0</v>
      </c>
      <c r="T238" s="148">
        <f>S238*H238</f>
        <v>0</v>
      </c>
      <c r="AR238" s="149" t="s">
        <v>107</v>
      </c>
      <c r="AT238" s="149" t="s">
        <v>298</v>
      </c>
      <c r="AU238" s="149" t="s">
        <v>85</v>
      </c>
      <c r="AY238" s="17" t="s">
        <v>296</v>
      </c>
      <c r="BE238" s="150">
        <f>IF(N238="základní",J238,0)</f>
        <v>0</v>
      </c>
      <c r="BF238" s="150">
        <f>IF(N238="snížená",J238,0)</f>
        <v>0</v>
      </c>
      <c r="BG238" s="150">
        <f>IF(N238="zákl. přenesená",J238,0)</f>
        <v>0</v>
      </c>
      <c r="BH238" s="150">
        <f>IF(N238="sníž. přenesená",J238,0)</f>
        <v>0</v>
      </c>
      <c r="BI238" s="150">
        <f>IF(N238="nulová",J238,0)</f>
        <v>0</v>
      </c>
      <c r="BJ238" s="17" t="s">
        <v>83</v>
      </c>
      <c r="BK238" s="150">
        <f>ROUND(I238*H238,2)</f>
        <v>0</v>
      </c>
      <c r="BL238" s="17" t="s">
        <v>107</v>
      </c>
      <c r="BM238" s="149" t="s">
        <v>425</v>
      </c>
    </row>
    <row r="239" spans="2:65" s="12" customFormat="1">
      <c r="B239" s="151"/>
      <c r="D239" s="152" t="s">
        <v>304</v>
      </c>
      <c r="E239" s="153" t="s">
        <v>1</v>
      </c>
      <c r="F239" s="154" t="s">
        <v>426</v>
      </c>
      <c r="H239" s="155">
        <v>2013.2159999999999</v>
      </c>
      <c r="I239" s="156"/>
      <c r="L239" s="151"/>
      <c r="M239" s="157"/>
      <c r="T239" s="158"/>
      <c r="AT239" s="153" t="s">
        <v>304</v>
      </c>
      <c r="AU239" s="153" t="s">
        <v>85</v>
      </c>
      <c r="AV239" s="12" t="s">
        <v>85</v>
      </c>
      <c r="AW239" s="12" t="s">
        <v>32</v>
      </c>
      <c r="AX239" s="12" t="s">
        <v>76</v>
      </c>
      <c r="AY239" s="153" t="s">
        <v>296</v>
      </c>
    </row>
    <row r="240" spans="2:65" s="13" customFormat="1">
      <c r="B240" s="159"/>
      <c r="D240" s="152" t="s">
        <v>304</v>
      </c>
      <c r="E240" s="160" t="s">
        <v>1</v>
      </c>
      <c r="F240" s="161" t="s">
        <v>306</v>
      </c>
      <c r="H240" s="162">
        <v>2013.2159999999999</v>
      </c>
      <c r="I240" s="163"/>
      <c r="L240" s="159"/>
      <c r="M240" s="164"/>
      <c r="T240" s="165"/>
      <c r="AT240" s="160" t="s">
        <v>304</v>
      </c>
      <c r="AU240" s="160" t="s">
        <v>85</v>
      </c>
      <c r="AV240" s="13" t="s">
        <v>94</v>
      </c>
      <c r="AW240" s="13" t="s">
        <v>32</v>
      </c>
      <c r="AX240" s="13" t="s">
        <v>76</v>
      </c>
      <c r="AY240" s="160" t="s">
        <v>296</v>
      </c>
    </row>
    <row r="241" spans="2:65" s="14" customFormat="1">
      <c r="B241" s="166"/>
      <c r="D241" s="152" t="s">
        <v>304</v>
      </c>
      <c r="E241" s="167" t="s">
        <v>1</v>
      </c>
      <c r="F241" s="168" t="s">
        <v>308</v>
      </c>
      <c r="H241" s="169">
        <v>2013.2159999999999</v>
      </c>
      <c r="I241" s="170"/>
      <c r="L241" s="166"/>
      <c r="M241" s="171"/>
      <c r="T241" s="172"/>
      <c r="AT241" s="167" t="s">
        <v>304</v>
      </c>
      <c r="AU241" s="167" t="s">
        <v>85</v>
      </c>
      <c r="AV241" s="14" t="s">
        <v>107</v>
      </c>
      <c r="AW241" s="14" t="s">
        <v>32</v>
      </c>
      <c r="AX241" s="14" t="s">
        <v>83</v>
      </c>
      <c r="AY241" s="167" t="s">
        <v>296</v>
      </c>
    </row>
    <row r="242" spans="2:65" s="1" customFormat="1" ht="16.5" customHeight="1">
      <c r="B242" s="32"/>
      <c r="C242" s="138" t="s">
        <v>427</v>
      </c>
      <c r="D242" s="138" t="s">
        <v>298</v>
      </c>
      <c r="E242" s="139" t="s">
        <v>428</v>
      </c>
      <c r="F242" s="140" t="s">
        <v>429</v>
      </c>
      <c r="G242" s="141" t="s">
        <v>311</v>
      </c>
      <c r="H242" s="142">
        <v>1425.778</v>
      </c>
      <c r="I242" s="143"/>
      <c r="J242" s="144">
        <f>ROUND(I242*H242,2)</f>
        <v>0</v>
      </c>
      <c r="K242" s="140" t="s">
        <v>302</v>
      </c>
      <c r="L242" s="32"/>
      <c r="M242" s="145" t="s">
        <v>1</v>
      </c>
      <c r="N242" s="146" t="s">
        <v>41</v>
      </c>
      <c r="P242" s="147">
        <f>O242*H242</f>
        <v>0</v>
      </c>
      <c r="Q242" s="147">
        <v>0</v>
      </c>
      <c r="R242" s="147">
        <f>Q242*H242</f>
        <v>0</v>
      </c>
      <c r="S242" s="147">
        <v>0</v>
      </c>
      <c r="T242" s="148">
        <f>S242*H242</f>
        <v>0</v>
      </c>
      <c r="AR242" s="149" t="s">
        <v>107</v>
      </c>
      <c r="AT242" s="149" t="s">
        <v>298</v>
      </c>
      <c r="AU242" s="149" t="s">
        <v>85</v>
      </c>
      <c r="AY242" s="17" t="s">
        <v>296</v>
      </c>
      <c r="BE242" s="150">
        <f>IF(N242="základní",J242,0)</f>
        <v>0</v>
      </c>
      <c r="BF242" s="150">
        <f>IF(N242="snížená",J242,0)</f>
        <v>0</v>
      </c>
      <c r="BG242" s="150">
        <f>IF(N242="zákl. přenesená",J242,0)</f>
        <v>0</v>
      </c>
      <c r="BH242" s="150">
        <f>IF(N242="sníž. přenesená",J242,0)</f>
        <v>0</v>
      </c>
      <c r="BI242" s="150">
        <f>IF(N242="nulová",J242,0)</f>
        <v>0</v>
      </c>
      <c r="BJ242" s="17" t="s">
        <v>83</v>
      </c>
      <c r="BK242" s="150">
        <f>ROUND(I242*H242,2)</f>
        <v>0</v>
      </c>
      <c r="BL242" s="17" t="s">
        <v>107</v>
      </c>
      <c r="BM242" s="149" t="s">
        <v>430</v>
      </c>
    </row>
    <row r="243" spans="2:65" s="12" customFormat="1">
      <c r="B243" s="151"/>
      <c r="D243" s="152" t="s">
        <v>304</v>
      </c>
      <c r="E243" s="153" t="s">
        <v>1</v>
      </c>
      <c r="F243" s="154" t="s">
        <v>431</v>
      </c>
      <c r="H243" s="155">
        <v>337.553</v>
      </c>
      <c r="I243" s="156"/>
      <c r="L243" s="151"/>
      <c r="M243" s="157"/>
      <c r="T243" s="158"/>
      <c r="AT243" s="153" t="s">
        <v>304</v>
      </c>
      <c r="AU243" s="153" t="s">
        <v>85</v>
      </c>
      <c r="AV243" s="12" t="s">
        <v>85</v>
      </c>
      <c r="AW243" s="12" t="s">
        <v>32</v>
      </c>
      <c r="AX243" s="12" t="s">
        <v>76</v>
      </c>
      <c r="AY243" s="153" t="s">
        <v>296</v>
      </c>
    </row>
    <row r="244" spans="2:65" s="12" customFormat="1">
      <c r="B244" s="151"/>
      <c r="D244" s="152" t="s">
        <v>304</v>
      </c>
      <c r="E244" s="153" t="s">
        <v>1</v>
      </c>
      <c r="F244" s="154" t="s">
        <v>189</v>
      </c>
      <c r="H244" s="155">
        <v>1088.2249999999999</v>
      </c>
      <c r="I244" s="156"/>
      <c r="L244" s="151"/>
      <c r="M244" s="157"/>
      <c r="T244" s="158"/>
      <c r="AT244" s="153" t="s">
        <v>304</v>
      </c>
      <c r="AU244" s="153" t="s">
        <v>85</v>
      </c>
      <c r="AV244" s="12" t="s">
        <v>85</v>
      </c>
      <c r="AW244" s="12" t="s">
        <v>32</v>
      </c>
      <c r="AX244" s="12" t="s">
        <v>76</v>
      </c>
      <c r="AY244" s="153" t="s">
        <v>296</v>
      </c>
    </row>
    <row r="245" spans="2:65" s="13" customFormat="1">
      <c r="B245" s="159"/>
      <c r="D245" s="152" t="s">
        <v>304</v>
      </c>
      <c r="E245" s="160" t="s">
        <v>1</v>
      </c>
      <c r="F245" s="161" t="s">
        <v>306</v>
      </c>
      <c r="H245" s="162">
        <v>1425.778</v>
      </c>
      <c r="I245" s="163"/>
      <c r="L245" s="159"/>
      <c r="M245" s="164"/>
      <c r="T245" s="165"/>
      <c r="AT245" s="160" t="s">
        <v>304</v>
      </c>
      <c r="AU245" s="160" t="s">
        <v>85</v>
      </c>
      <c r="AV245" s="13" t="s">
        <v>94</v>
      </c>
      <c r="AW245" s="13" t="s">
        <v>32</v>
      </c>
      <c r="AX245" s="13" t="s">
        <v>76</v>
      </c>
      <c r="AY245" s="160" t="s">
        <v>296</v>
      </c>
    </row>
    <row r="246" spans="2:65" s="14" customFormat="1">
      <c r="B246" s="166"/>
      <c r="D246" s="152" t="s">
        <v>304</v>
      </c>
      <c r="E246" s="167" t="s">
        <v>1</v>
      </c>
      <c r="F246" s="168" t="s">
        <v>308</v>
      </c>
      <c r="H246" s="169">
        <v>1425.778</v>
      </c>
      <c r="I246" s="170"/>
      <c r="L246" s="166"/>
      <c r="M246" s="171"/>
      <c r="T246" s="172"/>
      <c r="AT246" s="167" t="s">
        <v>304</v>
      </c>
      <c r="AU246" s="167" t="s">
        <v>85</v>
      </c>
      <c r="AV246" s="14" t="s">
        <v>107</v>
      </c>
      <c r="AW246" s="14" t="s">
        <v>32</v>
      </c>
      <c r="AX246" s="14" t="s">
        <v>83</v>
      </c>
      <c r="AY246" s="167" t="s">
        <v>296</v>
      </c>
    </row>
    <row r="247" spans="2:65" s="1" customFormat="1" ht="24.2" customHeight="1">
      <c r="B247" s="32"/>
      <c r="C247" s="138" t="s">
        <v>432</v>
      </c>
      <c r="D247" s="138" t="s">
        <v>298</v>
      </c>
      <c r="E247" s="139" t="s">
        <v>433</v>
      </c>
      <c r="F247" s="140" t="s">
        <v>434</v>
      </c>
      <c r="G247" s="141" t="s">
        <v>311</v>
      </c>
      <c r="H247" s="142">
        <v>250.21700000000001</v>
      </c>
      <c r="I247" s="143"/>
      <c r="J247" s="144">
        <f>ROUND(I247*H247,2)</f>
        <v>0</v>
      </c>
      <c r="K247" s="140" t="s">
        <v>302</v>
      </c>
      <c r="L247" s="32"/>
      <c r="M247" s="145" t="s">
        <v>1</v>
      </c>
      <c r="N247" s="146" t="s">
        <v>41</v>
      </c>
      <c r="P247" s="147">
        <f>O247*H247</f>
        <v>0</v>
      </c>
      <c r="Q247" s="147">
        <v>0</v>
      </c>
      <c r="R247" s="147">
        <f>Q247*H247</f>
        <v>0</v>
      </c>
      <c r="S247" s="147">
        <v>0</v>
      </c>
      <c r="T247" s="148">
        <f>S247*H247</f>
        <v>0</v>
      </c>
      <c r="AR247" s="149" t="s">
        <v>107</v>
      </c>
      <c r="AT247" s="149" t="s">
        <v>298</v>
      </c>
      <c r="AU247" s="149" t="s">
        <v>85</v>
      </c>
      <c r="AY247" s="17" t="s">
        <v>296</v>
      </c>
      <c r="BE247" s="150">
        <f>IF(N247="základní",J247,0)</f>
        <v>0</v>
      </c>
      <c r="BF247" s="150">
        <f>IF(N247="snížená",J247,0)</f>
        <v>0</v>
      </c>
      <c r="BG247" s="150">
        <f>IF(N247="zákl. přenesená",J247,0)</f>
        <v>0</v>
      </c>
      <c r="BH247" s="150">
        <f>IF(N247="sníž. přenesená",J247,0)</f>
        <v>0</v>
      </c>
      <c r="BI247" s="150">
        <f>IF(N247="nulová",J247,0)</f>
        <v>0</v>
      </c>
      <c r="BJ247" s="17" t="s">
        <v>83</v>
      </c>
      <c r="BK247" s="150">
        <f>ROUND(I247*H247,2)</f>
        <v>0</v>
      </c>
      <c r="BL247" s="17" t="s">
        <v>107</v>
      </c>
      <c r="BM247" s="149" t="s">
        <v>435</v>
      </c>
    </row>
    <row r="248" spans="2:65" s="15" customFormat="1">
      <c r="B248" s="183"/>
      <c r="D248" s="152" t="s">
        <v>304</v>
      </c>
      <c r="E248" s="184" t="s">
        <v>1</v>
      </c>
      <c r="F248" s="185" t="s">
        <v>436</v>
      </c>
      <c r="H248" s="184" t="s">
        <v>1</v>
      </c>
      <c r="I248" s="186"/>
      <c r="L248" s="183"/>
      <c r="M248" s="187"/>
      <c r="T248" s="188"/>
      <c r="AT248" s="184" t="s">
        <v>304</v>
      </c>
      <c r="AU248" s="184" t="s">
        <v>85</v>
      </c>
      <c r="AV248" s="15" t="s">
        <v>83</v>
      </c>
      <c r="AW248" s="15" t="s">
        <v>32</v>
      </c>
      <c r="AX248" s="15" t="s">
        <v>76</v>
      </c>
      <c r="AY248" s="184" t="s">
        <v>296</v>
      </c>
    </row>
    <row r="249" spans="2:65" s="12" customFormat="1">
      <c r="B249" s="151"/>
      <c r="D249" s="152" t="s">
        <v>304</v>
      </c>
      <c r="E249" s="153" t="s">
        <v>1</v>
      </c>
      <c r="F249" s="154" t="s">
        <v>437</v>
      </c>
      <c r="H249" s="155">
        <v>2.34</v>
      </c>
      <c r="I249" s="156"/>
      <c r="L249" s="151"/>
      <c r="M249" s="157"/>
      <c r="T249" s="158"/>
      <c r="AT249" s="153" t="s">
        <v>304</v>
      </c>
      <c r="AU249" s="153" t="s">
        <v>85</v>
      </c>
      <c r="AV249" s="12" t="s">
        <v>85</v>
      </c>
      <c r="AW249" s="12" t="s">
        <v>32</v>
      </c>
      <c r="AX249" s="12" t="s">
        <v>76</v>
      </c>
      <c r="AY249" s="153" t="s">
        <v>296</v>
      </c>
    </row>
    <row r="250" spans="2:65" s="12" customFormat="1">
      <c r="B250" s="151"/>
      <c r="D250" s="152" t="s">
        <v>304</v>
      </c>
      <c r="E250" s="153" t="s">
        <v>1</v>
      </c>
      <c r="F250" s="154" t="s">
        <v>438</v>
      </c>
      <c r="H250" s="155">
        <v>10.734</v>
      </c>
      <c r="I250" s="156"/>
      <c r="L250" s="151"/>
      <c r="M250" s="157"/>
      <c r="T250" s="158"/>
      <c r="AT250" s="153" t="s">
        <v>304</v>
      </c>
      <c r="AU250" s="153" t="s">
        <v>85</v>
      </c>
      <c r="AV250" s="12" t="s">
        <v>85</v>
      </c>
      <c r="AW250" s="12" t="s">
        <v>32</v>
      </c>
      <c r="AX250" s="12" t="s">
        <v>76</v>
      </c>
      <c r="AY250" s="153" t="s">
        <v>296</v>
      </c>
    </row>
    <row r="251" spans="2:65" s="12" customFormat="1">
      <c r="B251" s="151"/>
      <c r="D251" s="152" t="s">
        <v>304</v>
      </c>
      <c r="E251" s="153" t="s">
        <v>1</v>
      </c>
      <c r="F251" s="154" t="s">
        <v>439</v>
      </c>
      <c r="H251" s="155">
        <v>7.5990000000000002</v>
      </c>
      <c r="I251" s="156"/>
      <c r="L251" s="151"/>
      <c r="M251" s="157"/>
      <c r="T251" s="158"/>
      <c r="AT251" s="153" t="s">
        <v>304</v>
      </c>
      <c r="AU251" s="153" t="s">
        <v>85</v>
      </c>
      <c r="AV251" s="12" t="s">
        <v>85</v>
      </c>
      <c r="AW251" s="12" t="s">
        <v>32</v>
      </c>
      <c r="AX251" s="12" t="s">
        <v>76</v>
      </c>
      <c r="AY251" s="153" t="s">
        <v>296</v>
      </c>
    </row>
    <row r="252" spans="2:65" s="12" customFormat="1">
      <c r="B252" s="151"/>
      <c r="D252" s="152" t="s">
        <v>304</v>
      </c>
      <c r="E252" s="153" t="s">
        <v>1</v>
      </c>
      <c r="F252" s="154" t="s">
        <v>440</v>
      </c>
      <c r="H252" s="155">
        <v>16.503</v>
      </c>
      <c r="I252" s="156"/>
      <c r="L252" s="151"/>
      <c r="M252" s="157"/>
      <c r="T252" s="158"/>
      <c r="AT252" s="153" t="s">
        <v>304</v>
      </c>
      <c r="AU252" s="153" t="s">
        <v>85</v>
      </c>
      <c r="AV252" s="12" t="s">
        <v>85</v>
      </c>
      <c r="AW252" s="12" t="s">
        <v>32</v>
      </c>
      <c r="AX252" s="12" t="s">
        <v>76</v>
      </c>
      <c r="AY252" s="153" t="s">
        <v>296</v>
      </c>
    </row>
    <row r="253" spans="2:65" s="13" customFormat="1">
      <c r="B253" s="159"/>
      <c r="D253" s="152" t="s">
        <v>304</v>
      </c>
      <c r="E253" s="160" t="s">
        <v>1</v>
      </c>
      <c r="F253" s="161" t="s">
        <v>306</v>
      </c>
      <c r="H253" s="162">
        <v>37.176000000000002</v>
      </c>
      <c r="I253" s="163"/>
      <c r="L253" s="159"/>
      <c r="M253" s="164"/>
      <c r="T253" s="165"/>
      <c r="AT253" s="160" t="s">
        <v>304</v>
      </c>
      <c r="AU253" s="160" t="s">
        <v>85</v>
      </c>
      <c r="AV253" s="13" t="s">
        <v>94</v>
      </c>
      <c r="AW253" s="13" t="s">
        <v>32</v>
      </c>
      <c r="AX253" s="13" t="s">
        <v>76</v>
      </c>
      <c r="AY253" s="160" t="s">
        <v>296</v>
      </c>
    </row>
    <row r="254" spans="2:65" s="15" customFormat="1">
      <c r="B254" s="183"/>
      <c r="D254" s="152" t="s">
        <v>304</v>
      </c>
      <c r="E254" s="184" t="s">
        <v>1</v>
      </c>
      <c r="F254" s="185" t="s">
        <v>441</v>
      </c>
      <c r="H254" s="184" t="s">
        <v>1</v>
      </c>
      <c r="I254" s="186"/>
      <c r="L254" s="183"/>
      <c r="M254" s="187"/>
      <c r="T254" s="188"/>
      <c r="AT254" s="184" t="s">
        <v>304</v>
      </c>
      <c r="AU254" s="184" t="s">
        <v>85</v>
      </c>
      <c r="AV254" s="15" t="s">
        <v>83</v>
      </c>
      <c r="AW254" s="15" t="s">
        <v>32</v>
      </c>
      <c r="AX254" s="15" t="s">
        <v>76</v>
      </c>
      <c r="AY254" s="184" t="s">
        <v>296</v>
      </c>
    </row>
    <row r="255" spans="2:65" s="12" customFormat="1">
      <c r="B255" s="151"/>
      <c r="D255" s="152" t="s">
        <v>304</v>
      </c>
      <c r="E255" s="153" t="s">
        <v>1</v>
      </c>
      <c r="F255" s="154" t="s">
        <v>442</v>
      </c>
      <c r="H255" s="155">
        <v>106.15300000000001</v>
      </c>
      <c r="I255" s="156"/>
      <c r="L255" s="151"/>
      <c r="M255" s="157"/>
      <c r="T255" s="158"/>
      <c r="AT255" s="153" t="s">
        <v>304</v>
      </c>
      <c r="AU255" s="153" t="s">
        <v>85</v>
      </c>
      <c r="AV255" s="12" t="s">
        <v>85</v>
      </c>
      <c r="AW255" s="12" t="s">
        <v>32</v>
      </c>
      <c r="AX255" s="12" t="s">
        <v>76</v>
      </c>
      <c r="AY255" s="153" t="s">
        <v>296</v>
      </c>
    </row>
    <row r="256" spans="2:65" s="12" customFormat="1">
      <c r="B256" s="151"/>
      <c r="D256" s="152" t="s">
        <v>304</v>
      </c>
      <c r="E256" s="153" t="s">
        <v>1</v>
      </c>
      <c r="F256" s="154" t="s">
        <v>443</v>
      </c>
      <c r="H256" s="155">
        <v>36.537999999999997</v>
      </c>
      <c r="I256" s="156"/>
      <c r="L256" s="151"/>
      <c r="M256" s="157"/>
      <c r="T256" s="158"/>
      <c r="AT256" s="153" t="s">
        <v>304</v>
      </c>
      <c r="AU256" s="153" t="s">
        <v>85</v>
      </c>
      <c r="AV256" s="12" t="s">
        <v>85</v>
      </c>
      <c r="AW256" s="12" t="s">
        <v>32</v>
      </c>
      <c r="AX256" s="12" t="s">
        <v>76</v>
      </c>
      <c r="AY256" s="153" t="s">
        <v>296</v>
      </c>
    </row>
    <row r="257" spans="2:65" s="12" customFormat="1">
      <c r="B257" s="151"/>
      <c r="D257" s="152" t="s">
        <v>304</v>
      </c>
      <c r="E257" s="153" t="s">
        <v>1</v>
      </c>
      <c r="F257" s="154" t="s">
        <v>444</v>
      </c>
      <c r="H257" s="155">
        <v>20.350000000000001</v>
      </c>
      <c r="I257" s="156"/>
      <c r="L257" s="151"/>
      <c r="M257" s="157"/>
      <c r="T257" s="158"/>
      <c r="AT257" s="153" t="s">
        <v>304</v>
      </c>
      <c r="AU257" s="153" t="s">
        <v>85</v>
      </c>
      <c r="AV257" s="12" t="s">
        <v>85</v>
      </c>
      <c r="AW257" s="12" t="s">
        <v>32</v>
      </c>
      <c r="AX257" s="12" t="s">
        <v>76</v>
      </c>
      <c r="AY257" s="153" t="s">
        <v>296</v>
      </c>
    </row>
    <row r="258" spans="2:65" s="13" customFormat="1">
      <c r="B258" s="159"/>
      <c r="D258" s="152" t="s">
        <v>304</v>
      </c>
      <c r="E258" s="160" t="s">
        <v>1</v>
      </c>
      <c r="F258" s="161" t="s">
        <v>306</v>
      </c>
      <c r="H258" s="162">
        <v>163.041</v>
      </c>
      <c r="I258" s="163"/>
      <c r="L258" s="159"/>
      <c r="M258" s="164"/>
      <c r="T258" s="165"/>
      <c r="AT258" s="160" t="s">
        <v>304</v>
      </c>
      <c r="AU258" s="160" t="s">
        <v>85</v>
      </c>
      <c r="AV258" s="13" t="s">
        <v>94</v>
      </c>
      <c r="AW258" s="13" t="s">
        <v>32</v>
      </c>
      <c r="AX258" s="13" t="s">
        <v>76</v>
      </c>
      <c r="AY258" s="160" t="s">
        <v>296</v>
      </c>
    </row>
    <row r="259" spans="2:65" s="12" customFormat="1">
      <c r="B259" s="151"/>
      <c r="D259" s="152" t="s">
        <v>304</v>
      </c>
      <c r="E259" s="153" t="s">
        <v>1</v>
      </c>
      <c r="F259" s="154" t="s">
        <v>421</v>
      </c>
      <c r="H259" s="155">
        <v>50</v>
      </c>
      <c r="I259" s="156"/>
      <c r="L259" s="151"/>
      <c r="M259" s="157"/>
      <c r="T259" s="158"/>
      <c r="AT259" s="153" t="s">
        <v>304</v>
      </c>
      <c r="AU259" s="153" t="s">
        <v>85</v>
      </c>
      <c r="AV259" s="12" t="s">
        <v>85</v>
      </c>
      <c r="AW259" s="12" t="s">
        <v>32</v>
      </c>
      <c r="AX259" s="12" t="s">
        <v>76</v>
      </c>
      <c r="AY259" s="153" t="s">
        <v>296</v>
      </c>
    </row>
    <row r="260" spans="2:65" s="13" customFormat="1">
      <c r="B260" s="159"/>
      <c r="D260" s="152" t="s">
        <v>304</v>
      </c>
      <c r="E260" s="160" t="s">
        <v>1</v>
      </c>
      <c r="F260" s="161" t="s">
        <v>306</v>
      </c>
      <c r="H260" s="162">
        <v>50</v>
      </c>
      <c r="I260" s="163"/>
      <c r="L260" s="159"/>
      <c r="M260" s="164"/>
      <c r="T260" s="165"/>
      <c r="AT260" s="160" t="s">
        <v>304</v>
      </c>
      <c r="AU260" s="160" t="s">
        <v>85</v>
      </c>
      <c r="AV260" s="13" t="s">
        <v>94</v>
      </c>
      <c r="AW260" s="13" t="s">
        <v>32</v>
      </c>
      <c r="AX260" s="13" t="s">
        <v>76</v>
      </c>
      <c r="AY260" s="160" t="s">
        <v>296</v>
      </c>
    </row>
    <row r="261" spans="2:65" s="14" customFormat="1">
      <c r="B261" s="166"/>
      <c r="D261" s="152" t="s">
        <v>304</v>
      </c>
      <c r="E261" s="167" t="s">
        <v>185</v>
      </c>
      <c r="F261" s="168" t="s">
        <v>308</v>
      </c>
      <c r="H261" s="169">
        <v>250.21700000000001</v>
      </c>
      <c r="I261" s="170"/>
      <c r="L261" s="166"/>
      <c r="M261" s="171"/>
      <c r="T261" s="172"/>
      <c r="AT261" s="167" t="s">
        <v>304</v>
      </c>
      <c r="AU261" s="167" t="s">
        <v>85</v>
      </c>
      <c r="AV261" s="14" t="s">
        <v>107</v>
      </c>
      <c r="AW261" s="14" t="s">
        <v>32</v>
      </c>
      <c r="AX261" s="14" t="s">
        <v>83</v>
      </c>
      <c r="AY261" s="167" t="s">
        <v>296</v>
      </c>
    </row>
    <row r="262" spans="2:65" s="1" customFormat="1" ht="24.2" customHeight="1">
      <c r="B262" s="32"/>
      <c r="C262" s="138" t="s">
        <v>445</v>
      </c>
      <c r="D262" s="138" t="s">
        <v>298</v>
      </c>
      <c r="E262" s="139" t="s">
        <v>446</v>
      </c>
      <c r="F262" s="140" t="s">
        <v>447</v>
      </c>
      <c r="G262" s="141" t="s">
        <v>301</v>
      </c>
      <c r="H262" s="142">
        <v>440</v>
      </c>
      <c r="I262" s="143"/>
      <c r="J262" s="144">
        <f>ROUND(I262*H262,2)</f>
        <v>0</v>
      </c>
      <c r="K262" s="140" t="s">
        <v>302</v>
      </c>
      <c r="L262" s="32"/>
      <c r="M262" s="145" t="s">
        <v>1</v>
      </c>
      <c r="N262" s="146" t="s">
        <v>41</v>
      </c>
      <c r="P262" s="147">
        <f>O262*H262</f>
        <v>0</v>
      </c>
      <c r="Q262" s="147">
        <v>0</v>
      </c>
      <c r="R262" s="147">
        <f>Q262*H262</f>
        <v>0</v>
      </c>
      <c r="S262" s="147">
        <v>0</v>
      </c>
      <c r="T262" s="148">
        <f>S262*H262</f>
        <v>0</v>
      </c>
      <c r="AR262" s="149" t="s">
        <v>107</v>
      </c>
      <c r="AT262" s="149" t="s">
        <v>298</v>
      </c>
      <c r="AU262" s="149" t="s">
        <v>85</v>
      </c>
      <c r="AY262" s="17" t="s">
        <v>296</v>
      </c>
      <c r="BE262" s="150">
        <f>IF(N262="základní",J262,0)</f>
        <v>0</v>
      </c>
      <c r="BF262" s="150">
        <f>IF(N262="snížená",J262,0)</f>
        <v>0</v>
      </c>
      <c r="BG262" s="150">
        <f>IF(N262="zákl. přenesená",J262,0)</f>
        <v>0</v>
      </c>
      <c r="BH262" s="150">
        <f>IF(N262="sníž. přenesená",J262,0)</f>
        <v>0</v>
      </c>
      <c r="BI262" s="150">
        <f>IF(N262="nulová",J262,0)</f>
        <v>0</v>
      </c>
      <c r="BJ262" s="17" t="s">
        <v>83</v>
      </c>
      <c r="BK262" s="150">
        <f>ROUND(I262*H262,2)</f>
        <v>0</v>
      </c>
      <c r="BL262" s="17" t="s">
        <v>107</v>
      </c>
      <c r="BM262" s="149" t="s">
        <v>448</v>
      </c>
    </row>
    <row r="263" spans="2:65" s="12" customFormat="1">
      <c r="B263" s="151"/>
      <c r="D263" s="152" t="s">
        <v>304</v>
      </c>
      <c r="E263" s="153" t="s">
        <v>1</v>
      </c>
      <c r="F263" s="154" t="s">
        <v>449</v>
      </c>
      <c r="H263" s="155">
        <v>440</v>
      </c>
      <c r="I263" s="156"/>
      <c r="L263" s="151"/>
      <c r="M263" s="157"/>
      <c r="T263" s="158"/>
      <c r="AT263" s="153" t="s">
        <v>304</v>
      </c>
      <c r="AU263" s="153" t="s">
        <v>85</v>
      </c>
      <c r="AV263" s="12" t="s">
        <v>85</v>
      </c>
      <c r="AW263" s="12" t="s">
        <v>32</v>
      </c>
      <c r="AX263" s="12" t="s">
        <v>76</v>
      </c>
      <c r="AY263" s="153" t="s">
        <v>296</v>
      </c>
    </row>
    <row r="264" spans="2:65" s="13" customFormat="1">
      <c r="B264" s="159"/>
      <c r="D264" s="152" t="s">
        <v>304</v>
      </c>
      <c r="E264" s="160" t="s">
        <v>1</v>
      </c>
      <c r="F264" s="161" t="s">
        <v>306</v>
      </c>
      <c r="H264" s="162">
        <v>440</v>
      </c>
      <c r="I264" s="163"/>
      <c r="L264" s="159"/>
      <c r="M264" s="164"/>
      <c r="T264" s="165"/>
      <c r="AT264" s="160" t="s">
        <v>304</v>
      </c>
      <c r="AU264" s="160" t="s">
        <v>85</v>
      </c>
      <c r="AV264" s="13" t="s">
        <v>94</v>
      </c>
      <c r="AW264" s="13" t="s">
        <v>32</v>
      </c>
      <c r="AX264" s="13" t="s">
        <v>76</v>
      </c>
      <c r="AY264" s="160" t="s">
        <v>296</v>
      </c>
    </row>
    <row r="265" spans="2:65" s="14" customFormat="1">
      <c r="B265" s="166"/>
      <c r="D265" s="152" t="s">
        <v>304</v>
      </c>
      <c r="E265" s="167" t="s">
        <v>1</v>
      </c>
      <c r="F265" s="168" t="s">
        <v>308</v>
      </c>
      <c r="H265" s="169">
        <v>440</v>
      </c>
      <c r="I265" s="170"/>
      <c r="L265" s="166"/>
      <c r="M265" s="171"/>
      <c r="T265" s="172"/>
      <c r="AT265" s="167" t="s">
        <v>304</v>
      </c>
      <c r="AU265" s="167" t="s">
        <v>85</v>
      </c>
      <c r="AV265" s="14" t="s">
        <v>107</v>
      </c>
      <c r="AW265" s="14" t="s">
        <v>32</v>
      </c>
      <c r="AX265" s="14" t="s">
        <v>83</v>
      </c>
      <c r="AY265" s="167" t="s">
        <v>296</v>
      </c>
    </row>
    <row r="266" spans="2:65" s="11" customFormat="1" ht="22.9" customHeight="1">
      <c r="B266" s="126"/>
      <c r="D266" s="127" t="s">
        <v>75</v>
      </c>
      <c r="E266" s="136" t="s">
        <v>85</v>
      </c>
      <c r="F266" s="136" t="s">
        <v>450</v>
      </c>
      <c r="I266" s="129"/>
      <c r="J266" s="137">
        <f>BK266</f>
        <v>0</v>
      </c>
      <c r="L266" s="126"/>
      <c r="M266" s="131"/>
      <c r="P266" s="132">
        <f>SUM(P267:P408)</f>
        <v>0</v>
      </c>
      <c r="R266" s="132">
        <f>SUM(R267:R408)</f>
        <v>700.12509402999979</v>
      </c>
      <c r="T266" s="133">
        <f>SUM(T267:T408)</f>
        <v>0</v>
      </c>
      <c r="AR266" s="127" t="s">
        <v>83</v>
      </c>
      <c r="AT266" s="134" t="s">
        <v>75</v>
      </c>
      <c r="AU266" s="134" t="s">
        <v>83</v>
      </c>
      <c r="AY266" s="127" t="s">
        <v>296</v>
      </c>
      <c r="BK266" s="135">
        <f>SUM(BK267:BK408)</f>
        <v>0</v>
      </c>
    </row>
    <row r="267" spans="2:65" s="1" customFormat="1" ht="37.9" customHeight="1">
      <c r="B267" s="32"/>
      <c r="C267" s="138" t="s">
        <v>451</v>
      </c>
      <c r="D267" s="138" t="s">
        <v>298</v>
      </c>
      <c r="E267" s="139" t="s">
        <v>452</v>
      </c>
      <c r="F267" s="140" t="s">
        <v>453</v>
      </c>
      <c r="G267" s="141" t="s">
        <v>339</v>
      </c>
      <c r="H267" s="142">
        <v>634.4</v>
      </c>
      <c r="I267" s="143"/>
      <c r="J267" s="144">
        <f>ROUND(I267*H267,2)</f>
        <v>0</v>
      </c>
      <c r="K267" s="140" t="s">
        <v>302</v>
      </c>
      <c r="L267" s="32"/>
      <c r="M267" s="145" t="s">
        <v>1</v>
      </c>
      <c r="N267" s="146" t="s">
        <v>41</v>
      </c>
      <c r="P267" s="147">
        <f>O267*H267</f>
        <v>0</v>
      </c>
      <c r="Q267" s="147">
        <v>5.0000000000000001E-4</v>
      </c>
      <c r="R267" s="147">
        <f>Q267*H267</f>
        <v>0.31719999999999998</v>
      </c>
      <c r="S267" s="147">
        <v>0</v>
      </c>
      <c r="T267" s="148">
        <f>S267*H267</f>
        <v>0</v>
      </c>
      <c r="AR267" s="149" t="s">
        <v>107</v>
      </c>
      <c r="AT267" s="149" t="s">
        <v>298</v>
      </c>
      <c r="AU267" s="149" t="s">
        <v>85</v>
      </c>
      <c r="AY267" s="17" t="s">
        <v>296</v>
      </c>
      <c r="BE267" s="150">
        <f>IF(N267="základní",J267,0)</f>
        <v>0</v>
      </c>
      <c r="BF267" s="150">
        <f>IF(N267="snížená",J267,0)</f>
        <v>0</v>
      </c>
      <c r="BG267" s="150">
        <f>IF(N267="zákl. přenesená",J267,0)</f>
        <v>0</v>
      </c>
      <c r="BH267" s="150">
        <f>IF(N267="sníž. přenesená",J267,0)</f>
        <v>0</v>
      </c>
      <c r="BI267" s="150">
        <f>IF(N267="nulová",J267,0)</f>
        <v>0</v>
      </c>
      <c r="BJ267" s="17" t="s">
        <v>83</v>
      </c>
      <c r="BK267" s="150">
        <f>ROUND(I267*H267,2)</f>
        <v>0</v>
      </c>
      <c r="BL267" s="17" t="s">
        <v>107</v>
      </c>
      <c r="BM267" s="149" t="s">
        <v>454</v>
      </c>
    </row>
    <row r="268" spans="2:65" s="12" customFormat="1">
      <c r="B268" s="151"/>
      <c r="D268" s="152" t="s">
        <v>304</v>
      </c>
      <c r="E268" s="153" t="s">
        <v>1</v>
      </c>
      <c r="F268" s="154" t="s">
        <v>455</v>
      </c>
      <c r="H268" s="155">
        <v>600</v>
      </c>
      <c r="I268" s="156"/>
      <c r="L268" s="151"/>
      <c r="M268" s="157"/>
      <c r="T268" s="158"/>
      <c r="AT268" s="153" t="s">
        <v>304</v>
      </c>
      <c r="AU268" s="153" t="s">
        <v>85</v>
      </c>
      <c r="AV268" s="12" t="s">
        <v>85</v>
      </c>
      <c r="AW268" s="12" t="s">
        <v>32</v>
      </c>
      <c r="AX268" s="12" t="s">
        <v>76</v>
      </c>
      <c r="AY268" s="153" t="s">
        <v>296</v>
      </c>
    </row>
    <row r="269" spans="2:65" s="12" customFormat="1">
      <c r="B269" s="151"/>
      <c r="D269" s="152" t="s">
        <v>304</v>
      </c>
      <c r="E269" s="153" t="s">
        <v>1</v>
      </c>
      <c r="F269" s="154" t="s">
        <v>456</v>
      </c>
      <c r="H269" s="155">
        <v>34.4</v>
      </c>
      <c r="I269" s="156"/>
      <c r="L269" s="151"/>
      <c r="M269" s="157"/>
      <c r="T269" s="158"/>
      <c r="AT269" s="153" t="s">
        <v>304</v>
      </c>
      <c r="AU269" s="153" t="s">
        <v>85</v>
      </c>
      <c r="AV269" s="12" t="s">
        <v>85</v>
      </c>
      <c r="AW269" s="12" t="s">
        <v>32</v>
      </c>
      <c r="AX269" s="12" t="s">
        <v>76</v>
      </c>
      <c r="AY269" s="153" t="s">
        <v>296</v>
      </c>
    </row>
    <row r="270" spans="2:65" s="13" customFormat="1">
      <c r="B270" s="159"/>
      <c r="D270" s="152" t="s">
        <v>304</v>
      </c>
      <c r="E270" s="160" t="s">
        <v>1</v>
      </c>
      <c r="F270" s="161" t="s">
        <v>306</v>
      </c>
      <c r="H270" s="162">
        <v>634.4</v>
      </c>
      <c r="I270" s="163"/>
      <c r="L270" s="159"/>
      <c r="M270" s="164"/>
      <c r="T270" s="165"/>
      <c r="AT270" s="160" t="s">
        <v>304</v>
      </c>
      <c r="AU270" s="160" t="s">
        <v>85</v>
      </c>
      <c r="AV270" s="13" t="s">
        <v>94</v>
      </c>
      <c r="AW270" s="13" t="s">
        <v>32</v>
      </c>
      <c r="AX270" s="13" t="s">
        <v>76</v>
      </c>
      <c r="AY270" s="160" t="s">
        <v>296</v>
      </c>
    </row>
    <row r="271" spans="2:65" s="14" customFormat="1">
      <c r="B271" s="166"/>
      <c r="D271" s="152" t="s">
        <v>304</v>
      </c>
      <c r="E271" s="167" t="s">
        <v>1</v>
      </c>
      <c r="F271" s="168" t="s">
        <v>308</v>
      </c>
      <c r="H271" s="169">
        <v>634.4</v>
      </c>
      <c r="I271" s="170"/>
      <c r="L271" s="166"/>
      <c r="M271" s="171"/>
      <c r="T271" s="172"/>
      <c r="AT271" s="167" t="s">
        <v>304</v>
      </c>
      <c r="AU271" s="167" t="s">
        <v>85</v>
      </c>
      <c r="AV271" s="14" t="s">
        <v>107</v>
      </c>
      <c r="AW271" s="14" t="s">
        <v>32</v>
      </c>
      <c r="AX271" s="14" t="s">
        <v>83</v>
      </c>
      <c r="AY271" s="167" t="s">
        <v>296</v>
      </c>
    </row>
    <row r="272" spans="2:65" s="1" customFormat="1" ht="37.9" customHeight="1">
      <c r="B272" s="32"/>
      <c r="C272" s="138" t="s">
        <v>457</v>
      </c>
      <c r="D272" s="138" t="s">
        <v>298</v>
      </c>
      <c r="E272" s="139" t="s">
        <v>458</v>
      </c>
      <c r="F272" s="140" t="s">
        <v>459</v>
      </c>
      <c r="G272" s="141" t="s">
        <v>339</v>
      </c>
      <c r="H272" s="142">
        <v>36.299999999999997</v>
      </c>
      <c r="I272" s="143"/>
      <c r="J272" s="144">
        <f>ROUND(I272*H272,2)</f>
        <v>0</v>
      </c>
      <c r="K272" s="140" t="s">
        <v>302</v>
      </c>
      <c r="L272" s="32"/>
      <c r="M272" s="145" t="s">
        <v>1</v>
      </c>
      <c r="N272" s="146" t="s">
        <v>41</v>
      </c>
      <c r="P272" s="147">
        <f>O272*H272</f>
        <v>0</v>
      </c>
      <c r="Q272" s="147">
        <v>1.6299999999999999E-3</v>
      </c>
      <c r="R272" s="147">
        <f>Q272*H272</f>
        <v>5.9168999999999992E-2</v>
      </c>
      <c r="S272" s="147">
        <v>0</v>
      </c>
      <c r="T272" s="148">
        <f>S272*H272</f>
        <v>0</v>
      </c>
      <c r="AR272" s="149" t="s">
        <v>107</v>
      </c>
      <c r="AT272" s="149" t="s">
        <v>298</v>
      </c>
      <c r="AU272" s="149" t="s">
        <v>85</v>
      </c>
      <c r="AY272" s="17" t="s">
        <v>296</v>
      </c>
      <c r="BE272" s="150">
        <f>IF(N272="základní",J272,0)</f>
        <v>0</v>
      </c>
      <c r="BF272" s="150">
        <f>IF(N272="snížená",J272,0)</f>
        <v>0</v>
      </c>
      <c r="BG272" s="150">
        <f>IF(N272="zákl. přenesená",J272,0)</f>
        <v>0</v>
      </c>
      <c r="BH272" s="150">
        <f>IF(N272="sníž. přenesená",J272,0)</f>
        <v>0</v>
      </c>
      <c r="BI272" s="150">
        <f>IF(N272="nulová",J272,0)</f>
        <v>0</v>
      </c>
      <c r="BJ272" s="17" t="s">
        <v>83</v>
      </c>
      <c r="BK272" s="150">
        <f>ROUND(I272*H272,2)</f>
        <v>0</v>
      </c>
      <c r="BL272" s="17" t="s">
        <v>107</v>
      </c>
      <c r="BM272" s="149" t="s">
        <v>460</v>
      </c>
    </row>
    <row r="273" spans="2:65" s="12" customFormat="1">
      <c r="B273" s="151"/>
      <c r="D273" s="152" t="s">
        <v>304</v>
      </c>
      <c r="E273" s="153" t="s">
        <v>1</v>
      </c>
      <c r="F273" s="154" t="s">
        <v>461</v>
      </c>
      <c r="H273" s="155">
        <v>36.299999999999997</v>
      </c>
      <c r="I273" s="156"/>
      <c r="L273" s="151"/>
      <c r="M273" s="157"/>
      <c r="T273" s="158"/>
      <c r="AT273" s="153" t="s">
        <v>304</v>
      </c>
      <c r="AU273" s="153" t="s">
        <v>85</v>
      </c>
      <c r="AV273" s="12" t="s">
        <v>85</v>
      </c>
      <c r="AW273" s="12" t="s">
        <v>32</v>
      </c>
      <c r="AX273" s="12" t="s">
        <v>76</v>
      </c>
      <c r="AY273" s="153" t="s">
        <v>296</v>
      </c>
    </row>
    <row r="274" spans="2:65" s="13" customFormat="1">
      <c r="B274" s="159"/>
      <c r="D274" s="152" t="s">
        <v>304</v>
      </c>
      <c r="E274" s="160" t="s">
        <v>1</v>
      </c>
      <c r="F274" s="161" t="s">
        <v>306</v>
      </c>
      <c r="H274" s="162">
        <v>36.299999999999997</v>
      </c>
      <c r="I274" s="163"/>
      <c r="L274" s="159"/>
      <c r="M274" s="164"/>
      <c r="T274" s="165"/>
      <c r="AT274" s="160" t="s">
        <v>304</v>
      </c>
      <c r="AU274" s="160" t="s">
        <v>85</v>
      </c>
      <c r="AV274" s="13" t="s">
        <v>94</v>
      </c>
      <c r="AW274" s="13" t="s">
        <v>32</v>
      </c>
      <c r="AX274" s="13" t="s">
        <v>76</v>
      </c>
      <c r="AY274" s="160" t="s">
        <v>296</v>
      </c>
    </row>
    <row r="275" spans="2:65" s="14" customFormat="1">
      <c r="B275" s="166"/>
      <c r="D275" s="152" t="s">
        <v>304</v>
      </c>
      <c r="E275" s="167" t="s">
        <v>1</v>
      </c>
      <c r="F275" s="168" t="s">
        <v>308</v>
      </c>
      <c r="H275" s="169">
        <v>36.299999999999997</v>
      </c>
      <c r="I275" s="170"/>
      <c r="L275" s="166"/>
      <c r="M275" s="171"/>
      <c r="T275" s="172"/>
      <c r="AT275" s="167" t="s">
        <v>304</v>
      </c>
      <c r="AU275" s="167" t="s">
        <v>85</v>
      </c>
      <c r="AV275" s="14" t="s">
        <v>107</v>
      </c>
      <c r="AW275" s="14" t="s">
        <v>32</v>
      </c>
      <c r="AX275" s="14" t="s">
        <v>83</v>
      </c>
      <c r="AY275" s="167" t="s">
        <v>296</v>
      </c>
    </row>
    <row r="276" spans="2:65" s="1" customFormat="1" ht="24.2" customHeight="1">
      <c r="B276" s="32"/>
      <c r="C276" s="138" t="s">
        <v>462</v>
      </c>
      <c r="D276" s="138" t="s">
        <v>298</v>
      </c>
      <c r="E276" s="139" t="s">
        <v>463</v>
      </c>
      <c r="F276" s="140" t="s">
        <v>464</v>
      </c>
      <c r="G276" s="141" t="s">
        <v>339</v>
      </c>
      <c r="H276" s="142">
        <v>15</v>
      </c>
      <c r="I276" s="143"/>
      <c r="J276" s="144">
        <f>ROUND(I276*H276,2)</f>
        <v>0</v>
      </c>
      <c r="K276" s="140" t="s">
        <v>302</v>
      </c>
      <c r="L276" s="32"/>
      <c r="M276" s="145" t="s">
        <v>1</v>
      </c>
      <c r="N276" s="146" t="s">
        <v>41</v>
      </c>
      <c r="P276" s="147">
        <f>O276*H276</f>
        <v>0</v>
      </c>
      <c r="Q276" s="147">
        <v>2.1900000000000001E-3</v>
      </c>
      <c r="R276" s="147">
        <f>Q276*H276</f>
        <v>3.2850000000000004E-2</v>
      </c>
      <c r="S276" s="147">
        <v>0</v>
      </c>
      <c r="T276" s="148">
        <f>S276*H276</f>
        <v>0</v>
      </c>
      <c r="AR276" s="149" t="s">
        <v>107</v>
      </c>
      <c r="AT276" s="149" t="s">
        <v>298</v>
      </c>
      <c r="AU276" s="149" t="s">
        <v>85</v>
      </c>
      <c r="AY276" s="17" t="s">
        <v>296</v>
      </c>
      <c r="BE276" s="150">
        <f>IF(N276="základní",J276,0)</f>
        <v>0</v>
      </c>
      <c r="BF276" s="150">
        <f>IF(N276="snížená",J276,0)</f>
        <v>0</v>
      </c>
      <c r="BG276" s="150">
        <f>IF(N276="zákl. přenesená",J276,0)</f>
        <v>0</v>
      </c>
      <c r="BH276" s="150">
        <f>IF(N276="sníž. přenesená",J276,0)</f>
        <v>0</v>
      </c>
      <c r="BI276" s="150">
        <f>IF(N276="nulová",J276,0)</f>
        <v>0</v>
      </c>
      <c r="BJ276" s="17" t="s">
        <v>83</v>
      </c>
      <c r="BK276" s="150">
        <f>ROUND(I276*H276,2)</f>
        <v>0</v>
      </c>
      <c r="BL276" s="17" t="s">
        <v>107</v>
      </c>
      <c r="BM276" s="149" t="s">
        <v>465</v>
      </c>
    </row>
    <row r="277" spans="2:65" s="12" customFormat="1">
      <c r="B277" s="151"/>
      <c r="D277" s="152" t="s">
        <v>304</v>
      </c>
      <c r="E277" s="153" t="s">
        <v>1</v>
      </c>
      <c r="F277" s="154" t="s">
        <v>385</v>
      </c>
      <c r="H277" s="155">
        <v>15</v>
      </c>
      <c r="I277" s="156"/>
      <c r="L277" s="151"/>
      <c r="M277" s="157"/>
      <c r="T277" s="158"/>
      <c r="AT277" s="153" t="s">
        <v>304</v>
      </c>
      <c r="AU277" s="153" t="s">
        <v>85</v>
      </c>
      <c r="AV277" s="12" t="s">
        <v>85</v>
      </c>
      <c r="AW277" s="12" t="s">
        <v>32</v>
      </c>
      <c r="AX277" s="12" t="s">
        <v>76</v>
      </c>
      <c r="AY277" s="153" t="s">
        <v>296</v>
      </c>
    </row>
    <row r="278" spans="2:65" s="13" customFormat="1">
      <c r="B278" s="159"/>
      <c r="D278" s="152" t="s">
        <v>304</v>
      </c>
      <c r="E278" s="160" t="s">
        <v>1</v>
      </c>
      <c r="F278" s="161" t="s">
        <v>306</v>
      </c>
      <c r="H278" s="162">
        <v>15</v>
      </c>
      <c r="I278" s="163"/>
      <c r="L278" s="159"/>
      <c r="M278" s="164"/>
      <c r="T278" s="165"/>
      <c r="AT278" s="160" t="s">
        <v>304</v>
      </c>
      <c r="AU278" s="160" t="s">
        <v>85</v>
      </c>
      <c r="AV278" s="13" t="s">
        <v>94</v>
      </c>
      <c r="AW278" s="13" t="s">
        <v>32</v>
      </c>
      <c r="AX278" s="13" t="s">
        <v>76</v>
      </c>
      <c r="AY278" s="160" t="s">
        <v>296</v>
      </c>
    </row>
    <row r="279" spans="2:65" s="14" customFormat="1">
      <c r="B279" s="166"/>
      <c r="D279" s="152" t="s">
        <v>304</v>
      </c>
      <c r="E279" s="167" t="s">
        <v>1</v>
      </c>
      <c r="F279" s="168" t="s">
        <v>308</v>
      </c>
      <c r="H279" s="169">
        <v>15</v>
      </c>
      <c r="I279" s="170"/>
      <c r="L279" s="166"/>
      <c r="M279" s="171"/>
      <c r="T279" s="172"/>
      <c r="AT279" s="167" t="s">
        <v>304</v>
      </c>
      <c r="AU279" s="167" t="s">
        <v>85</v>
      </c>
      <c r="AV279" s="14" t="s">
        <v>107</v>
      </c>
      <c r="AW279" s="14" t="s">
        <v>32</v>
      </c>
      <c r="AX279" s="14" t="s">
        <v>83</v>
      </c>
      <c r="AY279" s="167" t="s">
        <v>296</v>
      </c>
    </row>
    <row r="280" spans="2:65" s="1" customFormat="1" ht="24.2" customHeight="1">
      <c r="B280" s="32"/>
      <c r="C280" s="138" t="s">
        <v>466</v>
      </c>
      <c r="D280" s="138" t="s">
        <v>298</v>
      </c>
      <c r="E280" s="139" t="s">
        <v>467</v>
      </c>
      <c r="F280" s="140" t="s">
        <v>468</v>
      </c>
      <c r="G280" s="141" t="s">
        <v>339</v>
      </c>
      <c r="H280" s="142">
        <v>80</v>
      </c>
      <c r="I280" s="143"/>
      <c r="J280" s="144">
        <f>ROUND(I280*H280,2)</f>
        <v>0</v>
      </c>
      <c r="K280" s="140" t="s">
        <v>302</v>
      </c>
      <c r="L280" s="32"/>
      <c r="M280" s="145" t="s">
        <v>1</v>
      </c>
      <c r="N280" s="146" t="s">
        <v>41</v>
      </c>
      <c r="P280" s="147">
        <f>O280*H280</f>
        <v>0</v>
      </c>
      <c r="Q280" s="147">
        <v>1.6000000000000001E-4</v>
      </c>
      <c r="R280" s="147">
        <f>Q280*H280</f>
        <v>1.2800000000000001E-2</v>
      </c>
      <c r="S280" s="147">
        <v>0</v>
      </c>
      <c r="T280" s="148">
        <f>S280*H280</f>
        <v>0</v>
      </c>
      <c r="AR280" s="149" t="s">
        <v>107</v>
      </c>
      <c r="AT280" s="149" t="s">
        <v>298</v>
      </c>
      <c r="AU280" s="149" t="s">
        <v>85</v>
      </c>
      <c r="AY280" s="17" t="s">
        <v>296</v>
      </c>
      <c r="BE280" s="150">
        <f>IF(N280="základní",J280,0)</f>
        <v>0</v>
      </c>
      <c r="BF280" s="150">
        <f>IF(N280="snížená",J280,0)</f>
        <v>0</v>
      </c>
      <c r="BG280" s="150">
        <f>IF(N280="zákl. přenesená",J280,0)</f>
        <v>0</v>
      </c>
      <c r="BH280" s="150">
        <f>IF(N280="sníž. přenesená",J280,0)</f>
        <v>0</v>
      </c>
      <c r="BI280" s="150">
        <f>IF(N280="nulová",J280,0)</f>
        <v>0</v>
      </c>
      <c r="BJ280" s="17" t="s">
        <v>83</v>
      </c>
      <c r="BK280" s="150">
        <f>ROUND(I280*H280,2)</f>
        <v>0</v>
      </c>
      <c r="BL280" s="17" t="s">
        <v>107</v>
      </c>
      <c r="BM280" s="149" t="s">
        <v>469</v>
      </c>
    </row>
    <row r="281" spans="2:65" s="12" customFormat="1">
      <c r="B281" s="151"/>
      <c r="D281" s="152" t="s">
        <v>304</v>
      </c>
      <c r="E281" s="153" t="s">
        <v>1</v>
      </c>
      <c r="F281" s="154" t="s">
        <v>369</v>
      </c>
      <c r="H281" s="155">
        <v>80</v>
      </c>
      <c r="I281" s="156"/>
      <c r="L281" s="151"/>
      <c r="M281" s="157"/>
      <c r="T281" s="158"/>
      <c r="AT281" s="153" t="s">
        <v>304</v>
      </c>
      <c r="AU281" s="153" t="s">
        <v>85</v>
      </c>
      <c r="AV281" s="12" t="s">
        <v>85</v>
      </c>
      <c r="AW281" s="12" t="s">
        <v>32</v>
      </c>
      <c r="AX281" s="12" t="s">
        <v>76</v>
      </c>
      <c r="AY281" s="153" t="s">
        <v>296</v>
      </c>
    </row>
    <row r="282" spans="2:65" s="13" customFormat="1">
      <c r="B282" s="159"/>
      <c r="D282" s="152" t="s">
        <v>304</v>
      </c>
      <c r="E282" s="160" t="s">
        <v>1</v>
      </c>
      <c r="F282" s="161" t="s">
        <v>306</v>
      </c>
      <c r="H282" s="162">
        <v>80</v>
      </c>
      <c r="I282" s="163"/>
      <c r="L282" s="159"/>
      <c r="M282" s="164"/>
      <c r="T282" s="165"/>
      <c r="AT282" s="160" t="s">
        <v>304</v>
      </c>
      <c r="AU282" s="160" t="s">
        <v>85</v>
      </c>
      <c r="AV282" s="13" t="s">
        <v>94</v>
      </c>
      <c r="AW282" s="13" t="s">
        <v>32</v>
      </c>
      <c r="AX282" s="13" t="s">
        <v>76</v>
      </c>
      <c r="AY282" s="160" t="s">
        <v>296</v>
      </c>
    </row>
    <row r="283" spans="2:65" s="14" customFormat="1">
      <c r="B283" s="166"/>
      <c r="D283" s="152" t="s">
        <v>304</v>
      </c>
      <c r="E283" s="167" t="s">
        <v>199</v>
      </c>
      <c r="F283" s="168" t="s">
        <v>308</v>
      </c>
      <c r="H283" s="169">
        <v>80</v>
      </c>
      <c r="I283" s="170"/>
      <c r="L283" s="166"/>
      <c r="M283" s="171"/>
      <c r="T283" s="172"/>
      <c r="AT283" s="167" t="s">
        <v>304</v>
      </c>
      <c r="AU283" s="167" t="s">
        <v>85</v>
      </c>
      <c r="AV283" s="14" t="s">
        <v>107</v>
      </c>
      <c r="AW283" s="14" t="s">
        <v>32</v>
      </c>
      <c r="AX283" s="14" t="s">
        <v>83</v>
      </c>
      <c r="AY283" s="167" t="s">
        <v>296</v>
      </c>
    </row>
    <row r="284" spans="2:65" s="1" customFormat="1" ht="24.2" customHeight="1">
      <c r="B284" s="32"/>
      <c r="C284" s="138" t="s">
        <v>470</v>
      </c>
      <c r="D284" s="138" t="s">
        <v>298</v>
      </c>
      <c r="E284" s="139" t="s">
        <v>471</v>
      </c>
      <c r="F284" s="140" t="s">
        <v>472</v>
      </c>
      <c r="G284" s="141" t="s">
        <v>339</v>
      </c>
      <c r="H284" s="142">
        <v>360</v>
      </c>
      <c r="I284" s="143"/>
      <c r="J284" s="144">
        <f>ROUND(I284*H284,2)</f>
        <v>0</v>
      </c>
      <c r="K284" s="140" t="s">
        <v>302</v>
      </c>
      <c r="L284" s="32"/>
      <c r="M284" s="145" t="s">
        <v>1</v>
      </c>
      <c r="N284" s="146" t="s">
        <v>41</v>
      </c>
      <c r="P284" s="147">
        <f>O284*H284</f>
        <v>0</v>
      </c>
      <c r="Q284" s="147">
        <v>2.7999999999999998E-4</v>
      </c>
      <c r="R284" s="147">
        <f>Q284*H284</f>
        <v>0.10079999999999999</v>
      </c>
      <c r="S284" s="147">
        <v>0</v>
      </c>
      <c r="T284" s="148">
        <f>S284*H284</f>
        <v>0</v>
      </c>
      <c r="AR284" s="149" t="s">
        <v>107</v>
      </c>
      <c r="AT284" s="149" t="s">
        <v>298</v>
      </c>
      <c r="AU284" s="149" t="s">
        <v>85</v>
      </c>
      <c r="AY284" s="17" t="s">
        <v>296</v>
      </c>
      <c r="BE284" s="150">
        <f>IF(N284="základní",J284,0)</f>
        <v>0</v>
      </c>
      <c r="BF284" s="150">
        <f>IF(N284="snížená",J284,0)</f>
        <v>0</v>
      </c>
      <c r="BG284" s="150">
        <f>IF(N284="zákl. přenesená",J284,0)</f>
        <v>0</v>
      </c>
      <c r="BH284" s="150">
        <f>IF(N284="sníž. přenesená",J284,0)</f>
        <v>0</v>
      </c>
      <c r="BI284" s="150">
        <f>IF(N284="nulová",J284,0)</f>
        <v>0</v>
      </c>
      <c r="BJ284" s="17" t="s">
        <v>83</v>
      </c>
      <c r="BK284" s="150">
        <f>ROUND(I284*H284,2)</f>
        <v>0</v>
      </c>
      <c r="BL284" s="17" t="s">
        <v>107</v>
      </c>
      <c r="BM284" s="149" t="s">
        <v>473</v>
      </c>
    </row>
    <row r="285" spans="2:65" s="12" customFormat="1">
      <c r="B285" s="151"/>
      <c r="D285" s="152" t="s">
        <v>304</v>
      </c>
      <c r="E285" s="153" t="s">
        <v>1</v>
      </c>
      <c r="F285" s="154" t="s">
        <v>198</v>
      </c>
      <c r="H285" s="155">
        <v>360</v>
      </c>
      <c r="I285" s="156"/>
      <c r="L285" s="151"/>
      <c r="M285" s="157"/>
      <c r="T285" s="158"/>
      <c r="AT285" s="153" t="s">
        <v>304</v>
      </c>
      <c r="AU285" s="153" t="s">
        <v>85</v>
      </c>
      <c r="AV285" s="12" t="s">
        <v>85</v>
      </c>
      <c r="AW285" s="12" t="s">
        <v>32</v>
      </c>
      <c r="AX285" s="12" t="s">
        <v>76</v>
      </c>
      <c r="AY285" s="153" t="s">
        <v>296</v>
      </c>
    </row>
    <row r="286" spans="2:65" s="13" customFormat="1">
      <c r="B286" s="159"/>
      <c r="D286" s="152" t="s">
        <v>304</v>
      </c>
      <c r="E286" s="160" t="s">
        <v>1</v>
      </c>
      <c r="F286" s="161" t="s">
        <v>306</v>
      </c>
      <c r="H286" s="162">
        <v>360</v>
      </c>
      <c r="I286" s="163"/>
      <c r="L286" s="159"/>
      <c r="M286" s="164"/>
      <c r="T286" s="165"/>
      <c r="AT286" s="160" t="s">
        <v>304</v>
      </c>
      <c r="AU286" s="160" t="s">
        <v>85</v>
      </c>
      <c r="AV286" s="13" t="s">
        <v>94</v>
      </c>
      <c r="AW286" s="13" t="s">
        <v>32</v>
      </c>
      <c r="AX286" s="13" t="s">
        <v>76</v>
      </c>
      <c r="AY286" s="160" t="s">
        <v>296</v>
      </c>
    </row>
    <row r="287" spans="2:65" s="14" customFormat="1">
      <c r="B287" s="166"/>
      <c r="D287" s="152" t="s">
        <v>304</v>
      </c>
      <c r="E287" s="167" t="s">
        <v>197</v>
      </c>
      <c r="F287" s="168" t="s">
        <v>308</v>
      </c>
      <c r="H287" s="169">
        <v>360</v>
      </c>
      <c r="I287" s="170"/>
      <c r="L287" s="166"/>
      <c r="M287" s="171"/>
      <c r="T287" s="172"/>
      <c r="AT287" s="167" t="s">
        <v>304</v>
      </c>
      <c r="AU287" s="167" t="s">
        <v>85</v>
      </c>
      <c r="AV287" s="14" t="s">
        <v>107</v>
      </c>
      <c r="AW287" s="14" t="s">
        <v>32</v>
      </c>
      <c r="AX287" s="14" t="s">
        <v>83</v>
      </c>
      <c r="AY287" s="167" t="s">
        <v>296</v>
      </c>
    </row>
    <row r="288" spans="2:65" s="1" customFormat="1" ht="37.9" customHeight="1">
      <c r="B288" s="32"/>
      <c r="C288" s="138" t="s">
        <v>474</v>
      </c>
      <c r="D288" s="138" t="s">
        <v>298</v>
      </c>
      <c r="E288" s="139" t="s">
        <v>475</v>
      </c>
      <c r="F288" s="140" t="s">
        <v>476</v>
      </c>
      <c r="G288" s="141" t="s">
        <v>339</v>
      </c>
      <c r="H288" s="142">
        <v>155.25</v>
      </c>
      <c r="I288" s="143"/>
      <c r="J288" s="144">
        <f>ROUND(I288*H288,2)</f>
        <v>0</v>
      </c>
      <c r="K288" s="140" t="s">
        <v>302</v>
      </c>
      <c r="L288" s="32"/>
      <c r="M288" s="145" t="s">
        <v>1</v>
      </c>
      <c r="N288" s="146" t="s">
        <v>41</v>
      </c>
      <c r="P288" s="147">
        <f>O288*H288</f>
        <v>0</v>
      </c>
      <c r="Q288" s="147">
        <v>0</v>
      </c>
      <c r="R288" s="147">
        <f>Q288*H288</f>
        <v>0</v>
      </c>
      <c r="S288" s="147">
        <v>0</v>
      </c>
      <c r="T288" s="148">
        <f>S288*H288</f>
        <v>0</v>
      </c>
      <c r="AR288" s="149" t="s">
        <v>107</v>
      </c>
      <c r="AT288" s="149" t="s">
        <v>298</v>
      </c>
      <c r="AU288" s="149" t="s">
        <v>85</v>
      </c>
      <c r="AY288" s="17" t="s">
        <v>296</v>
      </c>
      <c r="BE288" s="150">
        <f>IF(N288="základní",J288,0)</f>
        <v>0</v>
      </c>
      <c r="BF288" s="150">
        <f>IF(N288="snížená",J288,0)</f>
        <v>0</v>
      </c>
      <c r="BG288" s="150">
        <f>IF(N288="zákl. přenesená",J288,0)</f>
        <v>0</v>
      </c>
      <c r="BH288" s="150">
        <f>IF(N288="sníž. přenesená",J288,0)</f>
        <v>0</v>
      </c>
      <c r="BI288" s="150">
        <f>IF(N288="nulová",J288,0)</f>
        <v>0</v>
      </c>
      <c r="BJ288" s="17" t="s">
        <v>83</v>
      </c>
      <c r="BK288" s="150">
        <f>ROUND(I288*H288,2)</f>
        <v>0</v>
      </c>
      <c r="BL288" s="17" t="s">
        <v>107</v>
      </c>
      <c r="BM288" s="149" t="s">
        <v>477</v>
      </c>
    </row>
    <row r="289" spans="2:65" s="12" customFormat="1">
      <c r="B289" s="151"/>
      <c r="D289" s="152" t="s">
        <v>304</v>
      </c>
      <c r="E289" s="153" t="s">
        <v>1</v>
      </c>
      <c r="F289" s="154" t="s">
        <v>478</v>
      </c>
      <c r="H289" s="155">
        <v>155.25</v>
      </c>
      <c r="I289" s="156"/>
      <c r="L289" s="151"/>
      <c r="M289" s="157"/>
      <c r="T289" s="158"/>
      <c r="AT289" s="153" t="s">
        <v>304</v>
      </c>
      <c r="AU289" s="153" t="s">
        <v>85</v>
      </c>
      <c r="AV289" s="12" t="s">
        <v>85</v>
      </c>
      <c r="AW289" s="12" t="s">
        <v>32</v>
      </c>
      <c r="AX289" s="12" t="s">
        <v>76</v>
      </c>
      <c r="AY289" s="153" t="s">
        <v>296</v>
      </c>
    </row>
    <row r="290" spans="2:65" s="13" customFormat="1">
      <c r="B290" s="159"/>
      <c r="D290" s="152" t="s">
        <v>304</v>
      </c>
      <c r="E290" s="160" t="s">
        <v>1</v>
      </c>
      <c r="F290" s="161" t="s">
        <v>306</v>
      </c>
      <c r="H290" s="162">
        <v>155.25</v>
      </c>
      <c r="I290" s="163"/>
      <c r="L290" s="159"/>
      <c r="M290" s="164"/>
      <c r="T290" s="165"/>
      <c r="AT290" s="160" t="s">
        <v>304</v>
      </c>
      <c r="AU290" s="160" t="s">
        <v>85</v>
      </c>
      <c r="AV290" s="13" t="s">
        <v>94</v>
      </c>
      <c r="AW290" s="13" t="s">
        <v>32</v>
      </c>
      <c r="AX290" s="13" t="s">
        <v>76</v>
      </c>
      <c r="AY290" s="160" t="s">
        <v>296</v>
      </c>
    </row>
    <row r="291" spans="2:65" s="14" customFormat="1">
      <c r="B291" s="166"/>
      <c r="D291" s="152" t="s">
        <v>304</v>
      </c>
      <c r="E291" s="167" t="s">
        <v>1</v>
      </c>
      <c r="F291" s="168" t="s">
        <v>308</v>
      </c>
      <c r="H291" s="169">
        <v>155.25</v>
      </c>
      <c r="I291" s="170"/>
      <c r="L291" s="166"/>
      <c r="M291" s="171"/>
      <c r="T291" s="172"/>
      <c r="AT291" s="167" t="s">
        <v>304</v>
      </c>
      <c r="AU291" s="167" t="s">
        <v>85</v>
      </c>
      <c r="AV291" s="14" t="s">
        <v>107</v>
      </c>
      <c r="AW291" s="14" t="s">
        <v>32</v>
      </c>
      <c r="AX291" s="14" t="s">
        <v>83</v>
      </c>
      <c r="AY291" s="167" t="s">
        <v>296</v>
      </c>
    </row>
    <row r="292" spans="2:65" s="1" customFormat="1" ht="16.5" customHeight="1">
      <c r="B292" s="32"/>
      <c r="C292" s="173" t="s">
        <v>479</v>
      </c>
      <c r="D292" s="173" t="s">
        <v>343</v>
      </c>
      <c r="E292" s="174" t="s">
        <v>480</v>
      </c>
      <c r="F292" s="175" t="s">
        <v>481</v>
      </c>
      <c r="G292" s="176" t="s">
        <v>311</v>
      </c>
      <c r="H292" s="177">
        <v>4.875</v>
      </c>
      <c r="I292" s="178"/>
      <c r="J292" s="179">
        <f>ROUND(I292*H292,2)</f>
        <v>0</v>
      </c>
      <c r="K292" s="175" t="s">
        <v>302</v>
      </c>
      <c r="L292" s="180"/>
      <c r="M292" s="181" t="s">
        <v>1</v>
      </c>
      <c r="N292" s="182" t="s">
        <v>41</v>
      </c>
      <c r="P292" s="147">
        <f>O292*H292</f>
        <v>0</v>
      </c>
      <c r="Q292" s="147">
        <v>2.4289999999999998</v>
      </c>
      <c r="R292" s="147">
        <f>Q292*H292</f>
        <v>11.841374999999999</v>
      </c>
      <c r="S292" s="147">
        <v>0</v>
      </c>
      <c r="T292" s="148">
        <f>S292*H292</f>
        <v>0</v>
      </c>
      <c r="AR292" s="149" t="s">
        <v>347</v>
      </c>
      <c r="AT292" s="149" t="s">
        <v>343</v>
      </c>
      <c r="AU292" s="149" t="s">
        <v>85</v>
      </c>
      <c r="AY292" s="17" t="s">
        <v>296</v>
      </c>
      <c r="BE292" s="150">
        <f>IF(N292="základní",J292,0)</f>
        <v>0</v>
      </c>
      <c r="BF292" s="150">
        <f>IF(N292="snížená",J292,0)</f>
        <v>0</v>
      </c>
      <c r="BG292" s="150">
        <f>IF(N292="zákl. přenesená",J292,0)</f>
        <v>0</v>
      </c>
      <c r="BH292" s="150">
        <f>IF(N292="sníž. přenesená",J292,0)</f>
        <v>0</v>
      </c>
      <c r="BI292" s="150">
        <f>IF(N292="nulová",J292,0)</f>
        <v>0</v>
      </c>
      <c r="BJ292" s="17" t="s">
        <v>83</v>
      </c>
      <c r="BK292" s="150">
        <f>ROUND(I292*H292,2)</f>
        <v>0</v>
      </c>
      <c r="BL292" s="17" t="s">
        <v>107</v>
      </c>
      <c r="BM292" s="149" t="s">
        <v>482</v>
      </c>
    </row>
    <row r="293" spans="2:65" s="12" customFormat="1">
      <c r="B293" s="151"/>
      <c r="D293" s="152" t="s">
        <v>304</v>
      </c>
      <c r="E293" s="153" t="s">
        <v>1</v>
      </c>
      <c r="F293" s="154" t="s">
        <v>483</v>
      </c>
      <c r="H293" s="155">
        <v>4.875</v>
      </c>
      <c r="I293" s="156"/>
      <c r="L293" s="151"/>
      <c r="M293" s="157"/>
      <c r="T293" s="158"/>
      <c r="AT293" s="153" t="s">
        <v>304</v>
      </c>
      <c r="AU293" s="153" t="s">
        <v>85</v>
      </c>
      <c r="AV293" s="12" t="s">
        <v>85</v>
      </c>
      <c r="AW293" s="12" t="s">
        <v>32</v>
      </c>
      <c r="AX293" s="12" t="s">
        <v>76</v>
      </c>
      <c r="AY293" s="153" t="s">
        <v>296</v>
      </c>
    </row>
    <row r="294" spans="2:65" s="13" customFormat="1">
      <c r="B294" s="159"/>
      <c r="D294" s="152" t="s">
        <v>304</v>
      </c>
      <c r="E294" s="160" t="s">
        <v>1</v>
      </c>
      <c r="F294" s="161" t="s">
        <v>306</v>
      </c>
      <c r="H294" s="162">
        <v>4.875</v>
      </c>
      <c r="I294" s="163"/>
      <c r="L294" s="159"/>
      <c r="M294" s="164"/>
      <c r="T294" s="165"/>
      <c r="AT294" s="160" t="s">
        <v>304</v>
      </c>
      <c r="AU294" s="160" t="s">
        <v>85</v>
      </c>
      <c r="AV294" s="13" t="s">
        <v>94</v>
      </c>
      <c r="AW294" s="13" t="s">
        <v>32</v>
      </c>
      <c r="AX294" s="13" t="s">
        <v>76</v>
      </c>
      <c r="AY294" s="160" t="s">
        <v>296</v>
      </c>
    </row>
    <row r="295" spans="2:65" s="14" customFormat="1">
      <c r="B295" s="166"/>
      <c r="D295" s="152" t="s">
        <v>304</v>
      </c>
      <c r="E295" s="167" t="s">
        <v>1</v>
      </c>
      <c r="F295" s="168" t="s">
        <v>308</v>
      </c>
      <c r="H295" s="169">
        <v>4.875</v>
      </c>
      <c r="I295" s="170"/>
      <c r="L295" s="166"/>
      <c r="M295" s="171"/>
      <c r="T295" s="172"/>
      <c r="AT295" s="167" t="s">
        <v>304</v>
      </c>
      <c r="AU295" s="167" t="s">
        <v>85</v>
      </c>
      <c r="AV295" s="14" t="s">
        <v>107</v>
      </c>
      <c r="AW295" s="14" t="s">
        <v>32</v>
      </c>
      <c r="AX295" s="14" t="s">
        <v>83</v>
      </c>
      <c r="AY295" s="167" t="s">
        <v>296</v>
      </c>
    </row>
    <row r="296" spans="2:65" s="1" customFormat="1" ht="33" customHeight="1">
      <c r="B296" s="32"/>
      <c r="C296" s="138" t="s">
        <v>484</v>
      </c>
      <c r="D296" s="138" t="s">
        <v>298</v>
      </c>
      <c r="E296" s="139" t="s">
        <v>485</v>
      </c>
      <c r="F296" s="140" t="s">
        <v>486</v>
      </c>
      <c r="G296" s="141" t="s">
        <v>311</v>
      </c>
      <c r="H296" s="142">
        <v>61.988</v>
      </c>
      <c r="I296" s="143"/>
      <c r="J296" s="144">
        <f>ROUND(I296*H296,2)</f>
        <v>0</v>
      </c>
      <c r="K296" s="140" t="s">
        <v>302</v>
      </c>
      <c r="L296" s="32"/>
      <c r="M296" s="145" t="s">
        <v>1</v>
      </c>
      <c r="N296" s="146" t="s">
        <v>41</v>
      </c>
      <c r="P296" s="147">
        <f>O296*H296</f>
        <v>0</v>
      </c>
      <c r="Q296" s="147">
        <v>0.1885</v>
      </c>
      <c r="R296" s="147">
        <f>Q296*H296</f>
        <v>11.684737999999999</v>
      </c>
      <c r="S296" s="147">
        <v>0</v>
      </c>
      <c r="T296" s="148">
        <f>S296*H296</f>
        <v>0</v>
      </c>
      <c r="AR296" s="149" t="s">
        <v>107</v>
      </c>
      <c r="AT296" s="149" t="s">
        <v>298</v>
      </c>
      <c r="AU296" s="149" t="s">
        <v>85</v>
      </c>
      <c r="AY296" s="17" t="s">
        <v>296</v>
      </c>
      <c r="BE296" s="150">
        <f>IF(N296="základní",J296,0)</f>
        <v>0</v>
      </c>
      <c r="BF296" s="150">
        <f>IF(N296="snížená",J296,0)</f>
        <v>0</v>
      </c>
      <c r="BG296" s="150">
        <f>IF(N296="zákl. přenesená",J296,0)</f>
        <v>0</v>
      </c>
      <c r="BH296" s="150">
        <f>IF(N296="sníž. přenesená",J296,0)</f>
        <v>0</v>
      </c>
      <c r="BI296" s="150">
        <f>IF(N296="nulová",J296,0)</f>
        <v>0</v>
      </c>
      <c r="BJ296" s="17" t="s">
        <v>83</v>
      </c>
      <c r="BK296" s="150">
        <f>ROUND(I296*H296,2)</f>
        <v>0</v>
      </c>
      <c r="BL296" s="17" t="s">
        <v>107</v>
      </c>
      <c r="BM296" s="149" t="s">
        <v>487</v>
      </c>
    </row>
    <row r="297" spans="2:65" s="15" customFormat="1">
      <c r="B297" s="183"/>
      <c r="D297" s="152" t="s">
        <v>304</v>
      </c>
      <c r="E297" s="184" t="s">
        <v>1</v>
      </c>
      <c r="F297" s="185" t="s">
        <v>488</v>
      </c>
      <c r="H297" s="184" t="s">
        <v>1</v>
      </c>
      <c r="I297" s="186"/>
      <c r="L297" s="183"/>
      <c r="M297" s="187"/>
      <c r="T297" s="188"/>
      <c r="AT297" s="184" t="s">
        <v>304</v>
      </c>
      <c r="AU297" s="184" t="s">
        <v>85</v>
      </c>
      <c r="AV297" s="15" t="s">
        <v>83</v>
      </c>
      <c r="AW297" s="15" t="s">
        <v>32</v>
      </c>
      <c r="AX297" s="15" t="s">
        <v>76</v>
      </c>
      <c r="AY297" s="184" t="s">
        <v>296</v>
      </c>
    </row>
    <row r="298" spans="2:65" s="12" customFormat="1">
      <c r="B298" s="151"/>
      <c r="D298" s="152" t="s">
        <v>304</v>
      </c>
      <c r="E298" s="153" t="s">
        <v>1</v>
      </c>
      <c r="F298" s="154" t="s">
        <v>489</v>
      </c>
      <c r="H298" s="155">
        <v>61.988</v>
      </c>
      <c r="I298" s="156"/>
      <c r="L298" s="151"/>
      <c r="M298" s="157"/>
      <c r="T298" s="158"/>
      <c r="AT298" s="153" t="s">
        <v>304</v>
      </c>
      <c r="AU298" s="153" t="s">
        <v>85</v>
      </c>
      <c r="AV298" s="12" t="s">
        <v>85</v>
      </c>
      <c r="AW298" s="12" t="s">
        <v>32</v>
      </c>
      <c r="AX298" s="12" t="s">
        <v>76</v>
      </c>
      <c r="AY298" s="153" t="s">
        <v>296</v>
      </c>
    </row>
    <row r="299" spans="2:65" s="13" customFormat="1">
      <c r="B299" s="159"/>
      <c r="D299" s="152" t="s">
        <v>304</v>
      </c>
      <c r="E299" s="160" t="s">
        <v>1</v>
      </c>
      <c r="F299" s="161" t="s">
        <v>306</v>
      </c>
      <c r="H299" s="162">
        <v>61.988</v>
      </c>
      <c r="I299" s="163"/>
      <c r="L299" s="159"/>
      <c r="M299" s="164"/>
      <c r="T299" s="165"/>
      <c r="AT299" s="160" t="s">
        <v>304</v>
      </c>
      <c r="AU299" s="160" t="s">
        <v>85</v>
      </c>
      <c r="AV299" s="13" t="s">
        <v>94</v>
      </c>
      <c r="AW299" s="13" t="s">
        <v>32</v>
      </c>
      <c r="AX299" s="13" t="s">
        <v>76</v>
      </c>
      <c r="AY299" s="160" t="s">
        <v>296</v>
      </c>
    </row>
    <row r="300" spans="2:65" s="14" customFormat="1">
      <c r="B300" s="166"/>
      <c r="D300" s="152" t="s">
        <v>304</v>
      </c>
      <c r="E300" s="167" t="s">
        <v>1</v>
      </c>
      <c r="F300" s="168" t="s">
        <v>308</v>
      </c>
      <c r="H300" s="169">
        <v>61.988</v>
      </c>
      <c r="I300" s="170"/>
      <c r="L300" s="166"/>
      <c r="M300" s="171"/>
      <c r="T300" s="172"/>
      <c r="AT300" s="167" t="s">
        <v>304</v>
      </c>
      <c r="AU300" s="167" t="s">
        <v>85</v>
      </c>
      <c r="AV300" s="14" t="s">
        <v>107</v>
      </c>
      <c r="AW300" s="14" t="s">
        <v>32</v>
      </c>
      <c r="AX300" s="14" t="s">
        <v>83</v>
      </c>
      <c r="AY300" s="167" t="s">
        <v>296</v>
      </c>
    </row>
    <row r="301" spans="2:65" s="1" customFormat="1" ht="16.5" customHeight="1">
      <c r="B301" s="32"/>
      <c r="C301" s="138" t="s">
        <v>490</v>
      </c>
      <c r="D301" s="138" t="s">
        <v>298</v>
      </c>
      <c r="E301" s="139" t="s">
        <v>491</v>
      </c>
      <c r="F301" s="140" t="s">
        <v>492</v>
      </c>
      <c r="G301" s="141" t="s">
        <v>311</v>
      </c>
      <c r="H301" s="142">
        <v>24.495000000000001</v>
      </c>
      <c r="I301" s="143"/>
      <c r="J301" s="144">
        <f>ROUND(I301*H301,2)</f>
        <v>0</v>
      </c>
      <c r="K301" s="140" t="s">
        <v>302</v>
      </c>
      <c r="L301" s="32"/>
      <c r="M301" s="145" t="s">
        <v>1</v>
      </c>
      <c r="N301" s="146" t="s">
        <v>41</v>
      </c>
      <c r="P301" s="147">
        <f>O301*H301</f>
        <v>0</v>
      </c>
      <c r="Q301" s="147">
        <v>2.5018699999999998</v>
      </c>
      <c r="R301" s="147">
        <f>Q301*H301</f>
        <v>61.283305649999996</v>
      </c>
      <c r="S301" s="147">
        <v>0</v>
      </c>
      <c r="T301" s="148">
        <f>S301*H301</f>
        <v>0</v>
      </c>
      <c r="AR301" s="149" t="s">
        <v>107</v>
      </c>
      <c r="AT301" s="149" t="s">
        <v>298</v>
      </c>
      <c r="AU301" s="149" t="s">
        <v>85</v>
      </c>
      <c r="AY301" s="17" t="s">
        <v>296</v>
      </c>
      <c r="BE301" s="150">
        <f>IF(N301="základní",J301,0)</f>
        <v>0</v>
      </c>
      <c r="BF301" s="150">
        <f>IF(N301="snížená",J301,0)</f>
        <v>0</v>
      </c>
      <c r="BG301" s="150">
        <f>IF(N301="zákl. přenesená",J301,0)</f>
        <v>0</v>
      </c>
      <c r="BH301" s="150">
        <f>IF(N301="sníž. přenesená",J301,0)</f>
        <v>0</v>
      </c>
      <c r="BI301" s="150">
        <f>IF(N301="nulová",J301,0)</f>
        <v>0</v>
      </c>
      <c r="BJ301" s="17" t="s">
        <v>83</v>
      </c>
      <c r="BK301" s="150">
        <f>ROUND(I301*H301,2)</f>
        <v>0</v>
      </c>
      <c r="BL301" s="17" t="s">
        <v>107</v>
      </c>
      <c r="BM301" s="149" t="s">
        <v>493</v>
      </c>
    </row>
    <row r="302" spans="2:65" s="15" customFormat="1">
      <c r="B302" s="183"/>
      <c r="D302" s="152" t="s">
        <v>304</v>
      </c>
      <c r="E302" s="184" t="s">
        <v>1</v>
      </c>
      <c r="F302" s="185" t="s">
        <v>494</v>
      </c>
      <c r="H302" s="184" t="s">
        <v>1</v>
      </c>
      <c r="I302" s="186"/>
      <c r="L302" s="183"/>
      <c r="M302" s="187"/>
      <c r="T302" s="188"/>
      <c r="AT302" s="184" t="s">
        <v>304</v>
      </c>
      <c r="AU302" s="184" t="s">
        <v>85</v>
      </c>
      <c r="AV302" s="15" t="s">
        <v>83</v>
      </c>
      <c r="AW302" s="15" t="s">
        <v>32</v>
      </c>
      <c r="AX302" s="15" t="s">
        <v>76</v>
      </c>
      <c r="AY302" s="184" t="s">
        <v>296</v>
      </c>
    </row>
    <row r="303" spans="2:65" s="12" customFormat="1">
      <c r="B303" s="151"/>
      <c r="D303" s="152" t="s">
        <v>304</v>
      </c>
      <c r="E303" s="153" t="s">
        <v>1</v>
      </c>
      <c r="F303" s="154" t="s">
        <v>495</v>
      </c>
      <c r="H303" s="155">
        <v>23.79</v>
      </c>
      <c r="I303" s="156"/>
      <c r="L303" s="151"/>
      <c r="M303" s="157"/>
      <c r="T303" s="158"/>
      <c r="AT303" s="153" t="s">
        <v>304</v>
      </c>
      <c r="AU303" s="153" t="s">
        <v>85</v>
      </c>
      <c r="AV303" s="12" t="s">
        <v>85</v>
      </c>
      <c r="AW303" s="12" t="s">
        <v>32</v>
      </c>
      <c r="AX303" s="12" t="s">
        <v>76</v>
      </c>
      <c r="AY303" s="153" t="s">
        <v>296</v>
      </c>
    </row>
    <row r="304" spans="2:65" s="13" customFormat="1">
      <c r="B304" s="159"/>
      <c r="D304" s="152" t="s">
        <v>304</v>
      </c>
      <c r="E304" s="160" t="s">
        <v>1</v>
      </c>
      <c r="F304" s="161" t="s">
        <v>306</v>
      </c>
      <c r="H304" s="162">
        <v>23.79</v>
      </c>
      <c r="I304" s="163"/>
      <c r="L304" s="159"/>
      <c r="M304" s="164"/>
      <c r="T304" s="165"/>
      <c r="AT304" s="160" t="s">
        <v>304</v>
      </c>
      <c r="AU304" s="160" t="s">
        <v>85</v>
      </c>
      <c r="AV304" s="13" t="s">
        <v>94</v>
      </c>
      <c r="AW304" s="13" t="s">
        <v>32</v>
      </c>
      <c r="AX304" s="13" t="s">
        <v>76</v>
      </c>
      <c r="AY304" s="160" t="s">
        <v>296</v>
      </c>
    </row>
    <row r="305" spans="2:65" s="12" customFormat="1">
      <c r="B305" s="151"/>
      <c r="D305" s="152" t="s">
        <v>304</v>
      </c>
      <c r="E305" s="153" t="s">
        <v>1</v>
      </c>
      <c r="F305" s="154" t="s">
        <v>496</v>
      </c>
      <c r="H305" s="155">
        <v>0.70499999999999996</v>
      </c>
      <c r="I305" s="156"/>
      <c r="L305" s="151"/>
      <c r="M305" s="157"/>
      <c r="T305" s="158"/>
      <c r="AT305" s="153" t="s">
        <v>304</v>
      </c>
      <c r="AU305" s="153" t="s">
        <v>85</v>
      </c>
      <c r="AV305" s="12" t="s">
        <v>85</v>
      </c>
      <c r="AW305" s="12" t="s">
        <v>32</v>
      </c>
      <c r="AX305" s="12" t="s">
        <v>76</v>
      </c>
      <c r="AY305" s="153" t="s">
        <v>296</v>
      </c>
    </row>
    <row r="306" spans="2:65" s="13" customFormat="1">
      <c r="B306" s="159"/>
      <c r="D306" s="152" t="s">
        <v>304</v>
      </c>
      <c r="E306" s="160" t="s">
        <v>1</v>
      </c>
      <c r="F306" s="161" t="s">
        <v>306</v>
      </c>
      <c r="H306" s="162">
        <v>0.70499999999999996</v>
      </c>
      <c r="I306" s="163"/>
      <c r="L306" s="159"/>
      <c r="M306" s="164"/>
      <c r="T306" s="165"/>
      <c r="AT306" s="160" t="s">
        <v>304</v>
      </c>
      <c r="AU306" s="160" t="s">
        <v>85</v>
      </c>
      <c r="AV306" s="13" t="s">
        <v>94</v>
      </c>
      <c r="AW306" s="13" t="s">
        <v>32</v>
      </c>
      <c r="AX306" s="13" t="s">
        <v>76</v>
      </c>
      <c r="AY306" s="160" t="s">
        <v>296</v>
      </c>
    </row>
    <row r="307" spans="2:65" s="14" customFormat="1">
      <c r="B307" s="166"/>
      <c r="D307" s="152" t="s">
        <v>304</v>
      </c>
      <c r="E307" s="167" t="s">
        <v>1</v>
      </c>
      <c r="F307" s="168" t="s">
        <v>308</v>
      </c>
      <c r="H307" s="169">
        <v>24.495000000000001</v>
      </c>
      <c r="I307" s="170"/>
      <c r="L307" s="166"/>
      <c r="M307" s="171"/>
      <c r="T307" s="172"/>
      <c r="AT307" s="167" t="s">
        <v>304</v>
      </c>
      <c r="AU307" s="167" t="s">
        <v>85</v>
      </c>
      <c r="AV307" s="14" t="s">
        <v>107</v>
      </c>
      <c r="AW307" s="14" t="s">
        <v>32</v>
      </c>
      <c r="AX307" s="14" t="s">
        <v>83</v>
      </c>
      <c r="AY307" s="167" t="s">
        <v>296</v>
      </c>
    </row>
    <row r="308" spans="2:65" s="1" customFormat="1" ht="24.2" customHeight="1">
      <c r="B308" s="32"/>
      <c r="C308" s="138" t="s">
        <v>497</v>
      </c>
      <c r="D308" s="138" t="s">
        <v>298</v>
      </c>
      <c r="E308" s="139" t="s">
        <v>498</v>
      </c>
      <c r="F308" s="140" t="s">
        <v>499</v>
      </c>
      <c r="G308" s="141" t="s">
        <v>311</v>
      </c>
      <c r="H308" s="142">
        <v>29.713000000000001</v>
      </c>
      <c r="I308" s="143"/>
      <c r="J308" s="144">
        <f>ROUND(I308*H308,2)</f>
        <v>0</v>
      </c>
      <c r="K308" s="140" t="s">
        <v>302</v>
      </c>
      <c r="L308" s="32"/>
      <c r="M308" s="145" t="s">
        <v>1</v>
      </c>
      <c r="N308" s="146" t="s">
        <v>41</v>
      </c>
      <c r="P308" s="147">
        <f>O308*H308</f>
        <v>0</v>
      </c>
      <c r="Q308" s="147">
        <v>2.5018699999999998</v>
      </c>
      <c r="R308" s="147">
        <f>Q308*H308</f>
        <v>74.338063309999995</v>
      </c>
      <c r="S308" s="147">
        <v>0</v>
      </c>
      <c r="T308" s="148">
        <f>S308*H308</f>
        <v>0</v>
      </c>
      <c r="AR308" s="149" t="s">
        <v>107</v>
      </c>
      <c r="AT308" s="149" t="s">
        <v>298</v>
      </c>
      <c r="AU308" s="149" t="s">
        <v>85</v>
      </c>
      <c r="AY308" s="17" t="s">
        <v>296</v>
      </c>
      <c r="BE308" s="150">
        <f>IF(N308="základní",J308,0)</f>
        <v>0</v>
      </c>
      <c r="BF308" s="150">
        <f>IF(N308="snížená",J308,0)</f>
        <v>0</v>
      </c>
      <c r="BG308" s="150">
        <f>IF(N308="zákl. přenesená",J308,0)</f>
        <v>0</v>
      </c>
      <c r="BH308" s="150">
        <f>IF(N308="sníž. přenesená",J308,0)</f>
        <v>0</v>
      </c>
      <c r="BI308" s="150">
        <f>IF(N308="nulová",J308,0)</f>
        <v>0</v>
      </c>
      <c r="BJ308" s="17" t="s">
        <v>83</v>
      </c>
      <c r="BK308" s="150">
        <f>ROUND(I308*H308,2)</f>
        <v>0</v>
      </c>
      <c r="BL308" s="17" t="s">
        <v>107</v>
      </c>
      <c r="BM308" s="149" t="s">
        <v>500</v>
      </c>
    </row>
    <row r="309" spans="2:65" s="15" customFormat="1">
      <c r="B309" s="183"/>
      <c r="D309" s="152" t="s">
        <v>304</v>
      </c>
      <c r="E309" s="184" t="s">
        <v>1</v>
      </c>
      <c r="F309" s="185" t="s">
        <v>501</v>
      </c>
      <c r="H309" s="184" t="s">
        <v>1</v>
      </c>
      <c r="I309" s="186"/>
      <c r="L309" s="183"/>
      <c r="M309" s="187"/>
      <c r="T309" s="188"/>
      <c r="AT309" s="184" t="s">
        <v>304</v>
      </c>
      <c r="AU309" s="184" t="s">
        <v>85</v>
      </c>
      <c r="AV309" s="15" t="s">
        <v>83</v>
      </c>
      <c r="AW309" s="15" t="s">
        <v>32</v>
      </c>
      <c r="AX309" s="15" t="s">
        <v>76</v>
      </c>
      <c r="AY309" s="184" t="s">
        <v>296</v>
      </c>
    </row>
    <row r="310" spans="2:65" s="12" customFormat="1">
      <c r="B310" s="151"/>
      <c r="D310" s="152" t="s">
        <v>304</v>
      </c>
      <c r="E310" s="153" t="s">
        <v>1</v>
      </c>
      <c r="F310" s="154" t="s">
        <v>502</v>
      </c>
      <c r="H310" s="155">
        <v>22.841999999999999</v>
      </c>
      <c r="I310" s="156"/>
      <c r="L310" s="151"/>
      <c r="M310" s="157"/>
      <c r="T310" s="158"/>
      <c r="AT310" s="153" t="s">
        <v>304</v>
      </c>
      <c r="AU310" s="153" t="s">
        <v>85</v>
      </c>
      <c r="AV310" s="12" t="s">
        <v>85</v>
      </c>
      <c r="AW310" s="12" t="s">
        <v>32</v>
      </c>
      <c r="AX310" s="12" t="s">
        <v>76</v>
      </c>
      <c r="AY310" s="153" t="s">
        <v>296</v>
      </c>
    </row>
    <row r="311" spans="2:65" s="12" customFormat="1">
      <c r="B311" s="151"/>
      <c r="D311" s="152" t="s">
        <v>304</v>
      </c>
      <c r="E311" s="153" t="s">
        <v>1</v>
      </c>
      <c r="F311" s="154" t="s">
        <v>503</v>
      </c>
      <c r="H311" s="155">
        <v>5.1449999999999996</v>
      </c>
      <c r="I311" s="156"/>
      <c r="L311" s="151"/>
      <c r="M311" s="157"/>
      <c r="T311" s="158"/>
      <c r="AT311" s="153" t="s">
        <v>304</v>
      </c>
      <c r="AU311" s="153" t="s">
        <v>85</v>
      </c>
      <c r="AV311" s="12" t="s">
        <v>85</v>
      </c>
      <c r="AW311" s="12" t="s">
        <v>32</v>
      </c>
      <c r="AX311" s="12" t="s">
        <v>76</v>
      </c>
      <c r="AY311" s="153" t="s">
        <v>296</v>
      </c>
    </row>
    <row r="312" spans="2:65" s="12" customFormat="1">
      <c r="B312" s="151"/>
      <c r="D312" s="152" t="s">
        <v>304</v>
      </c>
      <c r="E312" s="153" t="s">
        <v>1</v>
      </c>
      <c r="F312" s="154" t="s">
        <v>504</v>
      </c>
      <c r="H312" s="155">
        <v>1.726</v>
      </c>
      <c r="I312" s="156"/>
      <c r="L312" s="151"/>
      <c r="M312" s="157"/>
      <c r="T312" s="158"/>
      <c r="AT312" s="153" t="s">
        <v>304</v>
      </c>
      <c r="AU312" s="153" t="s">
        <v>85</v>
      </c>
      <c r="AV312" s="12" t="s">
        <v>85</v>
      </c>
      <c r="AW312" s="12" t="s">
        <v>32</v>
      </c>
      <c r="AX312" s="12" t="s">
        <v>76</v>
      </c>
      <c r="AY312" s="153" t="s">
        <v>296</v>
      </c>
    </row>
    <row r="313" spans="2:65" s="13" customFormat="1">
      <c r="B313" s="159"/>
      <c r="D313" s="152" t="s">
        <v>304</v>
      </c>
      <c r="E313" s="160" t="s">
        <v>1</v>
      </c>
      <c r="F313" s="161" t="s">
        <v>306</v>
      </c>
      <c r="H313" s="162">
        <v>29.713000000000001</v>
      </c>
      <c r="I313" s="163"/>
      <c r="L313" s="159"/>
      <c r="M313" s="164"/>
      <c r="T313" s="165"/>
      <c r="AT313" s="160" t="s">
        <v>304</v>
      </c>
      <c r="AU313" s="160" t="s">
        <v>85</v>
      </c>
      <c r="AV313" s="13" t="s">
        <v>94</v>
      </c>
      <c r="AW313" s="13" t="s">
        <v>32</v>
      </c>
      <c r="AX313" s="13" t="s">
        <v>76</v>
      </c>
      <c r="AY313" s="160" t="s">
        <v>296</v>
      </c>
    </row>
    <row r="314" spans="2:65" s="14" customFormat="1">
      <c r="B314" s="166"/>
      <c r="D314" s="152" t="s">
        <v>304</v>
      </c>
      <c r="E314" s="167" t="s">
        <v>1</v>
      </c>
      <c r="F314" s="168" t="s">
        <v>308</v>
      </c>
      <c r="H314" s="169">
        <v>29.713000000000001</v>
      </c>
      <c r="I314" s="170"/>
      <c r="L314" s="166"/>
      <c r="M314" s="171"/>
      <c r="T314" s="172"/>
      <c r="AT314" s="167" t="s">
        <v>304</v>
      </c>
      <c r="AU314" s="167" t="s">
        <v>85</v>
      </c>
      <c r="AV314" s="14" t="s">
        <v>107</v>
      </c>
      <c r="AW314" s="14" t="s">
        <v>32</v>
      </c>
      <c r="AX314" s="14" t="s">
        <v>83</v>
      </c>
      <c r="AY314" s="167" t="s">
        <v>296</v>
      </c>
    </row>
    <row r="315" spans="2:65" s="1" customFormat="1" ht="24.2" customHeight="1">
      <c r="B315" s="32"/>
      <c r="C315" s="138" t="s">
        <v>505</v>
      </c>
      <c r="D315" s="138" t="s">
        <v>298</v>
      </c>
      <c r="E315" s="139" t="s">
        <v>506</v>
      </c>
      <c r="F315" s="140" t="s">
        <v>507</v>
      </c>
      <c r="G315" s="141" t="s">
        <v>311</v>
      </c>
      <c r="H315" s="142">
        <v>83.885000000000005</v>
      </c>
      <c r="I315" s="143"/>
      <c r="J315" s="144">
        <f>ROUND(I315*H315,2)</f>
        <v>0</v>
      </c>
      <c r="K315" s="140" t="s">
        <v>302</v>
      </c>
      <c r="L315" s="32"/>
      <c r="M315" s="145" t="s">
        <v>1</v>
      </c>
      <c r="N315" s="146" t="s">
        <v>41</v>
      </c>
      <c r="P315" s="147">
        <f>O315*H315</f>
        <v>0</v>
      </c>
      <c r="Q315" s="147">
        <v>2.5018699999999998</v>
      </c>
      <c r="R315" s="147">
        <f>Q315*H315</f>
        <v>209.86936495</v>
      </c>
      <c r="S315" s="147">
        <v>0</v>
      </c>
      <c r="T315" s="148">
        <f>S315*H315</f>
        <v>0</v>
      </c>
      <c r="AR315" s="149" t="s">
        <v>107</v>
      </c>
      <c r="AT315" s="149" t="s">
        <v>298</v>
      </c>
      <c r="AU315" s="149" t="s">
        <v>85</v>
      </c>
      <c r="AY315" s="17" t="s">
        <v>296</v>
      </c>
      <c r="BE315" s="150">
        <f>IF(N315="základní",J315,0)</f>
        <v>0</v>
      </c>
      <c r="BF315" s="150">
        <f>IF(N315="snížená",J315,0)</f>
        <v>0</v>
      </c>
      <c r="BG315" s="150">
        <f>IF(N315="zákl. přenesená",J315,0)</f>
        <v>0</v>
      </c>
      <c r="BH315" s="150">
        <f>IF(N315="sníž. přenesená",J315,0)</f>
        <v>0</v>
      </c>
      <c r="BI315" s="150">
        <f>IF(N315="nulová",J315,0)</f>
        <v>0</v>
      </c>
      <c r="BJ315" s="17" t="s">
        <v>83</v>
      </c>
      <c r="BK315" s="150">
        <f>ROUND(I315*H315,2)</f>
        <v>0</v>
      </c>
      <c r="BL315" s="17" t="s">
        <v>107</v>
      </c>
      <c r="BM315" s="149" t="s">
        <v>508</v>
      </c>
    </row>
    <row r="316" spans="2:65" s="15" customFormat="1">
      <c r="B316" s="183"/>
      <c r="D316" s="152" t="s">
        <v>304</v>
      </c>
      <c r="E316" s="184" t="s">
        <v>1</v>
      </c>
      <c r="F316" s="185" t="s">
        <v>509</v>
      </c>
      <c r="H316" s="184" t="s">
        <v>1</v>
      </c>
      <c r="I316" s="186"/>
      <c r="L316" s="183"/>
      <c r="M316" s="187"/>
      <c r="T316" s="188"/>
      <c r="AT316" s="184" t="s">
        <v>304</v>
      </c>
      <c r="AU316" s="184" t="s">
        <v>85</v>
      </c>
      <c r="AV316" s="15" t="s">
        <v>83</v>
      </c>
      <c r="AW316" s="15" t="s">
        <v>32</v>
      </c>
      <c r="AX316" s="15" t="s">
        <v>76</v>
      </c>
      <c r="AY316" s="184" t="s">
        <v>296</v>
      </c>
    </row>
    <row r="317" spans="2:65" s="12" customFormat="1">
      <c r="B317" s="151"/>
      <c r="D317" s="152" t="s">
        <v>304</v>
      </c>
      <c r="E317" s="153" t="s">
        <v>1</v>
      </c>
      <c r="F317" s="154" t="s">
        <v>510</v>
      </c>
      <c r="H317" s="155">
        <v>80.227000000000004</v>
      </c>
      <c r="I317" s="156"/>
      <c r="L317" s="151"/>
      <c r="M317" s="157"/>
      <c r="T317" s="158"/>
      <c r="AT317" s="153" t="s">
        <v>304</v>
      </c>
      <c r="AU317" s="153" t="s">
        <v>85</v>
      </c>
      <c r="AV317" s="12" t="s">
        <v>85</v>
      </c>
      <c r="AW317" s="12" t="s">
        <v>32</v>
      </c>
      <c r="AX317" s="12" t="s">
        <v>76</v>
      </c>
      <c r="AY317" s="153" t="s">
        <v>296</v>
      </c>
    </row>
    <row r="318" spans="2:65" s="12" customFormat="1">
      <c r="B318" s="151"/>
      <c r="D318" s="152" t="s">
        <v>304</v>
      </c>
      <c r="E318" s="153" t="s">
        <v>1</v>
      </c>
      <c r="F318" s="154" t="s">
        <v>511</v>
      </c>
      <c r="H318" s="155">
        <v>3.6579999999999999</v>
      </c>
      <c r="I318" s="156"/>
      <c r="L318" s="151"/>
      <c r="M318" s="157"/>
      <c r="T318" s="158"/>
      <c r="AT318" s="153" t="s">
        <v>304</v>
      </c>
      <c r="AU318" s="153" t="s">
        <v>85</v>
      </c>
      <c r="AV318" s="12" t="s">
        <v>85</v>
      </c>
      <c r="AW318" s="12" t="s">
        <v>32</v>
      </c>
      <c r="AX318" s="12" t="s">
        <v>76</v>
      </c>
      <c r="AY318" s="153" t="s">
        <v>296</v>
      </c>
    </row>
    <row r="319" spans="2:65" s="13" customFormat="1">
      <c r="B319" s="159"/>
      <c r="D319" s="152" t="s">
        <v>304</v>
      </c>
      <c r="E319" s="160" t="s">
        <v>1</v>
      </c>
      <c r="F319" s="161" t="s">
        <v>306</v>
      </c>
      <c r="H319" s="162">
        <v>83.885000000000005</v>
      </c>
      <c r="I319" s="163"/>
      <c r="L319" s="159"/>
      <c r="M319" s="164"/>
      <c r="T319" s="165"/>
      <c r="AT319" s="160" t="s">
        <v>304</v>
      </c>
      <c r="AU319" s="160" t="s">
        <v>85</v>
      </c>
      <c r="AV319" s="13" t="s">
        <v>94</v>
      </c>
      <c r="AW319" s="13" t="s">
        <v>32</v>
      </c>
      <c r="AX319" s="13" t="s">
        <v>76</v>
      </c>
      <c r="AY319" s="160" t="s">
        <v>296</v>
      </c>
    </row>
    <row r="320" spans="2:65" s="14" customFormat="1">
      <c r="B320" s="166"/>
      <c r="D320" s="152" t="s">
        <v>304</v>
      </c>
      <c r="E320" s="167" t="s">
        <v>1</v>
      </c>
      <c r="F320" s="168" t="s">
        <v>308</v>
      </c>
      <c r="H320" s="169">
        <v>83.885000000000005</v>
      </c>
      <c r="I320" s="170"/>
      <c r="L320" s="166"/>
      <c r="M320" s="171"/>
      <c r="T320" s="172"/>
      <c r="AT320" s="167" t="s">
        <v>304</v>
      </c>
      <c r="AU320" s="167" t="s">
        <v>85</v>
      </c>
      <c r="AV320" s="14" t="s">
        <v>107</v>
      </c>
      <c r="AW320" s="14" t="s">
        <v>32</v>
      </c>
      <c r="AX320" s="14" t="s">
        <v>83</v>
      </c>
      <c r="AY320" s="167" t="s">
        <v>296</v>
      </c>
    </row>
    <row r="321" spans="2:65" s="1" customFormat="1" ht="16.5" customHeight="1">
      <c r="B321" s="32"/>
      <c r="C321" s="138" t="s">
        <v>512</v>
      </c>
      <c r="D321" s="138" t="s">
        <v>298</v>
      </c>
      <c r="E321" s="139" t="s">
        <v>513</v>
      </c>
      <c r="F321" s="140" t="s">
        <v>514</v>
      </c>
      <c r="G321" s="141" t="s">
        <v>301</v>
      </c>
      <c r="H321" s="142">
        <v>61.273000000000003</v>
      </c>
      <c r="I321" s="143"/>
      <c r="J321" s="144">
        <f>ROUND(I321*H321,2)</f>
        <v>0</v>
      </c>
      <c r="K321" s="140" t="s">
        <v>302</v>
      </c>
      <c r="L321" s="32"/>
      <c r="M321" s="145" t="s">
        <v>1</v>
      </c>
      <c r="N321" s="146" t="s">
        <v>41</v>
      </c>
      <c r="P321" s="147">
        <f>O321*H321</f>
        <v>0</v>
      </c>
      <c r="Q321" s="147">
        <v>2.9399999999999999E-3</v>
      </c>
      <c r="R321" s="147">
        <f>Q321*H321</f>
        <v>0.18014262</v>
      </c>
      <c r="S321" s="147">
        <v>0</v>
      </c>
      <c r="T321" s="148">
        <f>S321*H321</f>
        <v>0</v>
      </c>
      <c r="AR321" s="149" t="s">
        <v>107</v>
      </c>
      <c r="AT321" s="149" t="s">
        <v>298</v>
      </c>
      <c r="AU321" s="149" t="s">
        <v>85</v>
      </c>
      <c r="AY321" s="17" t="s">
        <v>296</v>
      </c>
      <c r="BE321" s="150">
        <f>IF(N321="základní",J321,0)</f>
        <v>0</v>
      </c>
      <c r="BF321" s="150">
        <f>IF(N321="snížená",J321,0)</f>
        <v>0</v>
      </c>
      <c r="BG321" s="150">
        <f>IF(N321="zákl. přenesená",J321,0)</f>
        <v>0</v>
      </c>
      <c r="BH321" s="150">
        <f>IF(N321="sníž. přenesená",J321,0)</f>
        <v>0</v>
      </c>
      <c r="BI321" s="150">
        <f>IF(N321="nulová",J321,0)</f>
        <v>0</v>
      </c>
      <c r="BJ321" s="17" t="s">
        <v>83</v>
      </c>
      <c r="BK321" s="150">
        <f>ROUND(I321*H321,2)</f>
        <v>0</v>
      </c>
      <c r="BL321" s="17" t="s">
        <v>107</v>
      </c>
      <c r="BM321" s="149" t="s">
        <v>515</v>
      </c>
    </row>
    <row r="322" spans="2:65" s="15" customFormat="1">
      <c r="B322" s="183"/>
      <c r="D322" s="152" t="s">
        <v>304</v>
      </c>
      <c r="E322" s="184" t="s">
        <v>1</v>
      </c>
      <c r="F322" s="185" t="s">
        <v>509</v>
      </c>
      <c r="H322" s="184" t="s">
        <v>1</v>
      </c>
      <c r="I322" s="186"/>
      <c r="L322" s="183"/>
      <c r="M322" s="187"/>
      <c r="T322" s="188"/>
      <c r="AT322" s="184" t="s">
        <v>304</v>
      </c>
      <c r="AU322" s="184" t="s">
        <v>85</v>
      </c>
      <c r="AV322" s="15" t="s">
        <v>83</v>
      </c>
      <c r="AW322" s="15" t="s">
        <v>32</v>
      </c>
      <c r="AX322" s="15" t="s">
        <v>76</v>
      </c>
      <c r="AY322" s="184" t="s">
        <v>296</v>
      </c>
    </row>
    <row r="323" spans="2:65" s="12" customFormat="1">
      <c r="B323" s="151"/>
      <c r="D323" s="152" t="s">
        <v>304</v>
      </c>
      <c r="E323" s="153" t="s">
        <v>1</v>
      </c>
      <c r="F323" s="154" t="s">
        <v>516</v>
      </c>
      <c r="H323" s="155">
        <v>29.385000000000002</v>
      </c>
      <c r="I323" s="156"/>
      <c r="L323" s="151"/>
      <c r="M323" s="157"/>
      <c r="T323" s="158"/>
      <c r="AT323" s="153" t="s">
        <v>304</v>
      </c>
      <c r="AU323" s="153" t="s">
        <v>85</v>
      </c>
      <c r="AV323" s="12" t="s">
        <v>85</v>
      </c>
      <c r="AW323" s="12" t="s">
        <v>32</v>
      </c>
      <c r="AX323" s="12" t="s">
        <v>76</v>
      </c>
      <c r="AY323" s="153" t="s">
        <v>296</v>
      </c>
    </row>
    <row r="324" spans="2:65" s="12" customFormat="1">
      <c r="B324" s="151"/>
      <c r="D324" s="152" t="s">
        <v>304</v>
      </c>
      <c r="E324" s="153" t="s">
        <v>1</v>
      </c>
      <c r="F324" s="154" t="s">
        <v>517</v>
      </c>
      <c r="H324" s="155">
        <v>5.85</v>
      </c>
      <c r="I324" s="156"/>
      <c r="L324" s="151"/>
      <c r="M324" s="157"/>
      <c r="T324" s="158"/>
      <c r="AT324" s="153" t="s">
        <v>304</v>
      </c>
      <c r="AU324" s="153" t="s">
        <v>85</v>
      </c>
      <c r="AV324" s="12" t="s">
        <v>85</v>
      </c>
      <c r="AW324" s="12" t="s">
        <v>32</v>
      </c>
      <c r="AX324" s="12" t="s">
        <v>76</v>
      </c>
      <c r="AY324" s="153" t="s">
        <v>296</v>
      </c>
    </row>
    <row r="325" spans="2:65" s="13" customFormat="1">
      <c r="B325" s="159"/>
      <c r="D325" s="152" t="s">
        <v>304</v>
      </c>
      <c r="E325" s="160" t="s">
        <v>1</v>
      </c>
      <c r="F325" s="161" t="s">
        <v>306</v>
      </c>
      <c r="H325" s="162">
        <v>35.234999999999999</v>
      </c>
      <c r="I325" s="163"/>
      <c r="L325" s="159"/>
      <c r="M325" s="164"/>
      <c r="T325" s="165"/>
      <c r="AT325" s="160" t="s">
        <v>304</v>
      </c>
      <c r="AU325" s="160" t="s">
        <v>85</v>
      </c>
      <c r="AV325" s="13" t="s">
        <v>94</v>
      </c>
      <c r="AW325" s="13" t="s">
        <v>32</v>
      </c>
      <c r="AX325" s="13" t="s">
        <v>76</v>
      </c>
      <c r="AY325" s="160" t="s">
        <v>296</v>
      </c>
    </row>
    <row r="326" spans="2:65" s="15" customFormat="1">
      <c r="B326" s="183"/>
      <c r="D326" s="152" t="s">
        <v>304</v>
      </c>
      <c r="E326" s="184" t="s">
        <v>1</v>
      </c>
      <c r="F326" s="185" t="s">
        <v>501</v>
      </c>
      <c r="H326" s="184" t="s">
        <v>1</v>
      </c>
      <c r="I326" s="186"/>
      <c r="L326" s="183"/>
      <c r="M326" s="187"/>
      <c r="T326" s="188"/>
      <c r="AT326" s="184" t="s">
        <v>304</v>
      </c>
      <c r="AU326" s="184" t="s">
        <v>85</v>
      </c>
      <c r="AV326" s="15" t="s">
        <v>83</v>
      </c>
      <c r="AW326" s="15" t="s">
        <v>32</v>
      </c>
      <c r="AX326" s="15" t="s">
        <v>76</v>
      </c>
      <c r="AY326" s="184" t="s">
        <v>296</v>
      </c>
    </row>
    <row r="327" spans="2:65" s="12" customFormat="1">
      <c r="B327" s="151"/>
      <c r="D327" s="152" t="s">
        <v>304</v>
      </c>
      <c r="E327" s="153" t="s">
        <v>1</v>
      </c>
      <c r="F327" s="154" t="s">
        <v>518</v>
      </c>
      <c r="H327" s="155">
        <v>10.395</v>
      </c>
      <c r="I327" s="156"/>
      <c r="L327" s="151"/>
      <c r="M327" s="157"/>
      <c r="T327" s="158"/>
      <c r="AT327" s="153" t="s">
        <v>304</v>
      </c>
      <c r="AU327" s="153" t="s">
        <v>85</v>
      </c>
      <c r="AV327" s="12" t="s">
        <v>85</v>
      </c>
      <c r="AW327" s="12" t="s">
        <v>32</v>
      </c>
      <c r="AX327" s="12" t="s">
        <v>76</v>
      </c>
      <c r="AY327" s="153" t="s">
        <v>296</v>
      </c>
    </row>
    <row r="328" spans="2:65" s="12" customFormat="1">
      <c r="B328" s="151"/>
      <c r="D328" s="152" t="s">
        <v>304</v>
      </c>
      <c r="E328" s="153" t="s">
        <v>1</v>
      </c>
      <c r="F328" s="154" t="s">
        <v>519</v>
      </c>
      <c r="H328" s="155">
        <v>4.8449999999999998</v>
      </c>
      <c r="I328" s="156"/>
      <c r="L328" s="151"/>
      <c r="M328" s="157"/>
      <c r="T328" s="158"/>
      <c r="AT328" s="153" t="s">
        <v>304</v>
      </c>
      <c r="AU328" s="153" t="s">
        <v>85</v>
      </c>
      <c r="AV328" s="12" t="s">
        <v>85</v>
      </c>
      <c r="AW328" s="12" t="s">
        <v>32</v>
      </c>
      <c r="AX328" s="12" t="s">
        <v>76</v>
      </c>
      <c r="AY328" s="153" t="s">
        <v>296</v>
      </c>
    </row>
    <row r="329" spans="2:65" s="12" customFormat="1">
      <c r="B329" s="151"/>
      <c r="D329" s="152" t="s">
        <v>304</v>
      </c>
      <c r="E329" s="153" t="s">
        <v>1</v>
      </c>
      <c r="F329" s="154" t="s">
        <v>520</v>
      </c>
      <c r="H329" s="155">
        <v>10.798</v>
      </c>
      <c r="I329" s="156"/>
      <c r="L329" s="151"/>
      <c r="M329" s="157"/>
      <c r="T329" s="158"/>
      <c r="AT329" s="153" t="s">
        <v>304</v>
      </c>
      <c r="AU329" s="153" t="s">
        <v>85</v>
      </c>
      <c r="AV329" s="12" t="s">
        <v>85</v>
      </c>
      <c r="AW329" s="12" t="s">
        <v>32</v>
      </c>
      <c r="AX329" s="12" t="s">
        <v>76</v>
      </c>
      <c r="AY329" s="153" t="s">
        <v>296</v>
      </c>
    </row>
    <row r="330" spans="2:65" s="13" customFormat="1">
      <c r="B330" s="159"/>
      <c r="D330" s="152" t="s">
        <v>304</v>
      </c>
      <c r="E330" s="160" t="s">
        <v>1</v>
      </c>
      <c r="F330" s="161" t="s">
        <v>306</v>
      </c>
      <c r="H330" s="162">
        <v>26.038</v>
      </c>
      <c r="I330" s="163"/>
      <c r="L330" s="159"/>
      <c r="M330" s="164"/>
      <c r="T330" s="165"/>
      <c r="AT330" s="160" t="s">
        <v>304</v>
      </c>
      <c r="AU330" s="160" t="s">
        <v>85</v>
      </c>
      <c r="AV330" s="13" t="s">
        <v>94</v>
      </c>
      <c r="AW330" s="13" t="s">
        <v>32</v>
      </c>
      <c r="AX330" s="13" t="s">
        <v>76</v>
      </c>
      <c r="AY330" s="160" t="s">
        <v>296</v>
      </c>
    </row>
    <row r="331" spans="2:65" s="14" customFormat="1">
      <c r="B331" s="166"/>
      <c r="D331" s="152" t="s">
        <v>304</v>
      </c>
      <c r="E331" s="167" t="s">
        <v>1</v>
      </c>
      <c r="F331" s="168" t="s">
        <v>308</v>
      </c>
      <c r="H331" s="169">
        <v>61.273000000000003</v>
      </c>
      <c r="I331" s="170"/>
      <c r="L331" s="166"/>
      <c r="M331" s="171"/>
      <c r="T331" s="172"/>
      <c r="AT331" s="167" t="s">
        <v>304</v>
      </c>
      <c r="AU331" s="167" t="s">
        <v>85</v>
      </c>
      <c r="AV331" s="14" t="s">
        <v>107</v>
      </c>
      <c r="AW331" s="14" t="s">
        <v>32</v>
      </c>
      <c r="AX331" s="14" t="s">
        <v>83</v>
      </c>
      <c r="AY331" s="167" t="s">
        <v>296</v>
      </c>
    </row>
    <row r="332" spans="2:65" s="1" customFormat="1" ht="16.5" customHeight="1">
      <c r="B332" s="32"/>
      <c r="C332" s="138" t="s">
        <v>521</v>
      </c>
      <c r="D332" s="138" t="s">
        <v>298</v>
      </c>
      <c r="E332" s="139" t="s">
        <v>522</v>
      </c>
      <c r="F332" s="140" t="s">
        <v>523</v>
      </c>
      <c r="G332" s="141" t="s">
        <v>301</v>
      </c>
      <c r="H332" s="142">
        <v>29.713000000000001</v>
      </c>
      <c r="I332" s="143"/>
      <c r="J332" s="144">
        <f>ROUND(I332*H332,2)</f>
        <v>0</v>
      </c>
      <c r="K332" s="140" t="s">
        <v>302</v>
      </c>
      <c r="L332" s="32"/>
      <c r="M332" s="145" t="s">
        <v>1</v>
      </c>
      <c r="N332" s="146" t="s">
        <v>41</v>
      </c>
      <c r="P332" s="147">
        <f>O332*H332</f>
        <v>0</v>
      </c>
      <c r="Q332" s="147">
        <v>0</v>
      </c>
      <c r="R332" s="147">
        <f>Q332*H332</f>
        <v>0</v>
      </c>
      <c r="S332" s="147">
        <v>0</v>
      </c>
      <c r="T332" s="148">
        <f>S332*H332</f>
        <v>0</v>
      </c>
      <c r="AR332" s="149" t="s">
        <v>107</v>
      </c>
      <c r="AT332" s="149" t="s">
        <v>298</v>
      </c>
      <c r="AU332" s="149" t="s">
        <v>85</v>
      </c>
      <c r="AY332" s="17" t="s">
        <v>296</v>
      </c>
      <c r="BE332" s="150">
        <f>IF(N332="základní",J332,0)</f>
        <v>0</v>
      </c>
      <c r="BF332" s="150">
        <f>IF(N332="snížená",J332,0)</f>
        <v>0</v>
      </c>
      <c r="BG332" s="150">
        <f>IF(N332="zákl. přenesená",J332,0)</f>
        <v>0</v>
      </c>
      <c r="BH332" s="150">
        <f>IF(N332="sníž. přenesená",J332,0)</f>
        <v>0</v>
      </c>
      <c r="BI332" s="150">
        <f>IF(N332="nulová",J332,0)</f>
        <v>0</v>
      </c>
      <c r="BJ332" s="17" t="s">
        <v>83</v>
      </c>
      <c r="BK332" s="150">
        <f>ROUND(I332*H332,2)</f>
        <v>0</v>
      </c>
      <c r="BL332" s="17" t="s">
        <v>107</v>
      </c>
      <c r="BM332" s="149" t="s">
        <v>524</v>
      </c>
    </row>
    <row r="333" spans="2:65" s="1" customFormat="1" ht="21.75" customHeight="1">
      <c r="B333" s="32"/>
      <c r="C333" s="138" t="s">
        <v>525</v>
      </c>
      <c r="D333" s="138" t="s">
        <v>298</v>
      </c>
      <c r="E333" s="139" t="s">
        <v>526</v>
      </c>
      <c r="F333" s="140" t="s">
        <v>527</v>
      </c>
      <c r="G333" s="141" t="s">
        <v>346</v>
      </c>
      <c r="H333" s="142">
        <v>11.941000000000001</v>
      </c>
      <c r="I333" s="143"/>
      <c r="J333" s="144">
        <f>ROUND(I333*H333,2)</f>
        <v>0</v>
      </c>
      <c r="K333" s="140" t="s">
        <v>302</v>
      </c>
      <c r="L333" s="32"/>
      <c r="M333" s="145" t="s">
        <v>1</v>
      </c>
      <c r="N333" s="146" t="s">
        <v>41</v>
      </c>
      <c r="P333" s="147">
        <f>O333*H333</f>
        <v>0</v>
      </c>
      <c r="Q333" s="147">
        <v>1.0606199999999999</v>
      </c>
      <c r="R333" s="147">
        <f>Q333*H333</f>
        <v>12.66486342</v>
      </c>
      <c r="S333" s="147">
        <v>0</v>
      </c>
      <c r="T333" s="148">
        <f>S333*H333</f>
        <v>0</v>
      </c>
      <c r="AR333" s="149" t="s">
        <v>107</v>
      </c>
      <c r="AT333" s="149" t="s">
        <v>298</v>
      </c>
      <c r="AU333" s="149" t="s">
        <v>85</v>
      </c>
      <c r="AY333" s="17" t="s">
        <v>296</v>
      </c>
      <c r="BE333" s="150">
        <f>IF(N333="základní",J333,0)</f>
        <v>0</v>
      </c>
      <c r="BF333" s="150">
        <f>IF(N333="snížená",J333,0)</f>
        <v>0</v>
      </c>
      <c r="BG333" s="150">
        <f>IF(N333="zákl. přenesená",J333,0)</f>
        <v>0</v>
      </c>
      <c r="BH333" s="150">
        <f>IF(N333="sníž. přenesená",J333,0)</f>
        <v>0</v>
      </c>
      <c r="BI333" s="150">
        <f>IF(N333="nulová",J333,0)</f>
        <v>0</v>
      </c>
      <c r="BJ333" s="17" t="s">
        <v>83</v>
      </c>
      <c r="BK333" s="150">
        <f>ROUND(I333*H333,2)</f>
        <v>0</v>
      </c>
      <c r="BL333" s="17" t="s">
        <v>107</v>
      </c>
      <c r="BM333" s="149" t="s">
        <v>528</v>
      </c>
    </row>
    <row r="334" spans="2:65" s="12" customFormat="1">
      <c r="B334" s="151"/>
      <c r="D334" s="152" t="s">
        <v>304</v>
      </c>
      <c r="E334" s="153" t="s">
        <v>1</v>
      </c>
      <c r="F334" s="154" t="s">
        <v>529</v>
      </c>
      <c r="H334" s="155">
        <v>10.477</v>
      </c>
      <c r="I334" s="156"/>
      <c r="L334" s="151"/>
      <c r="M334" s="157"/>
      <c r="T334" s="158"/>
      <c r="AT334" s="153" t="s">
        <v>304</v>
      </c>
      <c r="AU334" s="153" t="s">
        <v>85</v>
      </c>
      <c r="AV334" s="12" t="s">
        <v>85</v>
      </c>
      <c r="AW334" s="12" t="s">
        <v>32</v>
      </c>
      <c r="AX334" s="12" t="s">
        <v>76</v>
      </c>
      <c r="AY334" s="153" t="s">
        <v>296</v>
      </c>
    </row>
    <row r="335" spans="2:65" s="12" customFormat="1">
      <c r="B335" s="151"/>
      <c r="D335" s="152" t="s">
        <v>304</v>
      </c>
      <c r="E335" s="153" t="s">
        <v>1</v>
      </c>
      <c r="F335" s="154" t="s">
        <v>530</v>
      </c>
      <c r="H335" s="155">
        <v>1.464</v>
      </c>
      <c r="I335" s="156"/>
      <c r="L335" s="151"/>
      <c r="M335" s="157"/>
      <c r="T335" s="158"/>
      <c r="AT335" s="153" t="s">
        <v>304</v>
      </c>
      <c r="AU335" s="153" t="s">
        <v>85</v>
      </c>
      <c r="AV335" s="12" t="s">
        <v>85</v>
      </c>
      <c r="AW335" s="12" t="s">
        <v>32</v>
      </c>
      <c r="AX335" s="12" t="s">
        <v>76</v>
      </c>
      <c r="AY335" s="153" t="s">
        <v>296</v>
      </c>
    </row>
    <row r="336" spans="2:65" s="13" customFormat="1">
      <c r="B336" s="159"/>
      <c r="D336" s="152" t="s">
        <v>304</v>
      </c>
      <c r="E336" s="160" t="s">
        <v>1</v>
      </c>
      <c r="F336" s="161" t="s">
        <v>306</v>
      </c>
      <c r="H336" s="162">
        <v>11.941000000000001</v>
      </c>
      <c r="I336" s="163"/>
      <c r="L336" s="159"/>
      <c r="M336" s="164"/>
      <c r="T336" s="165"/>
      <c r="AT336" s="160" t="s">
        <v>304</v>
      </c>
      <c r="AU336" s="160" t="s">
        <v>85</v>
      </c>
      <c r="AV336" s="13" t="s">
        <v>94</v>
      </c>
      <c r="AW336" s="13" t="s">
        <v>32</v>
      </c>
      <c r="AX336" s="13" t="s">
        <v>76</v>
      </c>
      <c r="AY336" s="160" t="s">
        <v>296</v>
      </c>
    </row>
    <row r="337" spans="2:65" s="14" customFormat="1">
      <c r="B337" s="166"/>
      <c r="D337" s="152" t="s">
        <v>304</v>
      </c>
      <c r="E337" s="167" t="s">
        <v>1</v>
      </c>
      <c r="F337" s="168" t="s">
        <v>308</v>
      </c>
      <c r="H337" s="169">
        <v>11.941000000000001</v>
      </c>
      <c r="I337" s="170"/>
      <c r="L337" s="166"/>
      <c r="M337" s="171"/>
      <c r="T337" s="172"/>
      <c r="AT337" s="167" t="s">
        <v>304</v>
      </c>
      <c r="AU337" s="167" t="s">
        <v>85</v>
      </c>
      <c r="AV337" s="14" t="s">
        <v>107</v>
      </c>
      <c r="AW337" s="14" t="s">
        <v>32</v>
      </c>
      <c r="AX337" s="14" t="s">
        <v>83</v>
      </c>
      <c r="AY337" s="167" t="s">
        <v>296</v>
      </c>
    </row>
    <row r="338" spans="2:65" s="1" customFormat="1" ht="16.5" customHeight="1">
      <c r="B338" s="32"/>
      <c r="C338" s="138" t="s">
        <v>531</v>
      </c>
      <c r="D338" s="138" t="s">
        <v>298</v>
      </c>
      <c r="E338" s="139" t="s">
        <v>532</v>
      </c>
      <c r="F338" s="140" t="s">
        <v>533</v>
      </c>
      <c r="G338" s="141" t="s">
        <v>346</v>
      </c>
      <c r="H338" s="142">
        <v>1.337</v>
      </c>
      <c r="I338" s="143"/>
      <c r="J338" s="144">
        <f>ROUND(I338*H338,2)</f>
        <v>0</v>
      </c>
      <c r="K338" s="140" t="s">
        <v>302</v>
      </c>
      <c r="L338" s="32"/>
      <c r="M338" s="145" t="s">
        <v>1</v>
      </c>
      <c r="N338" s="146" t="s">
        <v>41</v>
      </c>
      <c r="P338" s="147">
        <f>O338*H338</f>
        <v>0</v>
      </c>
      <c r="Q338" s="147">
        <v>1.06277</v>
      </c>
      <c r="R338" s="147">
        <f>Q338*H338</f>
        <v>1.4209234899999998</v>
      </c>
      <c r="S338" s="147">
        <v>0</v>
      </c>
      <c r="T338" s="148">
        <f>S338*H338</f>
        <v>0</v>
      </c>
      <c r="AR338" s="149" t="s">
        <v>107</v>
      </c>
      <c r="AT338" s="149" t="s">
        <v>298</v>
      </c>
      <c r="AU338" s="149" t="s">
        <v>85</v>
      </c>
      <c r="AY338" s="17" t="s">
        <v>296</v>
      </c>
      <c r="BE338" s="150">
        <f>IF(N338="základní",J338,0)</f>
        <v>0</v>
      </c>
      <c r="BF338" s="150">
        <f>IF(N338="snížená",J338,0)</f>
        <v>0</v>
      </c>
      <c r="BG338" s="150">
        <f>IF(N338="zákl. přenesená",J338,0)</f>
        <v>0</v>
      </c>
      <c r="BH338" s="150">
        <f>IF(N338="sníž. přenesená",J338,0)</f>
        <v>0</v>
      </c>
      <c r="BI338" s="150">
        <f>IF(N338="nulová",J338,0)</f>
        <v>0</v>
      </c>
      <c r="BJ338" s="17" t="s">
        <v>83</v>
      </c>
      <c r="BK338" s="150">
        <f>ROUND(I338*H338,2)</f>
        <v>0</v>
      </c>
      <c r="BL338" s="17" t="s">
        <v>107</v>
      </c>
      <c r="BM338" s="149" t="s">
        <v>534</v>
      </c>
    </row>
    <row r="339" spans="2:65" s="12" customFormat="1">
      <c r="B339" s="151"/>
      <c r="D339" s="152" t="s">
        <v>304</v>
      </c>
      <c r="E339" s="153" t="s">
        <v>1</v>
      </c>
      <c r="F339" s="154" t="s">
        <v>535</v>
      </c>
      <c r="H339" s="155">
        <v>1.337</v>
      </c>
      <c r="I339" s="156"/>
      <c r="L339" s="151"/>
      <c r="M339" s="157"/>
      <c r="T339" s="158"/>
      <c r="AT339" s="153" t="s">
        <v>304</v>
      </c>
      <c r="AU339" s="153" t="s">
        <v>85</v>
      </c>
      <c r="AV339" s="12" t="s">
        <v>85</v>
      </c>
      <c r="AW339" s="12" t="s">
        <v>32</v>
      </c>
      <c r="AX339" s="12" t="s">
        <v>76</v>
      </c>
      <c r="AY339" s="153" t="s">
        <v>296</v>
      </c>
    </row>
    <row r="340" spans="2:65" s="13" customFormat="1">
      <c r="B340" s="159"/>
      <c r="D340" s="152" t="s">
        <v>304</v>
      </c>
      <c r="E340" s="160" t="s">
        <v>1</v>
      </c>
      <c r="F340" s="161" t="s">
        <v>306</v>
      </c>
      <c r="H340" s="162">
        <v>1.337</v>
      </c>
      <c r="I340" s="163"/>
      <c r="L340" s="159"/>
      <c r="M340" s="164"/>
      <c r="T340" s="165"/>
      <c r="AT340" s="160" t="s">
        <v>304</v>
      </c>
      <c r="AU340" s="160" t="s">
        <v>85</v>
      </c>
      <c r="AV340" s="13" t="s">
        <v>94</v>
      </c>
      <c r="AW340" s="13" t="s">
        <v>32</v>
      </c>
      <c r="AX340" s="13" t="s">
        <v>76</v>
      </c>
      <c r="AY340" s="160" t="s">
        <v>296</v>
      </c>
    </row>
    <row r="341" spans="2:65" s="14" customFormat="1">
      <c r="B341" s="166"/>
      <c r="D341" s="152" t="s">
        <v>304</v>
      </c>
      <c r="E341" s="167" t="s">
        <v>1</v>
      </c>
      <c r="F341" s="168" t="s">
        <v>308</v>
      </c>
      <c r="H341" s="169">
        <v>1.337</v>
      </c>
      <c r="I341" s="170"/>
      <c r="L341" s="166"/>
      <c r="M341" s="171"/>
      <c r="T341" s="172"/>
      <c r="AT341" s="167" t="s">
        <v>304</v>
      </c>
      <c r="AU341" s="167" t="s">
        <v>85</v>
      </c>
      <c r="AV341" s="14" t="s">
        <v>107</v>
      </c>
      <c r="AW341" s="14" t="s">
        <v>32</v>
      </c>
      <c r="AX341" s="14" t="s">
        <v>83</v>
      </c>
      <c r="AY341" s="167" t="s">
        <v>296</v>
      </c>
    </row>
    <row r="342" spans="2:65" s="1" customFormat="1" ht="16.5" customHeight="1">
      <c r="B342" s="32"/>
      <c r="C342" s="138" t="s">
        <v>536</v>
      </c>
      <c r="D342" s="138" t="s">
        <v>298</v>
      </c>
      <c r="E342" s="139" t="s">
        <v>537</v>
      </c>
      <c r="F342" s="140" t="s">
        <v>538</v>
      </c>
      <c r="G342" s="141" t="s">
        <v>311</v>
      </c>
      <c r="H342" s="142">
        <v>74.918999999999997</v>
      </c>
      <c r="I342" s="143"/>
      <c r="J342" s="144">
        <f>ROUND(I342*H342,2)</f>
        <v>0</v>
      </c>
      <c r="K342" s="140" t="s">
        <v>302</v>
      </c>
      <c r="L342" s="32"/>
      <c r="M342" s="145" t="s">
        <v>1</v>
      </c>
      <c r="N342" s="146" t="s">
        <v>41</v>
      </c>
      <c r="P342" s="147">
        <f>O342*H342</f>
        <v>0</v>
      </c>
      <c r="Q342" s="147">
        <v>2.5018699999999998</v>
      </c>
      <c r="R342" s="147">
        <f>Q342*H342</f>
        <v>187.43759852999997</v>
      </c>
      <c r="S342" s="147">
        <v>0</v>
      </c>
      <c r="T342" s="148">
        <f>S342*H342</f>
        <v>0</v>
      </c>
      <c r="AR342" s="149" t="s">
        <v>107</v>
      </c>
      <c r="AT342" s="149" t="s">
        <v>298</v>
      </c>
      <c r="AU342" s="149" t="s">
        <v>85</v>
      </c>
      <c r="AY342" s="17" t="s">
        <v>296</v>
      </c>
      <c r="BE342" s="150">
        <f>IF(N342="základní",J342,0)</f>
        <v>0</v>
      </c>
      <c r="BF342" s="150">
        <f>IF(N342="snížená",J342,0)</f>
        <v>0</v>
      </c>
      <c r="BG342" s="150">
        <f>IF(N342="zákl. přenesená",J342,0)</f>
        <v>0</v>
      </c>
      <c r="BH342" s="150">
        <f>IF(N342="sníž. přenesená",J342,0)</f>
        <v>0</v>
      </c>
      <c r="BI342" s="150">
        <f>IF(N342="nulová",J342,0)</f>
        <v>0</v>
      </c>
      <c r="BJ342" s="17" t="s">
        <v>83</v>
      </c>
      <c r="BK342" s="150">
        <f>ROUND(I342*H342,2)</f>
        <v>0</v>
      </c>
      <c r="BL342" s="17" t="s">
        <v>107</v>
      </c>
      <c r="BM342" s="149" t="s">
        <v>539</v>
      </c>
    </row>
    <row r="343" spans="2:65" s="15" customFormat="1">
      <c r="B343" s="183"/>
      <c r="D343" s="152" t="s">
        <v>304</v>
      </c>
      <c r="E343" s="184" t="s">
        <v>1</v>
      </c>
      <c r="F343" s="185" t="s">
        <v>540</v>
      </c>
      <c r="H343" s="184" t="s">
        <v>1</v>
      </c>
      <c r="I343" s="186"/>
      <c r="L343" s="183"/>
      <c r="M343" s="187"/>
      <c r="T343" s="188"/>
      <c r="AT343" s="184" t="s">
        <v>304</v>
      </c>
      <c r="AU343" s="184" t="s">
        <v>85</v>
      </c>
      <c r="AV343" s="15" t="s">
        <v>83</v>
      </c>
      <c r="AW343" s="15" t="s">
        <v>32</v>
      </c>
      <c r="AX343" s="15" t="s">
        <v>76</v>
      </c>
      <c r="AY343" s="184" t="s">
        <v>296</v>
      </c>
    </row>
    <row r="344" spans="2:65" s="12" customFormat="1">
      <c r="B344" s="151"/>
      <c r="D344" s="152" t="s">
        <v>304</v>
      </c>
      <c r="E344" s="153" t="s">
        <v>1</v>
      </c>
      <c r="F344" s="154" t="s">
        <v>541</v>
      </c>
      <c r="H344" s="155">
        <v>1.996</v>
      </c>
      <c r="I344" s="156"/>
      <c r="L344" s="151"/>
      <c r="M344" s="157"/>
      <c r="T344" s="158"/>
      <c r="AT344" s="153" t="s">
        <v>304</v>
      </c>
      <c r="AU344" s="153" t="s">
        <v>85</v>
      </c>
      <c r="AV344" s="12" t="s">
        <v>85</v>
      </c>
      <c r="AW344" s="12" t="s">
        <v>32</v>
      </c>
      <c r="AX344" s="12" t="s">
        <v>76</v>
      </c>
      <c r="AY344" s="153" t="s">
        <v>296</v>
      </c>
    </row>
    <row r="345" spans="2:65" s="12" customFormat="1">
      <c r="B345" s="151"/>
      <c r="D345" s="152" t="s">
        <v>304</v>
      </c>
      <c r="E345" s="153" t="s">
        <v>1</v>
      </c>
      <c r="F345" s="154" t="s">
        <v>542</v>
      </c>
      <c r="H345" s="155">
        <v>1.0960000000000001</v>
      </c>
      <c r="I345" s="156"/>
      <c r="L345" s="151"/>
      <c r="M345" s="157"/>
      <c r="T345" s="158"/>
      <c r="AT345" s="153" t="s">
        <v>304</v>
      </c>
      <c r="AU345" s="153" t="s">
        <v>85</v>
      </c>
      <c r="AV345" s="12" t="s">
        <v>85</v>
      </c>
      <c r="AW345" s="12" t="s">
        <v>32</v>
      </c>
      <c r="AX345" s="12" t="s">
        <v>76</v>
      </c>
      <c r="AY345" s="153" t="s">
        <v>296</v>
      </c>
    </row>
    <row r="346" spans="2:65" s="12" customFormat="1">
      <c r="B346" s="151"/>
      <c r="D346" s="152" t="s">
        <v>304</v>
      </c>
      <c r="E346" s="153" t="s">
        <v>1</v>
      </c>
      <c r="F346" s="154" t="s">
        <v>543</v>
      </c>
      <c r="H346" s="155">
        <v>1.046</v>
      </c>
      <c r="I346" s="156"/>
      <c r="L346" s="151"/>
      <c r="M346" s="157"/>
      <c r="T346" s="158"/>
      <c r="AT346" s="153" t="s">
        <v>304</v>
      </c>
      <c r="AU346" s="153" t="s">
        <v>85</v>
      </c>
      <c r="AV346" s="12" t="s">
        <v>85</v>
      </c>
      <c r="AW346" s="12" t="s">
        <v>32</v>
      </c>
      <c r="AX346" s="12" t="s">
        <v>76</v>
      </c>
      <c r="AY346" s="153" t="s">
        <v>296</v>
      </c>
    </row>
    <row r="347" spans="2:65" s="12" customFormat="1">
      <c r="B347" s="151"/>
      <c r="D347" s="152" t="s">
        <v>304</v>
      </c>
      <c r="E347" s="153" t="s">
        <v>1</v>
      </c>
      <c r="F347" s="154" t="s">
        <v>544</v>
      </c>
      <c r="H347" s="155">
        <v>25.253</v>
      </c>
      <c r="I347" s="156"/>
      <c r="L347" s="151"/>
      <c r="M347" s="157"/>
      <c r="T347" s="158"/>
      <c r="AT347" s="153" t="s">
        <v>304</v>
      </c>
      <c r="AU347" s="153" t="s">
        <v>85</v>
      </c>
      <c r="AV347" s="12" t="s">
        <v>85</v>
      </c>
      <c r="AW347" s="12" t="s">
        <v>32</v>
      </c>
      <c r="AX347" s="12" t="s">
        <v>76</v>
      </c>
      <c r="AY347" s="153" t="s">
        <v>296</v>
      </c>
    </row>
    <row r="348" spans="2:65" s="12" customFormat="1">
      <c r="B348" s="151"/>
      <c r="D348" s="152" t="s">
        <v>304</v>
      </c>
      <c r="E348" s="153" t="s">
        <v>1</v>
      </c>
      <c r="F348" s="154" t="s">
        <v>545</v>
      </c>
      <c r="H348" s="155">
        <v>15.586</v>
      </c>
      <c r="I348" s="156"/>
      <c r="L348" s="151"/>
      <c r="M348" s="157"/>
      <c r="T348" s="158"/>
      <c r="AT348" s="153" t="s">
        <v>304</v>
      </c>
      <c r="AU348" s="153" t="s">
        <v>85</v>
      </c>
      <c r="AV348" s="12" t="s">
        <v>85</v>
      </c>
      <c r="AW348" s="12" t="s">
        <v>32</v>
      </c>
      <c r="AX348" s="12" t="s">
        <v>76</v>
      </c>
      <c r="AY348" s="153" t="s">
        <v>296</v>
      </c>
    </row>
    <row r="349" spans="2:65" s="12" customFormat="1">
      <c r="B349" s="151"/>
      <c r="D349" s="152" t="s">
        <v>304</v>
      </c>
      <c r="E349" s="153" t="s">
        <v>1</v>
      </c>
      <c r="F349" s="154" t="s">
        <v>546</v>
      </c>
      <c r="H349" s="155">
        <v>29.942</v>
      </c>
      <c r="I349" s="156"/>
      <c r="L349" s="151"/>
      <c r="M349" s="157"/>
      <c r="T349" s="158"/>
      <c r="AT349" s="153" t="s">
        <v>304</v>
      </c>
      <c r="AU349" s="153" t="s">
        <v>85</v>
      </c>
      <c r="AV349" s="12" t="s">
        <v>85</v>
      </c>
      <c r="AW349" s="12" t="s">
        <v>32</v>
      </c>
      <c r="AX349" s="12" t="s">
        <v>76</v>
      </c>
      <c r="AY349" s="153" t="s">
        <v>296</v>
      </c>
    </row>
    <row r="350" spans="2:65" s="13" customFormat="1">
      <c r="B350" s="159"/>
      <c r="D350" s="152" t="s">
        <v>304</v>
      </c>
      <c r="E350" s="160" t="s">
        <v>1</v>
      </c>
      <c r="F350" s="161" t="s">
        <v>306</v>
      </c>
      <c r="H350" s="162">
        <v>74.918999999999997</v>
      </c>
      <c r="I350" s="163"/>
      <c r="L350" s="159"/>
      <c r="M350" s="164"/>
      <c r="T350" s="165"/>
      <c r="AT350" s="160" t="s">
        <v>304</v>
      </c>
      <c r="AU350" s="160" t="s">
        <v>85</v>
      </c>
      <c r="AV350" s="13" t="s">
        <v>94</v>
      </c>
      <c r="AW350" s="13" t="s">
        <v>32</v>
      </c>
      <c r="AX350" s="13" t="s">
        <v>76</v>
      </c>
      <c r="AY350" s="160" t="s">
        <v>296</v>
      </c>
    </row>
    <row r="351" spans="2:65" s="14" customFormat="1">
      <c r="B351" s="166"/>
      <c r="D351" s="152" t="s">
        <v>304</v>
      </c>
      <c r="E351" s="167" t="s">
        <v>1</v>
      </c>
      <c r="F351" s="168" t="s">
        <v>308</v>
      </c>
      <c r="H351" s="169">
        <v>74.918999999999997</v>
      </c>
      <c r="I351" s="170"/>
      <c r="L351" s="166"/>
      <c r="M351" s="171"/>
      <c r="T351" s="172"/>
      <c r="AT351" s="167" t="s">
        <v>304</v>
      </c>
      <c r="AU351" s="167" t="s">
        <v>85</v>
      </c>
      <c r="AV351" s="14" t="s">
        <v>107</v>
      </c>
      <c r="AW351" s="14" t="s">
        <v>32</v>
      </c>
      <c r="AX351" s="14" t="s">
        <v>83</v>
      </c>
      <c r="AY351" s="167" t="s">
        <v>296</v>
      </c>
    </row>
    <row r="352" spans="2:65" s="1" customFormat="1" ht="24.2" customHeight="1">
      <c r="B352" s="32"/>
      <c r="C352" s="138" t="s">
        <v>547</v>
      </c>
      <c r="D352" s="138" t="s">
        <v>298</v>
      </c>
      <c r="E352" s="139" t="s">
        <v>548</v>
      </c>
      <c r="F352" s="140" t="s">
        <v>549</v>
      </c>
      <c r="G352" s="141" t="s">
        <v>311</v>
      </c>
      <c r="H352" s="142">
        <v>5.64</v>
      </c>
      <c r="I352" s="143"/>
      <c r="J352" s="144">
        <f>ROUND(I352*H352,2)</f>
        <v>0</v>
      </c>
      <c r="K352" s="140" t="s">
        <v>302</v>
      </c>
      <c r="L352" s="32"/>
      <c r="M352" s="145" t="s">
        <v>1</v>
      </c>
      <c r="N352" s="146" t="s">
        <v>41</v>
      </c>
      <c r="P352" s="147">
        <f>O352*H352</f>
        <v>0</v>
      </c>
      <c r="Q352" s="147">
        <v>2.5018699999999998</v>
      </c>
      <c r="R352" s="147">
        <f>Q352*H352</f>
        <v>14.110546799999998</v>
      </c>
      <c r="S352" s="147">
        <v>0</v>
      </c>
      <c r="T352" s="148">
        <f>S352*H352</f>
        <v>0</v>
      </c>
      <c r="AR352" s="149" t="s">
        <v>107</v>
      </c>
      <c r="AT352" s="149" t="s">
        <v>298</v>
      </c>
      <c r="AU352" s="149" t="s">
        <v>85</v>
      </c>
      <c r="AY352" s="17" t="s">
        <v>296</v>
      </c>
      <c r="BE352" s="150">
        <f>IF(N352="základní",J352,0)</f>
        <v>0</v>
      </c>
      <c r="BF352" s="150">
        <f>IF(N352="snížená",J352,0)</f>
        <v>0</v>
      </c>
      <c r="BG352" s="150">
        <f>IF(N352="zákl. přenesená",J352,0)</f>
        <v>0</v>
      </c>
      <c r="BH352" s="150">
        <f>IF(N352="sníž. přenesená",J352,0)</f>
        <v>0</v>
      </c>
      <c r="BI352" s="150">
        <f>IF(N352="nulová",J352,0)</f>
        <v>0</v>
      </c>
      <c r="BJ352" s="17" t="s">
        <v>83</v>
      </c>
      <c r="BK352" s="150">
        <f>ROUND(I352*H352,2)</f>
        <v>0</v>
      </c>
      <c r="BL352" s="17" t="s">
        <v>107</v>
      </c>
      <c r="BM352" s="149" t="s">
        <v>550</v>
      </c>
    </row>
    <row r="353" spans="2:65" s="12" customFormat="1">
      <c r="B353" s="151"/>
      <c r="D353" s="152" t="s">
        <v>304</v>
      </c>
      <c r="E353" s="153" t="s">
        <v>1</v>
      </c>
      <c r="F353" s="154" t="s">
        <v>551</v>
      </c>
      <c r="H353" s="155">
        <v>5.64</v>
      </c>
      <c r="I353" s="156"/>
      <c r="L353" s="151"/>
      <c r="M353" s="157"/>
      <c r="T353" s="158"/>
      <c r="AT353" s="153" t="s">
        <v>304</v>
      </c>
      <c r="AU353" s="153" t="s">
        <v>85</v>
      </c>
      <c r="AV353" s="12" t="s">
        <v>85</v>
      </c>
      <c r="AW353" s="12" t="s">
        <v>32</v>
      </c>
      <c r="AX353" s="12" t="s">
        <v>76</v>
      </c>
      <c r="AY353" s="153" t="s">
        <v>296</v>
      </c>
    </row>
    <row r="354" spans="2:65" s="13" customFormat="1">
      <c r="B354" s="159"/>
      <c r="D354" s="152" t="s">
        <v>304</v>
      </c>
      <c r="E354" s="160" t="s">
        <v>1</v>
      </c>
      <c r="F354" s="161" t="s">
        <v>306</v>
      </c>
      <c r="H354" s="162">
        <v>5.64</v>
      </c>
      <c r="I354" s="163"/>
      <c r="L354" s="159"/>
      <c r="M354" s="164"/>
      <c r="T354" s="165"/>
      <c r="AT354" s="160" t="s">
        <v>304</v>
      </c>
      <c r="AU354" s="160" t="s">
        <v>85</v>
      </c>
      <c r="AV354" s="13" t="s">
        <v>94</v>
      </c>
      <c r="AW354" s="13" t="s">
        <v>32</v>
      </c>
      <c r="AX354" s="13" t="s">
        <v>76</v>
      </c>
      <c r="AY354" s="160" t="s">
        <v>296</v>
      </c>
    </row>
    <row r="355" spans="2:65" s="14" customFormat="1">
      <c r="B355" s="166"/>
      <c r="D355" s="152" t="s">
        <v>304</v>
      </c>
      <c r="E355" s="167" t="s">
        <v>1</v>
      </c>
      <c r="F355" s="168" t="s">
        <v>308</v>
      </c>
      <c r="H355" s="169">
        <v>5.64</v>
      </c>
      <c r="I355" s="170"/>
      <c r="L355" s="166"/>
      <c r="M355" s="171"/>
      <c r="T355" s="172"/>
      <c r="AT355" s="167" t="s">
        <v>304</v>
      </c>
      <c r="AU355" s="167" t="s">
        <v>85</v>
      </c>
      <c r="AV355" s="14" t="s">
        <v>107</v>
      </c>
      <c r="AW355" s="14" t="s">
        <v>32</v>
      </c>
      <c r="AX355" s="14" t="s">
        <v>83</v>
      </c>
      <c r="AY355" s="167" t="s">
        <v>296</v>
      </c>
    </row>
    <row r="356" spans="2:65" s="1" customFormat="1" ht="21.75" customHeight="1">
      <c r="B356" s="32"/>
      <c r="C356" s="138" t="s">
        <v>552</v>
      </c>
      <c r="D356" s="138" t="s">
        <v>298</v>
      </c>
      <c r="E356" s="139" t="s">
        <v>553</v>
      </c>
      <c r="F356" s="140" t="s">
        <v>554</v>
      </c>
      <c r="G356" s="141" t="s">
        <v>346</v>
      </c>
      <c r="H356" s="142">
        <v>0.60399999999999998</v>
      </c>
      <c r="I356" s="143"/>
      <c r="J356" s="144">
        <f>ROUND(I356*H356,2)</f>
        <v>0</v>
      </c>
      <c r="K356" s="140" t="s">
        <v>302</v>
      </c>
      <c r="L356" s="32"/>
      <c r="M356" s="145" t="s">
        <v>1</v>
      </c>
      <c r="N356" s="146" t="s">
        <v>41</v>
      </c>
      <c r="P356" s="147">
        <f>O356*H356</f>
        <v>0</v>
      </c>
      <c r="Q356" s="147">
        <v>1.0606199999999999</v>
      </c>
      <c r="R356" s="147">
        <f>Q356*H356</f>
        <v>0.64061447999999988</v>
      </c>
      <c r="S356" s="147">
        <v>0</v>
      </c>
      <c r="T356" s="148">
        <f>S356*H356</f>
        <v>0</v>
      </c>
      <c r="AR356" s="149" t="s">
        <v>107</v>
      </c>
      <c r="AT356" s="149" t="s">
        <v>298</v>
      </c>
      <c r="AU356" s="149" t="s">
        <v>85</v>
      </c>
      <c r="AY356" s="17" t="s">
        <v>296</v>
      </c>
      <c r="BE356" s="150">
        <f>IF(N356="základní",J356,0)</f>
        <v>0</v>
      </c>
      <c r="BF356" s="150">
        <f>IF(N356="snížená",J356,0)</f>
        <v>0</v>
      </c>
      <c r="BG356" s="150">
        <f>IF(N356="zákl. přenesená",J356,0)</f>
        <v>0</v>
      </c>
      <c r="BH356" s="150">
        <f>IF(N356="sníž. přenesená",J356,0)</f>
        <v>0</v>
      </c>
      <c r="BI356" s="150">
        <f>IF(N356="nulová",J356,0)</f>
        <v>0</v>
      </c>
      <c r="BJ356" s="17" t="s">
        <v>83</v>
      </c>
      <c r="BK356" s="150">
        <f>ROUND(I356*H356,2)</f>
        <v>0</v>
      </c>
      <c r="BL356" s="17" t="s">
        <v>107</v>
      </c>
      <c r="BM356" s="149" t="s">
        <v>555</v>
      </c>
    </row>
    <row r="357" spans="2:65" s="12" customFormat="1">
      <c r="B357" s="151"/>
      <c r="D357" s="152" t="s">
        <v>304</v>
      </c>
      <c r="E357" s="153" t="s">
        <v>1</v>
      </c>
      <c r="F357" s="154" t="s">
        <v>556</v>
      </c>
      <c r="H357" s="155">
        <v>0.46899999999999997</v>
      </c>
      <c r="I357" s="156"/>
      <c r="L357" s="151"/>
      <c r="M357" s="157"/>
      <c r="T357" s="158"/>
      <c r="AT357" s="153" t="s">
        <v>304</v>
      </c>
      <c r="AU357" s="153" t="s">
        <v>85</v>
      </c>
      <c r="AV357" s="12" t="s">
        <v>85</v>
      </c>
      <c r="AW357" s="12" t="s">
        <v>32</v>
      </c>
      <c r="AX357" s="12" t="s">
        <v>76</v>
      </c>
      <c r="AY357" s="153" t="s">
        <v>296</v>
      </c>
    </row>
    <row r="358" spans="2:65" s="12" customFormat="1">
      <c r="B358" s="151"/>
      <c r="D358" s="152" t="s">
        <v>304</v>
      </c>
      <c r="E358" s="153" t="s">
        <v>1</v>
      </c>
      <c r="F358" s="154" t="s">
        <v>557</v>
      </c>
      <c r="H358" s="155">
        <v>0.13500000000000001</v>
      </c>
      <c r="I358" s="156"/>
      <c r="L358" s="151"/>
      <c r="M358" s="157"/>
      <c r="T358" s="158"/>
      <c r="AT358" s="153" t="s">
        <v>304</v>
      </c>
      <c r="AU358" s="153" t="s">
        <v>85</v>
      </c>
      <c r="AV358" s="12" t="s">
        <v>85</v>
      </c>
      <c r="AW358" s="12" t="s">
        <v>32</v>
      </c>
      <c r="AX358" s="12" t="s">
        <v>76</v>
      </c>
      <c r="AY358" s="153" t="s">
        <v>296</v>
      </c>
    </row>
    <row r="359" spans="2:65" s="13" customFormat="1">
      <c r="B359" s="159"/>
      <c r="D359" s="152" t="s">
        <v>304</v>
      </c>
      <c r="E359" s="160" t="s">
        <v>1</v>
      </c>
      <c r="F359" s="161" t="s">
        <v>306</v>
      </c>
      <c r="H359" s="162">
        <v>0.60399999999999998</v>
      </c>
      <c r="I359" s="163"/>
      <c r="L359" s="159"/>
      <c r="M359" s="164"/>
      <c r="T359" s="165"/>
      <c r="AT359" s="160" t="s">
        <v>304</v>
      </c>
      <c r="AU359" s="160" t="s">
        <v>85</v>
      </c>
      <c r="AV359" s="13" t="s">
        <v>94</v>
      </c>
      <c r="AW359" s="13" t="s">
        <v>32</v>
      </c>
      <c r="AX359" s="13" t="s">
        <v>76</v>
      </c>
      <c r="AY359" s="160" t="s">
        <v>296</v>
      </c>
    </row>
    <row r="360" spans="2:65" s="14" customFormat="1">
      <c r="B360" s="166"/>
      <c r="D360" s="152" t="s">
        <v>304</v>
      </c>
      <c r="E360" s="167" t="s">
        <v>1</v>
      </c>
      <c r="F360" s="168" t="s">
        <v>308</v>
      </c>
      <c r="H360" s="169">
        <v>0.60399999999999998</v>
      </c>
      <c r="I360" s="170"/>
      <c r="L360" s="166"/>
      <c r="M360" s="171"/>
      <c r="T360" s="172"/>
      <c r="AT360" s="167" t="s">
        <v>304</v>
      </c>
      <c r="AU360" s="167" t="s">
        <v>85</v>
      </c>
      <c r="AV360" s="14" t="s">
        <v>107</v>
      </c>
      <c r="AW360" s="14" t="s">
        <v>32</v>
      </c>
      <c r="AX360" s="14" t="s">
        <v>83</v>
      </c>
      <c r="AY360" s="167" t="s">
        <v>296</v>
      </c>
    </row>
    <row r="361" spans="2:65" s="1" customFormat="1" ht="16.5" customHeight="1">
      <c r="B361" s="32"/>
      <c r="C361" s="138" t="s">
        <v>558</v>
      </c>
      <c r="D361" s="138" t="s">
        <v>298</v>
      </c>
      <c r="E361" s="139" t="s">
        <v>559</v>
      </c>
      <c r="F361" s="140" t="s">
        <v>560</v>
      </c>
      <c r="G361" s="141" t="s">
        <v>346</v>
      </c>
      <c r="H361" s="142">
        <v>1.36</v>
      </c>
      <c r="I361" s="143"/>
      <c r="J361" s="144">
        <f>ROUND(I361*H361,2)</f>
        <v>0</v>
      </c>
      <c r="K361" s="140" t="s">
        <v>302</v>
      </c>
      <c r="L361" s="32"/>
      <c r="M361" s="145" t="s">
        <v>1</v>
      </c>
      <c r="N361" s="146" t="s">
        <v>41</v>
      </c>
      <c r="P361" s="147">
        <f>O361*H361</f>
        <v>0</v>
      </c>
      <c r="Q361" s="147">
        <v>1.06277</v>
      </c>
      <c r="R361" s="147">
        <f>Q361*H361</f>
        <v>1.4453672000000002</v>
      </c>
      <c r="S361" s="147">
        <v>0</v>
      </c>
      <c r="T361" s="148">
        <f>S361*H361</f>
        <v>0</v>
      </c>
      <c r="AR361" s="149" t="s">
        <v>107</v>
      </c>
      <c r="AT361" s="149" t="s">
        <v>298</v>
      </c>
      <c r="AU361" s="149" t="s">
        <v>85</v>
      </c>
      <c r="AY361" s="17" t="s">
        <v>296</v>
      </c>
      <c r="BE361" s="150">
        <f>IF(N361="základní",J361,0)</f>
        <v>0</v>
      </c>
      <c r="BF361" s="150">
        <f>IF(N361="snížená",J361,0)</f>
        <v>0</v>
      </c>
      <c r="BG361" s="150">
        <f>IF(N361="zákl. přenesená",J361,0)</f>
        <v>0</v>
      </c>
      <c r="BH361" s="150">
        <f>IF(N361="sníž. přenesená",J361,0)</f>
        <v>0</v>
      </c>
      <c r="BI361" s="150">
        <f>IF(N361="nulová",J361,0)</f>
        <v>0</v>
      </c>
      <c r="BJ361" s="17" t="s">
        <v>83</v>
      </c>
      <c r="BK361" s="150">
        <f>ROUND(I361*H361,2)</f>
        <v>0</v>
      </c>
      <c r="BL361" s="17" t="s">
        <v>107</v>
      </c>
      <c r="BM361" s="149" t="s">
        <v>561</v>
      </c>
    </row>
    <row r="362" spans="2:65" s="12" customFormat="1">
      <c r="B362" s="151"/>
      <c r="D362" s="152" t="s">
        <v>304</v>
      </c>
      <c r="E362" s="153" t="s">
        <v>1</v>
      </c>
      <c r="F362" s="154" t="s">
        <v>562</v>
      </c>
      <c r="H362" s="155">
        <v>1.36</v>
      </c>
      <c r="I362" s="156"/>
      <c r="L362" s="151"/>
      <c r="M362" s="157"/>
      <c r="T362" s="158"/>
      <c r="AT362" s="153" t="s">
        <v>304</v>
      </c>
      <c r="AU362" s="153" t="s">
        <v>85</v>
      </c>
      <c r="AV362" s="12" t="s">
        <v>85</v>
      </c>
      <c r="AW362" s="12" t="s">
        <v>32</v>
      </c>
      <c r="AX362" s="12" t="s">
        <v>76</v>
      </c>
      <c r="AY362" s="153" t="s">
        <v>296</v>
      </c>
    </row>
    <row r="363" spans="2:65" s="13" customFormat="1">
      <c r="B363" s="159"/>
      <c r="D363" s="152" t="s">
        <v>304</v>
      </c>
      <c r="E363" s="160" t="s">
        <v>1</v>
      </c>
      <c r="F363" s="161" t="s">
        <v>306</v>
      </c>
      <c r="H363" s="162">
        <v>1.36</v>
      </c>
      <c r="I363" s="163"/>
      <c r="L363" s="159"/>
      <c r="M363" s="164"/>
      <c r="T363" s="165"/>
      <c r="AT363" s="160" t="s">
        <v>304</v>
      </c>
      <c r="AU363" s="160" t="s">
        <v>85</v>
      </c>
      <c r="AV363" s="13" t="s">
        <v>94</v>
      </c>
      <c r="AW363" s="13" t="s">
        <v>32</v>
      </c>
      <c r="AX363" s="13" t="s">
        <v>76</v>
      </c>
      <c r="AY363" s="160" t="s">
        <v>296</v>
      </c>
    </row>
    <row r="364" spans="2:65" s="14" customFormat="1">
      <c r="B364" s="166"/>
      <c r="D364" s="152" t="s">
        <v>304</v>
      </c>
      <c r="E364" s="167" t="s">
        <v>1</v>
      </c>
      <c r="F364" s="168" t="s">
        <v>308</v>
      </c>
      <c r="H364" s="169">
        <v>1.36</v>
      </c>
      <c r="I364" s="170"/>
      <c r="L364" s="166"/>
      <c r="M364" s="171"/>
      <c r="T364" s="172"/>
      <c r="AT364" s="167" t="s">
        <v>304</v>
      </c>
      <c r="AU364" s="167" t="s">
        <v>85</v>
      </c>
      <c r="AV364" s="14" t="s">
        <v>107</v>
      </c>
      <c r="AW364" s="14" t="s">
        <v>32</v>
      </c>
      <c r="AX364" s="14" t="s">
        <v>83</v>
      </c>
      <c r="AY364" s="167" t="s">
        <v>296</v>
      </c>
    </row>
    <row r="365" spans="2:65" s="1" customFormat="1" ht="33" customHeight="1">
      <c r="B365" s="32"/>
      <c r="C365" s="138" t="s">
        <v>563</v>
      </c>
      <c r="D365" s="138" t="s">
        <v>298</v>
      </c>
      <c r="E365" s="139" t="s">
        <v>564</v>
      </c>
      <c r="F365" s="140" t="s">
        <v>565</v>
      </c>
      <c r="G365" s="141" t="s">
        <v>301</v>
      </c>
      <c r="H365" s="142">
        <v>15.182</v>
      </c>
      <c r="I365" s="143"/>
      <c r="J365" s="144">
        <f>ROUND(I365*H365,2)</f>
        <v>0</v>
      </c>
      <c r="K365" s="140" t="s">
        <v>302</v>
      </c>
      <c r="L365" s="32"/>
      <c r="M365" s="145" t="s">
        <v>1</v>
      </c>
      <c r="N365" s="146" t="s">
        <v>41</v>
      </c>
      <c r="P365" s="147">
        <f>O365*H365</f>
        <v>0</v>
      </c>
      <c r="Q365" s="147">
        <v>0.49689</v>
      </c>
      <c r="R365" s="147">
        <f>Q365*H365</f>
        <v>7.5437839799999997</v>
      </c>
      <c r="S365" s="147">
        <v>0</v>
      </c>
      <c r="T365" s="148">
        <f>S365*H365</f>
        <v>0</v>
      </c>
      <c r="AR365" s="149" t="s">
        <v>107</v>
      </c>
      <c r="AT365" s="149" t="s">
        <v>298</v>
      </c>
      <c r="AU365" s="149" t="s">
        <v>85</v>
      </c>
      <c r="AY365" s="17" t="s">
        <v>296</v>
      </c>
      <c r="BE365" s="150">
        <f>IF(N365="základní",J365,0)</f>
        <v>0</v>
      </c>
      <c r="BF365" s="150">
        <f>IF(N365="snížená",J365,0)</f>
        <v>0</v>
      </c>
      <c r="BG365" s="150">
        <f>IF(N365="zákl. přenesená",J365,0)</f>
        <v>0</v>
      </c>
      <c r="BH365" s="150">
        <f>IF(N365="sníž. přenesená",J365,0)</f>
        <v>0</v>
      </c>
      <c r="BI365" s="150">
        <f>IF(N365="nulová",J365,0)</f>
        <v>0</v>
      </c>
      <c r="BJ365" s="17" t="s">
        <v>83</v>
      </c>
      <c r="BK365" s="150">
        <f>ROUND(I365*H365,2)</f>
        <v>0</v>
      </c>
      <c r="BL365" s="17" t="s">
        <v>107</v>
      </c>
      <c r="BM365" s="149" t="s">
        <v>566</v>
      </c>
    </row>
    <row r="366" spans="2:65" s="15" customFormat="1">
      <c r="B366" s="183"/>
      <c r="D366" s="152" t="s">
        <v>304</v>
      </c>
      <c r="E366" s="184" t="s">
        <v>1</v>
      </c>
      <c r="F366" s="185" t="s">
        <v>488</v>
      </c>
      <c r="H366" s="184" t="s">
        <v>1</v>
      </c>
      <c r="I366" s="186"/>
      <c r="L366" s="183"/>
      <c r="M366" s="187"/>
      <c r="T366" s="188"/>
      <c r="AT366" s="184" t="s">
        <v>304</v>
      </c>
      <c r="AU366" s="184" t="s">
        <v>85</v>
      </c>
      <c r="AV366" s="15" t="s">
        <v>83</v>
      </c>
      <c r="AW366" s="15" t="s">
        <v>32</v>
      </c>
      <c r="AX366" s="15" t="s">
        <v>76</v>
      </c>
      <c r="AY366" s="184" t="s">
        <v>296</v>
      </c>
    </row>
    <row r="367" spans="2:65" s="12" customFormat="1">
      <c r="B367" s="151"/>
      <c r="D367" s="152" t="s">
        <v>304</v>
      </c>
      <c r="E367" s="153" t="s">
        <v>1</v>
      </c>
      <c r="F367" s="154" t="s">
        <v>567</v>
      </c>
      <c r="H367" s="155">
        <v>9.7149999999999999</v>
      </c>
      <c r="I367" s="156"/>
      <c r="L367" s="151"/>
      <c r="M367" s="157"/>
      <c r="T367" s="158"/>
      <c r="AT367" s="153" t="s">
        <v>304</v>
      </c>
      <c r="AU367" s="153" t="s">
        <v>85</v>
      </c>
      <c r="AV367" s="12" t="s">
        <v>85</v>
      </c>
      <c r="AW367" s="12" t="s">
        <v>32</v>
      </c>
      <c r="AX367" s="12" t="s">
        <v>76</v>
      </c>
      <c r="AY367" s="153" t="s">
        <v>296</v>
      </c>
    </row>
    <row r="368" spans="2:65" s="12" customFormat="1">
      <c r="B368" s="151"/>
      <c r="D368" s="152" t="s">
        <v>304</v>
      </c>
      <c r="E368" s="153" t="s">
        <v>1</v>
      </c>
      <c r="F368" s="154" t="s">
        <v>568</v>
      </c>
      <c r="H368" s="155">
        <v>5.4669999999999996</v>
      </c>
      <c r="I368" s="156"/>
      <c r="L368" s="151"/>
      <c r="M368" s="157"/>
      <c r="T368" s="158"/>
      <c r="AT368" s="153" t="s">
        <v>304</v>
      </c>
      <c r="AU368" s="153" t="s">
        <v>85</v>
      </c>
      <c r="AV368" s="12" t="s">
        <v>85</v>
      </c>
      <c r="AW368" s="12" t="s">
        <v>32</v>
      </c>
      <c r="AX368" s="12" t="s">
        <v>76</v>
      </c>
      <c r="AY368" s="153" t="s">
        <v>296</v>
      </c>
    </row>
    <row r="369" spans="2:65" s="13" customFormat="1">
      <c r="B369" s="159"/>
      <c r="D369" s="152" t="s">
        <v>304</v>
      </c>
      <c r="E369" s="160" t="s">
        <v>1</v>
      </c>
      <c r="F369" s="161" t="s">
        <v>306</v>
      </c>
      <c r="H369" s="162">
        <v>15.182</v>
      </c>
      <c r="I369" s="163"/>
      <c r="L369" s="159"/>
      <c r="M369" s="164"/>
      <c r="T369" s="165"/>
      <c r="AT369" s="160" t="s">
        <v>304</v>
      </c>
      <c r="AU369" s="160" t="s">
        <v>85</v>
      </c>
      <c r="AV369" s="13" t="s">
        <v>94</v>
      </c>
      <c r="AW369" s="13" t="s">
        <v>32</v>
      </c>
      <c r="AX369" s="13" t="s">
        <v>76</v>
      </c>
      <c r="AY369" s="160" t="s">
        <v>296</v>
      </c>
    </row>
    <row r="370" spans="2:65" s="14" customFormat="1">
      <c r="B370" s="166"/>
      <c r="D370" s="152" t="s">
        <v>304</v>
      </c>
      <c r="E370" s="167" t="s">
        <v>192</v>
      </c>
      <c r="F370" s="168" t="s">
        <v>308</v>
      </c>
      <c r="H370" s="169">
        <v>15.182</v>
      </c>
      <c r="I370" s="170"/>
      <c r="L370" s="166"/>
      <c r="M370" s="171"/>
      <c r="T370" s="172"/>
      <c r="AT370" s="167" t="s">
        <v>304</v>
      </c>
      <c r="AU370" s="167" t="s">
        <v>85</v>
      </c>
      <c r="AV370" s="14" t="s">
        <v>107</v>
      </c>
      <c r="AW370" s="14" t="s">
        <v>32</v>
      </c>
      <c r="AX370" s="14" t="s">
        <v>83</v>
      </c>
      <c r="AY370" s="167" t="s">
        <v>296</v>
      </c>
    </row>
    <row r="371" spans="2:65" s="1" customFormat="1" ht="33" customHeight="1">
      <c r="B371" s="32"/>
      <c r="C371" s="138" t="s">
        <v>569</v>
      </c>
      <c r="D371" s="138" t="s">
        <v>298</v>
      </c>
      <c r="E371" s="139" t="s">
        <v>570</v>
      </c>
      <c r="F371" s="140" t="s">
        <v>571</v>
      </c>
      <c r="G371" s="141" t="s">
        <v>301</v>
      </c>
      <c r="H371" s="142">
        <v>120.797</v>
      </c>
      <c r="I371" s="143"/>
      <c r="J371" s="144">
        <f>ROUND(I371*H371,2)</f>
        <v>0</v>
      </c>
      <c r="K371" s="140" t="s">
        <v>302</v>
      </c>
      <c r="L371" s="32"/>
      <c r="M371" s="145" t="s">
        <v>1</v>
      </c>
      <c r="N371" s="146" t="s">
        <v>41</v>
      </c>
      <c r="P371" s="147">
        <f>O371*H371</f>
        <v>0</v>
      </c>
      <c r="Q371" s="147">
        <v>0.73404000000000003</v>
      </c>
      <c r="R371" s="147">
        <f>Q371*H371</f>
        <v>88.669829879999995</v>
      </c>
      <c r="S371" s="147">
        <v>0</v>
      </c>
      <c r="T371" s="148">
        <f>S371*H371</f>
        <v>0</v>
      </c>
      <c r="AR371" s="149" t="s">
        <v>107</v>
      </c>
      <c r="AT371" s="149" t="s">
        <v>298</v>
      </c>
      <c r="AU371" s="149" t="s">
        <v>85</v>
      </c>
      <c r="AY371" s="17" t="s">
        <v>296</v>
      </c>
      <c r="BE371" s="150">
        <f>IF(N371="základní",J371,0)</f>
        <v>0</v>
      </c>
      <c r="BF371" s="150">
        <f>IF(N371="snížená",J371,0)</f>
        <v>0</v>
      </c>
      <c r="BG371" s="150">
        <f>IF(N371="zákl. přenesená",J371,0)</f>
        <v>0</v>
      </c>
      <c r="BH371" s="150">
        <f>IF(N371="sníž. přenesená",J371,0)</f>
        <v>0</v>
      </c>
      <c r="BI371" s="150">
        <f>IF(N371="nulová",J371,0)</f>
        <v>0</v>
      </c>
      <c r="BJ371" s="17" t="s">
        <v>83</v>
      </c>
      <c r="BK371" s="150">
        <f>ROUND(I371*H371,2)</f>
        <v>0</v>
      </c>
      <c r="BL371" s="17" t="s">
        <v>107</v>
      </c>
      <c r="BM371" s="149" t="s">
        <v>572</v>
      </c>
    </row>
    <row r="372" spans="2:65" s="15" customFormat="1">
      <c r="B372" s="183"/>
      <c r="D372" s="152" t="s">
        <v>304</v>
      </c>
      <c r="E372" s="184" t="s">
        <v>1</v>
      </c>
      <c r="F372" s="185" t="s">
        <v>488</v>
      </c>
      <c r="H372" s="184" t="s">
        <v>1</v>
      </c>
      <c r="I372" s="186"/>
      <c r="L372" s="183"/>
      <c r="M372" s="187"/>
      <c r="T372" s="188"/>
      <c r="AT372" s="184" t="s">
        <v>304</v>
      </c>
      <c r="AU372" s="184" t="s">
        <v>85</v>
      </c>
      <c r="AV372" s="15" t="s">
        <v>83</v>
      </c>
      <c r="AW372" s="15" t="s">
        <v>32</v>
      </c>
      <c r="AX372" s="15" t="s">
        <v>76</v>
      </c>
      <c r="AY372" s="184" t="s">
        <v>296</v>
      </c>
    </row>
    <row r="373" spans="2:65" s="12" customFormat="1">
      <c r="B373" s="151"/>
      <c r="D373" s="152" t="s">
        <v>304</v>
      </c>
      <c r="E373" s="153" t="s">
        <v>1</v>
      </c>
      <c r="F373" s="154" t="s">
        <v>573</v>
      </c>
      <c r="H373" s="155">
        <v>2.4849999999999999</v>
      </c>
      <c r="I373" s="156"/>
      <c r="L373" s="151"/>
      <c r="M373" s="157"/>
      <c r="T373" s="158"/>
      <c r="AT373" s="153" t="s">
        <v>304</v>
      </c>
      <c r="AU373" s="153" t="s">
        <v>85</v>
      </c>
      <c r="AV373" s="12" t="s">
        <v>85</v>
      </c>
      <c r="AW373" s="12" t="s">
        <v>32</v>
      </c>
      <c r="AX373" s="12" t="s">
        <v>76</v>
      </c>
      <c r="AY373" s="153" t="s">
        <v>296</v>
      </c>
    </row>
    <row r="374" spans="2:65" s="12" customFormat="1">
      <c r="B374" s="151"/>
      <c r="D374" s="152" t="s">
        <v>304</v>
      </c>
      <c r="E374" s="153" t="s">
        <v>1</v>
      </c>
      <c r="F374" s="154" t="s">
        <v>574</v>
      </c>
      <c r="H374" s="155">
        <v>2.76</v>
      </c>
      <c r="I374" s="156"/>
      <c r="L374" s="151"/>
      <c r="M374" s="157"/>
      <c r="T374" s="158"/>
      <c r="AT374" s="153" t="s">
        <v>304</v>
      </c>
      <c r="AU374" s="153" t="s">
        <v>85</v>
      </c>
      <c r="AV374" s="12" t="s">
        <v>85</v>
      </c>
      <c r="AW374" s="12" t="s">
        <v>32</v>
      </c>
      <c r="AX374" s="12" t="s">
        <v>76</v>
      </c>
      <c r="AY374" s="153" t="s">
        <v>296</v>
      </c>
    </row>
    <row r="375" spans="2:65" s="12" customFormat="1">
      <c r="B375" s="151"/>
      <c r="D375" s="152" t="s">
        <v>304</v>
      </c>
      <c r="E375" s="153" t="s">
        <v>1</v>
      </c>
      <c r="F375" s="154" t="s">
        <v>575</v>
      </c>
      <c r="H375" s="155">
        <v>2.6389999999999998</v>
      </c>
      <c r="I375" s="156"/>
      <c r="L375" s="151"/>
      <c r="M375" s="157"/>
      <c r="T375" s="158"/>
      <c r="AT375" s="153" t="s">
        <v>304</v>
      </c>
      <c r="AU375" s="153" t="s">
        <v>85</v>
      </c>
      <c r="AV375" s="12" t="s">
        <v>85</v>
      </c>
      <c r="AW375" s="12" t="s">
        <v>32</v>
      </c>
      <c r="AX375" s="12" t="s">
        <v>76</v>
      </c>
      <c r="AY375" s="153" t="s">
        <v>296</v>
      </c>
    </row>
    <row r="376" spans="2:65" s="12" customFormat="1">
      <c r="B376" s="151"/>
      <c r="D376" s="152" t="s">
        <v>304</v>
      </c>
      <c r="E376" s="153" t="s">
        <v>1</v>
      </c>
      <c r="F376" s="154" t="s">
        <v>576</v>
      </c>
      <c r="H376" s="155">
        <v>3.024</v>
      </c>
      <c r="I376" s="156"/>
      <c r="L376" s="151"/>
      <c r="M376" s="157"/>
      <c r="T376" s="158"/>
      <c r="AT376" s="153" t="s">
        <v>304</v>
      </c>
      <c r="AU376" s="153" t="s">
        <v>85</v>
      </c>
      <c r="AV376" s="12" t="s">
        <v>85</v>
      </c>
      <c r="AW376" s="12" t="s">
        <v>32</v>
      </c>
      <c r="AX376" s="12" t="s">
        <v>76</v>
      </c>
      <c r="AY376" s="153" t="s">
        <v>296</v>
      </c>
    </row>
    <row r="377" spans="2:65" s="12" customFormat="1">
      <c r="B377" s="151"/>
      <c r="D377" s="152" t="s">
        <v>304</v>
      </c>
      <c r="E377" s="153" t="s">
        <v>1</v>
      </c>
      <c r="F377" s="154" t="s">
        <v>577</v>
      </c>
      <c r="H377" s="155">
        <v>1.9390000000000001</v>
      </c>
      <c r="I377" s="156"/>
      <c r="L377" s="151"/>
      <c r="M377" s="157"/>
      <c r="T377" s="158"/>
      <c r="AT377" s="153" t="s">
        <v>304</v>
      </c>
      <c r="AU377" s="153" t="s">
        <v>85</v>
      </c>
      <c r="AV377" s="12" t="s">
        <v>85</v>
      </c>
      <c r="AW377" s="12" t="s">
        <v>32</v>
      </c>
      <c r="AX377" s="12" t="s">
        <v>76</v>
      </c>
      <c r="AY377" s="153" t="s">
        <v>296</v>
      </c>
    </row>
    <row r="378" spans="2:65" s="12" customFormat="1">
      <c r="B378" s="151"/>
      <c r="D378" s="152" t="s">
        <v>304</v>
      </c>
      <c r="E378" s="153" t="s">
        <v>1</v>
      </c>
      <c r="F378" s="154" t="s">
        <v>578</v>
      </c>
      <c r="H378" s="155">
        <v>2.6040000000000001</v>
      </c>
      <c r="I378" s="156"/>
      <c r="L378" s="151"/>
      <c r="M378" s="157"/>
      <c r="T378" s="158"/>
      <c r="AT378" s="153" t="s">
        <v>304</v>
      </c>
      <c r="AU378" s="153" t="s">
        <v>85</v>
      </c>
      <c r="AV378" s="12" t="s">
        <v>85</v>
      </c>
      <c r="AW378" s="12" t="s">
        <v>32</v>
      </c>
      <c r="AX378" s="12" t="s">
        <v>76</v>
      </c>
      <c r="AY378" s="153" t="s">
        <v>296</v>
      </c>
    </row>
    <row r="379" spans="2:65" s="12" customFormat="1">
      <c r="B379" s="151"/>
      <c r="D379" s="152" t="s">
        <v>304</v>
      </c>
      <c r="E379" s="153" t="s">
        <v>1</v>
      </c>
      <c r="F379" s="154" t="s">
        <v>579</v>
      </c>
      <c r="H379" s="155">
        <v>5.6989999999999998</v>
      </c>
      <c r="I379" s="156"/>
      <c r="L379" s="151"/>
      <c r="M379" s="157"/>
      <c r="T379" s="158"/>
      <c r="AT379" s="153" t="s">
        <v>304</v>
      </c>
      <c r="AU379" s="153" t="s">
        <v>85</v>
      </c>
      <c r="AV379" s="12" t="s">
        <v>85</v>
      </c>
      <c r="AW379" s="12" t="s">
        <v>32</v>
      </c>
      <c r="AX379" s="12" t="s">
        <v>76</v>
      </c>
      <c r="AY379" s="153" t="s">
        <v>296</v>
      </c>
    </row>
    <row r="380" spans="2:65" s="12" customFormat="1">
      <c r="B380" s="151"/>
      <c r="D380" s="152" t="s">
        <v>304</v>
      </c>
      <c r="E380" s="153" t="s">
        <v>1</v>
      </c>
      <c r="F380" s="154" t="s">
        <v>580</v>
      </c>
      <c r="H380" s="155">
        <v>22.175999999999998</v>
      </c>
      <c r="I380" s="156"/>
      <c r="L380" s="151"/>
      <c r="M380" s="157"/>
      <c r="T380" s="158"/>
      <c r="AT380" s="153" t="s">
        <v>304</v>
      </c>
      <c r="AU380" s="153" t="s">
        <v>85</v>
      </c>
      <c r="AV380" s="12" t="s">
        <v>85</v>
      </c>
      <c r="AW380" s="12" t="s">
        <v>32</v>
      </c>
      <c r="AX380" s="12" t="s">
        <v>76</v>
      </c>
      <c r="AY380" s="153" t="s">
        <v>296</v>
      </c>
    </row>
    <row r="381" spans="2:65" s="12" customFormat="1">
      <c r="B381" s="151"/>
      <c r="D381" s="152" t="s">
        <v>304</v>
      </c>
      <c r="E381" s="153" t="s">
        <v>1</v>
      </c>
      <c r="F381" s="154" t="s">
        <v>581</v>
      </c>
      <c r="H381" s="155">
        <v>24.847000000000001</v>
      </c>
      <c r="I381" s="156"/>
      <c r="L381" s="151"/>
      <c r="M381" s="157"/>
      <c r="T381" s="158"/>
      <c r="AT381" s="153" t="s">
        <v>304</v>
      </c>
      <c r="AU381" s="153" t="s">
        <v>85</v>
      </c>
      <c r="AV381" s="12" t="s">
        <v>85</v>
      </c>
      <c r="AW381" s="12" t="s">
        <v>32</v>
      </c>
      <c r="AX381" s="12" t="s">
        <v>76</v>
      </c>
      <c r="AY381" s="153" t="s">
        <v>296</v>
      </c>
    </row>
    <row r="382" spans="2:65" s="12" customFormat="1">
      <c r="B382" s="151"/>
      <c r="D382" s="152" t="s">
        <v>304</v>
      </c>
      <c r="E382" s="153" t="s">
        <v>1</v>
      </c>
      <c r="F382" s="154" t="s">
        <v>582</v>
      </c>
      <c r="H382" s="155">
        <v>52.624000000000002</v>
      </c>
      <c r="I382" s="156"/>
      <c r="L382" s="151"/>
      <c r="M382" s="157"/>
      <c r="T382" s="158"/>
      <c r="AT382" s="153" t="s">
        <v>304</v>
      </c>
      <c r="AU382" s="153" t="s">
        <v>85</v>
      </c>
      <c r="AV382" s="12" t="s">
        <v>85</v>
      </c>
      <c r="AW382" s="12" t="s">
        <v>32</v>
      </c>
      <c r="AX382" s="12" t="s">
        <v>76</v>
      </c>
      <c r="AY382" s="153" t="s">
        <v>296</v>
      </c>
    </row>
    <row r="383" spans="2:65" s="13" customFormat="1">
      <c r="B383" s="159"/>
      <c r="D383" s="152" t="s">
        <v>304</v>
      </c>
      <c r="E383" s="160" t="s">
        <v>1</v>
      </c>
      <c r="F383" s="161" t="s">
        <v>306</v>
      </c>
      <c r="H383" s="162">
        <v>120.797</v>
      </c>
      <c r="I383" s="163"/>
      <c r="L383" s="159"/>
      <c r="M383" s="164"/>
      <c r="T383" s="165"/>
      <c r="AT383" s="160" t="s">
        <v>304</v>
      </c>
      <c r="AU383" s="160" t="s">
        <v>85</v>
      </c>
      <c r="AV383" s="13" t="s">
        <v>94</v>
      </c>
      <c r="AW383" s="13" t="s">
        <v>32</v>
      </c>
      <c r="AX383" s="13" t="s">
        <v>76</v>
      </c>
      <c r="AY383" s="160" t="s">
        <v>296</v>
      </c>
    </row>
    <row r="384" spans="2:65" s="14" customFormat="1">
      <c r="B384" s="166"/>
      <c r="D384" s="152" t="s">
        <v>304</v>
      </c>
      <c r="E384" s="167" t="s">
        <v>195</v>
      </c>
      <c r="F384" s="168" t="s">
        <v>308</v>
      </c>
      <c r="H384" s="169">
        <v>120.797</v>
      </c>
      <c r="I384" s="170"/>
      <c r="L384" s="166"/>
      <c r="M384" s="171"/>
      <c r="T384" s="172"/>
      <c r="AT384" s="167" t="s">
        <v>304</v>
      </c>
      <c r="AU384" s="167" t="s">
        <v>85</v>
      </c>
      <c r="AV384" s="14" t="s">
        <v>107</v>
      </c>
      <c r="AW384" s="14" t="s">
        <v>32</v>
      </c>
      <c r="AX384" s="14" t="s">
        <v>83</v>
      </c>
      <c r="AY384" s="167" t="s">
        <v>296</v>
      </c>
    </row>
    <row r="385" spans="2:65" s="1" customFormat="1" ht="16.5" customHeight="1">
      <c r="B385" s="32"/>
      <c r="C385" s="138" t="s">
        <v>583</v>
      </c>
      <c r="D385" s="138" t="s">
        <v>298</v>
      </c>
      <c r="E385" s="139" t="s">
        <v>584</v>
      </c>
      <c r="F385" s="140" t="s">
        <v>585</v>
      </c>
      <c r="G385" s="141" t="s">
        <v>311</v>
      </c>
      <c r="H385" s="142">
        <v>1.1879999999999999</v>
      </c>
      <c r="I385" s="143"/>
      <c r="J385" s="144">
        <f>ROUND(I385*H385,2)</f>
        <v>0</v>
      </c>
      <c r="K385" s="140" t="s">
        <v>302</v>
      </c>
      <c r="L385" s="32"/>
      <c r="M385" s="145" t="s">
        <v>1</v>
      </c>
      <c r="N385" s="146" t="s">
        <v>41</v>
      </c>
      <c r="P385" s="147">
        <f>O385*H385</f>
        <v>0</v>
      </c>
      <c r="Q385" s="147">
        <v>2.5018699999999998</v>
      </c>
      <c r="R385" s="147">
        <f>Q385*H385</f>
        <v>2.9722215599999995</v>
      </c>
      <c r="S385" s="147">
        <v>0</v>
      </c>
      <c r="T385" s="148">
        <f>S385*H385</f>
        <v>0</v>
      </c>
      <c r="AR385" s="149" t="s">
        <v>107</v>
      </c>
      <c r="AT385" s="149" t="s">
        <v>298</v>
      </c>
      <c r="AU385" s="149" t="s">
        <v>85</v>
      </c>
      <c r="AY385" s="17" t="s">
        <v>296</v>
      </c>
      <c r="BE385" s="150">
        <f>IF(N385="základní",J385,0)</f>
        <v>0</v>
      </c>
      <c r="BF385" s="150">
        <f>IF(N385="snížená",J385,0)</f>
        <v>0</v>
      </c>
      <c r="BG385" s="150">
        <f>IF(N385="zákl. přenesená",J385,0)</f>
        <v>0</v>
      </c>
      <c r="BH385" s="150">
        <f>IF(N385="sníž. přenesená",J385,0)</f>
        <v>0</v>
      </c>
      <c r="BI385" s="150">
        <f>IF(N385="nulová",J385,0)</f>
        <v>0</v>
      </c>
      <c r="BJ385" s="17" t="s">
        <v>83</v>
      </c>
      <c r="BK385" s="150">
        <f>ROUND(I385*H385,2)</f>
        <v>0</v>
      </c>
      <c r="BL385" s="17" t="s">
        <v>107</v>
      </c>
      <c r="BM385" s="149" t="s">
        <v>586</v>
      </c>
    </row>
    <row r="386" spans="2:65" s="12" customFormat="1">
      <c r="B386" s="151"/>
      <c r="D386" s="152" t="s">
        <v>304</v>
      </c>
      <c r="E386" s="153" t="s">
        <v>1</v>
      </c>
      <c r="F386" s="154" t="s">
        <v>587</v>
      </c>
      <c r="H386" s="155">
        <v>1.1879999999999999</v>
      </c>
      <c r="I386" s="156"/>
      <c r="L386" s="151"/>
      <c r="M386" s="157"/>
      <c r="T386" s="158"/>
      <c r="AT386" s="153" t="s">
        <v>304</v>
      </c>
      <c r="AU386" s="153" t="s">
        <v>85</v>
      </c>
      <c r="AV386" s="12" t="s">
        <v>85</v>
      </c>
      <c r="AW386" s="12" t="s">
        <v>32</v>
      </c>
      <c r="AX386" s="12" t="s">
        <v>76</v>
      </c>
      <c r="AY386" s="153" t="s">
        <v>296</v>
      </c>
    </row>
    <row r="387" spans="2:65" s="13" customFormat="1">
      <c r="B387" s="159"/>
      <c r="D387" s="152" t="s">
        <v>304</v>
      </c>
      <c r="E387" s="160" t="s">
        <v>1</v>
      </c>
      <c r="F387" s="161" t="s">
        <v>306</v>
      </c>
      <c r="H387" s="162">
        <v>1.1879999999999999</v>
      </c>
      <c r="I387" s="163"/>
      <c r="L387" s="159"/>
      <c r="M387" s="164"/>
      <c r="T387" s="165"/>
      <c r="AT387" s="160" t="s">
        <v>304</v>
      </c>
      <c r="AU387" s="160" t="s">
        <v>85</v>
      </c>
      <c r="AV387" s="13" t="s">
        <v>94</v>
      </c>
      <c r="AW387" s="13" t="s">
        <v>32</v>
      </c>
      <c r="AX387" s="13" t="s">
        <v>76</v>
      </c>
      <c r="AY387" s="160" t="s">
        <v>296</v>
      </c>
    </row>
    <row r="388" spans="2:65" s="14" customFormat="1">
      <c r="B388" s="166"/>
      <c r="D388" s="152" t="s">
        <v>304</v>
      </c>
      <c r="E388" s="167" t="s">
        <v>1</v>
      </c>
      <c r="F388" s="168" t="s">
        <v>308</v>
      </c>
      <c r="H388" s="169">
        <v>1.1879999999999999</v>
      </c>
      <c r="I388" s="170"/>
      <c r="L388" s="166"/>
      <c r="M388" s="171"/>
      <c r="T388" s="172"/>
      <c r="AT388" s="167" t="s">
        <v>304</v>
      </c>
      <c r="AU388" s="167" t="s">
        <v>85</v>
      </c>
      <c r="AV388" s="14" t="s">
        <v>107</v>
      </c>
      <c r="AW388" s="14" t="s">
        <v>32</v>
      </c>
      <c r="AX388" s="14" t="s">
        <v>83</v>
      </c>
      <c r="AY388" s="167" t="s">
        <v>296</v>
      </c>
    </row>
    <row r="389" spans="2:65" s="1" customFormat="1" ht="24.2" customHeight="1">
      <c r="B389" s="32"/>
      <c r="C389" s="138" t="s">
        <v>588</v>
      </c>
      <c r="D389" s="138" t="s">
        <v>298</v>
      </c>
      <c r="E389" s="139" t="s">
        <v>589</v>
      </c>
      <c r="F389" s="140" t="s">
        <v>590</v>
      </c>
      <c r="G389" s="141" t="s">
        <v>311</v>
      </c>
      <c r="H389" s="142">
        <v>2.3159999999999998</v>
      </c>
      <c r="I389" s="143"/>
      <c r="J389" s="144">
        <f>ROUND(I389*H389,2)</f>
        <v>0</v>
      </c>
      <c r="K389" s="140" t="s">
        <v>302</v>
      </c>
      <c r="L389" s="32"/>
      <c r="M389" s="145" t="s">
        <v>1</v>
      </c>
      <c r="N389" s="146" t="s">
        <v>41</v>
      </c>
      <c r="P389" s="147">
        <f>O389*H389</f>
        <v>0</v>
      </c>
      <c r="Q389" s="147">
        <v>2.5018699999999998</v>
      </c>
      <c r="R389" s="147">
        <f>Q389*H389</f>
        <v>5.7943309199999993</v>
      </c>
      <c r="S389" s="147">
        <v>0</v>
      </c>
      <c r="T389" s="148">
        <f>S389*H389</f>
        <v>0</v>
      </c>
      <c r="AR389" s="149" t="s">
        <v>107</v>
      </c>
      <c r="AT389" s="149" t="s">
        <v>298</v>
      </c>
      <c r="AU389" s="149" t="s">
        <v>85</v>
      </c>
      <c r="AY389" s="17" t="s">
        <v>296</v>
      </c>
      <c r="BE389" s="150">
        <f>IF(N389="základní",J389,0)</f>
        <v>0</v>
      </c>
      <c r="BF389" s="150">
        <f>IF(N389="snížená",J389,0)</f>
        <v>0</v>
      </c>
      <c r="BG389" s="150">
        <f>IF(N389="zákl. přenesená",J389,0)</f>
        <v>0</v>
      </c>
      <c r="BH389" s="150">
        <f>IF(N389="sníž. přenesená",J389,0)</f>
        <v>0</v>
      </c>
      <c r="BI389" s="150">
        <f>IF(N389="nulová",J389,0)</f>
        <v>0</v>
      </c>
      <c r="BJ389" s="17" t="s">
        <v>83</v>
      </c>
      <c r="BK389" s="150">
        <f>ROUND(I389*H389,2)</f>
        <v>0</v>
      </c>
      <c r="BL389" s="17" t="s">
        <v>107</v>
      </c>
      <c r="BM389" s="149" t="s">
        <v>591</v>
      </c>
    </row>
    <row r="390" spans="2:65" s="12" customFormat="1" ht="22.5">
      <c r="B390" s="151"/>
      <c r="D390" s="152" t="s">
        <v>304</v>
      </c>
      <c r="E390" s="153" t="s">
        <v>1</v>
      </c>
      <c r="F390" s="154" t="s">
        <v>592</v>
      </c>
      <c r="H390" s="155">
        <v>2.3159999999999998</v>
      </c>
      <c r="I390" s="156"/>
      <c r="L390" s="151"/>
      <c r="M390" s="157"/>
      <c r="T390" s="158"/>
      <c r="AT390" s="153" t="s">
        <v>304</v>
      </c>
      <c r="AU390" s="153" t="s">
        <v>85</v>
      </c>
      <c r="AV390" s="12" t="s">
        <v>85</v>
      </c>
      <c r="AW390" s="12" t="s">
        <v>32</v>
      </c>
      <c r="AX390" s="12" t="s">
        <v>76</v>
      </c>
      <c r="AY390" s="153" t="s">
        <v>296</v>
      </c>
    </row>
    <row r="391" spans="2:65" s="13" customFormat="1">
      <c r="B391" s="159"/>
      <c r="D391" s="152" t="s">
        <v>304</v>
      </c>
      <c r="E391" s="160" t="s">
        <v>1</v>
      </c>
      <c r="F391" s="161" t="s">
        <v>306</v>
      </c>
      <c r="H391" s="162">
        <v>2.3159999999999998</v>
      </c>
      <c r="I391" s="163"/>
      <c r="L391" s="159"/>
      <c r="M391" s="164"/>
      <c r="T391" s="165"/>
      <c r="AT391" s="160" t="s">
        <v>304</v>
      </c>
      <c r="AU391" s="160" t="s">
        <v>85</v>
      </c>
      <c r="AV391" s="13" t="s">
        <v>94</v>
      </c>
      <c r="AW391" s="13" t="s">
        <v>32</v>
      </c>
      <c r="AX391" s="13" t="s">
        <v>76</v>
      </c>
      <c r="AY391" s="160" t="s">
        <v>296</v>
      </c>
    </row>
    <row r="392" spans="2:65" s="14" customFormat="1">
      <c r="B392" s="166"/>
      <c r="D392" s="152" t="s">
        <v>304</v>
      </c>
      <c r="E392" s="167" t="s">
        <v>1</v>
      </c>
      <c r="F392" s="168" t="s">
        <v>308</v>
      </c>
      <c r="H392" s="169">
        <v>2.3159999999999998</v>
      </c>
      <c r="I392" s="170"/>
      <c r="L392" s="166"/>
      <c r="M392" s="171"/>
      <c r="T392" s="172"/>
      <c r="AT392" s="167" t="s">
        <v>304</v>
      </c>
      <c r="AU392" s="167" t="s">
        <v>85</v>
      </c>
      <c r="AV392" s="14" t="s">
        <v>107</v>
      </c>
      <c r="AW392" s="14" t="s">
        <v>32</v>
      </c>
      <c r="AX392" s="14" t="s">
        <v>83</v>
      </c>
      <c r="AY392" s="167" t="s">
        <v>296</v>
      </c>
    </row>
    <row r="393" spans="2:65" s="1" customFormat="1" ht="16.5" customHeight="1">
      <c r="B393" s="32"/>
      <c r="C393" s="138" t="s">
        <v>593</v>
      </c>
      <c r="D393" s="138" t="s">
        <v>298</v>
      </c>
      <c r="E393" s="139" t="s">
        <v>594</v>
      </c>
      <c r="F393" s="140" t="s">
        <v>595</v>
      </c>
      <c r="G393" s="141" t="s">
        <v>301</v>
      </c>
      <c r="H393" s="142">
        <v>17.074000000000002</v>
      </c>
      <c r="I393" s="143"/>
      <c r="J393" s="144">
        <f>ROUND(I393*H393,2)</f>
        <v>0</v>
      </c>
      <c r="K393" s="140" t="s">
        <v>302</v>
      </c>
      <c r="L393" s="32"/>
      <c r="M393" s="145" t="s">
        <v>1</v>
      </c>
      <c r="N393" s="146" t="s">
        <v>41</v>
      </c>
      <c r="P393" s="147">
        <f>O393*H393</f>
        <v>0</v>
      </c>
      <c r="Q393" s="147">
        <v>3.46E-3</v>
      </c>
      <c r="R393" s="147">
        <f>Q393*H393</f>
        <v>5.9076040000000003E-2</v>
      </c>
      <c r="S393" s="147">
        <v>0</v>
      </c>
      <c r="T393" s="148">
        <f>S393*H393</f>
        <v>0</v>
      </c>
      <c r="AR393" s="149" t="s">
        <v>107</v>
      </c>
      <c r="AT393" s="149" t="s">
        <v>298</v>
      </c>
      <c r="AU393" s="149" t="s">
        <v>85</v>
      </c>
      <c r="AY393" s="17" t="s">
        <v>296</v>
      </c>
      <c r="BE393" s="150">
        <f>IF(N393="základní",J393,0)</f>
        <v>0</v>
      </c>
      <c r="BF393" s="150">
        <f>IF(N393="snížená",J393,0)</f>
        <v>0</v>
      </c>
      <c r="BG393" s="150">
        <f>IF(N393="zákl. přenesená",J393,0)</f>
        <v>0</v>
      </c>
      <c r="BH393" s="150">
        <f>IF(N393="sníž. přenesená",J393,0)</f>
        <v>0</v>
      </c>
      <c r="BI393" s="150">
        <f>IF(N393="nulová",J393,0)</f>
        <v>0</v>
      </c>
      <c r="BJ393" s="17" t="s">
        <v>83</v>
      </c>
      <c r="BK393" s="150">
        <f>ROUND(I393*H393,2)</f>
        <v>0</v>
      </c>
      <c r="BL393" s="17" t="s">
        <v>107</v>
      </c>
      <c r="BM393" s="149" t="s">
        <v>596</v>
      </c>
    </row>
    <row r="394" spans="2:65" s="12" customFormat="1">
      <c r="B394" s="151"/>
      <c r="D394" s="152" t="s">
        <v>304</v>
      </c>
      <c r="E394" s="153" t="s">
        <v>1</v>
      </c>
      <c r="F394" s="154" t="s">
        <v>597</v>
      </c>
      <c r="H394" s="155">
        <v>11.88</v>
      </c>
      <c r="I394" s="156"/>
      <c r="L394" s="151"/>
      <c r="M394" s="157"/>
      <c r="T394" s="158"/>
      <c r="AT394" s="153" t="s">
        <v>304</v>
      </c>
      <c r="AU394" s="153" t="s">
        <v>85</v>
      </c>
      <c r="AV394" s="12" t="s">
        <v>85</v>
      </c>
      <c r="AW394" s="12" t="s">
        <v>32</v>
      </c>
      <c r="AX394" s="12" t="s">
        <v>76</v>
      </c>
      <c r="AY394" s="153" t="s">
        <v>296</v>
      </c>
    </row>
    <row r="395" spans="2:65" s="12" customFormat="1">
      <c r="B395" s="151"/>
      <c r="D395" s="152" t="s">
        <v>304</v>
      </c>
      <c r="E395" s="153" t="s">
        <v>1</v>
      </c>
      <c r="F395" s="154" t="s">
        <v>598</v>
      </c>
      <c r="H395" s="155">
        <v>5.194</v>
      </c>
      <c r="I395" s="156"/>
      <c r="L395" s="151"/>
      <c r="M395" s="157"/>
      <c r="T395" s="158"/>
      <c r="AT395" s="153" t="s">
        <v>304</v>
      </c>
      <c r="AU395" s="153" t="s">
        <v>85</v>
      </c>
      <c r="AV395" s="12" t="s">
        <v>85</v>
      </c>
      <c r="AW395" s="12" t="s">
        <v>32</v>
      </c>
      <c r="AX395" s="12" t="s">
        <v>76</v>
      </c>
      <c r="AY395" s="153" t="s">
        <v>296</v>
      </c>
    </row>
    <row r="396" spans="2:65" s="13" customFormat="1">
      <c r="B396" s="159"/>
      <c r="D396" s="152" t="s">
        <v>304</v>
      </c>
      <c r="E396" s="160" t="s">
        <v>1</v>
      </c>
      <c r="F396" s="161" t="s">
        <v>306</v>
      </c>
      <c r="H396" s="162">
        <v>17.074000000000002</v>
      </c>
      <c r="I396" s="163"/>
      <c r="L396" s="159"/>
      <c r="M396" s="164"/>
      <c r="T396" s="165"/>
      <c r="AT396" s="160" t="s">
        <v>304</v>
      </c>
      <c r="AU396" s="160" t="s">
        <v>85</v>
      </c>
      <c r="AV396" s="13" t="s">
        <v>94</v>
      </c>
      <c r="AW396" s="13" t="s">
        <v>32</v>
      </c>
      <c r="AX396" s="13" t="s">
        <v>76</v>
      </c>
      <c r="AY396" s="160" t="s">
        <v>296</v>
      </c>
    </row>
    <row r="397" spans="2:65" s="14" customFormat="1">
      <c r="B397" s="166"/>
      <c r="D397" s="152" t="s">
        <v>304</v>
      </c>
      <c r="E397" s="167" t="s">
        <v>1</v>
      </c>
      <c r="F397" s="168" t="s">
        <v>308</v>
      </c>
      <c r="H397" s="169">
        <v>17.074000000000002</v>
      </c>
      <c r="I397" s="170"/>
      <c r="L397" s="166"/>
      <c r="M397" s="171"/>
      <c r="T397" s="172"/>
      <c r="AT397" s="167" t="s">
        <v>304</v>
      </c>
      <c r="AU397" s="167" t="s">
        <v>85</v>
      </c>
      <c r="AV397" s="14" t="s">
        <v>107</v>
      </c>
      <c r="AW397" s="14" t="s">
        <v>32</v>
      </c>
      <c r="AX397" s="14" t="s">
        <v>83</v>
      </c>
      <c r="AY397" s="167" t="s">
        <v>296</v>
      </c>
    </row>
    <row r="398" spans="2:65" s="1" customFormat="1" ht="21.75" customHeight="1">
      <c r="B398" s="32"/>
      <c r="C398" s="138" t="s">
        <v>599</v>
      </c>
      <c r="D398" s="138" t="s">
        <v>298</v>
      </c>
      <c r="E398" s="139" t="s">
        <v>600</v>
      </c>
      <c r="F398" s="140" t="s">
        <v>601</v>
      </c>
      <c r="G398" s="141" t="s">
        <v>301</v>
      </c>
      <c r="H398" s="142">
        <v>17.074000000000002</v>
      </c>
      <c r="I398" s="143"/>
      <c r="J398" s="144">
        <f>ROUND(I398*H398,2)</f>
        <v>0</v>
      </c>
      <c r="K398" s="140" t="s">
        <v>302</v>
      </c>
      <c r="L398" s="32"/>
      <c r="M398" s="145" t="s">
        <v>1</v>
      </c>
      <c r="N398" s="146" t="s">
        <v>41</v>
      </c>
      <c r="P398" s="147">
        <f>O398*H398</f>
        <v>0</v>
      </c>
      <c r="Q398" s="147">
        <v>0</v>
      </c>
      <c r="R398" s="147">
        <f>Q398*H398</f>
        <v>0</v>
      </c>
      <c r="S398" s="147">
        <v>0</v>
      </c>
      <c r="T398" s="148">
        <f>S398*H398</f>
        <v>0</v>
      </c>
      <c r="AR398" s="149" t="s">
        <v>107</v>
      </c>
      <c r="AT398" s="149" t="s">
        <v>298</v>
      </c>
      <c r="AU398" s="149" t="s">
        <v>85</v>
      </c>
      <c r="AY398" s="17" t="s">
        <v>296</v>
      </c>
      <c r="BE398" s="150">
        <f>IF(N398="základní",J398,0)</f>
        <v>0</v>
      </c>
      <c r="BF398" s="150">
        <f>IF(N398="snížená",J398,0)</f>
        <v>0</v>
      </c>
      <c r="BG398" s="150">
        <f>IF(N398="zákl. přenesená",J398,0)</f>
        <v>0</v>
      </c>
      <c r="BH398" s="150">
        <f>IF(N398="sníž. přenesená",J398,0)</f>
        <v>0</v>
      </c>
      <c r="BI398" s="150">
        <f>IF(N398="nulová",J398,0)</f>
        <v>0</v>
      </c>
      <c r="BJ398" s="17" t="s">
        <v>83</v>
      </c>
      <c r="BK398" s="150">
        <f>ROUND(I398*H398,2)</f>
        <v>0</v>
      </c>
      <c r="BL398" s="17" t="s">
        <v>107</v>
      </c>
      <c r="BM398" s="149" t="s">
        <v>602</v>
      </c>
    </row>
    <row r="399" spans="2:65" s="1" customFormat="1" ht="24.2" customHeight="1">
      <c r="B399" s="32"/>
      <c r="C399" s="138" t="s">
        <v>603</v>
      </c>
      <c r="D399" s="138" t="s">
        <v>298</v>
      </c>
      <c r="E399" s="139" t="s">
        <v>604</v>
      </c>
      <c r="F399" s="140" t="s">
        <v>605</v>
      </c>
      <c r="G399" s="141" t="s">
        <v>346</v>
      </c>
      <c r="H399" s="142">
        <v>2.0329999999999999</v>
      </c>
      <c r="I399" s="143"/>
      <c r="J399" s="144">
        <f>ROUND(I399*H399,2)</f>
        <v>0</v>
      </c>
      <c r="K399" s="140" t="s">
        <v>302</v>
      </c>
      <c r="L399" s="32"/>
      <c r="M399" s="145" t="s">
        <v>1</v>
      </c>
      <c r="N399" s="146" t="s">
        <v>41</v>
      </c>
      <c r="P399" s="147">
        <f>O399*H399</f>
        <v>0</v>
      </c>
      <c r="Q399" s="147">
        <v>1.0593999999999999</v>
      </c>
      <c r="R399" s="147">
        <f>Q399*H399</f>
        <v>2.1537601999999998</v>
      </c>
      <c r="S399" s="147">
        <v>0</v>
      </c>
      <c r="T399" s="148">
        <f>S399*H399</f>
        <v>0</v>
      </c>
      <c r="AR399" s="149" t="s">
        <v>107</v>
      </c>
      <c r="AT399" s="149" t="s">
        <v>298</v>
      </c>
      <c r="AU399" s="149" t="s">
        <v>85</v>
      </c>
      <c r="AY399" s="17" t="s">
        <v>296</v>
      </c>
      <c r="BE399" s="150">
        <f>IF(N399="základní",J399,0)</f>
        <v>0</v>
      </c>
      <c r="BF399" s="150">
        <f>IF(N399="snížená",J399,0)</f>
        <v>0</v>
      </c>
      <c r="BG399" s="150">
        <f>IF(N399="zákl. přenesená",J399,0)</f>
        <v>0</v>
      </c>
      <c r="BH399" s="150">
        <f>IF(N399="sníž. přenesená",J399,0)</f>
        <v>0</v>
      </c>
      <c r="BI399" s="150">
        <f>IF(N399="nulová",J399,0)</f>
        <v>0</v>
      </c>
      <c r="BJ399" s="17" t="s">
        <v>83</v>
      </c>
      <c r="BK399" s="150">
        <f>ROUND(I399*H399,2)</f>
        <v>0</v>
      </c>
      <c r="BL399" s="17" t="s">
        <v>107</v>
      </c>
      <c r="BM399" s="149" t="s">
        <v>606</v>
      </c>
    </row>
    <row r="400" spans="2:65" s="12" customFormat="1">
      <c r="B400" s="151"/>
      <c r="D400" s="152" t="s">
        <v>304</v>
      </c>
      <c r="E400" s="153" t="s">
        <v>1</v>
      </c>
      <c r="F400" s="154" t="s">
        <v>607</v>
      </c>
      <c r="H400" s="155">
        <v>0.22700000000000001</v>
      </c>
      <c r="I400" s="156"/>
      <c r="L400" s="151"/>
      <c r="M400" s="157"/>
      <c r="T400" s="158"/>
      <c r="AT400" s="153" t="s">
        <v>304</v>
      </c>
      <c r="AU400" s="153" t="s">
        <v>85</v>
      </c>
      <c r="AV400" s="12" t="s">
        <v>85</v>
      </c>
      <c r="AW400" s="12" t="s">
        <v>32</v>
      </c>
      <c r="AX400" s="12" t="s">
        <v>76</v>
      </c>
      <c r="AY400" s="153" t="s">
        <v>296</v>
      </c>
    </row>
    <row r="401" spans="2:65" s="12" customFormat="1">
      <c r="B401" s="151"/>
      <c r="D401" s="152" t="s">
        <v>304</v>
      </c>
      <c r="E401" s="153" t="s">
        <v>1</v>
      </c>
      <c r="F401" s="154" t="s">
        <v>608</v>
      </c>
      <c r="H401" s="155">
        <v>1.806</v>
      </c>
      <c r="I401" s="156"/>
      <c r="L401" s="151"/>
      <c r="M401" s="157"/>
      <c r="T401" s="158"/>
      <c r="AT401" s="153" t="s">
        <v>304</v>
      </c>
      <c r="AU401" s="153" t="s">
        <v>85</v>
      </c>
      <c r="AV401" s="12" t="s">
        <v>85</v>
      </c>
      <c r="AW401" s="12" t="s">
        <v>32</v>
      </c>
      <c r="AX401" s="12" t="s">
        <v>76</v>
      </c>
      <c r="AY401" s="153" t="s">
        <v>296</v>
      </c>
    </row>
    <row r="402" spans="2:65" s="13" customFormat="1">
      <c r="B402" s="159"/>
      <c r="D402" s="152" t="s">
        <v>304</v>
      </c>
      <c r="E402" s="160" t="s">
        <v>1</v>
      </c>
      <c r="F402" s="161" t="s">
        <v>306</v>
      </c>
      <c r="H402" s="162">
        <v>2.0329999999999999</v>
      </c>
      <c r="I402" s="163"/>
      <c r="L402" s="159"/>
      <c r="M402" s="164"/>
      <c r="T402" s="165"/>
      <c r="AT402" s="160" t="s">
        <v>304</v>
      </c>
      <c r="AU402" s="160" t="s">
        <v>85</v>
      </c>
      <c r="AV402" s="13" t="s">
        <v>94</v>
      </c>
      <c r="AW402" s="13" t="s">
        <v>32</v>
      </c>
      <c r="AX402" s="13" t="s">
        <v>76</v>
      </c>
      <c r="AY402" s="160" t="s">
        <v>296</v>
      </c>
    </row>
    <row r="403" spans="2:65" s="14" customFormat="1">
      <c r="B403" s="166"/>
      <c r="D403" s="152" t="s">
        <v>304</v>
      </c>
      <c r="E403" s="167" t="s">
        <v>1</v>
      </c>
      <c r="F403" s="168" t="s">
        <v>308</v>
      </c>
      <c r="H403" s="169">
        <v>2.0329999999999999</v>
      </c>
      <c r="I403" s="170"/>
      <c r="L403" s="166"/>
      <c r="M403" s="171"/>
      <c r="T403" s="172"/>
      <c r="AT403" s="167" t="s">
        <v>304</v>
      </c>
      <c r="AU403" s="167" t="s">
        <v>85</v>
      </c>
      <c r="AV403" s="14" t="s">
        <v>107</v>
      </c>
      <c r="AW403" s="14" t="s">
        <v>32</v>
      </c>
      <c r="AX403" s="14" t="s">
        <v>83</v>
      </c>
      <c r="AY403" s="167" t="s">
        <v>296</v>
      </c>
    </row>
    <row r="404" spans="2:65" s="1" customFormat="1" ht="24.2" customHeight="1">
      <c r="B404" s="32"/>
      <c r="C404" s="138" t="s">
        <v>609</v>
      </c>
      <c r="D404" s="138" t="s">
        <v>298</v>
      </c>
      <c r="E404" s="139" t="s">
        <v>610</v>
      </c>
      <c r="F404" s="140" t="s">
        <v>611</v>
      </c>
      <c r="G404" s="141" t="s">
        <v>612</v>
      </c>
      <c r="H404" s="142">
        <v>10</v>
      </c>
      <c r="I404" s="143"/>
      <c r="J404" s="144">
        <f>ROUND(I404*H404,2)</f>
        <v>0</v>
      </c>
      <c r="K404" s="140" t="s">
        <v>302</v>
      </c>
      <c r="L404" s="32"/>
      <c r="M404" s="145" t="s">
        <v>1</v>
      </c>
      <c r="N404" s="146" t="s">
        <v>41</v>
      </c>
      <c r="P404" s="147">
        <f>O404*H404</f>
        <v>0</v>
      </c>
      <c r="Q404" s="147">
        <v>4.0000000000000003E-5</v>
      </c>
      <c r="R404" s="147">
        <f>Q404*H404</f>
        <v>4.0000000000000002E-4</v>
      </c>
      <c r="S404" s="147">
        <v>0</v>
      </c>
      <c r="T404" s="148">
        <f>S404*H404</f>
        <v>0</v>
      </c>
      <c r="AR404" s="149" t="s">
        <v>107</v>
      </c>
      <c r="AT404" s="149" t="s">
        <v>298</v>
      </c>
      <c r="AU404" s="149" t="s">
        <v>85</v>
      </c>
      <c r="AY404" s="17" t="s">
        <v>296</v>
      </c>
      <c r="BE404" s="150">
        <f>IF(N404="základní",J404,0)</f>
        <v>0</v>
      </c>
      <c r="BF404" s="150">
        <f>IF(N404="snížená",J404,0)</f>
        <v>0</v>
      </c>
      <c r="BG404" s="150">
        <f>IF(N404="zákl. přenesená",J404,0)</f>
        <v>0</v>
      </c>
      <c r="BH404" s="150">
        <f>IF(N404="sníž. přenesená",J404,0)</f>
        <v>0</v>
      </c>
      <c r="BI404" s="150">
        <f>IF(N404="nulová",J404,0)</f>
        <v>0</v>
      </c>
      <c r="BJ404" s="17" t="s">
        <v>83</v>
      </c>
      <c r="BK404" s="150">
        <f>ROUND(I404*H404,2)</f>
        <v>0</v>
      </c>
      <c r="BL404" s="17" t="s">
        <v>107</v>
      </c>
      <c r="BM404" s="149" t="s">
        <v>613</v>
      </c>
    </row>
    <row r="405" spans="2:65" s="1" customFormat="1" ht="16.5" customHeight="1">
      <c r="B405" s="32"/>
      <c r="C405" s="173" t="s">
        <v>614</v>
      </c>
      <c r="D405" s="173" t="s">
        <v>343</v>
      </c>
      <c r="E405" s="174" t="s">
        <v>615</v>
      </c>
      <c r="F405" s="175" t="s">
        <v>616</v>
      </c>
      <c r="G405" s="176" t="s">
        <v>311</v>
      </c>
      <c r="H405" s="177">
        <v>2.2610000000000001</v>
      </c>
      <c r="I405" s="178"/>
      <c r="J405" s="179">
        <f>ROUND(I405*H405,2)</f>
        <v>0</v>
      </c>
      <c r="K405" s="175" t="s">
        <v>302</v>
      </c>
      <c r="L405" s="180"/>
      <c r="M405" s="181" t="s">
        <v>1</v>
      </c>
      <c r="N405" s="182" t="s">
        <v>41</v>
      </c>
      <c r="P405" s="147">
        <f>O405*H405</f>
        <v>0</v>
      </c>
      <c r="Q405" s="147">
        <v>2.4289999999999998</v>
      </c>
      <c r="R405" s="147">
        <f>Q405*H405</f>
        <v>5.4919690000000001</v>
      </c>
      <c r="S405" s="147">
        <v>0</v>
      </c>
      <c r="T405" s="148">
        <f>S405*H405</f>
        <v>0</v>
      </c>
      <c r="AR405" s="149" t="s">
        <v>347</v>
      </c>
      <c r="AT405" s="149" t="s">
        <v>343</v>
      </c>
      <c r="AU405" s="149" t="s">
        <v>85</v>
      </c>
      <c r="AY405" s="17" t="s">
        <v>296</v>
      </c>
      <c r="BE405" s="150">
        <f>IF(N405="základní",J405,0)</f>
        <v>0</v>
      </c>
      <c r="BF405" s="150">
        <f>IF(N405="snížená",J405,0)</f>
        <v>0</v>
      </c>
      <c r="BG405" s="150">
        <f>IF(N405="zákl. přenesená",J405,0)</f>
        <v>0</v>
      </c>
      <c r="BH405" s="150">
        <f>IF(N405="sníž. přenesená",J405,0)</f>
        <v>0</v>
      </c>
      <c r="BI405" s="150">
        <f>IF(N405="nulová",J405,0)</f>
        <v>0</v>
      </c>
      <c r="BJ405" s="17" t="s">
        <v>83</v>
      </c>
      <c r="BK405" s="150">
        <f>ROUND(I405*H405,2)</f>
        <v>0</v>
      </c>
      <c r="BL405" s="17" t="s">
        <v>107</v>
      </c>
      <c r="BM405" s="149" t="s">
        <v>617</v>
      </c>
    </row>
    <row r="406" spans="2:65" s="12" customFormat="1">
      <c r="B406" s="151"/>
      <c r="D406" s="152" t="s">
        <v>304</v>
      </c>
      <c r="E406" s="153" t="s">
        <v>1</v>
      </c>
      <c r="F406" s="154" t="s">
        <v>618</v>
      </c>
      <c r="H406" s="155">
        <v>2.2610000000000001</v>
      </c>
      <c r="I406" s="156"/>
      <c r="L406" s="151"/>
      <c r="M406" s="157"/>
      <c r="T406" s="158"/>
      <c r="AT406" s="153" t="s">
        <v>304</v>
      </c>
      <c r="AU406" s="153" t="s">
        <v>85</v>
      </c>
      <c r="AV406" s="12" t="s">
        <v>85</v>
      </c>
      <c r="AW406" s="12" t="s">
        <v>32</v>
      </c>
      <c r="AX406" s="12" t="s">
        <v>76</v>
      </c>
      <c r="AY406" s="153" t="s">
        <v>296</v>
      </c>
    </row>
    <row r="407" spans="2:65" s="13" customFormat="1">
      <c r="B407" s="159"/>
      <c r="D407" s="152" t="s">
        <v>304</v>
      </c>
      <c r="E407" s="160" t="s">
        <v>1</v>
      </c>
      <c r="F407" s="161" t="s">
        <v>306</v>
      </c>
      <c r="H407" s="162">
        <v>2.2610000000000001</v>
      </c>
      <c r="I407" s="163"/>
      <c r="L407" s="159"/>
      <c r="M407" s="164"/>
      <c r="T407" s="165"/>
      <c r="AT407" s="160" t="s">
        <v>304</v>
      </c>
      <c r="AU407" s="160" t="s">
        <v>85</v>
      </c>
      <c r="AV407" s="13" t="s">
        <v>94</v>
      </c>
      <c r="AW407" s="13" t="s">
        <v>32</v>
      </c>
      <c r="AX407" s="13" t="s">
        <v>76</v>
      </c>
      <c r="AY407" s="160" t="s">
        <v>296</v>
      </c>
    </row>
    <row r="408" spans="2:65" s="14" customFormat="1">
      <c r="B408" s="166"/>
      <c r="D408" s="152" t="s">
        <v>304</v>
      </c>
      <c r="E408" s="167" t="s">
        <v>1</v>
      </c>
      <c r="F408" s="168" t="s">
        <v>308</v>
      </c>
      <c r="H408" s="169">
        <v>2.2610000000000001</v>
      </c>
      <c r="I408" s="170"/>
      <c r="L408" s="166"/>
      <c r="M408" s="171"/>
      <c r="T408" s="172"/>
      <c r="AT408" s="167" t="s">
        <v>304</v>
      </c>
      <c r="AU408" s="167" t="s">
        <v>85</v>
      </c>
      <c r="AV408" s="14" t="s">
        <v>107</v>
      </c>
      <c r="AW408" s="14" t="s">
        <v>32</v>
      </c>
      <c r="AX408" s="14" t="s">
        <v>83</v>
      </c>
      <c r="AY408" s="167" t="s">
        <v>296</v>
      </c>
    </row>
    <row r="409" spans="2:65" s="11" customFormat="1" ht="22.9" customHeight="1">
      <c r="B409" s="126"/>
      <c r="D409" s="127" t="s">
        <v>75</v>
      </c>
      <c r="E409" s="136" t="s">
        <v>94</v>
      </c>
      <c r="F409" s="136" t="s">
        <v>619</v>
      </c>
      <c r="I409" s="129"/>
      <c r="J409" s="137">
        <f>BK409</f>
        <v>0</v>
      </c>
      <c r="L409" s="126"/>
      <c r="M409" s="131"/>
      <c r="P409" s="132">
        <f>SUM(P410:P864)</f>
        <v>0</v>
      </c>
      <c r="R409" s="132">
        <f>SUM(R410:R864)</f>
        <v>770.05998709999972</v>
      </c>
      <c r="T409" s="133">
        <f>SUM(T410:T864)</f>
        <v>0</v>
      </c>
      <c r="AR409" s="127" t="s">
        <v>83</v>
      </c>
      <c r="AT409" s="134" t="s">
        <v>75</v>
      </c>
      <c r="AU409" s="134" t="s">
        <v>83</v>
      </c>
      <c r="AY409" s="127" t="s">
        <v>296</v>
      </c>
      <c r="BK409" s="135">
        <f>SUM(BK410:BK864)</f>
        <v>0</v>
      </c>
    </row>
    <row r="410" spans="2:65" s="1" customFormat="1" ht="37.9" customHeight="1">
      <c r="B410" s="32"/>
      <c r="C410" s="138" t="s">
        <v>620</v>
      </c>
      <c r="D410" s="138" t="s">
        <v>298</v>
      </c>
      <c r="E410" s="139" t="s">
        <v>621</v>
      </c>
      <c r="F410" s="140" t="s">
        <v>622</v>
      </c>
      <c r="G410" s="141" t="s">
        <v>301</v>
      </c>
      <c r="H410" s="142">
        <v>4.3600000000000003</v>
      </c>
      <c r="I410" s="143"/>
      <c r="J410" s="144">
        <f>ROUND(I410*H410,2)</f>
        <v>0</v>
      </c>
      <c r="K410" s="140" t="s">
        <v>302</v>
      </c>
      <c r="L410" s="32"/>
      <c r="M410" s="145" t="s">
        <v>1</v>
      </c>
      <c r="N410" s="146" t="s">
        <v>41</v>
      </c>
      <c r="P410" s="147">
        <f>O410*H410</f>
        <v>0</v>
      </c>
      <c r="Q410" s="147">
        <v>0.37678</v>
      </c>
      <c r="R410" s="147">
        <f>Q410*H410</f>
        <v>1.6427608000000002</v>
      </c>
      <c r="S410" s="147">
        <v>0</v>
      </c>
      <c r="T410" s="148">
        <f>S410*H410</f>
        <v>0</v>
      </c>
      <c r="AR410" s="149" t="s">
        <v>107</v>
      </c>
      <c r="AT410" s="149" t="s">
        <v>298</v>
      </c>
      <c r="AU410" s="149" t="s">
        <v>85</v>
      </c>
      <c r="AY410" s="17" t="s">
        <v>296</v>
      </c>
      <c r="BE410" s="150">
        <f>IF(N410="základní",J410,0)</f>
        <v>0</v>
      </c>
      <c r="BF410" s="150">
        <f>IF(N410="snížená",J410,0)</f>
        <v>0</v>
      </c>
      <c r="BG410" s="150">
        <f>IF(N410="zákl. přenesená",J410,0)</f>
        <v>0</v>
      </c>
      <c r="BH410" s="150">
        <f>IF(N410="sníž. přenesená",J410,0)</f>
        <v>0</v>
      </c>
      <c r="BI410" s="150">
        <f>IF(N410="nulová",J410,0)</f>
        <v>0</v>
      </c>
      <c r="BJ410" s="17" t="s">
        <v>83</v>
      </c>
      <c r="BK410" s="150">
        <f>ROUND(I410*H410,2)</f>
        <v>0</v>
      </c>
      <c r="BL410" s="17" t="s">
        <v>107</v>
      </c>
      <c r="BM410" s="149" t="s">
        <v>623</v>
      </c>
    </row>
    <row r="411" spans="2:65" s="12" customFormat="1">
      <c r="B411" s="151"/>
      <c r="D411" s="152" t="s">
        <v>304</v>
      </c>
      <c r="E411" s="153" t="s">
        <v>1</v>
      </c>
      <c r="F411" s="154" t="s">
        <v>624</v>
      </c>
      <c r="H411" s="155">
        <v>4.3600000000000003</v>
      </c>
      <c r="I411" s="156"/>
      <c r="L411" s="151"/>
      <c r="M411" s="157"/>
      <c r="T411" s="158"/>
      <c r="AT411" s="153" t="s">
        <v>304</v>
      </c>
      <c r="AU411" s="153" t="s">
        <v>85</v>
      </c>
      <c r="AV411" s="12" t="s">
        <v>85</v>
      </c>
      <c r="AW411" s="12" t="s">
        <v>32</v>
      </c>
      <c r="AX411" s="12" t="s">
        <v>76</v>
      </c>
      <c r="AY411" s="153" t="s">
        <v>296</v>
      </c>
    </row>
    <row r="412" spans="2:65" s="13" customFormat="1">
      <c r="B412" s="159"/>
      <c r="D412" s="152" t="s">
        <v>304</v>
      </c>
      <c r="E412" s="160" t="s">
        <v>1</v>
      </c>
      <c r="F412" s="161" t="s">
        <v>306</v>
      </c>
      <c r="H412" s="162">
        <v>4.3600000000000003</v>
      </c>
      <c r="I412" s="163"/>
      <c r="L412" s="159"/>
      <c r="M412" s="164"/>
      <c r="T412" s="165"/>
      <c r="AT412" s="160" t="s">
        <v>304</v>
      </c>
      <c r="AU412" s="160" t="s">
        <v>85</v>
      </c>
      <c r="AV412" s="13" t="s">
        <v>94</v>
      </c>
      <c r="AW412" s="13" t="s">
        <v>32</v>
      </c>
      <c r="AX412" s="13" t="s">
        <v>76</v>
      </c>
      <c r="AY412" s="160" t="s">
        <v>296</v>
      </c>
    </row>
    <row r="413" spans="2:65" s="14" customFormat="1">
      <c r="B413" s="166"/>
      <c r="D413" s="152" t="s">
        <v>304</v>
      </c>
      <c r="E413" s="167" t="s">
        <v>1</v>
      </c>
      <c r="F413" s="168" t="s">
        <v>308</v>
      </c>
      <c r="H413" s="169">
        <v>4.3600000000000003</v>
      </c>
      <c r="I413" s="170"/>
      <c r="L413" s="166"/>
      <c r="M413" s="171"/>
      <c r="T413" s="172"/>
      <c r="AT413" s="167" t="s">
        <v>304</v>
      </c>
      <c r="AU413" s="167" t="s">
        <v>85</v>
      </c>
      <c r="AV413" s="14" t="s">
        <v>107</v>
      </c>
      <c r="AW413" s="14" t="s">
        <v>32</v>
      </c>
      <c r="AX413" s="14" t="s">
        <v>83</v>
      </c>
      <c r="AY413" s="167" t="s">
        <v>296</v>
      </c>
    </row>
    <row r="414" spans="2:65" s="1" customFormat="1" ht="24.2" customHeight="1">
      <c r="B414" s="32"/>
      <c r="C414" s="138" t="s">
        <v>625</v>
      </c>
      <c r="D414" s="138" t="s">
        <v>298</v>
      </c>
      <c r="E414" s="139" t="s">
        <v>626</v>
      </c>
      <c r="F414" s="140" t="s">
        <v>627</v>
      </c>
      <c r="G414" s="141" t="s">
        <v>301</v>
      </c>
      <c r="H414" s="142">
        <v>1.4770000000000001</v>
      </c>
      <c r="I414" s="143"/>
      <c r="J414" s="144">
        <f>ROUND(I414*H414,2)</f>
        <v>0</v>
      </c>
      <c r="K414" s="140" t="s">
        <v>302</v>
      </c>
      <c r="L414" s="32"/>
      <c r="M414" s="145" t="s">
        <v>1</v>
      </c>
      <c r="N414" s="146" t="s">
        <v>41</v>
      </c>
      <c r="P414" s="147">
        <f>O414*H414</f>
        <v>0</v>
      </c>
      <c r="Q414" s="147">
        <v>0.26905000000000001</v>
      </c>
      <c r="R414" s="147">
        <f>Q414*H414</f>
        <v>0.39738685000000001</v>
      </c>
      <c r="S414" s="147">
        <v>0</v>
      </c>
      <c r="T414" s="148">
        <f>S414*H414</f>
        <v>0</v>
      </c>
      <c r="AR414" s="149" t="s">
        <v>107</v>
      </c>
      <c r="AT414" s="149" t="s">
        <v>298</v>
      </c>
      <c r="AU414" s="149" t="s">
        <v>85</v>
      </c>
      <c r="AY414" s="17" t="s">
        <v>296</v>
      </c>
      <c r="BE414" s="150">
        <f>IF(N414="základní",J414,0)</f>
        <v>0</v>
      </c>
      <c r="BF414" s="150">
        <f>IF(N414="snížená",J414,0)</f>
        <v>0</v>
      </c>
      <c r="BG414" s="150">
        <f>IF(N414="zákl. přenesená",J414,0)</f>
        <v>0</v>
      </c>
      <c r="BH414" s="150">
        <f>IF(N414="sníž. přenesená",J414,0)</f>
        <v>0</v>
      </c>
      <c r="BI414" s="150">
        <f>IF(N414="nulová",J414,0)</f>
        <v>0</v>
      </c>
      <c r="BJ414" s="17" t="s">
        <v>83</v>
      </c>
      <c r="BK414" s="150">
        <f>ROUND(I414*H414,2)</f>
        <v>0</v>
      </c>
      <c r="BL414" s="17" t="s">
        <v>107</v>
      </c>
      <c r="BM414" s="149" t="s">
        <v>628</v>
      </c>
    </row>
    <row r="415" spans="2:65" s="15" customFormat="1">
      <c r="B415" s="183"/>
      <c r="D415" s="152" t="s">
        <v>304</v>
      </c>
      <c r="E415" s="184" t="s">
        <v>1</v>
      </c>
      <c r="F415" s="185" t="s">
        <v>629</v>
      </c>
      <c r="H415" s="184" t="s">
        <v>1</v>
      </c>
      <c r="I415" s="186"/>
      <c r="L415" s="183"/>
      <c r="M415" s="187"/>
      <c r="T415" s="188"/>
      <c r="AT415" s="184" t="s">
        <v>304</v>
      </c>
      <c r="AU415" s="184" t="s">
        <v>85</v>
      </c>
      <c r="AV415" s="15" t="s">
        <v>83</v>
      </c>
      <c r="AW415" s="15" t="s">
        <v>32</v>
      </c>
      <c r="AX415" s="15" t="s">
        <v>76</v>
      </c>
      <c r="AY415" s="184" t="s">
        <v>296</v>
      </c>
    </row>
    <row r="416" spans="2:65" s="15" customFormat="1">
      <c r="B416" s="183"/>
      <c r="D416" s="152" t="s">
        <v>304</v>
      </c>
      <c r="E416" s="184" t="s">
        <v>1</v>
      </c>
      <c r="F416" s="185" t="s">
        <v>630</v>
      </c>
      <c r="H416" s="184" t="s">
        <v>1</v>
      </c>
      <c r="I416" s="186"/>
      <c r="L416" s="183"/>
      <c r="M416" s="187"/>
      <c r="T416" s="188"/>
      <c r="AT416" s="184" t="s">
        <v>304</v>
      </c>
      <c r="AU416" s="184" t="s">
        <v>85</v>
      </c>
      <c r="AV416" s="15" t="s">
        <v>83</v>
      </c>
      <c r="AW416" s="15" t="s">
        <v>32</v>
      </c>
      <c r="AX416" s="15" t="s">
        <v>76</v>
      </c>
      <c r="AY416" s="184" t="s">
        <v>296</v>
      </c>
    </row>
    <row r="417" spans="2:65" s="12" customFormat="1">
      <c r="B417" s="151"/>
      <c r="D417" s="152" t="s">
        <v>304</v>
      </c>
      <c r="E417" s="153" t="s">
        <v>1</v>
      </c>
      <c r="F417" s="154" t="s">
        <v>631</v>
      </c>
      <c r="H417" s="155">
        <v>1.4770000000000001</v>
      </c>
      <c r="I417" s="156"/>
      <c r="L417" s="151"/>
      <c r="M417" s="157"/>
      <c r="T417" s="158"/>
      <c r="AT417" s="153" t="s">
        <v>304</v>
      </c>
      <c r="AU417" s="153" t="s">
        <v>85</v>
      </c>
      <c r="AV417" s="12" t="s">
        <v>85</v>
      </c>
      <c r="AW417" s="12" t="s">
        <v>32</v>
      </c>
      <c r="AX417" s="12" t="s">
        <v>76</v>
      </c>
      <c r="AY417" s="153" t="s">
        <v>296</v>
      </c>
    </row>
    <row r="418" spans="2:65" s="13" customFormat="1">
      <c r="B418" s="159"/>
      <c r="D418" s="152" t="s">
        <v>304</v>
      </c>
      <c r="E418" s="160" t="s">
        <v>1</v>
      </c>
      <c r="F418" s="161" t="s">
        <v>306</v>
      </c>
      <c r="H418" s="162">
        <v>1.4770000000000001</v>
      </c>
      <c r="I418" s="163"/>
      <c r="L418" s="159"/>
      <c r="M418" s="164"/>
      <c r="T418" s="165"/>
      <c r="AT418" s="160" t="s">
        <v>304</v>
      </c>
      <c r="AU418" s="160" t="s">
        <v>85</v>
      </c>
      <c r="AV418" s="13" t="s">
        <v>94</v>
      </c>
      <c r="AW418" s="13" t="s">
        <v>32</v>
      </c>
      <c r="AX418" s="13" t="s">
        <v>76</v>
      </c>
      <c r="AY418" s="160" t="s">
        <v>296</v>
      </c>
    </row>
    <row r="419" spans="2:65" s="14" customFormat="1">
      <c r="B419" s="166"/>
      <c r="D419" s="152" t="s">
        <v>304</v>
      </c>
      <c r="E419" s="167" t="s">
        <v>1</v>
      </c>
      <c r="F419" s="168" t="s">
        <v>308</v>
      </c>
      <c r="H419" s="169">
        <v>1.4770000000000001</v>
      </c>
      <c r="I419" s="170"/>
      <c r="L419" s="166"/>
      <c r="M419" s="171"/>
      <c r="T419" s="172"/>
      <c r="AT419" s="167" t="s">
        <v>304</v>
      </c>
      <c r="AU419" s="167" t="s">
        <v>85</v>
      </c>
      <c r="AV419" s="14" t="s">
        <v>107</v>
      </c>
      <c r="AW419" s="14" t="s">
        <v>32</v>
      </c>
      <c r="AX419" s="14" t="s">
        <v>83</v>
      </c>
      <c r="AY419" s="167" t="s">
        <v>296</v>
      </c>
    </row>
    <row r="420" spans="2:65" s="1" customFormat="1" ht="33" customHeight="1">
      <c r="B420" s="32"/>
      <c r="C420" s="138" t="s">
        <v>632</v>
      </c>
      <c r="D420" s="138" t="s">
        <v>298</v>
      </c>
      <c r="E420" s="139" t="s">
        <v>633</v>
      </c>
      <c r="F420" s="140" t="s">
        <v>634</v>
      </c>
      <c r="G420" s="141" t="s">
        <v>301</v>
      </c>
      <c r="H420" s="142">
        <v>1110.4580000000001</v>
      </c>
      <c r="I420" s="143"/>
      <c r="J420" s="144">
        <f>ROUND(I420*H420,2)</f>
        <v>0</v>
      </c>
      <c r="K420" s="140" t="s">
        <v>302</v>
      </c>
      <c r="L420" s="32"/>
      <c r="M420" s="145" t="s">
        <v>1</v>
      </c>
      <c r="N420" s="146" t="s">
        <v>41</v>
      </c>
      <c r="P420" s="147">
        <f>O420*H420</f>
        <v>0</v>
      </c>
      <c r="Q420" s="147">
        <v>0.21490999999999999</v>
      </c>
      <c r="R420" s="147">
        <f>Q420*H420</f>
        <v>238.64852878000002</v>
      </c>
      <c r="S420" s="147">
        <v>0</v>
      </c>
      <c r="T420" s="148">
        <f>S420*H420</f>
        <v>0</v>
      </c>
      <c r="AR420" s="149" t="s">
        <v>107</v>
      </c>
      <c r="AT420" s="149" t="s">
        <v>298</v>
      </c>
      <c r="AU420" s="149" t="s">
        <v>85</v>
      </c>
      <c r="AY420" s="17" t="s">
        <v>296</v>
      </c>
      <c r="BE420" s="150">
        <f>IF(N420="základní",J420,0)</f>
        <v>0</v>
      </c>
      <c r="BF420" s="150">
        <f>IF(N420="snížená",J420,0)</f>
        <v>0</v>
      </c>
      <c r="BG420" s="150">
        <f>IF(N420="zákl. přenesená",J420,0)</f>
        <v>0</v>
      </c>
      <c r="BH420" s="150">
        <f>IF(N420="sníž. přenesená",J420,0)</f>
        <v>0</v>
      </c>
      <c r="BI420" s="150">
        <f>IF(N420="nulová",J420,0)</f>
        <v>0</v>
      </c>
      <c r="BJ420" s="17" t="s">
        <v>83</v>
      </c>
      <c r="BK420" s="150">
        <f>ROUND(I420*H420,2)</f>
        <v>0</v>
      </c>
      <c r="BL420" s="17" t="s">
        <v>107</v>
      </c>
      <c r="BM420" s="149" t="s">
        <v>635</v>
      </c>
    </row>
    <row r="421" spans="2:65" s="15" customFormat="1">
      <c r="B421" s="183"/>
      <c r="D421" s="152" t="s">
        <v>304</v>
      </c>
      <c r="E421" s="184" t="s">
        <v>1</v>
      </c>
      <c r="F421" s="185" t="s">
        <v>629</v>
      </c>
      <c r="H421" s="184" t="s">
        <v>1</v>
      </c>
      <c r="I421" s="186"/>
      <c r="L421" s="183"/>
      <c r="M421" s="187"/>
      <c r="T421" s="188"/>
      <c r="AT421" s="184" t="s">
        <v>304</v>
      </c>
      <c r="AU421" s="184" t="s">
        <v>85</v>
      </c>
      <c r="AV421" s="15" t="s">
        <v>83</v>
      </c>
      <c r="AW421" s="15" t="s">
        <v>32</v>
      </c>
      <c r="AX421" s="15" t="s">
        <v>76</v>
      </c>
      <c r="AY421" s="184" t="s">
        <v>296</v>
      </c>
    </row>
    <row r="422" spans="2:65" s="15" customFormat="1">
      <c r="B422" s="183"/>
      <c r="D422" s="152" t="s">
        <v>304</v>
      </c>
      <c r="E422" s="184" t="s">
        <v>1</v>
      </c>
      <c r="F422" s="185" t="s">
        <v>630</v>
      </c>
      <c r="H422" s="184" t="s">
        <v>1</v>
      </c>
      <c r="I422" s="186"/>
      <c r="L422" s="183"/>
      <c r="M422" s="187"/>
      <c r="T422" s="188"/>
      <c r="AT422" s="184" t="s">
        <v>304</v>
      </c>
      <c r="AU422" s="184" t="s">
        <v>85</v>
      </c>
      <c r="AV422" s="15" t="s">
        <v>83</v>
      </c>
      <c r="AW422" s="15" t="s">
        <v>32</v>
      </c>
      <c r="AX422" s="15" t="s">
        <v>76</v>
      </c>
      <c r="AY422" s="184" t="s">
        <v>296</v>
      </c>
    </row>
    <row r="423" spans="2:65" s="12" customFormat="1">
      <c r="B423" s="151"/>
      <c r="D423" s="152" t="s">
        <v>304</v>
      </c>
      <c r="E423" s="153" t="s">
        <v>1</v>
      </c>
      <c r="F423" s="154" t="s">
        <v>636</v>
      </c>
      <c r="H423" s="155">
        <v>64.212000000000003</v>
      </c>
      <c r="I423" s="156"/>
      <c r="L423" s="151"/>
      <c r="M423" s="157"/>
      <c r="T423" s="158"/>
      <c r="AT423" s="153" t="s">
        <v>304</v>
      </c>
      <c r="AU423" s="153" t="s">
        <v>85</v>
      </c>
      <c r="AV423" s="12" t="s">
        <v>85</v>
      </c>
      <c r="AW423" s="12" t="s">
        <v>32</v>
      </c>
      <c r="AX423" s="12" t="s">
        <v>76</v>
      </c>
      <c r="AY423" s="153" t="s">
        <v>296</v>
      </c>
    </row>
    <row r="424" spans="2:65" s="12" customFormat="1">
      <c r="B424" s="151"/>
      <c r="D424" s="152" t="s">
        <v>304</v>
      </c>
      <c r="E424" s="153" t="s">
        <v>1</v>
      </c>
      <c r="F424" s="154" t="s">
        <v>637</v>
      </c>
      <c r="H424" s="155">
        <v>70.063000000000002</v>
      </c>
      <c r="I424" s="156"/>
      <c r="L424" s="151"/>
      <c r="M424" s="157"/>
      <c r="T424" s="158"/>
      <c r="AT424" s="153" t="s">
        <v>304</v>
      </c>
      <c r="AU424" s="153" t="s">
        <v>85</v>
      </c>
      <c r="AV424" s="12" t="s">
        <v>85</v>
      </c>
      <c r="AW424" s="12" t="s">
        <v>32</v>
      </c>
      <c r="AX424" s="12" t="s">
        <v>76</v>
      </c>
      <c r="AY424" s="153" t="s">
        <v>296</v>
      </c>
    </row>
    <row r="425" spans="2:65" s="12" customFormat="1">
      <c r="B425" s="151"/>
      <c r="D425" s="152" t="s">
        <v>304</v>
      </c>
      <c r="E425" s="153" t="s">
        <v>1</v>
      </c>
      <c r="F425" s="154" t="s">
        <v>638</v>
      </c>
      <c r="H425" s="155">
        <v>-5.4</v>
      </c>
      <c r="I425" s="156"/>
      <c r="L425" s="151"/>
      <c r="M425" s="157"/>
      <c r="T425" s="158"/>
      <c r="AT425" s="153" t="s">
        <v>304</v>
      </c>
      <c r="AU425" s="153" t="s">
        <v>85</v>
      </c>
      <c r="AV425" s="12" t="s">
        <v>85</v>
      </c>
      <c r="AW425" s="12" t="s">
        <v>32</v>
      </c>
      <c r="AX425" s="12" t="s">
        <v>76</v>
      </c>
      <c r="AY425" s="153" t="s">
        <v>296</v>
      </c>
    </row>
    <row r="426" spans="2:65" s="13" customFormat="1">
      <c r="B426" s="159"/>
      <c r="D426" s="152" t="s">
        <v>304</v>
      </c>
      <c r="E426" s="160" t="s">
        <v>1</v>
      </c>
      <c r="F426" s="161" t="s">
        <v>306</v>
      </c>
      <c r="H426" s="162">
        <v>128.875</v>
      </c>
      <c r="I426" s="163"/>
      <c r="L426" s="159"/>
      <c r="M426" s="164"/>
      <c r="T426" s="165"/>
      <c r="AT426" s="160" t="s">
        <v>304</v>
      </c>
      <c r="AU426" s="160" t="s">
        <v>85</v>
      </c>
      <c r="AV426" s="13" t="s">
        <v>94</v>
      </c>
      <c r="AW426" s="13" t="s">
        <v>32</v>
      </c>
      <c r="AX426" s="13" t="s">
        <v>76</v>
      </c>
      <c r="AY426" s="160" t="s">
        <v>296</v>
      </c>
    </row>
    <row r="427" spans="2:65" s="15" customFormat="1">
      <c r="B427" s="183"/>
      <c r="D427" s="152" t="s">
        <v>304</v>
      </c>
      <c r="E427" s="184" t="s">
        <v>1</v>
      </c>
      <c r="F427" s="185" t="s">
        <v>639</v>
      </c>
      <c r="H427" s="184" t="s">
        <v>1</v>
      </c>
      <c r="I427" s="186"/>
      <c r="L427" s="183"/>
      <c r="M427" s="187"/>
      <c r="T427" s="188"/>
      <c r="AT427" s="184" t="s">
        <v>304</v>
      </c>
      <c r="AU427" s="184" t="s">
        <v>85</v>
      </c>
      <c r="AV427" s="15" t="s">
        <v>83</v>
      </c>
      <c r="AW427" s="15" t="s">
        <v>32</v>
      </c>
      <c r="AX427" s="15" t="s">
        <v>76</v>
      </c>
      <c r="AY427" s="184" t="s">
        <v>296</v>
      </c>
    </row>
    <row r="428" spans="2:65" s="12" customFormat="1">
      <c r="B428" s="151"/>
      <c r="D428" s="152" t="s">
        <v>304</v>
      </c>
      <c r="E428" s="153" t="s">
        <v>1</v>
      </c>
      <c r="F428" s="154" t="s">
        <v>640</v>
      </c>
      <c r="H428" s="155">
        <v>131.21899999999999</v>
      </c>
      <c r="I428" s="156"/>
      <c r="L428" s="151"/>
      <c r="M428" s="157"/>
      <c r="T428" s="158"/>
      <c r="AT428" s="153" t="s">
        <v>304</v>
      </c>
      <c r="AU428" s="153" t="s">
        <v>85</v>
      </c>
      <c r="AV428" s="12" t="s">
        <v>85</v>
      </c>
      <c r="AW428" s="12" t="s">
        <v>32</v>
      </c>
      <c r="AX428" s="12" t="s">
        <v>76</v>
      </c>
      <c r="AY428" s="153" t="s">
        <v>296</v>
      </c>
    </row>
    <row r="429" spans="2:65" s="12" customFormat="1" ht="22.5">
      <c r="B429" s="151"/>
      <c r="D429" s="152" t="s">
        <v>304</v>
      </c>
      <c r="E429" s="153" t="s">
        <v>1</v>
      </c>
      <c r="F429" s="154" t="s">
        <v>641</v>
      </c>
      <c r="H429" s="155">
        <v>-6.9630000000000001</v>
      </c>
      <c r="I429" s="156"/>
      <c r="L429" s="151"/>
      <c r="M429" s="157"/>
      <c r="T429" s="158"/>
      <c r="AT429" s="153" t="s">
        <v>304</v>
      </c>
      <c r="AU429" s="153" t="s">
        <v>85</v>
      </c>
      <c r="AV429" s="12" t="s">
        <v>85</v>
      </c>
      <c r="AW429" s="12" t="s">
        <v>32</v>
      </c>
      <c r="AX429" s="12" t="s">
        <v>76</v>
      </c>
      <c r="AY429" s="153" t="s">
        <v>296</v>
      </c>
    </row>
    <row r="430" spans="2:65" s="12" customFormat="1">
      <c r="B430" s="151"/>
      <c r="D430" s="152" t="s">
        <v>304</v>
      </c>
      <c r="E430" s="153" t="s">
        <v>1</v>
      </c>
      <c r="F430" s="154" t="s">
        <v>642</v>
      </c>
      <c r="H430" s="155">
        <v>103.73699999999999</v>
      </c>
      <c r="I430" s="156"/>
      <c r="L430" s="151"/>
      <c r="M430" s="157"/>
      <c r="T430" s="158"/>
      <c r="AT430" s="153" t="s">
        <v>304</v>
      </c>
      <c r="AU430" s="153" t="s">
        <v>85</v>
      </c>
      <c r="AV430" s="12" t="s">
        <v>85</v>
      </c>
      <c r="AW430" s="12" t="s">
        <v>32</v>
      </c>
      <c r="AX430" s="12" t="s">
        <v>76</v>
      </c>
      <c r="AY430" s="153" t="s">
        <v>296</v>
      </c>
    </row>
    <row r="431" spans="2:65" s="12" customFormat="1">
      <c r="B431" s="151"/>
      <c r="D431" s="152" t="s">
        <v>304</v>
      </c>
      <c r="E431" s="153" t="s">
        <v>1</v>
      </c>
      <c r="F431" s="154" t="s">
        <v>643</v>
      </c>
      <c r="H431" s="155">
        <v>-21.03</v>
      </c>
      <c r="I431" s="156"/>
      <c r="L431" s="151"/>
      <c r="M431" s="157"/>
      <c r="T431" s="158"/>
      <c r="AT431" s="153" t="s">
        <v>304</v>
      </c>
      <c r="AU431" s="153" t="s">
        <v>85</v>
      </c>
      <c r="AV431" s="12" t="s">
        <v>85</v>
      </c>
      <c r="AW431" s="12" t="s">
        <v>32</v>
      </c>
      <c r="AX431" s="12" t="s">
        <v>76</v>
      </c>
      <c r="AY431" s="153" t="s">
        <v>296</v>
      </c>
    </row>
    <row r="432" spans="2:65" s="12" customFormat="1">
      <c r="B432" s="151"/>
      <c r="D432" s="152" t="s">
        <v>304</v>
      </c>
      <c r="E432" s="153" t="s">
        <v>1</v>
      </c>
      <c r="F432" s="154" t="s">
        <v>644</v>
      </c>
      <c r="H432" s="155">
        <v>-0.56299999999999994</v>
      </c>
      <c r="I432" s="156"/>
      <c r="L432" s="151"/>
      <c r="M432" s="157"/>
      <c r="T432" s="158"/>
      <c r="AT432" s="153" t="s">
        <v>304</v>
      </c>
      <c r="AU432" s="153" t="s">
        <v>85</v>
      </c>
      <c r="AV432" s="12" t="s">
        <v>85</v>
      </c>
      <c r="AW432" s="12" t="s">
        <v>32</v>
      </c>
      <c r="AX432" s="12" t="s">
        <v>76</v>
      </c>
      <c r="AY432" s="153" t="s">
        <v>296</v>
      </c>
    </row>
    <row r="433" spans="2:51" s="13" customFormat="1">
      <c r="B433" s="159"/>
      <c r="D433" s="152" t="s">
        <v>304</v>
      </c>
      <c r="E433" s="160" t="s">
        <v>1</v>
      </c>
      <c r="F433" s="161" t="s">
        <v>306</v>
      </c>
      <c r="H433" s="162">
        <v>206.4</v>
      </c>
      <c r="I433" s="163"/>
      <c r="L433" s="159"/>
      <c r="M433" s="164"/>
      <c r="T433" s="165"/>
      <c r="AT433" s="160" t="s">
        <v>304</v>
      </c>
      <c r="AU433" s="160" t="s">
        <v>85</v>
      </c>
      <c r="AV433" s="13" t="s">
        <v>94</v>
      </c>
      <c r="AW433" s="13" t="s">
        <v>32</v>
      </c>
      <c r="AX433" s="13" t="s">
        <v>76</v>
      </c>
      <c r="AY433" s="160" t="s">
        <v>296</v>
      </c>
    </row>
    <row r="434" spans="2:51" s="15" customFormat="1">
      <c r="B434" s="183"/>
      <c r="D434" s="152" t="s">
        <v>304</v>
      </c>
      <c r="E434" s="184" t="s">
        <v>1</v>
      </c>
      <c r="F434" s="185" t="s">
        <v>645</v>
      </c>
      <c r="H434" s="184" t="s">
        <v>1</v>
      </c>
      <c r="I434" s="186"/>
      <c r="L434" s="183"/>
      <c r="M434" s="187"/>
      <c r="T434" s="188"/>
      <c r="AT434" s="184" t="s">
        <v>304</v>
      </c>
      <c r="AU434" s="184" t="s">
        <v>85</v>
      </c>
      <c r="AV434" s="15" t="s">
        <v>83</v>
      </c>
      <c r="AW434" s="15" t="s">
        <v>32</v>
      </c>
      <c r="AX434" s="15" t="s">
        <v>76</v>
      </c>
      <c r="AY434" s="184" t="s">
        <v>296</v>
      </c>
    </row>
    <row r="435" spans="2:51" s="15" customFormat="1">
      <c r="B435" s="183"/>
      <c r="D435" s="152" t="s">
        <v>304</v>
      </c>
      <c r="E435" s="184" t="s">
        <v>1</v>
      </c>
      <c r="F435" s="185" t="s">
        <v>630</v>
      </c>
      <c r="H435" s="184" t="s">
        <v>1</v>
      </c>
      <c r="I435" s="186"/>
      <c r="L435" s="183"/>
      <c r="M435" s="187"/>
      <c r="T435" s="188"/>
      <c r="AT435" s="184" t="s">
        <v>304</v>
      </c>
      <c r="AU435" s="184" t="s">
        <v>85</v>
      </c>
      <c r="AV435" s="15" t="s">
        <v>83</v>
      </c>
      <c r="AW435" s="15" t="s">
        <v>32</v>
      </c>
      <c r="AX435" s="15" t="s">
        <v>76</v>
      </c>
      <c r="AY435" s="184" t="s">
        <v>296</v>
      </c>
    </row>
    <row r="436" spans="2:51" s="12" customFormat="1">
      <c r="B436" s="151"/>
      <c r="D436" s="152" t="s">
        <v>304</v>
      </c>
      <c r="E436" s="153" t="s">
        <v>1</v>
      </c>
      <c r="F436" s="154" t="s">
        <v>646</v>
      </c>
      <c r="H436" s="155">
        <v>115.16200000000001</v>
      </c>
      <c r="I436" s="156"/>
      <c r="L436" s="151"/>
      <c r="M436" s="157"/>
      <c r="T436" s="158"/>
      <c r="AT436" s="153" t="s">
        <v>304</v>
      </c>
      <c r="AU436" s="153" t="s">
        <v>85</v>
      </c>
      <c r="AV436" s="12" t="s">
        <v>85</v>
      </c>
      <c r="AW436" s="12" t="s">
        <v>32</v>
      </c>
      <c r="AX436" s="12" t="s">
        <v>76</v>
      </c>
      <c r="AY436" s="153" t="s">
        <v>296</v>
      </c>
    </row>
    <row r="437" spans="2:51" s="12" customFormat="1">
      <c r="B437" s="151"/>
      <c r="D437" s="152" t="s">
        <v>304</v>
      </c>
      <c r="E437" s="153" t="s">
        <v>1</v>
      </c>
      <c r="F437" s="154" t="s">
        <v>647</v>
      </c>
      <c r="H437" s="155">
        <v>-21.4</v>
      </c>
      <c r="I437" s="156"/>
      <c r="L437" s="151"/>
      <c r="M437" s="157"/>
      <c r="T437" s="158"/>
      <c r="AT437" s="153" t="s">
        <v>304</v>
      </c>
      <c r="AU437" s="153" t="s">
        <v>85</v>
      </c>
      <c r="AV437" s="12" t="s">
        <v>85</v>
      </c>
      <c r="AW437" s="12" t="s">
        <v>32</v>
      </c>
      <c r="AX437" s="12" t="s">
        <v>76</v>
      </c>
      <c r="AY437" s="153" t="s">
        <v>296</v>
      </c>
    </row>
    <row r="438" spans="2:51" s="12" customFormat="1">
      <c r="B438" s="151"/>
      <c r="D438" s="152" t="s">
        <v>304</v>
      </c>
      <c r="E438" s="153" t="s">
        <v>1</v>
      </c>
      <c r="F438" s="154" t="s">
        <v>648</v>
      </c>
      <c r="H438" s="155">
        <v>-2.7890000000000001</v>
      </c>
      <c r="I438" s="156"/>
      <c r="L438" s="151"/>
      <c r="M438" s="157"/>
      <c r="T438" s="158"/>
      <c r="AT438" s="153" t="s">
        <v>304</v>
      </c>
      <c r="AU438" s="153" t="s">
        <v>85</v>
      </c>
      <c r="AV438" s="12" t="s">
        <v>85</v>
      </c>
      <c r="AW438" s="12" t="s">
        <v>32</v>
      </c>
      <c r="AX438" s="12" t="s">
        <v>76</v>
      </c>
      <c r="AY438" s="153" t="s">
        <v>296</v>
      </c>
    </row>
    <row r="439" spans="2:51" s="12" customFormat="1">
      <c r="B439" s="151"/>
      <c r="D439" s="152" t="s">
        <v>304</v>
      </c>
      <c r="E439" s="153" t="s">
        <v>1</v>
      </c>
      <c r="F439" s="154" t="s">
        <v>649</v>
      </c>
      <c r="H439" s="155">
        <v>94.572000000000003</v>
      </c>
      <c r="I439" s="156"/>
      <c r="L439" s="151"/>
      <c r="M439" s="157"/>
      <c r="T439" s="158"/>
      <c r="AT439" s="153" t="s">
        <v>304</v>
      </c>
      <c r="AU439" s="153" t="s">
        <v>85</v>
      </c>
      <c r="AV439" s="12" t="s">
        <v>85</v>
      </c>
      <c r="AW439" s="12" t="s">
        <v>32</v>
      </c>
      <c r="AX439" s="12" t="s">
        <v>76</v>
      </c>
      <c r="AY439" s="153" t="s">
        <v>296</v>
      </c>
    </row>
    <row r="440" spans="2:51" s="12" customFormat="1">
      <c r="B440" s="151"/>
      <c r="D440" s="152" t="s">
        <v>304</v>
      </c>
      <c r="E440" s="153" t="s">
        <v>1</v>
      </c>
      <c r="F440" s="154" t="s">
        <v>650</v>
      </c>
      <c r="H440" s="155">
        <v>-14.83</v>
      </c>
      <c r="I440" s="156"/>
      <c r="L440" s="151"/>
      <c r="M440" s="157"/>
      <c r="T440" s="158"/>
      <c r="AT440" s="153" t="s">
        <v>304</v>
      </c>
      <c r="AU440" s="153" t="s">
        <v>85</v>
      </c>
      <c r="AV440" s="12" t="s">
        <v>85</v>
      </c>
      <c r="AW440" s="12" t="s">
        <v>32</v>
      </c>
      <c r="AX440" s="12" t="s">
        <v>76</v>
      </c>
      <c r="AY440" s="153" t="s">
        <v>296</v>
      </c>
    </row>
    <row r="441" spans="2:51" s="12" customFormat="1">
      <c r="B441" s="151"/>
      <c r="D441" s="152" t="s">
        <v>304</v>
      </c>
      <c r="E441" s="153" t="s">
        <v>1</v>
      </c>
      <c r="F441" s="154" t="s">
        <v>651</v>
      </c>
      <c r="H441" s="155">
        <v>-0.75</v>
      </c>
      <c r="I441" s="156"/>
      <c r="L441" s="151"/>
      <c r="M441" s="157"/>
      <c r="T441" s="158"/>
      <c r="AT441" s="153" t="s">
        <v>304</v>
      </c>
      <c r="AU441" s="153" t="s">
        <v>85</v>
      </c>
      <c r="AV441" s="12" t="s">
        <v>85</v>
      </c>
      <c r="AW441" s="12" t="s">
        <v>32</v>
      </c>
      <c r="AX441" s="12" t="s">
        <v>76</v>
      </c>
      <c r="AY441" s="153" t="s">
        <v>296</v>
      </c>
    </row>
    <row r="442" spans="2:51" s="13" customFormat="1">
      <c r="B442" s="159"/>
      <c r="D442" s="152" t="s">
        <v>304</v>
      </c>
      <c r="E442" s="160" t="s">
        <v>1</v>
      </c>
      <c r="F442" s="161" t="s">
        <v>306</v>
      </c>
      <c r="H442" s="162">
        <v>169.965</v>
      </c>
      <c r="I442" s="163"/>
      <c r="L442" s="159"/>
      <c r="M442" s="164"/>
      <c r="T442" s="165"/>
      <c r="AT442" s="160" t="s">
        <v>304</v>
      </c>
      <c r="AU442" s="160" t="s">
        <v>85</v>
      </c>
      <c r="AV442" s="13" t="s">
        <v>94</v>
      </c>
      <c r="AW442" s="13" t="s">
        <v>32</v>
      </c>
      <c r="AX442" s="13" t="s">
        <v>76</v>
      </c>
      <c r="AY442" s="160" t="s">
        <v>296</v>
      </c>
    </row>
    <row r="443" spans="2:51" s="15" customFormat="1">
      <c r="B443" s="183"/>
      <c r="D443" s="152" t="s">
        <v>304</v>
      </c>
      <c r="E443" s="184" t="s">
        <v>1</v>
      </c>
      <c r="F443" s="185" t="s">
        <v>639</v>
      </c>
      <c r="H443" s="184" t="s">
        <v>1</v>
      </c>
      <c r="I443" s="186"/>
      <c r="L443" s="183"/>
      <c r="M443" s="187"/>
      <c r="T443" s="188"/>
      <c r="AT443" s="184" t="s">
        <v>304</v>
      </c>
      <c r="AU443" s="184" t="s">
        <v>85</v>
      </c>
      <c r="AV443" s="15" t="s">
        <v>83</v>
      </c>
      <c r="AW443" s="15" t="s">
        <v>32</v>
      </c>
      <c r="AX443" s="15" t="s">
        <v>76</v>
      </c>
      <c r="AY443" s="184" t="s">
        <v>296</v>
      </c>
    </row>
    <row r="444" spans="2:51" s="12" customFormat="1">
      <c r="B444" s="151"/>
      <c r="D444" s="152" t="s">
        <v>304</v>
      </c>
      <c r="E444" s="153" t="s">
        <v>1</v>
      </c>
      <c r="F444" s="154" t="s">
        <v>652</v>
      </c>
      <c r="H444" s="155">
        <v>109.07</v>
      </c>
      <c r="I444" s="156"/>
      <c r="L444" s="151"/>
      <c r="M444" s="157"/>
      <c r="T444" s="158"/>
      <c r="AT444" s="153" t="s">
        <v>304</v>
      </c>
      <c r="AU444" s="153" t="s">
        <v>85</v>
      </c>
      <c r="AV444" s="12" t="s">
        <v>85</v>
      </c>
      <c r="AW444" s="12" t="s">
        <v>32</v>
      </c>
      <c r="AX444" s="12" t="s">
        <v>76</v>
      </c>
      <c r="AY444" s="153" t="s">
        <v>296</v>
      </c>
    </row>
    <row r="445" spans="2:51" s="12" customFormat="1">
      <c r="B445" s="151"/>
      <c r="D445" s="152" t="s">
        <v>304</v>
      </c>
      <c r="E445" s="153" t="s">
        <v>1</v>
      </c>
      <c r="F445" s="154" t="s">
        <v>653</v>
      </c>
      <c r="H445" s="155">
        <v>104.39</v>
      </c>
      <c r="I445" s="156"/>
      <c r="L445" s="151"/>
      <c r="M445" s="157"/>
      <c r="T445" s="158"/>
      <c r="AT445" s="153" t="s">
        <v>304</v>
      </c>
      <c r="AU445" s="153" t="s">
        <v>85</v>
      </c>
      <c r="AV445" s="12" t="s">
        <v>85</v>
      </c>
      <c r="AW445" s="12" t="s">
        <v>32</v>
      </c>
      <c r="AX445" s="12" t="s">
        <v>76</v>
      </c>
      <c r="AY445" s="153" t="s">
        <v>296</v>
      </c>
    </row>
    <row r="446" spans="2:51" s="12" customFormat="1">
      <c r="B446" s="151"/>
      <c r="D446" s="152" t="s">
        <v>304</v>
      </c>
      <c r="E446" s="153" t="s">
        <v>1</v>
      </c>
      <c r="F446" s="154" t="s">
        <v>654</v>
      </c>
      <c r="H446" s="155">
        <v>-14.04</v>
      </c>
      <c r="I446" s="156"/>
      <c r="L446" s="151"/>
      <c r="M446" s="157"/>
      <c r="T446" s="158"/>
      <c r="AT446" s="153" t="s">
        <v>304</v>
      </c>
      <c r="AU446" s="153" t="s">
        <v>85</v>
      </c>
      <c r="AV446" s="12" t="s">
        <v>85</v>
      </c>
      <c r="AW446" s="12" t="s">
        <v>32</v>
      </c>
      <c r="AX446" s="12" t="s">
        <v>76</v>
      </c>
      <c r="AY446" s="153" t="s">
        <v>296</v>
      </c>
    </row>
    <row r="447" spans="2:51" s="12" customFormat="1">
      <c r="B447" s="151"/>
      <c r="D447" s="152" t="s">
        <v>304</v>
      </c>
      <c r="E447" s="153" t="s">
        <v>1</v>
      </c>
      <c r="F447" s="154" t="s">
        <v>655</v>
      </c>
      <c r="H447" s="155">
        <v>39</v>
      </c>
      <c r="I447" s="156"/>
      <c r="L447" s="151"/>
      <c r="M447" s="157"/>
      <c r="T447" s="158"/>
      <c r="AT447" s="153" t="s">
        <v>304</v>
      </c>
      <c r="AU447" s="153" t="s">
        <v>85</v>
      </c>
      <c r="AV447" s="12" t="s">
        <v>85</v>
      </c>
      <c r="AW447" s="12" t="s">
        <v>32</v>
      </c>
      <c r="AX447" s="12" t="s">
        <v>76</v>
      </c>
      <c r="AY447" s="153" t="s">
        <v>296</v>
      </c>
    </row>
    <row r="448" spans="2:51" s="13" customFormat="1">
      <c r="B448" s="159"/>
      <c r="D448" s="152" t="s">
        <v>304</v>
      </c>
      <c r="E448" s="160" t="s">
        <v>1</v>
      </c>
      <c r="F448" s="161" t="s">
        <v>306</v>
      </c>
      <c r="H448" s="162">
        <v>238.42</v>
      </c>
      <c r="I448" s="163"/>
      <c r="L448" s="159"/>
      <c r="M448" s="164"/>
      <c r="T448" s="165"/>
      <c r="AT448" s="160" t="s">
        <v>304</v>
      </c>
      <c r="AU448" s="160" t="s">
        <v>85</v>
      </c>
      <c r="AV448" s="13" t="s">
        <v>94</v>
      </c>
      <c r="AW448" s="13" t="s">
        <v>32</v>
      </c>
      <c r="AX448" s="13" t="s">
        <v>76</v>
      </c>
      <c r="AY448" s="160" t="s">
        <v>296</v>
      </c>
    </row>
    <row r="449" spans="2:51" s="15" customFormat="1">
      <c r="B449" s="183"/>
      <c r="D449" s="152" t="s">
        <v>304</v>
      </c>
      <c r="E449" s="184" t="s">
        <v>1</v>
      </c>
      <c r="F449" s="185" t="s">
        <v>656</v>
      </c>
      <c r="H449" s="184" t="s">
        <v>1</v>
      </c>
      <c r="I449" s="186"/>
      <c r="L449" s="183"/>
      <c r="M449" s="187"/>
      <c r="T449" s="188"/>
      <c r="AT449" s="184" t="s">
        <v>304</v>
      </c>
      <c r="AU449" s="184" t="s">
        <v>85</v>
      </c>
      <c r="AV449" s="15" t="s">
        <v>83</v>
      </c>
      <c r="AW449" s="15" t="s">
        <v>32</v>
      </c>
      <c r="AX449" s="15" t="s">
        <v>76</v>
      </c>
      <c r="AY449" s="184" t="s">
        <v>296</v>
      </c>
    </row>
    <row r="450" spans="2:51" s="15" customFormat="1">
      <c r="B450" s="183"/>
      <c r="D450" s="152" t="s">
        <v>304</v>
      </c>
      <c r="E450" s="184" t="s">
        <v>1</v>
      </c>
      <c r="F450" s="185" t="s">
        <v>630</v>
      </c>
      <c r="H450" s="184" t="s">
        <v>1</v>
      </c>
      <c r="I450" s="186"/>
      <c r="L450" s="183"/>
      <c r="M450" s="187"/>
      <c r="T450" s="188"/>
      <c r="AT450" s="184" t="s">
        <v>304</v>
      </c>
      <c r="AU450" s="184" t="s">
        <v>85</v>
      </c>
      <c r="AV450" s="15" t="s">
        <v>83</v>
      </c>
      <c r="AW450" s="15" t="s">
        <v>32</v>
      </c>
      <c r="AX450" s="15" t="s">
        <v>76</v>
      </c>
      <c r="AY450" s="184" t="s">
        <v>296</v>
      </c>
    </row>
    <row r="451" spans="2:51" s="12" customFormat="1">
      <c r="B451" s="151"/>
      <c r="D451" s="152" t="s">
        <v>304</v>
      </c>
      <c r="E451" s="153" t="s">
        <v>1</v>
      </c>
      <c r="F451" s="154" t="s">
        <v>657</v>
      </c>
      <c r="H451" s="155">
        <v>118.854</v>
      </c>
      <c r="I451" s="156"/>
      <c r="L451" s="151"/>
      <c r="M451" s="157"/>
      <c r="T451" s="158"/>
      <c r="AT451" s="153" t="s">
        <v>304</v>
      </c>
      <c r="AU451" s="153" t="s">
        <v>85</v>
      </c>
      <c r="AV451" s="12" t="s">
        <v>85</v>
      </c>
      <c r="AW451" s="12" t="s">
        <v>32</v>
      </c>
      <c r="AX451" s="12" t="s">
        <v>76</v>
      </c>
      <c r="AY451" s="153" t="s">
        <v>296</v>
      </c>
    </row>
    <row r="452" spans="2:51" s="12" customFormat="1">
      <c r="B452" s="151"/>
      <c r="D452" s="152" t="s">
        <v>304</v>
      </c>
      <c r="E452" s="153" t="s">
        <v>1</v>
      </c>
      <c r="F452" s="154" t="s">
        <v>658</v>
      </c>
      <c r="H452" s="155">
        <v>-15.8</v>
      </c>
      <c r="I452" s="156"/>
      <c r="L452" s="151"/>
      <c r="M452" s="157"/>
      <c r="T452" s="158"/>
      <c r="AT452" s="153" t="s">
        <v>304</v>
      </c>
      <c r="AU452" s="153" t="s">
        <v>85</v>
      </c>
      <c r="AV452" s="12" t="s">
        <v>85</v>
      </c>
      <c r="AW452" s="12" t="s">
        <v>32</v>
      </c>
      <c r="AX452" s="12" t="s">
        <v>76</v>
      </c>
      <c r="AY452" s="153" t="s">
        <v>296</v>
      </c>
    </row>
    <row r="453" spans="2:51" s="12" customFormat="1">
      <c r="B453" s="151"/>
      <c r="D453" s="152" t="s">
        <v>304</v>
      </c>
      <c r="E453" s="153" t="s">
        <v>1</v>
      </c>
      <c r="F453" s="154" t="s">
        <v>659</v>
      </c>
      <c r="H453" s="155">
        <v>-2.492</v>
      </c>
      <c r="I453" s="156"/>
      <c r="L453" s="151"/>
      <c r="M453" s="157"/>
      <c r="T453" s="158"/>
      <c r="AT453" s="153" t="s">
        <v>304</v>
      </c>
      <c r="AU453" s="153" t="s">
        <v>85</v>
      </c>
      <c r="AV453" s="12" t="s">
        <v>85</v>
      </c>
      <c r="AW453" s="12" t="s">
        <v>32</v>
      </c>
      <c r="AX453" s="12" t="s">
        <v>76</v>
      </c>
      <c r="AY453" s="153" t="s">
        <v>296</v>
      </c>
    </row>
    <row r="454" spans="2:51" s="12" customFormat="1">
      <c r="B454" s="151"/>
      <c r="D454" s="152" t="s">
        <v>304</v>
      </c>
      <c r="E454" s="153" t="s">
        <v>1</v>
      </c>
      <c r="F454" s="154" t="s">
        <v>660</v>
      </c>
      <c r="H454" s="155">
        <v>88.04</v>
      </c>
      <c r="I454" s="156"/>
      <c r="L454" s="151"/>
      <c r="M454" s="157"/>
      <c r="T454" s="158"/>
      <c r="AT454" s="153" t="s">
        <v>304</v>
      </c>
      <c r="AU454" s="153" t="s">
        <v>85</v>
      </c>
      <c r="AV454" s="12" t="s">
        <v>85</v>
      </c>
      <c r="AW454" s="12" t="s">
        <v>32</v>
      </c>
      <c r="AX454" s="12" t="s">
        <v>76</v>
      </c>
      <c r="AY454" s="153" t="s">
        <v>296</v>
      </c>
    </row>
    <row r="455" spans="2:51" s="12" customFormat="1">
      <c r="B455" s="151"/>
      <c r="D455" s="152" t="s">
        <v>304</v>
      </c>
      <c r="E455" s="153" t="s">
        <v>1</v>
      </c>
      <c r="F455" s="154" t="s">
        <v>661</v>
      </c>
      <c r="H455" s="155">
        <v>-12.68</v>
      </c>
      <c r="I455" s="156"/>
      <c r="L455" s="151"/>
      <c r="M455" s="157"/>
      <c r="T455" s="158"/>
      <c r="AT455" s="153" t="s">
        <v>304</v>
      </c>
      <c r="AU455" s="153" t="s">
        <v>85</v>
      </c>
      <c r="AV455" s="12" t="s">
        <v>85</v>
      </c>
      <c r="AW455" s="12" t="s">
        <v>32</v>
      </c>
      <c r="AX455" s="12" t="s">
        <v>76</v>
      </c>
      <c r="AY455" s="153" t="s">
        <v>296</v>
      </c>
    </row>
    <row r="456" spans="2:51" s="12" customFormat="1">
      <c r="B456" s="151"/>
      <c r="D456" s="152" t="s">
        <v>304</v>
      </c>
      <c r="E456" s="153" t="s">
        <v>1</v>
      </c>
      <c r="F456" s="154" t="s">
        <v>662</v>
      </c>
      <c r="H456" s="155">
        <v>-0.375</v>
      </c>
      <c r="I456" s="156"/>
      <c r="L456" s="151"/>
      <c r="M456" s="157"/>
      <c r="T456" s="158"/>
      <c r="AT456" s="153" t="s">
        <v>304</v>
      </c>
      <c r="AU456" s="153" t="s">
        <v>85</v>
      </c>
      <c r="AV456" s="12" t="s">
        <v>85</v>
      </c>
      <c r="AW456" s="12" t="s">
        <v>32</v>
      </c>
      <c r="AX456" s="12" t="s">
        <v>76</v>
      </c>
      <c r="AY456" s="153" t="s">
        <v>296</v>
      </c>
    </row>
    <row r="457" spans="2:51" s="13" customFormat="1">
      <c r="B457" s="159"/>
      <c r="D457" s="152" t="s">
        <v>304</v>
      </c>
      <c r="E457" s="160" t="s">
        <v>1</v>
      </c>
      <c r="F457" s="161" t="s">
        <v>306</v>
      </c>
      <c r="H457" s="162">
        <v>175.547</v>
      </c>
      <c r="I457" s="163"/>
      <c r="L457" s="159"/>
      <c r="M457" s="164"/>
      <c r="T457" s="165"/>
      <c r="AT457" s="160" t="s">
        <v>304</v>
      </c>
      <c r="AU457" s="160" t="s">
        <v>85</v>
      </c>
      <c r="AV457" s="13" t="s">
        <v>94</v>
      </c>
      <c r="AW457" s="13" t="s">
        <v>32</v>
      </c>
      <c r="AX457" s="13" t="s">
        <v>76</v>
      </c>
      <c r="AY457" s="160" t="s">
        <v>296</v>
      </c>
    </row>
    <row r="458" spans="2:51" s="15" customFormat="1">
      <c r="B458" s="183"/>
      <c r="D458" s="152" t="s">
        <v>304</v>
      </c>
      <c r="E458" s="184" t="s">
        <v>1</v>
      </c>
      <c r="F458" s="185" t="s">
        <v>663</v>
      </c>
      <c r="H458" s="184" t="s">
        <v>1</v>
      </c>
      <c r="I458" s="186"/>
      <c r="L458" s="183"/>
      <c r="M458" s="187"/>
      <c r="T458" s="188"/>
      <c r="AT458" s="184" t="s">
        <v>304</v>
      </c>
      <c r="AU458" s="184" t="s">
        <v>85</v>
      </c>
      <c r="AV458" s="15" t="s">
        <v>83</v>
      </c>
      <c r="AW458" s="15" t="s">
        <v>32</v>
      </c>
      <c r="AX458" s="15" t="s">
        <v>76</v>
      </c>
      <c r="AY458" s="184" t="s">
        <v>296</v>
      </c>
    </row>
    <row r="459" spans="2:51" s="15" customFormat="1">
      <c r="B459" s="183"/>
      <c r="D459" s="152" t="s">
        <v>304</v>
      </c>
      <c r="E459" s="184" t="s">
        <v>1</v>
      </c>
      <c r="F459" s="185" t="s">
        <v>630</v>
      </c>
      <c r="H459" s="184" t="s">
        <v>1</v>
      </c>
      <c r="I459" s="186"/>
      <c r="L459" s="183"/>
      <c r="M459" s="187"/>
      <c r="T459" s="188"/>
      <c r="AT459" s="184" t="s">
        <v>304</v>
      </c>
      <c r="AU459" s="184" t="s">
        <v>85</v>
      </c>
      <c r="AV459" s="15" t="s">
        <v>83</v>
      </c>
      <c r="AW459" s="15" t="s">
        <v>32</v>
      </c>
      <c r="AX459" s="15" t="s">
        <v>76</v>
      </c>
      <c r="AY459" s="184" t="s">
        <v>296</v>
      </c>
    </row>
    <row r="460" spans="2:51" s="12" customFormat="1">
      <c r="B460" s="151"/>
      <c r="D460" s="152" t="s">
        <v>304</v>
      </c>
      <c r="E460" s="153" t="s">
        <v>1</v>
      </c>
      <c r="F460" s="154" t="s">
        <v>664</v>
      </c>
      <c r="H460" s="155">
        <v>61.2</v>
      </c>
      <c r="I460" s="156"/>
      <c r="L460" s="151"/>
      <c r="M460" s="157"/>
      <c r="T460" s="158"/>
      <c r="AT460" s="153" t="s">
        <v>304</v>
      </c>
      <c r="AU460" s="153" t="s">
        <v>85</v>
      </c>
      <c r="AV460" s="12" t="s">
        <v>85</v>
      </c>
      <c r="AW460" s="12" t="s">
        <v>32</v>
      </c>
      <c r="AX460" s="12" t="s">
        <v>76</v>
      </c>
      <c r="AY460" s="153" t="s">
        <v>296</v>
      </c>
    </row>
    <row r="461" spans="2:51" s="12" customFormat="1" ht="33.75">
      <c r="B461" s="151"/>
      <c r="D461" s="152" t="s">
        <v>304</v>
      </c>
      <c r="E461" s="153" t="s">
        <v>1</v>
      </c>
      <c r="F461" s="154" t="s">
        <v>665</v>
      </c>
      <c r="H461" s="155">
        <v>139.28899999999999</v>
      </c>
      <c r="I461" s="156"/>
      <c r="L461" s="151"/>
      <c r="M461" s="157"/>
      <c r="T461" s="158"/>
      <c r="AT461" s="153" t="s">
        <v>304</v>
      </c>
      <c r="AU461" s="153" t="s">
        <v>85</v>
      </c>
      <c r="AV461" s="12" t="s">
        <v>85</v>
      </c>
      <c r="AW461" s="12" t="s">
        <v>32</v>
      </c>
      <c r="AX461" s="12" t="s">
        <v>76</v>
      </c>
      <c r="AY461" s="153" t="s">
        <v>296</v>
      </c>
    </row>
    <row r="462" spans="2:51" s="12" customFormat="1">
      <c r="B462" s="151"/>
      <c r="D462" s="152" t="s">
        <v>304</v>
      </c>
      <c r="E462" s="153" t="s">
        <v>1</v>
      </c>
      <c r="F462" s="154" t="s">
        <v>666</v>
      </c>
      <c r="H462" s="155">
        <v>-7.8</v>
      </c>
      <c r="I462" s="156"/>
      <c r="L462" s="151"/>
      <c r="M462" s="157"/>
      <c r="T462" s="158"/>
      <c r="AT462" s="153" t="s">
        <v>304</v>
      </c>
      <c r="AU462" s="153" t="s">
        <v>85</v>
      </c>
      <c r="AV462" s="12" t="s">
        <v>85</v>
      </c>
      <c r="AW462" s="12" t="s">
        <v>32</v>
      </c>
      <c r="AX462" s="12" t="s">
        <v>76</v>
      </c>
      <c r="AY462" s="153" t="s">
        <v>296</v>
      </c>
    </row>
    <row r="463" spans="2:51" s="12" customFormat="1">
      <c r="B463" s="151"/>
      <c r="D463" s="152" t="s">
        <v>304</v>
      </c>
      <c r="E463" s="153" t="s">
        <v>1</v>
      </c>
      <c r="F463" s="154" t="s">
        <v>667</v>
      </c>
      <c r="H463" s="155">
        <v>-1.4379999999999999</v>
      </c>
      <c r="I463" s="156"/>
      <c r="L463" s="151"/>
      <c r="M463" s="157"/>
      <c r="T463" s="158"/>
      <c r="AT463" s="153" t="s">
        <v>304</v>
      </c>
      <c r="AU463" s="153" t="s">
        <v>85</v>
      </c>
      <c r="AV463" s="12" t="s">
        <v>85</v>
      </c>
      <c r="AW463" s="12" t="s">
        <v>32</v>
      </c>
      <c r="AX463" s="12" t="s">
        <v>76</v>
      </c>
      <c r="AY463" s="153" t="s">
        <v>296</v>
      </c>
    </row>
    <row r="464" spans="2:51" s="13" customFormat="1">
      <c r="B464" s="159"/>
      <c r="D464" s="152" t="s">
        <v>304</v>
      </c>
      <c r="E464" s="160" t="s">
        <v>1</v>
      </c>
      <c r="F464" s="161" t="s">
        <v>306</v>
      </c>
      <c r="H464" s="162">
        <v>191.251</v>
      </c>
      <c r="I464" s="163"/>
      <c r="L464" s="159"/>
      <c r="M464" s="164"/>
      <c r="T464" s="165"/>
      <c r="AT464" s="160" t="s">
        <v>304</v>
      </c>
      <c r="AU464" s="160" t="s">
        <v>85</v>
      </c>
      <c r="AV464" s="13" t="s">
        <v>94</v>
      </c>
      <c r="AW464" s="13" t="s">
        <v>32</v>
      </c>
      <c r="AX464" s="13" t="s">
        <v>76</v>
      </c>
      <c r="AY464" s="160" t="s">
        <v>296</v>
      </c>
    </row>
    <row r="465" spans="2:65" s="14" customFormat="1">
      <c r="B465" s="166"/>
      <c r="D465" s="152" t="s">
        <v>304</v>
      </c>
      <c r="E465" s="167" t="s">
        <v>1</v>
      </c>
      <c r="F465" s="168" t="s">
        <v>308</v>
      </c>
      <c r="H465" s="169">
        <v>1110.4580000000001</v>
      </c>
      <c r="I465" s="170"/>
      <c r="L465" s="166"/>
      <c r="M465" s="171"/>
      <c r="T465" s="172"/>
      <c r="AT465" s="167" t="s">
        <v>304</v>
      </c>
      <c r="AU465" s="167" t="s">
        <v>85</v>
      </c>
      <c r="AV465" s="14" t="s">
        <v>107</v>
      </c>
      <c r="AW465" s="14" t="s">
        <v>32</v>
      </c>
      <c r="AX465" s="14" t="s">
        <v>83</v>
      </c>
      <c r="AY465" s="167" t="s">
        <v>296</v>
      </c>
    </row>
    <row r="466" spans="2:65" s="1" customFormat="1" ht="16.5" customHeight="1">
      <c r="B466" s="32"/>
      <c r="C466" s="138" t="s">
        <v>668</v>
      </c>
      <c r="D466" s="138" t="s">
        <v>298</v>
      </c>
      <c r="E466" s="139" t="s">
        <v>669</v>
      </c>
      <c r="F466" s="140" t="s">
        <v>670</v>
      </c>
      <c r="G466" s="141" t="s">
        <v>311</v>
      </c>
      <c r="H466" s="142">
        <v>160.12899999999999</v>
      </c>
      <c r="I466" s="143"/>
      <c r="J466" s="144">
        <f>ROUND(I466*H466,2)</f>
        <v>0</v>
      </c>
      <c r="K466" s="140" t="s">
        <v>302</v>
      </c>
      <c r="L466" s="32"/>
      <c r="M466" s="145" t="s">
        <v>1</v>
      </c>
      <c r="N466" s="146" t="s">
        <v>41</v>
      </c>
      <c r="P466" s="147">
        <f>O466*H466</f>
        <v>0</v>
      </c>
      <c r="Q466" s="147">
        <v>2.5018699999999998</v>
      </c>
      <c r="R466" s="147">
        <f>Q466*H466</f>
        <v>400.62194122999995</v>
      </c>
      <c r="S466" s="147">
        <v>0</v>
      </c>
      <c r="T466" s="148">
        <f>S466*H466</f>
        <v>0</v>
      </c>
      <c r="AR466" s="149" t="s">
        <v>107</v>
      </c>
      <c r="AT466" s="149" t="s">
        <v>298</v>
      </c>
      <c r="AU466" s="149" t="s">
        <v>85</v>
      </c>
      <c r="AY466" s="17" t="s">
        <v>296</v>
      </c>
      <c r="BE466" s="150">
        <f>IF(N466="základní",J466,0)</f>
        <v>0</v>
      </c>
      <c r="BF466" s="150">
        <f>IF(N466="snížená",J466,0)</f>
        <v>0</v>
      </c>
      <c r="BG466" s="150">
        <f>IF(N466="zákl. přenesená",J466,0)</f>
        <v>0</v>
      </c>
      <c r="BH466" s="150">
        <f>IF(N466="sníž. přenesená",J466,0)</f>
        <v>0</v>
      </c>
      <c r="BI466" s="150">
        <f>IF(N466="nulová",J466,0)</f>
        <v>0</v>
      </c>
      <c r="BJ466" s="17" t="s">
        <v>83</v>
      </c>
      <c r="BK466" s="150">
        <f>ROUND(I466*H466,2)</f>
        <v>0</v>
      </c>
      <c r="BL466" s="17" t="s">
        <v>107</v>
      </c>
      <c r="BM466" s="149" t="s">
        <v>671</v>
      </c>
    </row>
    <row r="467" spans="2:65" s="15" customFormat="1">
      <c r="B467" s="183"/>
      <c r="D467" s="152" t="s">
        <v>304</v>
      </c>
      <c r="E467" s="184" t="s">
        <v>1</v>
      </c>
      <c r="F467" s="185" t="s">
        <v>672</v>
      </c>
      <c r="H467" s="184" t="s">
        <v>1</v>
      </c>
      <c r="I467" s="186"/>
      <c r="L467" s="183"/>
      <c r="M467" s="187"/>
      <c r="T467" s="188"/>
      <c r="AT467" s="184" t="s">
        <v>304</v>
      </c>
      <c r="AU467" s="184" t="s">
        <v>85</v>
      </c>
      <c r="AV467" s="15" t="s">
        <v>83</v>
      </c>
      <c r="AW467" s="15" t="s">
        <v>32</v>
      </c>
      <c r="AX467" s="15" t="s">
        <v>76</v>
      </c>
      <c r="AY467" s="184" t="s">
        <v>296</v>
      </c>
    </row>
    <row r="468" spans="2:65" s="15" customFormat="1">
      <c r="B468" s="183"/>
      <c r="D468" s="152" t="s">
        <v>304</v>
      </c>
      <c r="E468" s="184" t="s">
        <v>1</v>
      </c>
      <c r="F468" s="185" t="s">
        <v>630</v>
      </c>
      <c r="H468" s="184" t="s">
        <v>1</v>
      </c>
      <c r="I468" s="186"/>
      <c r="L468" s="183"/>
      <c r="M468" s="187"/>
      <c r="T468" s="188"/>
      <c r="AT468" s="184" t="s">
        <v>304</v>
      </c>
      <c r="AU468" s="184" t="s">
        <v>85</v>
      </c>
      <c r="AV468" s="15" t="s">
        <v>83</v>
      </c>
      <c r="AW468" s="15" t="s">
        <v>32</v>
      </c>
      <c r="AX468" s="15" t="s">
        <v>76</v>
      </c>
      <c r="AY468" s="184" t="s">
        <v>296</v>
      </c>
    </row>
    <row r="469" spans="2:65" s="12" customFormat="1">
      <c r="B469" s="151"/>
      <c r="D469" s="152" t="s">
        <v>304</v>
      </c>
      <c r="E469" s="153" t="s">
        <v>1</v>
      </c>
      <c r="F469" s="154" t="s">
        <v>673</v>
      </c>
      <c r="H469" s="155">
        <v>37.716000000000001</v>
      </c>
      <c r="I469" s="156"/>
      <c r="L469" s="151"/>
      <c r="M469" s="157"/>
      <c r="T469" s="158"/>
      <c r="AT469" s="153" t="s">
        <v>304</v>
      </c>
      <c r="AU469" s="153" t="s">
        <v>85</v>
      </c>
      <c r="AV469" s="12" t="s">
        <v>85</v>
      </c>
      <c r="AW469" s="12" t="s">
        <v>32</v>
      </c>
      <c r="AX469" s="12" t="s">
        <v>76</v>
      </c>
      <c r="AY469" s="153" t="s">
        <v>296</v>
      </c>
    </row>
    <row r="470" spans="2:65" s="12" customFormat="1" ht="22.5">
      <c r="B470" s="151"/>
      <c r="D470" s="152" t="s">
        <v>304</v>
      </c>
      <c r="E470" s="153" t="s">
        <v>1</v>
      </c>
      <c r="F470" s="154" t="s">
        <v>674</v>
      </c>
      <c r="H470" s="155">
        <v>29.114000000000001</v>
      </c>
      <c r="I470" s="156"/>
      <c r="L470" s="151"/>
      <c r="M470" s="157"/>
      <c r="T470" s="158"/>
      <c r="AT470" s="153" t="s">
        <v>304</v>
      </c>
      <c r="AU470" s="153" t="s">
        <v>85</v>
      </c>
      <c r="AV470" s="12" t="s">
        <v>85</v>
      </c>
      <c r="AW470" s="12" t="s">
        <v>32</v>
      </c>
      <c r="AX470" s="12" t="s">
        <v>76</v>
      </c>
      <c r="AY470" s="153" t="s">
        <v>296</v>
      </c>
    </row>
    <row r="471" spans="2:65" s="12" customFormat="1">
      <c r="B471" s="151"/>
      <c r="D471" s="152" t="s">
        <v>304</v>
      </c>
      <c r="E471" s="153" t="s">
        <v>1</v>
      </c>
      <c r="F471" s="154" t="s">
        <v>675</v>
      </c>
      <c r="H471" s="155">
        <v>-2.5750000000000002</v>
      </c>
      <c r="I471" s="156"/>
      <c r="L471" s="151"/>
      <c r="M471" s="157"/>
      <c r="T471" s="158"/>
      <c r="AT471" s="153" t="s">
        <v>304</v>
      </c>
      <c r="AU471" s="153" t="s">
        <v>85</v>
      </c>
      <c r="AV471" s="12" t="s">
        <v>85</v>
      </c>
      <c r="AW471" s="12" t="s">
        <v>32</v>
      </c>
      <c r="AX471" s="12" t="s">
        <v>76</v>
      </c>
      <c r="AY471" s="153" t="s">
        <v>296</v>
      </c>
    </row>
    <row r="472" spans="2:65" s="12" customFormat="1">
      <c r="B472" s="151"/>
      <c r="D472" s="152" t="s">
        <v>304</v>
      </c>
      <c r="E472" s="153" t="s">
        <v>1</v>
      </c>
      <c r="F472" s="154" t="s">
        <v>676</v>
      </c>
      <c r="H472" s="155">
        <v>1.4259999999999999</v>
      </c>
      <c r="I472" s="156"/>
      <c r="L472" s="151"/>
      <c r="M472" s="157"/>
      <c r="T472" s="158"/>
      <c r="AT472" s="153" t="s">
        <v>304</v>
      </c>
      <c r="AU472" s="153" t="s">
        <v>85</v>
      </c>
      <c r="AV472" s="12" t="s">
        <v>85</v>
      </c>
      <c r="AW472" s="12" t="s">
        <v>32</v>
      </c>
      <c r="AX472" s="12" t="s">
        <v>76</v>
      </c>
      <c r="AY472" s="153" t="s">
        <v>296</v>
      </c>
    </row>
    <row r="473" spans="2:65" s="12" customFormat="1">
      <c r="B473" s="151"/>
      <c r="D473" s="152" t="s">
        <v>304</v>
      </c>
      <c r="E473" s="153" t="s">
        <v>1</v>
      </c>
      <c r="F473" s="154" t="s">
        <v>677</v>
      </c>
      <c r="H473" s="155">
        <v>5.125</v>
      </c>
      <c r="I473" s="156"/>
      <c r="L473" s="151"/>
      <c r="M473" s="157"/>
      <c r="T473" s="158"/>
      <c r="AT473" s="153" t="s">
        <v>304</v>
      </c>
      <c r="AU473" s="153" t="s">
        <v>85</v>
      </c>
      <c r="AV473" s="12" t="s">
        <v>85</v>
      </c>
      <c r="AW473" s="12" t="s">
        <v>32</v>
      </c>
      <c r="AX473" s="12" t="s">
        <v>76</v>
      </c>
      <c r="AY473" s="153" t="s">
        <v>296</v>
      </c>
    </row>
    <row r="474" spans="2:65" s="12" customFormat="1">
      <c r="B474" s="151"/>
      <c r="D474" s="152" t="s">
        <v>304</v>
      </c>
      <c r="E474" s="153" t="s">
        <v>1</v>
      </c>
      <c r="F474" s="154" t="s">
        <v>678</v>
      </c>
      <c r="H474" s="155">
        <v>-0.85299999999999998</v>
      </c>
      <c r="I474" s="156"/>
      <c r="L474" s="151"/>
      <c r="M474" s="157"/>
      <c r="T474" s="158"/>
      <c r="AT474" s="153" t="s">
        <v>304</v>
      </c>
      <c r="AU474" s="153" t="s">
        <v>85</v>
      </c>
      <c r="AV474" s="12" t="s">
        <v>85</v>
      </c>
      <c r="AW474" s="12" t="s">
        <v>32</v>
      </c>
      <c r="AX474" s="12" t="s">
        <v>76</v>
      </c>
      <c r="AY474" s="153" t="s">
        <v>296</v>
      </c>
    </row>
    <row r="475" spans="2:65" s="13" customFormat="1">
      <c r="B475" s="159"/>
      <c r="D475" s="152" t="s">
        <v>304</v>
      </c>
      <c r="E475" s="160" t="s">
        <v>1</v>
      </c>
      <c r="F475" s="161" t="s">
        <v>306</v>
      </c>
      <c r="H475" s="162">
        <v>69.953000000000003</v>
      </c>
      <c r="I475" s="163"/>
      <c r="L475" s="159"/>
      <c r="M475" s="164"/>
      <c r="T475" s="165"/>
      <c r="AT475" s="160" t="s">
        <v>304</v>
      </c>
      <c r="AU475" s="160" t="s">
        <v>85</v>
      </c>
      <c r="AV475" s="13" t="s">
        <v>94</v>
      </c>
      <c r="AW475" s="13" t="s">
        <v>32</v>
      </c>
      <c r="AX475" s="13" t="s">
        <v>76</v>
      </c>
      <c r="AY475" s="160" t="s">
        <v>296</v>
      </c>
    </row>
    <row r="476" spans="2:65" s="15" customFormat="1">
      <c r="B476" s="183"/>
      <c r="D476" s="152" t="s">
        <v>304</v>
      </c>
      <c r="E476" s="184" t="s">
        <v>1</v>
      </c>
      <c r="F476" s="185" t="s">
        <v>629</v>
      </c>
      <c r="H476" s="184" t="s">
        <v>1</v>
      </c>
      <c r="I476" s="186"/>
      <c r="L476" s="183"/>
      <c r="M476" s="187"/>
      <c r="T476" s="188"/>
      <c r="AT476" s="184" t="s">
        <v>304</v>
      </c>
      <c r="AU476" s="184" t="s">
        <v>85</v>
      </c>
      <c r="AV476" s="15" t="s">
        <v>83</v>
      </c>
      <c r="AW476" s="15" t="s">
        <v>32</v>
      </c>
      <c r="AX476" s="15" t="s">
        <v>76</v>
      </c>
      <c r="AY476" s="184" t="s">
        <v>296</v>
      </c>
    </row>
    <row r="477" spans="2:65" s="15" customFormat="1">
      <c r="B477" s="183"/>
      <c r="D477" s="152" t="s">
        <v>304</v>
      </c>
      <c r="E477" s="184" t="s">
        <v>1</v>
      </c>
      <c r="F477" s="185" t="s">
        <v>630</v>
      </c>
      <c r="H477" s="184" t="s">
        <v>1</v>
      </c>
      <c r="I477" s="186"/>
      <c r="L477" s="183"/>
      <c r="M477" s="187"/>
      <c r="T477" s="188"/>
      <c r="AT477" s="184" t="s">
        <v>304</v>
      </c>
      <c r="AU477" s="184" t="s">
        <v>85</v>
      </c>
      <c r="AV477" s="15" t="s">
        <v>83</v>
      </c>
      <c r="AW477" s="15" t="s">
        <v>32</v>
      </c>
      <c r="AX477" s="15" t="s">
        <v>76</v>
      </c>
      <c r="AY477" s="184" t="s">
        <v>296</v>
      </c>
    </row>
    <row r="478" spans="2:65" s="12" customFormat="1" ht="22.5">
      <c r="B478" s="151"/>
      <c r="D478" s="152" t="s">
        <v>304</v>
      </c>
      <c r="E478" s="153" t="s">
        <v>1</v>
      </c>
      <c r="F478" s="154" t="s">
        <v>679</v>
      </c>
      <c r="H478" s="155">
        <v>19.366</v>
      </c>
      <c r="I478" s="156"/>
      <c r="L478" s="151"/>
      <c r="M478" s="157"/>
      <c r="T478" s="158"/>
      <c r="AT478" s="153" t="s">
        <v>304</v>
      </c>
      <c r="AU478" s="153" t="s">
        <v>85</v>
      </c>
      <c r="AV478" s="12" t="s">
        <v>85</v>
      </c>
      <c r="AW478" s="12" t="s">
        <v>32</v>
      </c>
      <c r="AX478" s="12" t="s">
        <v>76</v>
      </c>
      <c r="AY478" s="153" t="s">
        <v>296</v>
      </c>
    </row>
    <row r="479" spans="2:65" s="12" customFormat="1" ht="22.5">
      <c r="B479" s="151"/>
      <c r="D479" s="152" t="s">
        <v>304</v>
      </c>
      <c r="E479" s="153" t="s">
        <v>1</v>
      </c>
      <c r="F479" s="154" t="s">
        <v>680</v>
      </c>
      <c r="H479" s="155">
        <v>-5.1440000000000001</v>
      </c>
      <c r="I479" s="156"/>
      <c r="L479" s="151"/>
      <c r="M479" s="157"/>
      <c r="T479" s="158"/>
      <c r="AT479" s="153" t="s">
        <v>304</v>
      </c>
      <c r="AU479" s="153" t="s">
        <v>85</v>
      </c>
      <c r="AV479" s="12" t="s">
        <v>85</v>
      </c>
      <c r="AW479" s="12" t="s">
        <v>32</v>
      </c>
      <c r="AX479" s="12" t="s">
        <v>76</v>
      </c>
      <c r="AY479" s="153" t="s">
        <v>296</v>
      </c>
    </row>
    <row r="480" spans="2:65" s="12" customFormat="1">
      <c r="B480" s="151"/>
      <c r="D480" s="152" t="s">
        <v>304</v>
      </c>
      <c r="E480" s="153" t="s">
        <v>1</v>
      </c>
      <c r="F480" s="154" t="s">
        <v>681</v>
      </c>
      <c r="H480" s="155">
        <v>11.116</v>
      </c>
      <c r="I480" s="156"/>
      <c r="L480" s="151"/>
      <c r="M480" s="157"/>
      <c r="T480" s="158"/>
      <c r="AT480" s="153" t="s">
        <v>304</v>
      </c>
      <c r="AU480" s="153" t="s">
        <v>85</v>
      </c>
      <c r="AV480" s="12" t="s">
        <v>85</v>
      </c>
      <c r="AW480" s="12" t="s">
        <v>32</v>
      </c>
      <c r="AX480" s="12" t="s">
        <v>76</v>
      </c>
      <c r="AY480" s="153" t="s">
        <v>296</v>
      </c>
    </row>
    <row r="481" spans="2:51" s="12" customFormat="1">
      <c r="B481" s="151"/>
      <c r="D481" s="152" t="s">
        <v>304</v>
      </c>
      <c r="E481" s="153" t="s">
        <v>1</v>
      </c>
      <c r="F481" s="154" t="s">
        <v>682</v>
      </c>
      <c r="H481" s="155">
        <v>-1.8720000000000001</v>
      </c>
      <c r="I481" s="156"/>
      <c r="L481" s="151"/>
      <c r="M481" s="157"/>
      <c r="T481" s="158"/>
      <c r="AT481" s="153" t="s">
        <v>304</v>
      </c>
      <c r="AU481" s="153" t="s">
        <v>85</v>
      </c>
      <c r="AV481" s="12" t="s">
        <v>85</v>
      </c>
      <c r="AW481" s="12" t="s">
        <v>32</v>
      </c>
      <c r="AX481" s="12" t="s">
        <v>76</v>
      </c>
      <c r="AY481" s="153" t="s">
        <v>296</v>
      </c>
    </row>
    <row r="482" spans="2:51" s="12" customFormat="1">
      <c r="B482" s="151"/>
      <c r="D482" s="152" t="s">
        <v>304</v>
      </c>
      <c r="E482" s="153" t="s">
        <v>1</v>
      </c>
      <c r="F482" s="154" t="s">
        <v>683</v>
      </c>
      <c r="H482" s="155">
        <v>6.0419999999999998</v>
      </c>
      <c r="I482" s="156"/>
      <c r="L482" s="151"/>
      <c r="M482" s="157"/>
      <c r="T482" s="158"/>
      <c r="AT482" s="153" t="s">
        <v>304</v>
      </c>
      <c r="AU482" s="153" t="s">
        <v>85</v>
      </c>
      <c r="AV482" s="12" t="s">
        <v>85</v>
      </c>
      <c r="AW482" s="12" t="s">
        <v>32</v>
      </c>
      <c r="AX482" s="12" t="s">
        <v>76</v>
      </c>
      <c r="AY482" s="153" t="s">
        <v>296</v>
      </c>
    </row>
    <row r="483" spans="2:51" s="12" customFormat="1">
      <c r="B483" s="151"/>
      <c r="D483" s="152" t="s">
        <v>304</v>
      </c>
      <c r="E483" s="153" t="s">
        <v>1</v>
      </c>
      <c r="F483" s="154" t="s">
        <v>684</v>
      </c>
      <c r="H483" s="155">
        <v>-0.77200000000000002</v>
      </c>
      <c r="I483" s="156"/>
      <c r="L483" s="151"/>
      <c r="M483" s="157"/>
      <c r="T483" s="158"/>
      <c r="AT483" s="153" t="s">
        <v>304</v>
      </c>
      <c r="AU483" s="153" t="s">
        <v>85</v>
      </c>
      <c r="AV483" s="12" t="s">
        <v>85</v>
      </c>
      <c r="AW483" s="12" t="s">
        <v>32</v>
      </c>
      <c r="AX483" s="12" t="s">
        <v>76</v>
      </c>
      <c r="AY483" s="153" t="s">
        <v>296</v>
      </c>
    </row>
    <row r="484" spans="2:51" s="13" customFormat="1">
      <c r="B484" s="159"/>
      <c r="D484" s="152" t="s">
        <v>304</v>
      </c>
      <c r="E484" s="160" t="s">
        <v>1</v>
      </c>
      <c r="F484" s="161" t="s">
        <v>306</v>
      </c>
      <c r="H484" s="162">
        <v>28.736000000000001</v>
      </c>
      <c r="I484" s="163"/>
      <c r="L484" s="159"/>
      <c r="M484" s="164"/>
      <c r="T484" s="165"/>
      <c r="AT484" s="160" t="s">
        <v>304</v>
      </c>
      <c r="AU484" s="160" t="s">
        <v>85</v>
      </c>
      <c r="AV484" s="13" t="s">
        <v>94</v>
      </c>
      <c r="AW484" s="13" t="s">
        <v>32</v>
      </c>
      <c r="AX484" s="13" t="s">
        <v>76</v>
      </c>
      <c r="AY484" s="160" t="s">
        <v>296</v>
      </c>
    </row>
    <row r="485" spans="2:51" s="15" customFormat="1">
      <c r="B485" s="183"/>
      <c r="D485" s="152" t="s">
        <v>304</v>
      </c>
      <c r="E485" s="184" t="s">
        <v>1</v>
      </c>
      <c r="F485" s="185" t="s">
        <v>645</v>
      </c>
      <c r="H485" s="184" t="s">
        <v>1</v>
      </c>
      <c r="I485" s="186"/>
      <c r="L485" s="183"/>
      <c r="M485" s="187"/>
      <c r="T485" s="188"/>
      <c r="AT485" s="184" t="s">
        <v>304</v>
      </c>
      <c r="AU485" s="184" t="s">
        <v>85</v>
      </c>
      <c r="AV485" s="15" t="s">
        <v>83</v>
      </c>
      <c r="AW485" s="15" t="s">
        <v>32</v>
      </c>
      <c r="AX485" s="15" t="s">
        <v>76</v>
      </c>
      <c r="AY485" s="184" t="s">
        <v>296</v>
      </c>
    </row>
    <row r="486" spans="2:51" s="15" customFormat="1">
      <c r="B486" s="183"/>
      <c r="D486" s="152" t="s">
        <v>304</v>
      </c>
      <c r="E486" s="184" t="s">
        <v>1</v>
      </c>
      <c r="F486" s="185" t="s">
        <v>630</v>
      </c>
      <c r="H486" s="184" t="s">
        <v>1</v>
      </c>
      <c r="I486" s="186"/>
      <c r="L486" s="183"/>
      <c r="M486" s="187"/>
      <c r="T486" s="188"/>
      <c r="AT486" s="184" t="s">
        <v>304</v>
      </c>
      <c r="AU486" s="184" t="s">
        <v>85</v>
      </c>
      <c r="AV486" s="15" t="s">
        <v>83</v>
      </c>
      <c r="AW486" s="15" t="s">
        <v>32</v>
      </c>
      <c r="AX486" s="15" t="s">
        <v>76</v>
      </c>
      <c r="AY486" s="184" t="s">
        <v>296</v>
      </c>
    </row>
    <row r="487" spans="2:51" s="12" customFormat="1">
      <c r="B487" s="151"/>
      <c r="D487" s="152" t="s">
        <v>304</v>
      </c>
      <c r="E487" s="153" t="s">
        <v>1</v>
      </c>
      <c r="F487" s="154" t="s">
        <v>685</v>
      </c>
      <c r="H487" s="155">
        <v>11.493</v>
      </c>
      <c r="I487" s="156"/>
      <c r="L487" s="151"/>
      <c r="M487" s="157"/>
      <c r="T487" s="158"/>
      <c r="AT487" s="153" t="s">
        <v>304</v>
      </c>
      <c r="AU487" s="153" t="s">
        <v>85</v>
      </c>
      <c r="AV487" s="12" t="s">
        <v>85</v>
      </c>
      <c r="AW487" s="12" t="s">
        <v>32</v>
      </c>
      <c r="AX487" s="12" t="s">
        <v>76</v>
      </c>
      <c r="AY487" s="153" t="s">
        <v>296</v>
      </c>
    </row>
    <row r="488" spans="2:51" s="12" customFormat="1">
      <c r="B488" s="151"/>
      <c r="D488" s="152" t="s">
        <v>304</v>
      </c>
      <c r="E488" s="153" t="s">
        <v>1</v>
      </c>
      <c r="F488" s="154" t="s">
        <v>686</v>
      </c>
      <c r="H488" s="155">
        <v>-5.92</v>
      </c>
      <c r="I488" s="156"/>
      <c r="L488" s="151"/>
      <c r="M488" s="157"/>
      <c r="T488" s="158"/>
      <c r="AT488" s="153" t="s">
        <v>304</v>
      </c>
      <c r="AU488" s="153" t="s">
        <v>85</v>
      </c>
      <c r="AV488" s="12" t="s">
        <v>85</v>
      </c>
      <c r="AW488" s="12" t="s">
        <v>32</v>
      </c>
      <c r="AX488" s="12" t="s">
        <v>76</v>
      </c>
      <c r="AY488" s="153" t="s">
        <v>296</v>
      </c>
    </row>
    <row r="489" spans="2:51" s="12" customFormat="1">
      <c r="B489" s="151"/>
      <c r="D489" s="152" t="s">
        <v>304</v>
      </c>
      <c r="E489" s="153" t="s">
        <v>1</v>
      </c>
      <c r="F489" s="154" t="s">
        <v>687</v>
      </c>
      <c r="H489" s="155">
        <v>14.391</v>
      </c>
      <c r="I489" s="156"/>
      <c r="L489" s="151"/>
      <c r="M489" s="157"/>
      <c r="T489" s="158"/>
      <c r="AT489" s="153" t="s">
        <v>304</v>
      </c>
      <c r="AU489" s="153" t="s">
        <v>85</v>
      </c>
      <c r="AV489" s="12" t="s">
        <v>85</v>
      </c>
      <c r="AW489" s="12" t="s">
        <v>32</v>
      </c>
      <c r="AX489" s="12" t="s">
        <v>76</v>
      </c>
      <c r="AY489" s="153" t="s">
        <v>296</v>
      </c>
    </row>
    <row r="490" spans="2:51" s="12" customFormat="1">
      <c r="B490" s="151"/>
      <c r="D490" s="152" t="s">
        <v>304</v>
      </c>
      <c r="E490" s="153" t="s">
        <v>1</v>
      </c>
      <c r="F490" s="154" t="s">
        <v>688</v>
      </c>
      <c r="H490" s="155">
        <v>-1.0029999999999999</v>
      </c>
      <c r="I490" s="156"/>
      <c r="L490" s="151"/>
      <c r="M490" s="157"/>
      <c r="T490" s="158"/>
      <c r="AT490" s="153" t="s">
        <v>304</v>
      </c>
      <c r="AU490" s="153" t="s">
        <v>85</v>
      </c>
      <c r="AV490" s="12" t="s">
        <v>85</v>
      </c>
      <c r="AW490" s="12" t="s">
        <v>32</v>
      </c>
      <c r="AX490" s="12" t="s">
        <v>76</v>
      </c>
      <c r="AY490" s="153" t="s">
        <v>296</v>
      </c>
    </row>
    <row r="491" spans="2:51" s="12" customFormat="1">
      <c r="B491" s="151"/>
      <c r="D491" s="152" t="s">
        <v>304</v>
      </c>
      <c r="E491" s="153" t="s">
        <v>1</v>
      </c>
      <c r="F491" s="154" t="s">
        <v>683</v>
      </c>
      <c r="H491" s="155">
        <v>6.0419999999999998</v>
      </c>
      <c r="I491" s="156"/>
      <c r="L491" s="151"/>
      <c r="M491" s="157"/>
      <c r="T491" s="158"/>
      <c r="AT491" s="153" t="s">
        <v>304</v>
      </c>
      <c r="AU491" s="153" t="s">
        <v>85</v>
      </c>
      <c r="AV491" s="12" t="s">
        <v>85</v>
      </c>
      <c r="AW491" s="12" t="s">
        <v>32</v>
      </c>
      <c r="AX491" s="12" t="s">
        <v>76</v>
      </c>
      <c r="AY491" s="153" t="s">
        <v>296</v>
      </c>
    </row>
    <row r="492" spans="2:51" s="12" customFormat="1">
      <c r="B492" s="151"/>
      <c r="D492" s="152" t="s">
        <v>304</v>
      </c>
      <c r="E492" s="153" t="s">
        <v>1</v>
      </c>
      <c r="F492" s="154" t="s">
        <v>684</v>
      </c>
      <c r="H492" s="155">
        <v>-0.77200000000000002</v>
      </c>
      <c r="I492" s="156"/>
      <c r="L492" s="151"/>
      <c r="M492" s="157"/>
      <c r="T492" s="158"/>
      <c r="AT492" s="153" t="s">
        <v>304</v>
      </c>
      <c r="AU492" s="153" t="s">
        <v>85</v>
      </c>
      <c r="AV492" s="12" t="s">
        <v>85</v>
      </c>
      <c r="AW492" s="12" t="s">
        <v>32</v>
      </c>
      <c r="AX492" s="12" t="s">
        <v>76</v>
      </c>
      <c r="AY492" s="153" t="s">
        <v>296</v>
      </c>
    </row>
    <row r="493" spans="2:51" s="13" customFormat="1">
      <c r="B493" s="159"/>
      <c r="D493" s="152" t="s">
        <v>304</v>
      </c>
      <c r="E493" s="160" t="s">
        <v>1</v>
      </c>
      <c r="F493" s="161" t="s">
        <v>306</v>
      </c>
      <c r="H493" s="162">
        <v>24.231000000000002</v>
      </c>
      <c r="I493" s="163"/>
      <c r="L493" s="159"/>
      <c r="M493" s="164"/>
      <c r="T493" s="165"/>
      <c r="AT493" s="160" t="s">
        <v>304</v>
      </c>
      <c r="AU493" s="160" t="s">
        <v>85</v>
      </c>
      <c r="AV493" s="13" t="s">
        <v>94</v>
      </c>
      <c r="AW493" s="13" t="s">
        <v>32</v>
      </c>
      <c r="AX493" s="13" t="s">
        <v>76</v>
      </c>
      <c r="AY493" s="160" t="s">
        <v>296</v>
      </c>
    </row>
    <row r="494" spans="2:51" s="15" customFormat="1">
      <c r="B494" s="183"/>
      <c r="D494" s="152" t="s">
        <v>304</v>
      </c>
      <c r="E494" s="184" t="s">
        <v>1</v>
      </c>
      <c r="F494" s="185" t="s">
        <v>656</v>
      </c>
      <c r="H494" s="184" t="s">
        <v>1</v>
      </c>
      <c r="I494" s="186"/>
      <c r="L494" s="183"/>
      <c r="M494" s="187"/>
      <c r="T494" s="188"/>
      <c r="AT494" s="184" t="s">
        <v>304</v>
      </c>
      <c r="AU494" s="184" t="s">
        <v>85</v>
      </c>
      <c r="AV494" s="15" t="s">
        <v>83</v>
      </c>
      <c r="AW494" s="15" t="s">
        <v>32</v>
      </c>
      <c r="AX494" s="15" t="s">
        <v>76</v>
      </c>
      <c r="AY494" s="184" t="s">
        <v>296</v>
      </c>
    </row>
    <row r="495" spans="2:51" s="15" customFormat="1">
      <c r="B495" s="183"/>
      <c r="D495" s="152" t="s">
        <v>304</v>
      </c>
      <c r="E495" s="184" t="s">
        <v>1</v>
      </c>
      <c r="F495" s="185" t="s">
        <v>630</v>
      </c>
      <c r="H495" s="184" t="s">
        <v>1</v>
      </c>
      <c r="I495" s="186"/>
      <c r="L495" s="183"/>
      <c r="M495" s="187"/>
      <c r="T495" s="188"/>
      <c r="AT495" s="184" t="s">
        <v>304</v>
      </c>
      <c r="AU495" s="184" t="s">
        <v>85</v>
      </c>
      <c r="AV495" s="15" t="s">
        <v>83</v>
      </c>
      <c r="AW495" s="15" t="s">
        <v>32</v>
      </c>
      <c r="AX495" s="15" t="s">
        <v>76</v>
      </c>
      <c r="AY495" s="184" t="s">
        <v>296</v>
      </c>
    </row>
    <row r="496" spans="2:51" s="12" customFormat="1">
      <c r="B496" s="151"/>
      <c r="D496" s="152" t="s">
        <v>304</v>
      </c>
      <c r="E496" s="153" t="s">
        <v>1</v>
      </c>
      <c r="F496" s="154" t="s">
        <v>689</v>
      </c>
      <c r="H496" s="155">
        <v>12.151999999999999</v>
      </c>
      <c r="I496" s="156"/>
      <c r="L496" s="151"/>
      <c r="M496" s="157"/>
      <c r="T496" s="158"/>
      <c r="AT496" s="153" t="s">
        <v>304</v>
      </c>
      <c r="AU496" s="153" t="s">
        <v>85</v>
      </c>
      <c r="AV496" s="12" t="s">
        <v>85</v>
      </c>
      <c r="AW496" s="12" t="s">
        <v>32</v>
      </c>
      <c r="AX496" s="12" t="s">
        <v>76</v>
      </c>
      <c r="AY496" s="153" t="s">
        <v>296</v>
      </c>
    </row>
    <row r="497" spans="2:65" s="12" customFormat="1">
      <c r="B497" s="151"/>
      <c r="D497" s="152" t="s">
        <v>304</v>
      </c>
      <c r="E497" s="153" t="s">
        <v>1</v>
      </c>
      <c r="F497" s="154" t="s">
        <v>690</v>
      </c>
      <c r="H497" s="155">
        <v>-6.3570000000000002</v>
      </c>
      <c r="I497" s="156"/>
      <c r="L497" s="151"/>
      <c r="M497" s="157"/>
      <c r="T497" s="158"/>
      <c r="AT497" s="153" t="s">
        <v>304</v>
      </c>
      <c r="AU497" s="153" t="s">
        <v>85</v>
      </c>
      <c r="AV497" s="12" t="s">
        <v>85</v>
      </c>
      <c r="AW497" s="12" t="s">
        <v>32</v>
      </c>
      <c r="AX497" s="12" t="s">
        <v>76</v>
      </c>
      <c r="AY497" s="153" t="s">
        <v>296</v>
      </c>
    </row>
    <row r="498" spans="2:65" s="12" customFormat="1">
      <c r="B498" s="151"/>
      <c r="D498" s="152" t="s">
        <v>304</v>
      </c>
      <c r="E498" s="153" t="s">
        <v>1</v>
      </c>
      <c r="F498" s="154" t="s">
        <v>691</v>
      </c>
      <c r="H498" s="155">
        <v>13.031000000000001</v>
      </c>
      <c r="I498" s="156"/>
      <c r="L498" s="151"/>
      <c r="M498" s="157"/>
      <c r="T498" s="158"/>
      <c r="AT498" s="153" t="s">
        <v>304</v>
      </c>
      <c r="AU498" s="153" t="s">
        <v>85</v>
      </c>
      <c r="AV498" s="12" t="s">
        <v>85</v>
      </c>
      <c r="AW498" s="12" t="s">
        <v>32</v>
      </c>
      <c r="AX498" s="12" t="s">
        <v>76</v>
      </c>
      <c r="AY498" s="153" t="s">
        <v>296</v>
      </c>
    </row>
    <row r="499" spans="2:65" s="12" customFormat="1">
      <c r="B499" s="151"/>
      <c r="D499" s="152" t="s">
        <v>304</v>
      </c>
      <c r="E499" s="153" t="s">
        <v>1</v>
      </c>
      <c r="F499" s="154" t="s">
        <v>683</v>
      </c>
      <c r="H499" s="155">
        <v>6.0419999999999998</v>
      </c>
      <c r="I499" s="156"/>
      <c r="L499" s="151"/>
      <c r="M499" s="157"/>
      <c r="T499" s="158"/>
      <c r="AT499" s="153" t="s">
        <v>304</v>
      </c>
      <c r="AU499" s="153" t="s">
        <v>85</v>
      </c>
      <c r="AV499" s="12" t="s">
        <v>85</v>
      </c>
      <c r="AW499" s="12" t="s">
        <v>32</v>
      </c>
      <c r="AX499" s="12" t="s">
        <v>76</v>
      </c>
      <c r="AY499" s="153" t="s">
        <v>296</v>
      </c>
    </row>
    <row r="500" spans="2:65" s="12" customFormat="1">
      <c r="B500" s="151"/>
      <c r="D500" s="152" t="s">
        <v>304</v>
      </c>
      <c r="E500" s="153" t="s">
        <v>1</v>
      </c>
      <c r="F500" s="154" t="s">
        <v>684</v>
      </c>
      <c r="H500" s="155">
        <v>-0.77200000000000002</v>
      </c>
      <c r="I500" s="156"/>
      <c r="L500" s="151"/>
      <c r="M500" s="157"/>
      <c r="T500" s="158"/>
      <c r="AT500" s="153" t="s">
        <v>304</v>
      </c>
      <c r="AU500" s="153" t="s">
        <v>85</v>
      </c>
      <c r="AV500" s="12" t="s">
        <v>85</v>
      </c>
      <c r="AW500" s="12" t="s">
        <v>32</v>
      </c>
      <c r="AX500" s="12" t="s">
        <v>76</v>
      </c>
      <c r="AY500" s="153" t="s">
        <v>296</v>
      </c>
    </row>
    <row r="501" spans="2:65" s="13" customFormat="1">
      <c r="B501" s="159"/>
      <c r="D501" s="152" t="s">
        <v>304</v>
      </c>
      <c r="E501" s="160" t="s">
        <v>1</v>
      </c>
      <c r="F501" s="161" t="s">
        <v>306</v>
      </c>
      <c r="H501" s="162">
        <v>24.096</v>
      </c>
      <c r="I501" s="163"/>
      <c r="L501" s="159"/>
      <c r="M501" s="164"/>
      <c r="T501" s="165"/>
      <c r="AT501" s="160" t="s">
        <v>304</v>
      </c>
      <c r="AU501" s="160" t="s">
        <v>85</v>
      </c>
      <c r="AV501" s="13" t="s">
        <v>94</v>
      </c>
      <c r="AW501" s="13" t="s">
        <v>32</v>
      </c>
      <c r="AX501" s="13" t="s">
        <v>76</v>
      </c>
      <c r="AY501" s="160" t="s">
        <v>296</v>
      </c>
    </row>
    <row r="502" spans="2:65" s="15" customFormat="1">
      <c r="B502" s="183"/>
      <c r="D502" s="152" t="s">
        <v>304</v>
      </c>
      <c r="E502" s="184" t="s">
        <v>1</v>
      </c>
      <c r="F502" s="185" t="s">
        <v>663</v>
      </c>
      <c r="H502" s="184" t="s">
        <v>1</v>
      </c>
      <c r="I502" s="186"/>
      <c r="L502" s="183"/>
      <c r="M502" s="187"/>
      <c r="T502" s="188"/>
      <c r="AT502" s="184" t="s">
        <v>304</v>
      </c>
      <c r="AU502" s="184" t="s">
        <v>85</v>
      </c>
      <c r="AV502" s="15" t="s">
        <v>83</v>
      </c>
      <c r="AW502" s="15" t="s">
        <v>32</v>
      </c>
      <c r="AX502" s="15" t="s">
        <v>76</v>
      </c>
      <c r="AY502" s="184" t="s">
        <v>296</v>
      </c>
    </row>
    <row r="503" spans="2:65" s="15" customFormat="1">
      <c r="B503" s="183"/>
      <c r="D503" s="152" t="s">
        <v>304</v>
      </c>
      <c r="E503" s="184" t="s">
        <v>1</v>
      </c>
      <c r="F503" s="185" t="s">
        <v>630</v>
      </c>
      <c r="H503" s="184" t="s">
        <v>1</v>
      </c>
      <c r="I503" s="186"/>
      <c r="L503" s="183"/>
      <c r="M503" s="187"/>
      <c r="T503" s="188"/>
      <c r="AT503" s="184" t="s">
        <v>304</v>
      </c>
      <c r="AU503" s="184" t="s">
        <v>85</v>
      </c>
      <c r="AV503" s="15" t="s">
        <v>83</v>
      </c>
      <c r="AW503" s="15" t="s">
        <v>32</v>
      </c>
      <c r="AX503" s="15" t="s">
        <v>76</v>
      </c>
      <c r="AY503" s="184" t="s">
        <v>296</v>
      </c>
    </row>
    <row r="504" spans="2:65" s="12" customFormat="1">
      <c r="B504" s="151"/>
      <c r="D504" s="152" t="s">
        <v>304</v>
      </c>
      <c r="E504" s="153" t="s">
        <v>1</v>
      </c>
      <c r="F504" s="154" t="s">
        <v>692</v>
      </c>
      <c r="H504" s="155">
        <v>6.3319999999999999</v>
      </c>
      <c r="I504" s="156"/>
      <c r="L504" s="151"/>
      <c r="M504" s="157"/>
      <c r="T504" s="158"/>
      <c r="AT504" s="153" t="s">
        <v>304</v>
      </c>
      <c r="AU504" s="153" t="s">
        <v>85</v>
      </c>
      <c r="AV504" s="12" t="s">
        <v>85</v>
      </c>
      <c r="AW504" s="12" t="s">
        <v>32</v>
      </c>
      <c r="AX504" s="12" t="s">
        <v>76</v>
      </c>
      <c r="AY504" s="153" t="s">
        <v>296</v>
      </c>
    </row>
    <row r="505" spans="2:65" s="12" customFormat="1">
      <c r="B505" s="151"/>
      <c r="D505" s="152" t="s">
        <v>304</v>
      </c>
      <c r="E505" s="153" t="s">
        <v>1</v>
      </c>
      <c r="F505" s="154" t="s">
        <v>693</v>
      </c>
      <c r="H505" s="155">
        <v>7.5529999999999999</v>
      </c>
      <c r="I505" s="156"/>
      <c r="L505" s="151"/>
      <c r="M505" s="157"/>
      <c r="T505" s="158"/>
      <c r="AT505" s="153" t="s">
        <v>304</v>
      </c>
      <c r="AU505" s="153" t="s">
        <v>85</v>
      </c>
      <c r="AV505" s="12" t="s">
        <v>85</v>
      </c>
      <c r="AW505" s="12" t="s">
        <v>32</v>
      </c>
      <c r="AX505" s="12" t="s">
        <v>76</v>
      </c>
      <c r="AY505" s="153" t="s">
        <v>296</v>
      </c>
    </row>
    <row r="506" spans="2:65" s="12" customFormat="1">
      <c r="B506" s="151"/>
      <c r="D506" s="152" t="s">
        <v>304</v>
      </c>
      <c r="E506" s="153" t="s">
        <v>1</v>
      </c>
      <c r="F506" s="154" t="s">
        <v>684</v>
      </c>
      <c r="H506" s="155">
        <v>-0.77200000000000002</v>
      </c>
      <c r="I506" s="156"/>
      <c r="L506" s="151"/>
      <c r="M506" s="157"/>
      <c r="T506" s="158"/>
      <c r="AT506" s="153" t="s">
        <v>304</v>
      </c>
      <c r="AU506" s="153" t="s">
        <v>85</v>
      </c>
      <c r="AV506" s="12" t="s">
        <v>85</v>
      </c>
      <c r="AW506" s="12" t="s">
        <v>32</v>
      </c>
      <c r="AX506" s="12" t="s">
        <v>76</v>
      </c>
      <c r="AY506" s="153" t="s">
        <v>296</v>
      </c>
    </row>
    <row r="507" spans="2:65" s="13" customFormat="1">
      <c r="B507" s="159"/>
      <c r="D507" s="152" t="s">
        <v>304</v>
      </c>
      <c r="E507" s="160" t="s">
        <v>1</v>
      </c>
      <c r="F507" s="161" t="s">
        <v>306</v>
      </c>
      <c r="H507" s="162">
        <v>13.113</v>
      </c>
      <c r="I507" s="163"/>
      <c r="L507" s="159"/>
      <c r="M507" s="164"/>
      <c r="T507" s="165"/>
      <c r="AT507" s="160" t="s">
        <v>304</v>
      </c>
      <c r="AU507" s="160" t="s">
        <v>85</v>
      </c>
      <c r="AV507" s="13" t="s">
        <v>94</v>
      </c>
      <c r="AW507" s="13" t="s">
        <v>32</v>
      </c>
      <c r="AX507" s="13" t="s">
        <v>76</v>
      </c>
      <c r="AY507" s="160" t="s">
        <v>296</v>
      </c>
    </row>
    <row r="508" spans="2:65" s="14" customFormat="1">
      <c r="B508" s="166"/>
      <c r="D508" s="152" t="s">
        <v>304</v>
      </c>
      <c r="E508" s="167" t="s">
        <v>694</v>
      </c>
      <c r="F508" s="168" t="s">
        <v>308</v>
      </c>
      <c r="H508" s="169">
        <v>160.12899999999999</v>
      </c>
      <c r="I508" s="170"/>
      <c r="L508" s="166"/>
      <c r="M508" s="171"/>
      <c r="T508" s="172"/>
      <c r="AT508" s="167" t="s">
        <v>304</v>
      </c>
      <c r="AU508" s="167" t="s">
        <v>85</v>
      </c>
      <c r="AV508" s="14" t="s">
        <v>107</v>
      </c>
      <c r="AW508" s="14" t="s">
        <v>32</v>
      </c>
      <c r="AX508" s="14" t="s">
        <v>83</v>
      </c>
      <c r="AY508" s="167" t="s">
        <v>296</v>
      </c>
    </row>
    <row r="509" spans="2:65" s="1" customFormat="1" ht="24.2" customHeight="1">
      <c r="B509" s="32"/>
      <c r="C509" s="138" t="s">
        <v>695</v>
      </c>
      <c r="D509" s="138" t="s">
        <v>298</v>
      </c>
      <c r="E509" s="139" t="s">
        <v>696</v>
      </c>
      <c r="F509" s="140" t="s">
        <v>697</v>
      </c>
      <c r="G509" s="141" t="s">
        <v>301</v>
      </c>
      <c r="H509" s="142">
        <v>1234.7739999999999</v>
      </c>
      <c r="I509" s="143"/>
      <c r="J509" s="144">
        <f>ROUND(I509*H509,2)</f>
        <v>0</v>
      </c>
      <c r="K509" s="140" t="s">
        <v>302</v>
      </c>
      <c r="L509" s="32"/>
      <c r="M509" s="145" t="s">
        <v>1</v>
      </c>
      <c r="N509" s="146" t="s">
        <v>41</v>
      </c>
      <c r="P509" s="147">
        <f>O509*H509</f>
        <v>0</v>
      </c>
      <c r="Q509" s="147">
        <v>2.7499999999999998E-3</v>
      </c>
      <c r="R509" s="147">
        <f>Q509*H509</f>
        <v>3.3956284999999995</v>
      </c>
      <c r="S509" s="147">
        <v>0</v>
      </c>
      <c r="T509" s="148">
        <f>S509*H509</f>
        <v>0</v>
      </c>
      <c r="AR509" s="149" t="s">
        <v>107</v>
      </c>
      <c r="AT509" s="149" t="s">
        <v>298</v>
      </c>
      <c r="AU509" s="149" t="s">
        <v>85</v>
      </c>
      <c r="AY509" s="17" t="s">
        <v>296</v>
      </c>
      <c r="BE509" s="150">
        <f>IF(N509="základní",J509,0)</f>
        <v>0</v>
      </c>
      <c r="BF509" s="150">
        <f>IF(N509="snížená",J509,0)</f>
        <v>0</v>
      </c>
      <c r="BG509" s="150">
        <f>IF(N509="zákl. přenesená",J509,0)</f>
        <v>0</v>
      </c>
      <c r="BH509" s="150">
        <f>IF(N509="sníž. přenesená",J509,0)</f>
        <v>0</v>
      </c>
      <c r="BI509" s="150">
        <f>IF(N509="nulová",J509,0)</f>
        <v>0</v>
      </c>
      <c r="BJ509" s="17" t="s">
        <v>83</v>
      </c>
      <c r="BK509" s="150">
        <f>ROUND(I509*H509,2)</f>
        <v>0</v>
      </c>
      <c r="BL509" s="17" t="s">
        <v>107</v>
      </c>
      <c r="BM509" s="149" t="s">
        <v>698</v>
      </c>
    </row>
    <row r="510" spans="2:65" s="15" customFormat="1">
      <c r="B510" s="183"/>
      <c r="D510" s="152" t="s">
        <v>304</v>
      </c>
      <c r="E510" s="184" t="s">
        <v>1</v>
      </c>
      <c r="F510" s="185" t="s">
        <v>672</v>
      </c>
      <c r="H510" s="184" t="s">
        <v>1</v>
      </c>
      <c r="I510" s="186"/>
      <c r="L510" s="183"/>
      <c r="M510" s="187"/>
      <c r="T510" s="188"/>
      <c r="AT510" s="184" t="s">
        <v>304</v>
      </c>
      <c r="AU510" s="184" t="s">
        <v>85</v>
      </c>
      <c r="AV510" s="15" t="s">
        <v>83</v>
      </c>
      <c r="AW510" s="15" t="s">
        <v>32</v>
      </c>
      <c r="AX510" s="15" t="s">
        <v>76</v>
      </c>
      <c r="AY510" s="184" t="s">
        <v>296</v>
      </c>
    </row>
    <row r="511" spans="2:65" s="15" customFormat="1">
      <c r="B511" s="183"/>
      <c r="D511" s="152" t="s">
        <v>304</v>
      </c>
      <c r="E511" s="184" t="s">
        <v>1</v>
      </c>
      <c r="F511" s="185" t="s">
        <v>630</v>
      </c>
      <c r="H511" s="184" t="s">
        <v>1</v>
      </c>
      <c r="I511" s="186"/>
      <c r="L511" s="183"/>
      <c r="M511" s="187"/>
      <c r="T511" s="188"/>
      <c r="AT511" s="184" t="s">
        <v>304</v>
      </c>
      <c r="AU511" s="184" t="s">
        <v>85</v>
      </c>
      <c r="AV511" s="15" t="s">
        <v>83</v>
      </c>
      <c r="AW511" s="15" t="s">
        <v>32</v>
      </c>
      <c r="AX511" s="15" t="s">
        <v>76</v>
      </c>
      <c r="AY511" s="184" t="s">
        <v>296</v>
      </c>
    </row>
    <row r="512" spans="2:65" s="12" customFormat="1" ht="22.5">
      <c r="B512" s="151"/>
      <c r="D512" s="152" t="s">
        <v>304</v>
      </c>
      <c r="E512" s="153" t="s">
        <v>1</v>
      </c>
      <c r="F512" s="154" t="s">
        <v>699</v>
      </c>
      <c r="H512" s="155">
        <v>306.45999999999998</v>
      </c>
      <c r="I512" s="156"/>
      <c r="L512" s="151"/>
      <c r="M512" s="157"/>
      <c r="T512" s="158"/>
      <c r="AT512" s="153" t="s">
        <v>304</v>
      </c>
      <c r="AU512" s="153" t="s">
        <v>85</v>
      </c>
      <c r="AV512" s="12" t="s">
        <v>85</v>
      </c>
      <c r="AW512" s="12" t="s">
        <v>32</v>
      </c>
      <c r="AX512" s="12" t="s">
        <v>76</v>
      </c>
      <c r="AY512" s="153" t="s">
        <v>296</v>
      </c>
    </row>
    <row r="513" spans="2:51" s="12" customFormat="1">
      <c r="B513" s="151"/>
      <c r="D513" s="152" t="s">
        <v>304</v>
      </c>
      <c r="E513" s="153" t="s">
        <v>1</v>
      </c>
      <c r="F513" s="154" t="s">
        <v>700</v>
      </c>
      <c r="H513" s="155">
        <v>-27.103999999999999</v>
      </c>
      <c r="I513" s="156"/>
      <c r="L513" s="151"/>
      <c r="M513" s="157"/>
      <c r="T513" s="158"/>
      <c r="AT513" s="153" t="s">
        <v>304</v>
      </c>
      <c r="AU513" s="153" t="s">
        <v>85</v>
      </c>
      <c r="AV513" s="12" t="s">
        <v>85</v>
      </c>
      <c r="AW513" s="12" t="s">
        <v>32</v>
      </c>
      <c r="AX513" s="12" t="s">
        <v>76</v>
      </c>
      <c r="AY513" s="153" t="s">
        <v>296</v>
      </c>
    </row>
    <row r="514" spans="2:51" s="12" customFormat="1">
      <c r="B514" s="151"/>
      <c r="D514" s="152" t="s">
        <v>304</v>
      </c>
      <c r="E514" s="153" t="s">
        <v>1</v>
      </c>
      <c r="F514" s="154" t="s">
        <v>701</v>
      </c>
      <c r="H514" s="155">
        <v>15.154</v>
      </c>
      <c r="I514" s="156"/>
      <c r="L514" s="151"/>
      <c r="M514" s="157"/>
      <c r="T514" s="158"/>
      <c r="AT514" s="153" t="s">
        <v>304</v>
      </c>
      <c r="AU514" s="153" t="s">
        <v>85</v>
      </c>
      <c r="AV514" s="12" t="s">
        <v>85</v>
      </c>
      <c r="AW514" s="12" t="s">
        <v>32</v>
      </c>
      <c r="AX514" s="12" t="s">
        <v>76</v>
      </c>
      <c r="AY514" s="153" t="s">
        <v>296</v>
      </c>
    </row>
    <row r="515" spans="2:51" s="12" customFormat="1">
      <c r="B515" s="151"/>
      <c r="D515" s="152" t="s">
        <v>304</v>
      </c>
      <c r="E515" s="153" t="s">
        <v>1</v>
      </c>
      <c r="F515" s="154" t="s">
        <v>702</v>
      </c>
      <c r="H515" s="155">
        <v>-8.9740000000000002</v>
      </c>
      <c r="I515" s="156"/>
      <c r="L515" s="151"/>
      <c r="M515" s="157"/>
      <c r="T515" s="158"/>
      <c r="AT515" s="153" t="s">
        <v>304</v>
      </c>
      <c r="AU515" s="153" t="s">
        <v>85</v>
      </c>
      <c r="AV515" s="12" t="s">
        <v>85</v>
      </c>
      <c r="AW515" s="12" t="s">
        <v>32</v>
      </c>
      <c r="AX515" s="12" t="s">
        <v>76</v>
      </c>
      <c r="AY515" s="153" t="s">
        <v>296</v>
      </c>
    </row>
    <row r="516" spans="2:51" s="13" customFormat="1">
      <c r="B516" s="159"/>
      <c r="D516" s="152" t="s">
        <v>304</v>
      </c>
      <c r="E516" s="160" t="s">
        <v>1</v>
      </c>
      <c r="F516" s="161" t="s">
        <v>306</v>
      </c>
      <c r="H516" s="162">
        <v>285.536</v>
      </c>
      <c r="I516" s="163"/>
      <c r="L516" s="159"/>
      <c r="M516" s="164"/>
      <c r="T516" s="165"/>
      <c r="AT516" s="160" t="s">
        <v>304</v>
      </c>
      <c r="AU516" s="160" t="s">
        <v>85</v>
      </c>
      <c r="AV516" s="13" t="s">
        <v>94</v>
      </c>
      <c r="AW516" s="13" t="s">
        <v>32</v>
      </c>
      <c r="AX516" s="13" t="s">
        <v>76</v>
      </c>
      <c r="AY516" s="160" t="s">
        <v>296</v>
      </c>
    </row>
    <row r="517" spans="2:51" s="15" customFormat="1">
      <c r="B517" s="183"/>
      <c r="D517" s="152" t="s">
        <v>304</v>
      </c>
      <c r="E517" s="184" t="s">
        <v>1</v>
      </c>
      <c r="F517" s="185" t="s">
        <v>629</v>
      </c>
      <c r="H517" s="184" t="s">
        <v>1</v>
      </c>
      <c r="I517" s="186"/>
      <c r="L517" s="183"/>
      <c r="M517" s="187"/>
      <c r="T517" s="188"/>
      <c r="AT517" s="184" t="s">
        <v>304</v>
      </c>
      <c r="AU517" s="184" t="s">
        <v>85</v>
      </c>
      <c r="AV517" s="15" t="s">
        <v>83</v>
      </c>
      <c r="AW517" s="15" t="s">
        <v>32</v>
      </c>
      <c r="AX517" s="15" t="s">
        <v>76</v>
      </c>
      <c r="AY517" s="184" t="s">
        <v>296</v>
      </c>
    </row>
    <row r="518" spans="2:51" s="15" customFormat="1">
      <c r="B518" s="183"/>
      <c r="D518" s="152" t="s">
        <v>304</v>
      </c>
      <c r="E518" s="184" t="s">
        <v>1</v>
      </c>
      <c r="F518" s="185" t="s">
        <v>630</v>
      </c>
      <c r="H518" s="184" t="s">
        <v>1</v>
      </c>
      <c r="I518" s="186"/>
      <c r="L518" s="183"/>
      <c r="M518" s="187"/>
      <c r="T518" s="188"/>
      <c r="AT518" s="184" t="s">
        <v>304</v>
      </c>
      <c r="AU518" s="184" t="s">
        <v>85</v>
      </c>
      <c r="AV518" s="15" t="s">
        <v>83</v>
      </c>
      <c r="AW518" s="15" t="s">
        <v>32</v>
      </c>
      <c r="AX518" s="15" t="s">
        <v>76</v>
      </c>
      <c r="AY518" s="184" t="s">
        <v>296</v>
      </c>
    </row>
    <row r="519" spans="2:51" s="12" customFormat="1">
      <c r="B519" s="151"/>
      <c r="D519" s="152" t="s">
        <v>304</v>
      </c>
      <c r="E519" s="153" t="s">
        <v>1</v>
      </c>
      <c r="F519" s="154" t="s">
        <v>703</v>
      </c>
      <c r="H519" s="155">
        <v>203.85499999999999</v>
      </c>
      <c r="I519" s="156"/>
      <c r="L519" s="151"/>
      <c r="M519" s="157"/>
      <c r="T519" s="158"/>
      <c r="AT519" s="153" t="s">
        <v>304</v>
      </c>
      <c r="AU519" s="153" t="s">
        <v>85</v>
      </c>
      <c r="AV519" s="12" t="s">
        <v>85</v>
      </c>
      <c r="AW519" s="12" t="s">
        <v>32</v>
      </c>
      <c r="AX519" s="12" t="s">
        <v>76</v>
      </c>
      <c r="AY519" s="153" t="s">
        <v>296</v>
      </c>
    </row>
    <row r="520" spans="2:51" s="12" customFormat="1" ht="22.5">
      <c r="B520" s="151"/>
      <c r="D520" s="152" t="s">
        <v>304</v>
      </c>
      <c r="E520" s="153" t="s">
        <v>1</v>
      </c>
      <c r="F520" s="154" t="s">
        <v>704</v>
      </c>
      <c r="H520" s="155">
        <v>-54.143999999999998</v>
      </c>
      <c r="I520" s="156"/>
      <c r="L520" s="151"/>
      <c r="M520" s="157"/>
      <c r="T520" s="158"/>
      <c r="AT520" s="153" t="s">
        <v>304</v>
      </c>
      <c r="AU520" s="153" t="s">
        <v>85</v>
      </c>
      <c r="AV520" s="12" t="s">
        <v>85</v>
      </c>
      <c r="AW520" s="12" t="s">
        <v>32</v>
      </c>
      <c r="AX520" s="12" t="s">
        <v>76</v>
      </c>
      <c r="AY520" s="153" t="s">
        <v>296</v>
      </c>
    </row>
    <row r="521" spans="2:51" s="12" customFormat="1">
      <c r="B521" s="151"/>
      <c r="D521" s="152" t="s">
        <v>304</v>
      </c>
      <c r="E521" s="153" t="s">
        <v>1</v>
      </c>
      <c r="F521" s="154" t="s">
        <v>705</v>
      </c>
      <c r="H521" s="155">
        <v>117.008</v>
      </c>
      <c r="I521" s="156"/>
      <c r="L521" s="151"/>
      <c r="M521" s="157"/>
      <c r="T521" s="158"/>
      <c r="AT521" s="153" t="s">
        <v>304</v>
      </c>
      <c r="AU521" s="153" t="s">
        <v>85</v>
      </c>
      <c r="AV521" s="12" t="s">
        <v>85</v>
      </c>
      <c r="AW521" s="12" t="s">
        <v>32</v>
      </c>
      <c r="AX521" s="12" t="s">
        <v>76</v>
      </c>
      <c r="AY521" s="153" t="s">
        <v>296</v>
      </c>
    </row>
    <row r="522" spans="2:51" s="12" customFormat="1">
      <c r="B522" s="151"/>
      <c r="D522" s="152" t="s">
        <v>304</v>
      </c>
      <c r="E522" s="153" t="s">
        <v>1</v>
      </c>
      <c r="F522" s="154" t="s">
        <v>706</v>
      </c>
      <c r="H522" s="155">
        <v>-19.71</v>
      </c>
      <c r="I522" s="156"/>
      <c r="L522" s="151"/>
      <c r="M522" s="157"/>
      <c r="T522" s="158"/>
      <c r="AT522" s="153" t="s">
        <v>304</v>
      </c>
      <c r="AU522" s="153" t="s">
        <v>85</v>
      </c>
      <c r="AV522" s="12" t="s">
        <v>85</v>
      </c>
      <c r="AW522" s="12" t="s">
        <v>32</v>
      </c>
      <c r="AX522" s="12" t="s">
        <v>76</v>
      </c>
      <c r="AY522" s="153" t="s">
        <v>296</v>
      </c>
    </row>
    <row r="523" spans="2:51" s="12" customFormat="1">
      <c r="B523" s="151"/>
      <c r="D523" s="152" t="s">
        <v>304</v>
      </c>
      <c r="E523" s="153" t="s">
        <v>1</v>
      </c>
      <c r="F523" s="154" t="s">
        <v>707</v>
      </c>
      <c r="H523" s="155">
        <v>63.6</v>
      </c>
      <c r="I523" s="156"/>
      <c r="L523" s="151"/>
      <c r="M523" s="157"/>
      <c r="T523" s="158"/>
      <c r="AT523" s="153" t="s">
        <v>304</v>
      </c>
      <c r="AU523" s="153" t="s">
        <v>85</v>
      </c>
      <c r="AV523" s="12" t="s">
        <v>85</v>
      </c>
      <c r="AW523" s="12" t="s">
        <v>32</v>
      </c>
      <c r="AX523" s="12" t="s">
        <v>76</v>
      </c>
      <c r="AY523" s="153" t="s">
        <v>296</v>
      </c>
    </row>
    <row r="524" spans="2:51" s="12" customFormat="1">
      <c r="B524" s="151"/>
      <c r="D524" s="152" t="s">
        <v>304</v>
      </c>
      <c r="E524" s="153" t="s">
        <v>1</v>
      </c>
      <c r="F524" s="154" t="s">
        <v>708</v>
      </c>
      <c r="H524" s="155">
        <v>-8.1210000000000004</v>
      </c>
      <c r="I524" s="156"/>
      <c r="L524" s="151"/>
      <c r="M524" s="157"/>
      <c r="T524" s="158"/>
      <c r="AT524" s="153" t="s">
        <v>304</v>
      </c>
      <c r="AU524" s="153" t="s">
        <v>85</v>
      </c>
      <c r="AV524" s="12" t="s">
        <v>85</v>
      </c>
      <c r="AW524" s="12" t="s">
        <v>32</v>
      </c>
      <c r="AX524" s="12" t="s">
        <v>76</v>
      </c>
      <c r="AY524" s="153" t="s">
        <v>296</v>
      </c>
    </row>
    <row r="525" spans="2:51" s="13" customFormat="1">
      <c r="B525" s="159"/>
      <c r="D525" s="152" t="s">
        <v>304</v>
      </c>
      <c r="E525" s="160" t="s">
        <v>1</v>
      </c>
      <c r="F525" s="161" t="s">
        <v>306</v>
      </c>
      <c r="H525" s="162">
        <v>302.488</v>
      </c>
      <c r="I525" s="163"/>
      <c r="L525" s="159"/>
      <c r="M525" s="164"/>
      <c r="T525" s="165"/>
      <c r="AT525" s="160" t="s">
        <v>304</v>
      </c>
      <c r="AU525" s="160" t="s">
        <v>85</v>
      </c>
      <c r="AV525" s="13" t="s">
        <v>94</v>
      </c>
      <c r="AW525" s="13" t="s">
        <v>32</v>
      </c>
      <c r="AX525" s="13" t="s">
        <v>76</v>
      </c>
      <c r="AY525" s="160" t="s">
        <v>296</v>
      </c>
    </row>
    <row r="526" spans="2:51" s="15" customFormat="1">
      <c r="B526" s="183"/>
      <c r="D526" s="152" t="s">
        <v>304</v>
      </c>
      <c r="E526" s="184" t="s">
        <v>1</v>
      </c>
      <c r="F526" s="185" t="s">
        <v>645</v>
      </c>
      <c r="H526" s="184" t="s">
        <v>1</v>
      </c>
      <c r="I526" s="186"/>
      <c r="L526" s="183"/>
      <c r="M526" s="187"/>
      <c r="T526" s="188"/>
      <c r="AT526" s="184" t="s">
        <v>304</v>
      </c>
      <c r="AU526" s="184" t="s">
        <v>85</v>
      </c>
      <c r="AV526" s="15" t="s">
        <v>83</v>
      </c>
      <c r="AW526" s="15" t="s">
        <v>32</v>
      </c>
      <c r="AX526" s="15" t="s">
        <v>76</v>
      </c>
      <c r="AY526" s="184" t="s">
        <v>296</v>
      </c>
    </row>
    <row r="527" spans="2:51" s="15" customFormat="1">
      <c r="B527" s="183"/>
      <c r="D527" s="152" t="s">
        <v>304</v>
      </c>
      <c r="E527" s="184" t="s">
        <v>1</v>
      </c>
      <c r="F527" s="185" t="s">
        <v>630</v>
      </c>
      <c r="H527" s="184" t="s">
        <v>1</v>
      </c>
      <c r="I527" s="186"/>
      <c r="L527" s="183"/>
      <c r="M527" s="187"/>
      <c r="T527" s="188"/>
      <c r="AT527" s="184" t="s">
        <v>304</v>
      </c>
      <c r="AU527" s="184" t="s">
        <v>85</v>
      </c>
      <c r="AV527" s="15" t="s">
        <v>83</v>
      </c>
      <c r="AW527" s="15" t="s">
        <v>32</v>
      </c>
      <c r="AX527" s="15" t="s">
        <v>76</v>
      </c>
      <c r="AY527" s="184" t="s">
        <v>296</v>
      </c>
    </row>
    <row r="528" spans="2:51" s="12" customFormat="1">
      <c r="B528" s="151"/>
      <c r="D528" s="152" t="s">
        <v>304</v>
      </c>
      <c r="E528" s="153" t="s">
        <v>1</v>
      </c>
      <c r="F528" s="154" t="s">
        <v>709</v>
      </c>
      <c r="H528" s="155">
        <v>120.98399999999999</v>
      </c>
      <c r="I528" s="156"/>
      <c r="L528" s="151"/>
      <c r="M528" s="157"/>
      <c r="T528" s="158"/>
      <c r="AT528" s="153" t="s">
        <v>304</v>
      </c>
      <c r="AU528" s="153" t="s">
        <v>85</v>
      </c>
      <c r="AV528" s="12" t="s">
        <v>85</v>
      </c>
      <c r="AW528" s="12" t="s">
        <v>32</v>
      </c>
      <c r="AX528" s="12" t="s">
        <v>76</v>
      </c>
      <c r="AY528" s="153" t="s">
        <v>296</v>
      </c>
    </row>
    <row r="529" spans="2:51" s="12" customFormat="1">
      <c r="B529" s="151"/>
      <c r="D529" s="152" t="s">
        <v>304</v>
      </c>
      <c r="E529" s="153" t="s">
        <v>1</v>
      </c>
      <c r="F529" s="154" t="s">
        <v>710</v>
      </c>
      <c r="H529" s="155">
        <v>-62.32</v>
      </c>
      <c r="I529" s="156"/>
      <c r="L529" s="151"/>
      <c r="M529" s="157"/>
      <c r="T529" s="158"/>
      <c r="AT529" s="153" t="s">
        <v>304</v>
      </c>
      <c r="AU529" s="153" t="s">
        <v>85</v>
      </c>
      <c r="AV529" s="12" t="s">
        <v>85</v>
      </c>
      <c r="AW529" s="12" t="s">
        <v>32</v>
      </c>
      <c r="AX529" s="12" t="s">
        <v>76</v>
      </c>
      <c r="AY529" s="153" t="s">
        <v>296</v>
      </c>
    </row>
    <row r="530" spans="2:51" s="12" customFormat="1">
      <c r="B530" s="151"/>
      <c r="D530" s="152" t="s">
        <v>304</v>
      </c>
      <c r="E530" s="153" t="s">
        <v>1</v>
      </c>
      <c r="F530" s="154" t="s">
        <v>711</v>
      </c>
      <c r="H530" s="155">
        <v>151.48599999999999</v>
      </c>
      <c r="I530" s="156"/>
      <c r="L530" s="151"/>
      <c r="M530" s="157"/>
      <c r="T530" s="158"/>
      <c r="AT530" s="153" t="s">
        <v>304</v>
      </c>
      <c r="AU530" s="153" t="s">
        <v>85</v>
      </c>
      <c r="AV530" s="12" t="s">
        <v>85</v>
      </c>
      <c r="AW530" s="12" t="s">
        <v>32</v>
      </c>
      <c r="AX530" s="12" t="s">
        <v>76</v>
      </c>
      <c r="AY530" s="153" t="s">
        <v>296</v>
      </c>
    </row>
    <row r="531" spans="2:51" s="12" customFormat="1">
      <c r="B531" s="151"/>
      <c r="D531" s="152" t="s">
        <v>304</v>
      </c>
      <c r="E531" s="153" t="s">
        <v>1</v>
      </c>
      <c r="F531" s="154" t="s">
        <v>712</v>
      </c>
      <c r="H531" s="155">
        <v>-10.553000000000001</v>
      </c>
      <c r="I531" s="156"/>
      <c r="L531" s="151"/>
      <c r="M531" s="157"/>
      <c r="T531" s="158"/>
      <c r="AT531" s="153" t="s">
        <v>304</v>
      </c>
      <c r="AU531" s="153" t="s">
        <v>85</v>
      </c>
      <c r="AV531" s="12" t="s">
        <v>85</v>
      </c>
      <c r="AW531" s="12" t="s">
        <v>32</v>
      </c>
      <c r="AX531" s="12" t="s">
        <v>76</v>
      </c>
      <c r="AY531" s="153" t="s">
        <v>296</v>
      </c>
    </row>
    <row r="532" spans="2:51" s="12" customFormat="1">
      <c r="B532" s="151"/>
      <c r="D532" s="152" t="s">
        <v>304</v>
      </c>
      <c r="E532" s="153" t="s">
        <v>1</v>
      </c>
      <c r="F532" s="154" t="s">
        <v>707</v>
      </c>
      <c r="H532" s="155">
        <v>63.6</v>
      </c>
      <c r="I532" s="156"/>
      <c r="L532" s="151"/>
      <c r="M532" s="157"/>
      <c r="T532" s="158"/>
      <c r="AT532" s="153" t="s">
        <v>304</v>
      </c>
      <c r="AU532" s="153" t="s">
        <v>85</v>
      </c>
      <c r="AV532" s="12" t="s">
        <v>85</v>
      </c>
      <c r="AW532" s="12" t="s">
        <v>32</v>
      </c>
      <c r="AX532" s="12" t="s">
        <v>76</v>
      </c>
      <c r="AY532" s="153" t="s">
        <v>296</v>
      </c>
    </row>
    <row r="533" spans="2:51" s="12" customFormat="1">
      <c r="B533" s="151"/>
      <c r="D533" s="152" t="s">
        <v>304</v>
      </c>
      <c r="E533" s="153" t="s">
        <v>1</v>
      </c>
      <c r="F533" s="154" t="s">
        <v>708</v>
      </c>
      <c r="H533" s="155">
        <v>-8.1210000000000004</v>
      </c>
      <c r="I533" s="156"/>
      <c r="L533" s="151"/>
      <c r="M533" s="157"/>
      <c r="T533" s="158"/>
      <c r="AT533" s="153" t="s">
        <v>304</v>
      </c>
      <c r="AU533" s="153" t="s">
        <v>85</v>
      </c>
      <c r="AV533" s="12" t="s">
        <v>85</v>
      </c>
      <c r="AW533" s="12" t="s">
        <v>32</v>
      </c>
      <c r="AX533" s="12" t="s">
        <v>76</v>
      </c>
      <c r="AY533" s="153" t="s">
        <v>296</v>
      </c>
    </row>
    <row r="534" spans="2:51" s="13" customFormat="1">
      <c r="B534" s="159"/>
      <c r="D534" s="152" t="s">
        <v>304</v>
      </c>
      <c r="E534" s="160" t="s">
        <v>1</v>
      </c>
      <c r="F534" s="161" t="s">
        <v>306</v>
      </c>
      <c r="H534" s="162">
        <v>255.07599999999999</v>
      </c>
      <c r="I534" s="163"/>
      <c r="L534" s="159"/>
      <c r="M534" s="164"/>
      <c r="T534" s="165"/>
      <c r="AT534" s="160" t="s">
        <v>304</v>
      </c>
      <c r="AU534" s="160" t="s">
        <v>85</v>
      </c>
      <c r="AV534" s="13" t="s">
        <v>94</v>
      </c>
      <c r="AW534" s="13" t="s">
        <v>32</v>
      </c>
      <c r="AX534" s="13" t="s">
        <v>76</v>
      </c>
      <c r="AY534" s="160" t="s">
        <v>296</v>
      </c>
    </row>
    <row r="535" spans="2:51" s="15" customFormat="1">
      <c r="B535" s="183"/>
      <c r="D535" s="152" t="s">
        <v>304</v>
      </c>
      <c r="E535" s="184" t="s">
        <v>1</v>
      </c>
      <c r="F535" s="185" t="s">
        <v>656</v>
      </c>
      <c r="H535" s="184" t="s">
        <v>1</v>
      </c>
      <c r="I535" s="186"/>
      <c r="L535" s="183"/>
      <c r="M535" s="187"/>
      <c r="T535" s="188"/>
      <c r="AT535" s="184" t="s">
        <v>304</v>
      </c>
      <c r="AU535" s="184" t="s">
        <v>85</v>
      </c>
      <c r="AV535" s="15" t="s">
        <v>83</v>
      </c>
      <c r="AW535" s="15" t="s">
        <v>32</v>
      </c>
      <c r="AX535" s="15" t="s">
        <v>76</v>
      </c>
      <c r="AY535" s="184" t="s">
        <v>296</v>
      </c>
    </row>
    <row r="536" spans="2:51" s="15" customFormat="1">
      <c r="B536" s="183"/>
      <c r="D536" s="152" t="s">
        <v>304</v>
      </c>
      <c r="E536" s="184" t="s">
        <v>1</v>
      </c>
      <c r="F536" s="185" t="s">
        <v>630</v>
      </c>
      <c r="H536" s="184" t="s">
        <v>1</v>
      </c>
      <c r="I536" s="186"/>
      <c r="L536" s="183"/>
      <c r="M536" s="187"/>
      <c r="T536" s="188"/>
      <c r="AT536" s="184" t="s">
        <v>304</v>
      </c>
      <c r="AU536" s="184" t="s">
        <v>85</v>
      </c>
      <c r="AV536" s="15" t="s">
        <v>83</v>
      </c>
      <c r="AW536" s="15" t="s">
        <v>32</v>
      </c>
      <c r="AX536" s="15" t="s">
        <v>76</v>
      </c>
      <c r="AY536" s="184" t="s">
        <v>296</v>
      </c>
    </row>
    <row r="537" spans="2:51" s="12" customFormat="1">
      <c r="B537" s="151"/>
      <c r="D537" s="152" t="s">
        <v>304</v>
      </c>
      <c r="E537" s="153" t="s">
        <v>1</v>
      </c>
      <c r="F537" s="154" t="s">
        <v>713</v>
      </c>
      <c r="H537" s="155">
        <v>127.914</v>
      </c>
      <c r="I537" s="156"/>
      <c r="L537" s="151"/>
      <c r="M537" s="157"/>
      <c r="T537" s="158"/>
      <c r="AT537" s="153" t="s">
        <v>304</v>
      </c>
      <c r="AU537" s="153" t="s">
        <v>85</v>
      </c>
      <c r="AV537" s="12" t="s">
        <v>85</v>
      </c>
      <c r="AW537" s="12" t="s">
        <v>32</v>
      </c>
      <c r="AX537" s="12" t="s">
        <v>76</v>
      </c>
      <c r="AY537" s="153" t="s">
        <v>296</v>
      </c>
    </row>
    <row r="538" spans="2:51" s="12" customFormat="1">
      <c r="B538" s="151"/>
      <c r="D538" s="152" t="s">
        <v>304</v>
      </c>
      <c r="E538" s="153" t="s">
        <v>1</v>
      </c>
      <c r="F538" s="154" t="s">
        <v>714</v>
      </c>
      <c r="H538" s="155">
        <v>-66.92</v>
      </c>
      <c r="I538" s="156"/>
      <c r="L538" s="151"/>
      <c r="M538" s="157"/>
      <c r="T538" s="158"/>
      <c r="AT538" s="153" t="s">
        <v>304</v>
      </c>
      <c r="AU538" s="153" t="s">
        <v>85</v>
      </c>
      <c r="AV538" s="12" t="s">
        <v>85</v>
      </c>
      <c r="AW538" s="12" t="s">
        <v>32</v>
      </c>
      <c r="AX538" s="12" t="s">
        <v>76</v>
      </c>
      <c r="AY538" s="153" t="s">
        <v>296</v>
      </c>
    </row>
    <row r="539" spans="2:51" s="12" customFormat="1">
      <c r="B539" s="151"/>
      <c r="D539" s="152" t="s">
        <v>304</v>
      </c>
      <c r="E539" s="153" t="s">
        <v>1</v>
      </c>
      <c r="F539" s="154" t="s">
        <v>715</v>
      </c>
      <c r="H539" s="155">
        <v>137.172</v>
      </c>
      <c r="I539" s="156"/>
      <c r="L539" s="151"/>
      <c r="M539" s="157"/>
      <c r="T539" s="158"/>
      <c r="AT539" s="153" t="s">
        <v>304</v>
      </c>
      <c r="AU539" s="153" t="s">
        <v>85</v>
      </c>
      <c r="AV539" s="12" t="s">
        <v>85</v>
      </c>
      <c r="AW539" s="12" t="s">
        <v>32</v>
      </c>
      <c r="AX539" s="12" t="s">
        <v>76</v>
      </c>
      <c r="AY539" s="153" t="s">
        <v>296</v>
      </c>
    </row>
    <row r="540" spans="2:51" s="12" customFormat="1">
      <c r="B540" s="151"/>
      <c r="D540" s="152" t="s">
        <v>304</v>
      </c>
      <c r="E540" s="153" t="s">
        <v>1</v>
      </c>
      <c r="F540" s="154" t="s">
        <v>707</v>
      </c>
      <c r="H540" s="155">
        <v>63.6</v>
      </c>
      <c r="I540" s="156"/>
      <c r="L540" s="151"/>
      <c r="M540" s="157"/>
      <c r="T540" s="158"/>
      <c r="AT540" s="153" t="s">
        <v>304</v>
      </c>
      <c r="AU540" s="153" t="s">
        <v>85</v>
      </c>
      <c r="AV540" s="12" t="s">
        <v>85</v>
      </c>
      <c r="AW540" s="12" t="s">
        <v>32</v>
      </c>
      <c r="AX540" s="12" t="s">
        <v>76</v>
      </c>
      <c r="AY540" s="153" t="s">
        <v>296</v>
      </c>
    </row>
    <row r="541" spans="2:51" s="12" customFormat="1">
      <c r="B541" s="151"/>
      <c r="D541" s="152" t="s">
        <v>304</v>
      </c>
      <c r="E541" s="153" t="s">
        <v>1</v>
      </c>
      <c r="F541" s="154" t="s">
        <v>708</v>
      </c>
      <c r="H541" s="155">
        <v>-8.1210000000000004</v>
      </c>
      <c r="I541" s="156"/>
      <c r="L541" s="151"/>
      <c r="M541" s="157"/>
      <c r="T541" s="158"/>
      <c r="AT541" s="153" t="s">
        <v>304</v>
      </c>
      <c r="AU541" s="153" t="s">
        <v>85</v>
      </c>
      <c r="AV541" s="12" t="s">
        <v>85</v>
      </c>
      <c r="AW541" s="12" t="s">
        <v>32</v>
      </c>
      <c r="AX541" s="12" t="s">
        <v>76</v>
      </c>
      <c r="AY541" s="153" t="s">
        <v>296</v>
      </c>
    </row>
    <row r="542" spans="2:51" s="13" customFormat="1">
      <c r="B542" s="159"/>
      <c r="D542" s="152" t="s">
        <v>304</v>
      </c>
      <c r="E542" s="160" t="s">
        <v>1</v>
      </c>
      <c r="F542" s="161" t="s">
        <v>306</v>
      </c>
      <c r="H542" s="162">
        <v>253.64500000000001</v>
      </c>
      <c r="I542" s="163"/>
      <c r="L542" s="159"/>
      <c r="M542" s="164"/>
      <c r="T542" s="165"/>
      <c r="AT542" s="160" t="s">
        <v>304</v>
      </c>
      <c r="AU542" s="160" t="s">
        <v>85</v>
      </c>
      <c r="AV542" s="13" t="s">
        <v>94</v>
      </c>
      <c r="AW542" s="13" t="s">
        <v>32</v>
      </c>
      <c r="AX542" s="13" t="s">
        <v>76</v>
      </c>
      <c r="AY542" s="160" t="s">
        <v>296</v>
      </c>
    </row>
    <row r="543" spans="2:51" s="15" customFormat="1">
      <c r="B543" s="183"/>
      <c r="D543" s="152" t="s">
        <v>304</v>
      </c>
      <c r="E543" s="184" t="s">
        <v>1</v>
      </c>
      <c r="F543" s="185" t="s">
        <v>663</v>
      </c>
      <c r="H543" s="184" t="s">
        <v>1</v>
      </c>
      <c r="I543" s="186"/>
      <c r="L543" s="183"/>
      <c r="M543" s="187"/>
      <c r="T543" s="188"/>
      <c r="AT543" s="184" t="s">
        <v>304</v>
      </c>
      <c r="AU543" s="184" t="s">
        <v>85</v>
      </c>
      <c r="AV543" s="15" t="s">
        <v>83</v>
      </c>
      <c r="AW543" s="15" t="s">
        <v>32</v>
      </c>
      <c r="AX543" s="15" t="s">
        <v>76</v>
      </c>
      <c r="AY543" s="184" t="s">
        <v>296</v>
      </c>
    </row>
    <row r="544" spans="2:51" s="15" customFormat="1">
      <c r="B544" s="183"/>
      <c r="D544" s="152" t="s">
        <v>304</v>
      </c>
      <c r="E544" s="184" t="s">
        <v>1</v>
      </c>
      <c r="F544" s="185" t="s">
        <v>630</v>
      </c>
      <c r="H544" s="184" t="s">
        <v>1</v>
      </c>
      <c r="I544" s="186"/>
      <c r="L544" s="183"/>
      <c r="M544" s="187"/>
      <c r="T544" s="188"/>
      <c r="AT544" s="184" t="s">
        <v>304</v>
      </c>
      <c r="AU544" s="184" t="s">
        <v>85</v>
      </c>
      <c r="AV544" s="15" t="s">
        <v>83</v>
      </c>
      <c r="AW544" s="15" t="s">
        <v>32</v>
      </c>
      <c r="AX544" s="15" t="s">
        <v>76</v>
      </c>
      <c r="AY544" s="184" t="s">
        <v>296</v>
      </c>
    </row>
    <row r="545" spans="2:65" s="12" customFormat="1">
      <c r="B545" s="151"/>
      <c r="D545" s="152" t="s">
        <v>304</v>
      </c>
      <c r="E545" s="153" t="s">
        <v>1</v>
      </c>
      <c r="F545" s="154" t="s">
        <v>716</v>
      </c>
      <c r="H545" s="155">
        <v>66.650000000000006</v>
      </c>
      <c r="I545" s="156"/>
      <c r="L545" s="151"/>
      <c r="M545" s="157"/>
      <c r="T545" s="158"/>
      <c r="AT545" s="153" t="s">
        <v>304</v>
      </c>
      <c r="AU545" s="153" t="s">
        <v>85</v>
      </c>
      <c r="AV545" s="12" t="s">
        <v>85</v>
      </c>
      <c r="AW545" s="12" t="s">
        <v>32</v>
      </c>
      <c r="AX545" s="12" t="s">
        <v>76</v>
      </c>
      <c r="AY545" s="153" t="s">
        <v>296</v>
      </c>
    </row>
    <row r="546" spans="2:65" s="12" customFormat="1">
      <c r="B546" s="151"/>
      <c r="D546" s="152" t="s">
        <v>304</v>
      </c>
      <c r="E546" s="153" t="s">
        <v>1</v>
      </c>
      <c r="F546" s="154" t="s">
        <v>717</v>
      </c>
      <c r="H546" s="155">
        <v>79.5</v>
      </c>
      <c r="I546" s="156"/>
      <c r="L546" s="151"/>
      <c r="M546" s="157"/>
      <c r="T546" s="158"/>
      <c r="AT546" s="153" t="s">
        <v>304</v>
      </c>
      <c r="AU546" s="153" t="s">
        <v>85</v>
      </c>
      <c r="AV546" s="12" t="s">
        <v>85</v>
      </c>
      <c r="AW546" s="12" t="s">
        <v>32</v>
      </c>
      <c r="AX546" s="12" t="s">
        <v>76</v>
      </c>
      <c r="AY546" s="153" t="s">
        <v>296</v>
      </c>
    </row>
    <row r="547" spans="2:65" s="12" customFormat="1">
      <c r="B547" s="151"/>
      <c r="D547" s="152" t="s">
        <v>304</v>
      </c>
      <c r="E547" s="153" t="s">
        <v>1</v>
      </c>
      <c r="F547" s="154" t="s">
        <v>708</v>
      </c>
      <c r="H547" s="155">
        <v>-8.1210000000000004</v>
      </c>
      <c r="I547" s="156"/>
      <c r="L547" s="151"/>
      <c r="M547" s="157"/>
      <c r="T547" s="158"/>
      <c r="AT547" s="153" t="s">
        <v>304</v>
      </c>
      <c r="AU547" s="153" t="s">
        <v>85</v>
      </c>
      <c r="AV547" s="12" t="s">
        <v>85</v>
      </c>
      <c r="AW547" s="12" t="s">
        <v>32</v>
      </c>
      <c r="AX547" s="12" t="s">
        <v>76</v>
      </c>
      <c r="AY547" s="153" t="s">
        <v>296</v>
      </c>
    </row>
    <row r="548" spans="2:65" s="13" customFormat="1">
      <c r="B548" s="159"/>
      <c r="D548" s="152" t="s">
        <v>304</v>
      </c>
      <c r="E548" s="160" t="s">
        <v>1</v>
      </c>
      <c r="F548" s="161" t="s">
        <v>306</v>
      </c>
      <c r="H548" s="162">
        <v>138.029</v>
      </c>
      <c r="I548" s="163"/>
      <c r="L548" s="159"/>
      <c r="M548" s="164"/>
      <c r="T548" s="165"/>
      <c r="AT548" s="160" t="s">
        <v>304</v>
      </c>
      <c r="AU548" s="160" t="s">
        <v>85</v>
      </c>
      <c r="AV548" s="13" t="s">
        <v>94</v>
      </c>
      <c r="AW548" s="13" t="s">
        <v>32</v>
      </c>
      <c r="AX548" s="13" t="s">
        <v>76</v>
      </c>
      <c r="AY548" s="160" t="s">
        <v>296</v>
      </c>
    </row>
    <row r="549" spans="2:65" s="14" customFormat="1">
      <c r="B549" s="166"/>
      <c r="D549" s="152" t="s">
        <v>304</v>
      </c>
      <c r="E549" s="167" t="s">
        <v>205</v>
      </c>
      <c r="F549" s="168" t="s">
        <v>308</v>
      </c>
      <c r="H549" s="169">
        <v>1234.7739999999999</v>
      </c>
      <c r="I549" s="170"/>
      <c r="L549" s="166"/>
      <c r="M549" s="171"/>
      <c r="T549" s="172"/>
      <c r="AT549" s="167" t="s">
        <v>304</v>
      </c>
      <c r="AU549" s="167" t="s">
        <v>85</v>
      </c>
      <c r="AV549" s="14" t="s">
        <v>107</v>
      </c>
      <c r="AW549" s="14" t="s">
        <v>32</v>
      </c>
      <c r="AX549" s="14" t="s">
        <v>83</v>
      </c>
      <c r="AY549" s="167" t="s">
        <v>296</v>
      </c>
    </row>
    <row r="550" spans="2:65" s="1" customFormat="1" ht="24.2" customHeight="1">
      <c r="B550" s="32"/>
      <c r="C550" s="138" t="s">
        <v>718</v>
      </c>
      <c r="D550" s="138" t="s">
        <v>298</v>
      </c>
      <c r="E550" s="139" t="s">
        <v>719</v>
      </c>
      <c r="F550" s="140" t="s">
        <v>720</v>
      </c>
      <c r="G550" s="141" t="s">
        <v>301</v>
      </c>
      <c r="H550" s="142">
        <v>1234.7739999999999</v>
      </c>
      <c r="I550" s="143"/>
      <c r="J550" s="144">
        <f>ROUND(I550*H550,2)</f>
        <v>0</v>
      </c>
      <c r="K550" s="140" t="s">
        <v>302</v>
      </c>
      <c r="L550" s="32"/>
      <c r="M550" s="145" t="s">
        <v>1</v>
      </c>
      <c r="N550" s="146" t="s">
        <v>41</v>
      </c>
      <c r="P550" s="147">
        <f>O550*H550</f>
        <v>0</v>
      </c>
      <c r="Q550" s="147">
        <v>0</v>
      </c>
      <c r="R550" s="147">
        <f>Q550*H550</f>
        <v>0</v>
      </c>
      <c r="S550" s="147">
        <v>0</v>
      </c>
      <c r="T550" s="148">
        <f>S550*H550</f>
        <v>0</v>
      </c>
      <c r="AR550" s="149" t="s">
        <v>107</v>
      </c>
      <c r="AT550" s="149" t="s">
        <v>298</v>
      </c>
      <c r="AU550" s="149" t="s">
        <v>85</v>
      </c>
      <c r="AY550" s="17" t="s">
        <v>296</v>
      </c>
      <c r="BE550" s="150">
        <f>IF(N550="základní",J550,0)</f>
        <v>0</v>
      </c>
      <c r="BF550" s="150">
        <f>IF(N550="snížená",J550,0)</f>
        <v>0</v>
      </c>
      <c r="BG550" s="150">
        <f>IF(N550="zákl. přenesená",J550,0)</f>
        <v>0</v>
      </c>
      <c r="BH550" s="150">
        <f>IF(N550="sníž. přenesená",J550,0)</f>
        <v>0</v>
      </c>
      <c r="BI550" s="150">
        <f>IF(N550="nulová",J550,0)</f>
        <v>0</v>
      </c>
      <c r="BJ550" s="17" t="s">
        <v>83</v>
      </c>
      <c r="BK550" s="150">
        <f>ROUND(I550*H550,2)</f>
        <v>0</v>
      </c>
      <c r="BL550" s="17" t="s">
        <v>107</v>
      </c>
      <c r="BM550" s="149" t="s">
        <v>721</v>
      </c>
    </row>
    <row r="551" spans="2:65" s="12" customFormat="1">
      <c r="B551" s="151"/>
      <c r="D551" s="152" t="s">
        <v>304</v>
      </c>
      <c r="E551" s="153" t="s">
        <v>1</v>
      </c>
      <c r="F551" s="154" t="s">
        <v>205</v>
      </c>
      <c r="H551" s="155">
        <v>1234.7739999999999</v>
      </c>
      <c r="I551" s="156"/>
      <c r="L551" s="151"/>
      <c r="M551" s="157"/>
      <c r="T551" s="158"/>
      <c r="AT551" s="153" t="s">
        <v>304</v>
      </c>
      <c r="AU551" s="153" t="s">
        <v>85</v>
      </c>
      <c r="AV551" s="12" t="s">
        <v>85</v>
      </c>
      <c r="AW551" s="12" t="s">
        <v>32</v>
      </c>
      <c r="AX551" s="12" t="s">
        <v>76</v>
      </c>
      <c r="AY551" s="153" t="s">
        <v>296</v>
      </c>
    </row>
    <row r="552" spans="2:65" s="13" customFormat="1">
      <c r="B552" s="159"/>
      <c r="D552" s="152" t="s">
        <v>304</v>
      </c>
      <c r="E552" s="160" t="s">
        <v>1</v>
      </c>
      <c r="F552" s="161" t="s">
        <v>306</v>
      </c>
      <c r="H552" s="162">
        <v>1234.7739999999999</v>
      </c>
      <c r="I552" s="163"/>
      <c r="L552" s="159"/>
      <c r="M552" s="164"/>
      <c r="T552" s="165"/>
      <c r="AT552" s="160" t="s">
        <v>304</v>
      </c>
      <c r="AU552" s="160" t="s">
        <v>85</v>
      </c>
      <c r="AV552" s="13" t="s">
        <v>94</v>
      </c>
      <c r="AW552" s="13" t="s">
        <v>32</v>
      </c>
      <c r="AX552" s="13" t="s">
        <v>76</v>
      </c>
      <c r="AY552" s="160" t="s">
        <v>296</v>
      </c>
    </row>
    <row r="553" spans="2:65" s="14" customFormat="1">
      <c r="B553" s="166"/>
      <c r="D553" s="152" t="s">
        <v>304</v>
      </c>
      <c r="E553" s="167" t="s">
        <v>1</v>
      </c>
      <c r="F553" s="168" t="s">
        <v>308</v>
      </c>
      <c r="H553" s="169">
        <v>1234.7739999999999</v>
      </c>
      <c r="I553" s="170"/>
      <c r="L553" s="166"/>
      <c r="M553" s="171"/>
      <c r="T553" s="172"/>
      <c r="AT553" s="167" t="s">
        <v>304</v>
      </c>
      <c r="AU553" s="167" t="s">
        <v>85</v>
      </c>
      <c r="AV553" s="14" t="s">
        <v>107</v>
      </c>
      <c r="AW553" s="14" t="s">
        <v>32</v>
      </c>
      <c r="AX553" s="14" t="s">
        <v>83</v>
      </c>
      <c r="AY553" s="167" t="s">
        <v>296</v>
      </c>
    </row>
    <row r="554" spans="2:65" s="1" customFormat="1" ht="24.2" customHeight="1">
      <c r="B554" s="32"/>
      <c r="C554" s="138" t="s">
        <v>722</v>
      </c>
      <c r="D554" s="138" t="s">
        <v>298</v>
      </c>
      <c r="E554" s="139" t="s">
        <v>723</v>
      </c>
      <c r="F554" s="140" t="s">
        <v>724</v>
      </c>
      <c r="G554" s="141" t="s">
        <v>301</v>
      </c>
      <c r="H554" s="142">
        <v>274.541</v>
      </c>
      <c r="I554" s="143"/>
      <c r="J554" s="144">
        <f>ROUND(I554*H554,2)</f>
        <v>0</v>
      </c>
      <c r="K554" s="140" t="s">
        <v>302</v>
      </c>
      <c r="L554" s="32"/>
      <c r="M554" s="145" t="s">
        <v>1</v>
      </c>
      <c r="N554" s="146" t="s">
        <v>41</v>
      </c>
      <c r="P554" s="147">
        <f>O554*H554</f>
        <v>0</v>
      </c>
      <c r="Q554" s="147">
        <v>3.46E-3</v>
      </c>
      <c r="R554" s="147">
        <f>Q554*H554</f>
        <v>0.94991185999999994</v>
      </c>
      <c r="S554" s="147">
        <v>0</v>
      </c>
      <c r="T554" s="148">
        <f>S554*H554</f>
        <v>0</v>
      </c>
      <c r="AR554" s="149" t="s">
        <v>107</v>
      </c>
      <c r="AT554" s="149" t="s">
        <v>298</v>
      </c>
      <c r="AU554" s="149" t="s">
        <v>85</v>
      </c>
      <c r="AY554" s="17" t="s">
        <v>296</v>
      </c>
      <c r="BE554" s="150">
        <f>IF(N554="základní",J554,0)</f>
        <v>0</v>
      </c>
      <c r="BF554" s="150">
        <f>IF(N554="snížená",J554,0)</f>
        <v>0</v>
      </c>
      <c r="BG554" s="150">
        <f>IF(N554="zákl. přenesená",J554,0)</f>
        <v>0</v>
      </c>
      <c r="BH554" s="150">
        <f>IF(N554="sníž. přenesená",J554,0)</f>
        <v>0</v>
      </c>
      <c r="BI554" s="150">
        <f>IF(N554="nulová",J554,0)</f>
        <v>0</v>
      </c>
      <c r="BJ554" s="17" t="s">
        <v>83</v>
      </c>
      <c r="BK554" s="150">
        <f>ROUND(I554*H554,2)</f>
        <v>0</v>
      </c>
      <c r="BL554" s="17" t="s">
        <v>107</v>
      </c>
      <c r="BM554" s="149" t="s">
        <v>725</v>
      </c>
    </row>
    <row r="555" spans="2:65" s="15" customFormat="1">
      <c r="B555" s="183"/>
      <c r="D555" s="152" t="s">
        <v>304</v>
      </c>
      <c r="E555" s="184" t="s">
        <v>1</v>
      </c>
      <c r="F555" s="185" t="s">
        <v>672</v>
      </c>
      <c r="H555" s="184" t="s">
        <v>1</v>
      </c>
      <c r="I555" s="186"/>
      <c r="L555" s="183"/>
      <c r="M555" s="187"/>
      <c r="T555" s="188"/>
      <c r="AT555" s="184" t="s">
        <v>304</v>
      </c>
      <c r="AU555" s="184" t="s">
        <v>85</v>
      </c>
      <c r="AV555" s="15" t="s">
        <v>83</v>
      </c>
      <c r="AW555" s="15" t="s">
        <v>32</v>
      </c>
      <c r="AX555" s="15" t="s">
        <v>76</v>
      </c>
      <c r="AY555" s="184" t="s">
        <v>296</v>
      </c>
    </row>
    <row r="556" spans="2:65" s="15" customFormat="1">
      <c r="B556" s="183"/>
      <c r="D556" s="152" t="s">
        <v>304</v>
      </c>
      <c r="E556" s="184" t="s">
        <v>1</v>
      </c>
      <c r="F556" s="185" t="s">
        <v>630</v>
      </c>
      <c r="H556" s="184" t="s">
        <v>1</v>
      </c>
      <c r="I556" s="186"/>
      <c r="L556" s="183"/>
      <c r="M556" s="187"/>
      <c r="T556" s="188"/>
      <c r="AT556" s="184" t="s">
        <v>304</v>
      </c>
      <c r="AU556" s="184" t="s">
        <v>85</v>
      </c>
      <c r="AV556" s="15" t="s">
        <v>83</v>
      </c>
      <c r="AW556" s="15" t="s">
        <v>32</v>
      </c>
      <c r="AX556" s="15" t="s">
        <v>76</v>
      </c>
      <c r="AY556" s="184" t="s">
        <v>296</v>
      </c>
    </row>
    <row r="557" spans="2:65" s="12" customFormat="1">
      <c r="B557" s="151"/>
      <c r="D557" s="152" t="s">
        <v>304</v>
      </c>
      <c r="E557" s="153" t="s">
        <v>1</v>
      </c>
      <c r="F557" s="154" t="s">
        <v>726</v>
      </c>
      <c r="H557" s="155">
        <v>198.506</v>
      </c>
      <c r="I557" s="156"/>
      <c r="L557" s="151"/>
      <c r="M557" s="157"/>
      <c r="T557" s="158"/>
      <c r="AT557" s="153" t="s">
        <v>304</v>
      </c>
      <c r="AU557" s="153" t="s">
        <v>85</v>
      </c>
      <c r="AV557" s="12" t="s">
        <v>85</v>
      </c>
      <c r="AW557" s="12" t="s">
        <v>32</v>
      </c>
      <c r="AX557" s="12" t="s">
        <v>76</v>
      </c>
      <c r="AY557" s="153" t="s">
        <v>296</v>
      </c>
    </row>
    <row r="558" spans="2:65" s="12" customFormat="1">
      <c r="B558" s="151"/>
      <c r="D558" s="152" t="s">
        <v>304</v>
      </c>
      <c r="E558" s="153" t="s">
        <v>1</v>
      </c>
      <c r="F558" s="154" t="s">
        <v>727</v>
      </c>
      <c r="H558" s="155">
        <v>6.726</v>
      </c>
      <c r="I558" s="156"/>
      <c r="L558" s="151"/>
      <c r="M558" s="157"/>
      <c r="T558" s="158"/>
      <c r="AT558" s="153" t="s">
        <v>304</v>
      </c>
      <c r="AU558" s="153" t="s">
        <v>85</v>
      </c>
      <c r="AV558" s="12" t="s">
        <v>85</v>
      </c>
      <c r="AW558" s="12" t="s">
        <v>32</v>
      </c>
      <c r="AX558" s="12" t="s">
        <v>76</v>
      </c>
      <c r="AY558" s="153" t="s">
        <v>296</v>
      </c>
    </row>
    <row r="559" spans="2:65" s="12" customFormat="1">
      <c r="B559" s="151"/>
      <c r="D559" s="152" t="s">
        <v>304</v>
      </c>
      <c r="E559" s="153" t="s">
        <v>1</v>
      </c>
      <c r="F559" s="154" t="s">
        <v>728</v>
      </c>
      <c r="H559" s="155">
        <v>26.975000000000001</v>
      </c>
      <c r="I559" s="156"/>
      <c r="L559" s="151"/>
      <c r="M559" s="157"/>
      <c r="T559" s="158"/>
      <c r="AT559" s="153" t="s">
        <v>304</v>
      </c>
      <c r="AU559" s="153" t="s">
        <v>85</v>
      </c>
      <c r="AV559" s="12" t="s">
        <v>85</v>
      </c>
      <c r="AW559" s="12" t="s">
        <v>32</v>
      </c>
      <c r="AX559" s="12" t="s">
        <v>76</v>
      </c>
      <c r="AY559" s="153" t="s">
        <v>296</v>
      </c>
    </row>
    <row r="560" spans="2:65" s="12" customFormat="1">
      <c r="B560" s="151"/>
      <c r="D560" s="152" t="s">
        <v>304</v>
      </c>
      <c r="E560" s="153" t="s">
        <v>1</v>
      </c>
      <c r="F560" s="154" t="s">
        <v>729</v>
      </c>
      <c r="H560" s="155">
        <v>1.68</v>
      </c>
      <c r="I560" s="156"/>
      <c r="L560" s="151"/>
      <c r="M560" s="157"/>
      <c r="T560" s="158"/>
      <c r="AT560" s="153" t="s">
        <v>304</v>
      </c>
      <c r="AU560" s="153" t="s">
        <v>85</v>
      </c>
      <c r="AV560" s="12" t="s">
        <v>85</v>
      </c>
      <c r="AW560" s="12" t="s">
        <v>32</v>
      </c>
      <c r="AX560" s="12" t="s">
        <v>76</v>
      </c>
      <c r="AY560" s="153" t="s">
        <v>296</v>
      </c>
    </row>
    <row r="561" spans="2:51" s="13" customFormat="1">
      <c r="B561" s="159"/>
      <c r="D561" s="152" t="s">
        <v>304</v>
      </c>
      <c r="E561" s="160" t="s">
        <v>1</v>
      </c>
      <c r="F561" s="161" t="s">
        <v>306</v>
      </c>
      <c r="H561" s="162">
        <v>233.887</v>
      </c>
      <c r="I561" s="163"/>
      <c r="L561" s="159"/>
      <c r="M561" s="164"/>
      <c r="T561" s="165"/>
      <c r="AT561" s="160" t="s">
        <v>304</v>
      </c>
      <c r="AU561" s="160" t="s">
        <v>85</v>
      </c>
      <c r="AV561" s="13" t="s">
        <v>94</v>
      </c>
      <c r="AW561" s="13" t="s">
        <v>32</v>
      </c>
      <c r="AX561" s="13" t="s">
        <v>76</v>
      </c>
      <c r="AY561" s="160" t="s">
        <v>296</v>
      </c>
    </row>
    <row r="562" spans="2:51" s="15" customFormat="1">
      <c r="B562" s="183"/>
      <c r="D562" s="152" t="s">
        <v>304</v>
      </c>
      <c r="E562" s="184" t="s">
        <v>1</v>
      </c>
      <c r="F562" s="185" t="s">
        <v>629</v>
      </c>
      <c r="H562" s="184" t="s">
        <v>1</v>
      </c>
      <c r="I562" s="186"/>
      <c r="L562" s="183"/>
      <c r="M562" s="187"/>
      <c r="T562" s="188"/>
      <c r="AT562" s="184" t="s">
        <v>304</v>
      </c>
      <c r="AU562" s="184" t="s">
        <v>85</v>
      </c>
      <c r="AV562" s="15" t="s">
        <v>83</v>
      </c>
      <c r="AW562" s="15" t="s">
        <v>32</v>
      </c>
      <c r="AX562" s="15" t="s">
        <v>76</v>
      </c>
      <c r="AY562" s="184" t="s">
        <v>296</v>
      </c>
    </row>
    <row r="563" spans="2:51" s="15" customFormat="1">
      <c r="B563" s="183"/>
      <c r="D563" s="152" t="s">
        <v>304</v>
      </c>
      <c r="E563" s="184" t="s">
        <v>1</v>
      </c>
      <c r="F563" s="185" t="s">
        <v>630</v>
      </c>
      <c r="H563" s="184" t="s">
        <v>1</v>
      </c>
      <c r="I563" s="186"/>
      <c r="L563" s="183"/>
      <c r="M563" s="187"/>
      <c r="T563" s="188"/>
      <c r="AT563" s="184" t="s">
        <v>304</v>
      </c>
      <c r="AU563" s="184" t="s">
        <v>85</v>
      </c>
      <c r="AV563" s="15" t="s">
        <v>83</v>
      </c>
      <c r="AW563" s="15" t="s">
        <v>32</v>
      </c>
      <c r="AX563" s="15" t="s">
        <v>76</v>
      </c>
      <c r="AY563" s="184" t="s">
        <v>296</v>
      </c>
    </row>
    <row r="564" spans="2:51" s="12" customFormat="1" ht="33.75">
      <c r="B564" s="151"/>
      <c r="D564" s="152" t="s">
        <v>304</v>
      </c>
      <c r="E564" s="153" t="s">
        <v>1</v>
      </c>
      <c r="F564" s="154" t="s">
        <v>730</v>
      </c>
      <c r="H564" s="155">
        <v>15.192</v>
      </c>
      <c r="I564" s="156"/>
      <c r="L564" s="151"/>
      <c r="M564" s="157"/>
      <c r="T564" s="158"/>
      <c r="AT564" s="153" t="s">
        <v>304</v>
      </c>
      <c r="AU564" s="153" t="s">
        <v>85</v>
      </c>
      <c r="AV564" s="12" t="s">
        <v>85</v>
      </c>
      <c r="AW564" s="12" t="s">
        <v>32</v>
      </c>
      <c r="AX564" s="12" t="s">
        <v>76</v>
      </c>
      <c r="AY564" s="153" t="s">
        <v>296</v>
      </c>
    </row>
    <row r="565" spans="2:51" s="12" customFormat="1">
      <c r="B565" s="151"/>
      <c r="D565" s="152" t="s">
        <v>304</v>
      </c>
      <c r="E565" s="153" t="s">
        <v>1</v>
      </c>
      <c r="F565" s="154" t="s">
        <v>731</v>
      </c>
      <c r="H565" s="155">
        <v>2.2330000000000001</v>
      </c>
      <c r="I565" s="156"/>
      <c r="L565" s="151"/>
      <c r="M565" s="157"/>
      <c r="T565" s="158"/>
      <c r="AT565" s="153" t="s">
        <v>304</v>
      </c>
      <c r="AU565" s="153" t="s">
        <v>85</v>
      </c>
      <c r="AV565" s="12" t="s">
        <v>85</v>
      </c>
      <c r="AW565" s="12" t="s">
        <v>32</v>
      </c>
      <c r="AX565" s="12" t="s">
        <v>76</v>
      </c>
      <c r="AY565" s="153" t="s">
        <v>296</v>
      </c>
    </row>
    <row r="566" spans="2:51" s="12" customFormat="1">
      <c r="B566" s="151"/>
      <c r="D566" s="152" t="s">
        <v>304</v>
      </c>
      <c r="E566" s="153" t="s">
        <v>1</v>
      </c>
      <c r="F566" s="154" t="s">
        <v>732</v>
      </c>
      <c r="H566" s="155">
        <v>0.78900000000000003</v>
      </c>
      <c r="I566" s="156"/>
      <c r="L566" s="151"/>
      <c r="M566" s="157"/>
      <c r="T566" s="158"/>
      <c r="AT566" s="153" t="s">
        <v>304</v>
      </c>
      <c r="AU566" s="153" t="s">
        <v>85</v>
      </c>
      <c r="AV566" s="12" t="s">
        <v>85</v>
      </c>
      <c r="AW566" s="12" t="s">
        <v>32</v>
      </c>
      <c r="AX566" s="12" t="s">
        <v>76</v>
      </c>
      <c r="AY566" s="153" t="s">
        <v>296</v>
      </c>
    </row>
    <row r="567" spans="2:51" s="13" customFormat="1">
      <c r="B567" s="159"/>
      <c r="D567" s="152" t="s">
        <v>304</v>
      </c>
      <c r="E567" s="160" t="s">
        <v>1</v>
      </c>
      <c r="F567" s="161" t="s">
        <v>306</v>
      </c>
      <c r="H567" s="162">
        <v>18.213999999999999</v>
      </c>
      <c r="I567" s="163"/>
      <c r="L567" s="159"/>
      <c r="M567" s="164"/>
      <c r="T567" s="165"/>
      <c r="AT567" s="160" t="s">
        <v>304</v>
      </c>
      <c r="AU567" s="160" t="s">
        <v>85</v>
      </c>
      <c r="AV567" s="13" t="s">
        <v>94</v>
      </c>
      <c r="AW567" s="13" t="s">
        <v>32</v>
      </c>
      <c r="AX567" s="13" t="s">
        <v>76</v>
      </c>
      <c r="AY567" s="160" t="s">
        <v>296</v>
      </c>
    </row>
    <row r="568" spans="2:51" s="15" customFormat="1">
      <c r="B568" s="183"/>
      <c r="D568" s="152" t="s">
        <v>304</v>
      </c>
      <c r="E568" s="184" t="s">
        <v>1</v>
      </c>
      <c r="F568" s="185" t="s">
        <v>645</v>
      </c>
      <c r="H568" s="184" t="s">
        <v>1</v>
      </c>
      <c r="I568" s="186"/>
      <c r="L568" s="183"/>
      <c r="M568" s="187"/>
      <c r="T568" s="188"/>
      <c r="AT568" s="184" t="s">
        <v>304</v>
      </c>
      <c r="AU568" s="184" t="s">
        <v>85</v>
      </c>
      <c r="AV568" s="15" t="s">
        <v>83</v>
      </c>
      <c r="AW568" s="15" t="s">
        <v>32</v>
      </c>
      <c r="AX568" s="15" t="s">
        <v>76</v>
      </c>
      <c r="AY568" s="184" t="s">
        <v>296</v>
      </c>
    </row>
    <row r="569" spans="2:51" s="12" customFormat="1">
      <c r="B569" s="151"/>
      <c r="D569" s="152" t="s">
        <v>304</v>
      </c>
      <c r="E569" s="153" t="s">
        <v>1</v>
      </c>
      <c r="F569" s="154" t="s">
        <v>733</v>
      </c>
      <c r="H569" s="155">
        <v>8.9600000000000009</v>
      </c>
      <c r="I569" s="156"/>
      <c r="L569" s="151"/>
      <c r="M569" s="157"/>
      <c r="T569" s="158"/>
      <c r="AT569" s="153" t="s">
        <v>304</v>
      </c>
      <c r="AU569" s="153" t="s">
        <v>85</v>
      </c>
      <c r="AV569" s="12" t="s">
        <v>85</v>
      </c>
      <c r="AW569" s="12" t="s">
        <v>32</v>
      </c>
      <c r="AX569" s="12" t="s">
        <v>76</v>
      </c>
      <c r="AY569" s="153" t="s">
        <v>296</v>
      </c>
    </row>
    <row r="570" spans="2:51" s="12" customFormat="1">
      <c r="B570" s="151"/>
      <c r="D570" s="152" t="s">
        <v>304</v>
      </c>
      <c r="E570" s="153" t="s">
        <v>1</v>
      </c>
      <c r="F570" s="154" t="s">
        <v>734</v>
      </c>
      <c r="H570" s="155">
        <v>1.746</v>
      </c>
      <c r="I570" s="156"/>
      <c r="L570" s="151"/>
      <c r="M570" s="157"/>
      <c r="T570" s="158"/>
      <c r="AT570" s="153" t="s">
        <v>304</v>
      </c>
      <c r="AU570" s="153" t="s">
        <v>85</v>
      </c>
      <c r="AV570" s="12" t="s">
        <v>85</v>
      </c>
      <c r="AW570" s="12" t="s">
        <v>32</v>
      </c>
      <c r="AX570" s="12" t="s">
        <v>76</v>
      </c>
      <c r="AY570" s="153" t="s">
        <v>296</v>
      </c>
    </row>
    <row r="571" spans="2:51" s="12" customFormat="1">
      <c r="B571" s="151"/>
      <c r="D571" s="152" t="s">
        <v>304</v>
      </c>
      <c r="E571" s="153" t="s">
        <v>1</v>
      </c>
      <c r="F571" s="154" t="s">
        <v>735</v>
      </c>
      <c r="H571" s="155">
        <v>1.577</v>
      </c>
      <c r="I571" s="156"/>
      <c r="L571" s="151"/>
      <c r="M571" s="157"/>
      <c r="T571" s="158"/>
      <c r="AT571" s="153" t="s">
        <v>304</v>
      </c>
      <c r="AU571" s="153" t="s">
        <v>85</v>
      </c>
      <c r="AV571" s="12" t="s">
        <v>85</v>
      </c>
      <c r="AW571" s="12" t="s">
        <v>32</v>
      </c>
      <c r="AX571" s="12" t="s">
        <v>76</v>
      </c>
      <c r="AY571" s="153" t="s">
        <v>296</v>
      </c>
    </row>
    <row r="572" spans="2:51" s="13" customFormat="1">
      <c r="B572" s="159"/>
      <c r="D572" s="152" t="s">
        <v>304</v>
      </c>
      <c r="E572" s="160" t="s">
        <v>1</v>
      </c>
      <c r="F572" s="161" t="s">
        <v>306</v>
      </c>
      <c r="H572" s="162">
        <v>12.282999999999999</v>
      </c>
      <c r="I572" s="163"/>
      <c r="L572" s="159"/>
      <c r="M572" s="164"/>
      <c r="T572" s="165"/>
      <c r="AT572" s="160" t="s">
        <v>304</v>
      </c>
      <c r="AU572" s="160" t="s">
        <v>85</v>
      </c>
      <c r="AV572" s="13" t="s">
        <v>94</v>
      </c>
      <c r="AW572" s="13" t="s">
        <v>32</v>
      </c>
      <c r="AX572" s="13" t="s">
        <v>76</v>
      </c>
      <c r="AY572" s="160" t="s">
        <v>296</v>
      </c>
    </row>
    <row r="573" spans="2:51" s="15" customFormat="1">
      <c r="B573" s="183"/>
      <c r="D573" s="152" t="s">
        <v>304</v>
      </c>
      <c r="E573" s="184" t="s">
        <v>1</v>
      </c>
      <c r="F573" s="185" t="s">
        <v>656</v>
      </c>
      <c r="H573" s="184" t="s">
        <v>1</v>
      </c>
      <c r="I573" s="186"/>
      <c r="L573" s="183"/>
      <c r="M573" s="187"/>
      <c r="T573" s="188"/>
      <c r="AT573" s="184" t="s">
        <v>304</v>
      </c>
      <c r="AU573" s="184" t="s">
        <v>85</v>
      </c>
      <c r="AV573" s="15" t="s">
        <v>83</v>
      </c>
      <c r="AW573" s="15" t="s">
        <v>32</v>
      </c>
      <c r="AX573" s="15" t="s">
        <v>76</v>
      </c>
      <c r="AY573" s="184" t="s">
        <v>296</v>
      </c>
    </row>
    <row r="574" spans="2:51" s="12" customFormat="1">
      <c r="B574" s="151"/>
      <c r="D574" s="152" t="s">
        <v>304</v>
      </c>
      <c r="E574" s="153" t="s">
        <v>1</v>
      </c>
      <c r="F574" s="154" t="s">
        <v>736</v>
      </c>
      <c r="H574" s="155">
        <v>10.157</v>
      </c>
      <c r="I574" s="156"/>
      <c r="L574" s="151"/>
      <c r="M574" s="157"/>
      <c r="T574" s="158"/>
      <c r="AT574" s="153" t="s">
        <v>304</v>
      </c>
      <c r="AU574" s="153" t="s">
        <v>85</v>
      </c>
      <c r="AV574" s="12" t="s">
        <v>85</v>
      </c>
      <c r="AW574" s="12" t="s">
        <v>32</v>
      </c>
      <c r="AX574" s="12" t="s">
        <v>76</v>
      </c>
      <c r="AY574" s="153" t="s">
        <v>296</v>
      </c>
    </row>
    <row r="575" spans="2:51" s="12" customFormat="1">
      <c r="B575" s="151"/>
      <c r="D575" s="152" t="s">
        <v>304</v>
      </c>
      <c r="E575" s="153" t="s">
        <v>1</v>
      </c>
      <c r="F575" s="154" t="s">
        <v>735</v>
      </c>
      <c r="H575" s="155">
        <v>1.577</v>
      </c>
      <c r="I575" s="156"/>
      <c r="L575" s="151"/>
      <c r="M575" s="157"/>
      <c r="T575" s="158"/>
      <c r="AT575" s="153" t="s">
        <v>304</v>
      </c>
      <c r="AU575" s="153" t="s">
        <v>85</v>
      </c>
      <c r="AV575" s="12" t="s">
        <v>85</v>
      </c>
      <c r="AW575" s="12" t="s">
        <v>32</v>
      </c>
      <c r="AX575" s="12" t="s">
        <v>76</v>
      </c>
      <c r="AY575" s="153" t="s">
        <v>296</v>
      </c>
    </row>
    <row r="576" spans="2:51" s="13" customFormat="1">
      <c r="B576" s="159"/>
      <c r="D576" s="152" t="s">
        <v>304</v>
      </c>
      <c r="E576" s="160" t="s">
        <v>1</v>
      </c>
      <c r="F576" s="161" t="s">
        <v>306</v>
      </c>
      <c r="H576" s="162">
        <v>11.734</v>
      </c>
      <c r="I576" s="163"/>
      <c r="L576" s="159"/>
      <c r="M576" s="164"/>
      <c r="T576" s="165"/>
      <c r="AT576" s="160" t="s">
        <v>304</v>
      </c>
      <c r="AU576" s="160" t="s">
        <v>85</v>
      </c>
      <c r="AV576" s="13" t="s">
        <v>94</v>
      </c>
      <c r="AW576" s="13" t="s">
        <v>32</v>
      </c>
      <c r="AX576" s="13" t="s">
        <v>76</v>
      </c>
      <c r="AY576" s="160" t="s">
        <v>296</v>
      </c>
    </row>
    <row r="577" spans="2:65" s="15" customFormat="1">
      <c r="B577" s="183"/>
      <c r="D577" s="152" t="s">
        <v>304</v>
      </c>
      <c r="E577" s="184" t="s">
        <v>1</v>
      </c>
      <c r="F577" s="185" t="s">
        <v>663</v>
      </c>
      <c r="H577" s="184" t="s">
        <v>1</v>
      </c>
      <c r="I577" s="186"/>
      <c r="L577" s="183"/>
      <c r="M577" s="187"/>
      <c r="T577" s="188"/>
      <c r="AT577" s="184" t="s">
        <v>304</v>
      </c>
      <c r="AU577" s="184" t="s">
        <v>85</v>
      </c>
      <c r="AV577" s="15" t="s">
        <v>83</v>
      </c>
      <c r="AW577" s="15" t="s">
        <v>32</v>
      </c>
      <c r="AX577" s="15" t="s">
        <v>76</v>
      </c>
      <c r="AY577" s="184" t="s">
        <v>296</v>
      </c>
    </row>
    <row r="578" spans="2:65" s="12" customFormat="1">
      <c r="B578" s="151"/>
      <c r="D578" s="152" t="s">
        <v>304</v>
      </c>
      <c r="E578" s="153" t="s">
        <v>1</v>
      </c>
      <c r="F578" s="154" t="s">
        <v>737</v>
      </c>
      <c r="H578" s="155">
        <v>-1.577</v>
      </c>
      <c r="I578" s="156"/>
      <c r="L578" s="151"/>
      <c r="M578" s="157"/>
      <c r="T578" s="158"/>
      <c r="AT578" s="153" t="s">
        <v>304</v>
      </c>
      <c r="AU578" s="153" t="s">
        <v>85</v>
      </c>
      <c r="AV578" s="12" t="s">
        <v>85</v>
      </c>
      <c r="AW578" s="12" t="s">
        <v>32</v>
      </c>
      <c r="AX578" s="12" t="s">
        <v>76</v>
      </c>
      <c r="AY578" s="153" t="s">
        <v>296</v>
      </c>
    </row>
    <row r="579" spans="2:65" s="13" customFormat="1">
      <c r="B579" s="159"/>
      <c r="D579" s="152" t="s">
        <v>304</v>
      </c>
      <c r="E579" s="160" t="s">
        <v>1</v>
      </c>
      <c r="F579" s="161" t="s">
        <v>306</v>
      </c>
      <c r="H579" s="162">
        <v>-1.577</v>
      </c>
      <c r="I579" s="163"/>
      <c r="L579" s="159"/>
      <c r="M579" s="164"/>
      <c r="T579" s="165"/>
      <c r="AT579" s="160" t="s">
        <v>304</v>
      </c>
      <c r="AU579" s="160" t="s">
        <v>85</v>
      </c>
      <c r="AV579" s="13" t="s">
        <v>94</v>
      </c>
      <c r="AW579" s="13" t="s">
        <v>32</v>
      </c>
      <c r="AX579" s="13" t="s">
        <v>76</v>
      </c>
      <c r="AY579" s="160" t="s">
        <v>296</v>
      </c>
    </row>
    <row r="580" spans="2:65" s="14" customFormat="1">
      <c r="B580" s="166"/>
      <c r="D580" s="152" t="s">
        <v>304</v>
      </c>
      <c r="E580" s="167" t="s">
        <v>207</v>
      </c>
      <c r="F580" s="168" t="s">
        <v>308</v>
      </c>
      <c r="H580" s="169">
        <v>274.541</v>
      </c>
      <c r="I580" s="170"/>
      <c r="L580" s="166"/>
      <c r="M580" s="171"/>
      <c r="T580" s="172"/>
      <c r="AT580" s="167" t="s">
        <v>304</v>
      </c>
      <c r="AU580" s="167" t="s">
        <v>85</v>
      </c>
      <c r="AV580" s="14" t="s">
        <v>107</v>
      </c>
      <c r="AW580" s="14" t="s">
        <v>32</v>
      </c>
      <c r="AX580" s="14" t="s">
        <v>83</v>
      </c>
      <c r="AY580" s="167" t="s">
        <v>296</v>
      </c>
    </row>
    <row r="581" spans="2:65" s="1" customFormat="1" ht="24.2" customHeight="1">
      <c r="B581" s="32"/>
      <c r="C581" s="138" t="s">
        <v>738</v>
      </c>
      <c r="D581" s="138" t="s">
        <v>298</v>
      </c>
      <c r="E581" s="139" t="s">
        <v>739</v>
      </c>
      <c r="F581" s="140" t="s">
        <v>740</v>
      </c>
      <c r="G581" s="141" t="s">
        <v>301</v>
      </c>
      <c r="H581" s="142">
        <v>274.541</v>
      </c>
      <c r="I581" s="143"/>
      <c r="J581" s="144">
        <f>ROUND(I581*H581,2)</f>
        <v>0</v>
      </c>
      <c r="K581" s="140" t="s">
        <v>302</v>
      </c>
      <c r="L581" s="32"/>
      <c r="M581" s="145" t="s">
        <v>1</v>
      </c>
      <c r="N581" s="146" t="s">
        <v>41</v>
      </c>
      <c r="P581" s="147">
        <f>O581*H581</f>
        <v>0</v>
      </c>
      <c r="Q581" s="147">
        <v>0</v>
      </c>
      <c r="R581" s="147">
        <f>Q581*H581</f>
        <v>0</v>
      </c>
      <c r="S581" s="147">
        <v>0</v>
      </c>
      <c r="T581" s="148">
        <f>S581*H581</f>
        <v>0</v>
      </c>
      <c r="AR581" s="149" t="s">
        <v>107</v>
      </c>
      <c r="AT581" s="149" t="s">
        <v>298</v>
      </c>
      <c r="AU581" s="149" t="s">
        <v>85</v>
      </c>
      <c r="AY581" s="17" t="s">
        <v>296</v>
      </c>
      <c r="BE581" s="150">
        <f>IF(N581="základní",J581,0)</f>
        <v>0</v>
      </c>
      <c r="BF581" s="150">
        <f>IF(N581="snížená",J581,0)</f>
        <v>0</v>
      </c>
      <c r="BG581" s="150">
        <f>IF(N581="zákl. přenesená",J581,0)</f>
        <v>0</v>
      </c>
      <c r="BH581" s="150">
        <f>IF(N581="sníž. přenesená",J581,0)</f>
        <v>0</v>
      </c>
      <c r="BI581" s="150">
        <f>IF(N581="nulová",J581,0)</f>
        <v>0</v>
      </c>
      <c r="BJ581" s="17" t="s">
        <v>83</v>
      </c>
      <c r="BK581" s="150">
        <f>ROUND(I581*H581,2)</f>
        <v>0</v>
      </c>
      <c r="BL581" s="17" t="s">
        <v>107</v>
      </c>
      <c r="BM581" s="149" t="s">
        <v>741</v>
      </c>
    </row>
    <row r="582" spans="2:65" s="12" customFormat="1">
      <c r="B582" s="151"/>
      <c r="D582" s="152" t="s">
        <v>304</v>
      </c>
      <c r="E582" s="153" t="s">
        <v>1</v>
      </c>
      <c r="F582" s="154" t="s">
        <v>207</v>
      </c>
      <c r="H582" s="155">
        <v>274.541</v>
      </c>
      <c r="I582" s="156"/>
      <c r="L582" s="151"/>
      <c r="M582" s="157"/>
      <c r="T582" s="158"/>
      <c r="AT582" s="153" t="s">
        <v>304</v>
      </c>
      <c r="AU582" s="153" t="s">
        <v>85</v>
      </c>
      <c r="AV582" s="12" t="s">
        <v>85</v>
      </c>
      <c r="AW582" s="12" t="s">
        <v>32</v>
      </c>
      <c r="AX582" s="12" t="s">
        <v>76</v>
      </c>
      <c r="AY582" s="153" t="s">
        <v>296</v>
      </c>
    </row>
    <row r="583" spans="2:65" s="13" customFormat="1">
      <c r="B583" s="159"/>
      <c r="D583" s="152" t="s">
        <v>304</v>
      </c>
      <c r="E583" s="160" t="s">
        <v>1</v>
      </c>
      <c r="F583" s="161" t="s">
        <v>306</v>
      </c>
      <c r="H583" s="162">
        <v>274.541</v>
      </c>
      <c r="I583" s="163"/>
      <c r="L583" s="159"/>
      <c r="M583" s="164"/>
      <c r="T583" s="165"/>
      <c r="AT583" s="160" t="s">
        <v>304</v>
      </c>
      <c r="AU583" s="160" t="s">
        <v>85</v>
      </c>
      <c r="AV583" s="13" t="s">
        <v>94</v>
      </c>
      <c r="AW583" s="13" t="s">
        <v>32</v>
      </c>
      <c r="AX583" s="13" t="s">
        <v>76</v>
      </c>
      <c r="AY583" s="160" t="s">
        <v>296</v>
      </c>
    </row>
    <row r="584" spans="2:65" s="14" customFormat="1">
      <c r="B584" s="166"/>
      <c r="D584" s="152" t="s">
        <v>304</v>
      </c>
      <c r="E584" s="167" t="s">
        <v>1</v>
      </c>
      <c r="F584" s="168" t="s">
        <v>308</v>
      </c>
      <c r="H584" s="169">
        <v>274.541</v>
      </c>
      <c r="I584" s="170"/>
      <c r="L584" s="166"/>
      <c r="M584" s="171"/>
      <c r="T584" s="172"/>
      <c r="AT584" s="167" t="s">
        <v>304</v>
      </c>
      <c r="AU584" s="167" t="s">
        <v>85</v>
      </c>
      <c r="AV584" s="14" t="s">
        <v>107</v>
      </c>
      <c r="AW584" s="14" t="s">
        <v>32</v>
      </c>
      <c r="AX584" s="14" t="s">
        <v>83</v>
      </c>
      <c r="AY584" s="167" t="s">
        <v>296</v>
      </c>
    </row>
    <row r="585" spans="2:65" s="1" customFormat="1" ht="16.5" customHeight="1">
      <c r="B585" s="32"/>
      <c r="C585" s="138" t="s">
        <v>742</v>
      </c>
      <c r="D585" s="138" t="s">
        <v>298</v>
      </c>
      <c r="E585" s="139" t="s">
        <v>743</v>
      </c>
      <c r="F585" s="140" t="s">
        <v>744</v>
      </c>
      <c r="G585" s="141" t="s">
        <v>346</v>
      </c>
      <c r="H585" s="142">
        <v>28.023</v>
      </c>
      <c r="I585" s="143"/>
      <c r="J585" s="144">
        <f>ROUND(I585*H585,2)</f>
        <v>0</v>
      </c>
      <c r="K585" s="140" t="s">
        <v>302</v>
      </c>
      <c r="L585" s="32"/>
      <c r="M585" s="145" t="s">
        <v>1</v>
      </c>
      <c r="N585" s="146" t="s">
        <v>41</v>
      </c>
      <c r="P585" s="147">
        <f>O585*H585</f>
        <v>0</v>
      </c>
      <c r="Q585" s="147">
        <v>1.04922</v>
      </c>
      <c r="R585" s="147">
        <f>Q585*H585</f>
        <v>29.402292060000001</v>
      </c>
      <c r="S585" s="147">
        <v>0</v>
      </c>
      <c r="T585" s="148">
        <f>S585*H585</f>
        <v>0</v>
      </c>
      <c r="AR585" s="149" t="s">
        <v>107</v>
      </c>
      <c r="AT585" s="149" t="s">
        <v>298</v>
      </c>
      <c r="AU585" s="149" t="s">
        <v>85</v>
      </c>
      <c r="AY585" s="17" t="s">
        <v>296</v>
      </c>
      <c r="BE585" s="150">
        <f>IF(N585="základní",J585,0)</f>
        <v>0</v>
      </c>
      <c r="BF585" s="150">
        <f>IF(N585="snížená",J585,0)</f>
        <v>0</v>
      </c>
      <c r="BG585" s="150">
        <f>IF(N585="zákl. přenesená",J585,0)</f>
        <v>0</v>
      </c>
      <c r="BH585" s="150">
        <f>IF(N585="sníž. přenesená",J585,0)</f>
        <v>0</v>
      </c>
      <c r="BI585" s="150">
        <f>IF(N585="nulová",J585,0)</f>
        <v>0</v>
      </c>
      <c r="BJ585" s="17" t="s">
        <v>83</v>
      </c>
      <c r="BK585" s="150">
        <f>ROUND(I585*H585,2)</f>
        <v>0</v>
      </c>
      <c r="BL585" s="17" t="s">
        <v>107</v>
      </c>
      <c r="BM585" s="149" t="s">
        <v>745</v>
      </c>
    </row>
    <row r="586" spans="2:65" s="12" customFormat="1">
      <c r="B586" s="151"/>
      <c r="D586" s="152" t="s">
        <v>304</v>
      </c>
      <c r="E586" s="153" t="s">
        <v>1</v>
      </c>
      <c r="F586" s="154" t="s">
        <v>746</v>
      </c>
      <c r="H586" s="155">
        <v>28.023</v>
      </c>
      <c r="I586" s="156"/>
      <c r="L586" s="151"/>
      <c r="M586" s="157"/>
      <c r="T586" s="158"/>
      <c r="AT586" s="153" t="s">
        <v>304</v>
      </c>
      <c r="AU586" s="153" t="s">
        <v>85</v>
      </c>
      <c r="AV586" s="12" t="s">
        <v>85</v>
      </c>
      <c r="AW586" s="12" t="s">
        <v>32</v>
      </c>
      <c r="AX586" s="12" t="s">
        <v>76</v>
      </c>
      <c r="AY586" s="153" t="s">
        <v>296</v>
      </c>
    </row>
    <row r="587" spans="2:65" s="13" customFormat="1">
      <c r="B587" s="159"/>
      <c r="D587" s="152" t="s">
        <v>304</v>
      </c>
      <c r="E587" s="160" t="s">
        <v>1</v>
      </c>
      <c r="F587" s="161" t="s">
        <v>306</v>
      </c>
      <c r="H587" s="162">
        <v>28.023</v>
      </c>
      <c r="I587" s="163"/>
      <c r="L587" s="159"/>
      <c r="M587" s="164"/>
      <c r="T587" s="165"/>
      <c r="AT587" s="160" t="s">
        <v>304</v>
      </c>
      <c r="AU587" s="160" t="s">
        <v>85</v>
      </c>
      <c r="AV587" s="13" t="s">
        <v>94</v>
      </c>
      <c r="AW587" s="13" t="s">
        <v>32</v>
      </c>
      <c r="AX587" s="13" t="s">
        <v>76</v>
      </c>
      <c r="AY587" s="160" t="s">
        <v>296</v>
      </c>
    </row>
    <row r="588" spans="2:65" s="14" customFormat="1">
      <c r="B588" s="166"/>
      <c r="D588" s="152" t="s">
        <v>304</v>
      </c>
      <c r="E588" s="167" t="s">
        <v>1</v>
      </c>
      <c r="F588" s="168" t="s">
        <v>308</v>
      </c>
      <c r="H588" s="169">
        <v>28.023</v>
      </c>
      <c r="I588" s="170"/>
      <c r="L588" s="166"/>
      <c r="M588" s="171"/>
      <c r="T588" s="172"/>
      <c r="AT588" s="167" t="s">
        <v>304</v>
      </c>
      <c r="AU588" s="167" t="s">
        <v>85</v>
      </c>
      <c r="AV588" s="14" t="s">
        <v>107</v>
      </c>
      <c r="AW588" s="14" t="s">
        <v>32</v>
      </c>
      <c r="AX588" s="14" t="s">
        <v>83</v>
      </c>
      <c r="AY588" s="167" t="s">
        <v>296</v>
      </c>
    </row>
    <row r="589" spans="2:65" s="1" customFormat="1" ht="24.2" customHeight="1">
      <c r="B589" s="32"/>
      <c r="C589" s="138" t="s">
        <v>747</v>
      </c>
      <c r="D589" s="138" t="s">
        <v>298</v>
      </c>
      <c r="E589" s="139" t="s">
        <v>748</v>
      </c>
      <c r="F589" s="140" t="s">
        <v>749</v>
      </c>
      <c r="G589" s="141" t="s">
        <v>376</v>
      </c>
      <c r="H589" s="142">
        <v>11</v>
      </c>
      <c r="I589" s="143"/>
      <c r="J589" s="144">
        <f>ROUND(I589*H589,2)</f>
        <v>0</v>
      </c>
      <c r="K589" s="140" t="s">
        <v>302</v>
      </c>
      <c r="L589" s="32"/>
      <c r="M589" s="145" t="s">
        <v>1</v>
      </c>
      <c r="N589" s="146" t="s">
        <v>41</v>
      </c>
      <c r="P589" s="147">
        <f>O589*H589</f>
        <v>0</v>
      </c>
      <c r="Q589" s="147">
        <v>4.0719999999999999E-2</v>
      </c>
      <c r="R589" s="147">
        <f>Q589*H589</f>
        <v>0.44791999999999998</v>
      </c>
      <c r="S589" s="147">
        <v>0</v>
      </c>
      <c r="T589" s="148">
        <f>S589*H589</f>
        <v>0</v>
      </c>
      <c r="AR589" s="149" t="s">
        <v>107</v>
      </c>
      <c r="AT589" s="149" t="s">
        <v>298</v>
      </c>
      <c r="AU589" s="149" t="s">
        <v>85</v>
      </c>
      <c r="AY589" s="17" t="s">
        <v>296</v>
      </c>
      <c r="BE589" s="150">
        <f>IF(N589="základní",J589,0)</f>
        <v>0</v>
      </c>
      <c r="BF589" s="150">
        <f>IF(N589="snížená",J589,0)</f>
        <v>0</v>
      </c>
      <c r="BG589" s="150">
        <f>IF(N589="zákl. přenesená",J589,0)</f>
        <v>0</v>
      </c>
      <c r="BH589" s="150">
        <f>IF(N589="sníž. přenesená",J589,0)</f>
        <v>0</v>
      </c>
      <c r="BI589" s="150">
        <f>IF(N589="nulová",J589,0)</f>
        <v>0</v>
      </c>
      <c r="BJ589" s="17" t="s">
        <v>83</v>
      </c>
      <c r="BK589" s="150">
        <f>ROUND(I589*H589,2)</f>
        <v>0</v>
      </c>
      <c r="BL589" s="17" t="s">
        <v>107</v>
      </c>
      <c r="BM589" s="149" t="s">
        <v>750</v>
      </c>
    </row>
    <row r="590" spans="2:65" s="1" customFormat="1" ht="21.75" customHeight="1">
      <c r="B590" s="32"/>
      <c r="C590" s="138" t="s">
        <v>751</v>
      </c>
      <c r="D590" s="138" t="s">
        <v>298</v>
      </c>
      <c r="E590" s="139" t="s">
        <v>752</v>
      </c>
      <c r="F590" s="140" t="s">
        <v>753</v>
      </c>
      <c r="G590" s="141" t="s">
        <v>376</v>
      </c>
      <c r="H590" s="142">
        <v>1</v>
      </c>
      <c r="I590" s="143"/>
      <c r="J590" s="144">
        <f>ROUND(I590*H590,2)</f>
        <v>0</v>
      </c>
      <c r="K590" s="140" t="s">
        <v>302</v>
      </c>
      <c r="L590" s="32"/>
      <c r="M590" s="145" t="s">
        <v>1</v>
      </c>
      <c r="N590" s="146" t="s">
        <v>41</v>
      </c>
      <c r="P590" s="147">
        <f>O590*H590</f>
        <v>0</v>
      </c>
      <c r="Q590" s="147">
        <v>1.7940000000000001E-2</v>
      </c>
      <c r="R590" s="147">
        <f>Q590*H590</f>
        <v>1.7940000000000001E-2</v>
      </c>
      <c r="S590" s="147">
        <v>0</v>
      </c>
      <c r="T590" s="148">
        <f>S590*H590</f>
        <v>0</v>
      </c>
      <c r="AR590" s="149" t="s">
        <v>107</v>
      </c>
      <c r="AT590" s="149" t="s">
        <v>298</v>
      </c>
      <c r="AU590" s="149" t="s">
        <v>85</v>
      </c>
      <c r="AY590" s="17" t="s">
        <v>296</v>
      </c>
      <c r="BE590" s="150">
        <f>IF(N590="základní",J590,0)</f>
        <v>0</v>
      </c>
      <c r="BF590" s="150">
        <f>IF(N590="snížená",J590,0)</f>
        <v>0</v>
      </c>
      <c r="BG590" s="150">
        <f>IF(N590="zákl. přenesená",J590,0)</f>
        <v>0</v>
      </c>
      <c r="BH590" s="150">
        <f>IF(N590="sníž. přenesená",J590,0)</f>
        <v>0</v>
      </c>
      <c r="BI590" s="150">
        <f>IF(N590="nulová",J590,0)</f>
        <v>0</v>
      </c>
      <c r="BJ590" s="17" t="s">
        <v>83</v>
      </c>
      <c r="BK590" s="150">
        <f>ROUND(I590*H590,2)</f>
        <v>0</v>
      </c>
      <c r="BL590" s="17" t="s">
        <v>107</v>
      </c>
      <c r="BM590" s="149" t="s">
        <v>754</v>
      </c>
    </row>
    <row r="591" spans="2:65" s="12" customFormat="1">
      <c r="B591" s="151"/>
      <c r="D591" s="152" t="s">
        <v>304</v>
      </c>
      <c r="E591" s="153" t="s">
        <v>1</v>
      </c>
      <c r="F591" s="154" t="s">
        <v>755</v>
      </c>
      <c r="H591" s="155">
        <v>1</v>
      </c>
      <c r="I591" s="156"/>
      <c r="L591" s="151"/>
      <c r="M591" s="157"/>
      <c r="T591" s="158"/>
      <c r="AT591" s="153" t="s">
        <v>304</v>
      </c>
      <c r="AU591" s="153" t="s">
        <v>85</v>
      </c>
      <c r="AV591" s="12" t="s">
        <v>85</v>
      </c>
      <c r="AW591" s="12" t="s">
        <v>32</v>
      </c>
      <c r="AX591" s="12" t="s">
        <v>76</v>
      </c>
      <c r="AY591" s="153" t="s">
        <v>296</v>
      </c>
    </row>
    <row r="592" spans="2:65" s="13" customFormat="1">
      <c r="B592" s="159"/>
      <c r="D592" s="152" t="s">
        <v>304</v>
      </c>
      <c r="E592" s="160" t="s">
        <v>1</v>
      </c>
      <c r="F592" s="161" t="s">
        <v>306</v>
      </c>
      <c r="H592" s="162">
        <v>1</v>
      </c>
      <c r="I592" s="163"/>
      <c r="L592" s="159"/>
      <c r="M592" s="164"/>
      <c r="T592" s="165"/>
      <c r="AT592" s="160" t="s">
        <v>304</v>
      </c>
      <c r="AU592" s="160" t="s">
        <v>85</v>
      </c>
      <c r="AV592" s="13" t="s">
        <v>94</v>
      </c>
      <c r="AW592" s="13" t="s">
        <v>32</v>
      </c>
      <c r="AX592" s="13" t="s">
        <v>76</v>
      </c>
      <c r="AY592" s="160" t="s">
        <v>296</v>
      </c>
    </row>
    <row r="593" spans="2:65" s="14" customFormat="1">
      <c r="B593" s="166"/>
      <c r="D593" s="152" t="s">
        <v>304</v>
      </c>
      <c r="E593" s="167" t="s">
        <v>1</v>
      </c>
      <c r="F593" s="168" t="s">
        <v>308</v>
      </c>
      <c r="H593" s="169">
        <v>1</v>
      </c>
      <c r="I593" s="170"/>
      <c r="L593" s="166"/>
      <c r="M593" s="171"/>
      <c r="T593" s="172"/>
      <c r="AT593" s="167" t="s">
        <v>304</v>
      </c>
      <c r="AU593" s="167" t="s">
        <v>85</v>
      </c>
      <c r="AV593" s="14" t="s">
        <v>107</v>
      </c>
      <c r="AW593" s="14" t="s">
        <v>32</v>
      </c>
      <c r="AX593" s="14" t="s">
        <v>83</v>
      </c>
      <c r="AY593" s="167" t="s">
        <v>296</v>
      </c>
    </row>
    <row r="594" spans="2:65" s="1" customFormat="1" ht="21.75" customHeight="1">
      <c r="B594" s="32"/>
      <c r="C594" s="138" t="s">
        <v>756</v>
      </c>
      <c r="D594" s="138" t="s">
        <v>298</v>
      </c>
      <c r="E594" s="139" t="s">
        <v>757</v>
      </c>
      <c r="F594" s="140" t="s">
        <v>758</v>
      </c>
      <c r="G594" s="141" t="s">
        <v>376</v>
      </c>
      <c r="H594" s="142">
        <v>11</v>
      </c>
      <c r="I594" s="143"/>
      <c r="J594" s="144">
        <f>ROUND(I594*H594,2)</f>
        <v>0</v>
      </c>
      <c r="K594" s="140" t="s">
        <v>302</v>
      </c>
      <c r="L594" s="32"/>
      <c r="M594" s="145" t="s">
        <v>1</v>
      </c>
      <c r="N594" s="146" t="s">
        <v>41</v>
      </c>
      <c r="P594" s="147">
        <f>O594*H594</f>
        <v>0</v>
      </c>
      <c r="Q594" s="147">
        <v>2.2780000000000002E-2</v>
      </c>
      <c r="R594" s="147">
        <f>Q594*H594</f>
        <v>0.25058000000000002</v>
      </c>
      <c r="S594" s="147">
        <v>0</v>
      </c>
      <c r="T594" s="148">
        <f>S594*H594</f>
        <v>0</v>
      </c>
      <c r="AR594" s="149" t="s">
        <v>107</v>
      </c>
      <c r="AT594" s="149" t="s">
        <v>298</v>
      </c>
      <c r="AU594" s="149" t="s">
        <v>85</v>
      </c>
      <c r="AY594" s="17" t="s">
        <v>296</v>
      </c>
      <c r="BE594" s="150">
        <f>IF(N594="základní",J594,0)</f>
        <v>0</v>
      </c>
      <c r="BF594" s="150">
        <f>IF(N594="snížená",J594,0)</f>
        <v>0</v>
      </c>
      <c r="BG594" s="150">
        <f>IF(N594="zákl. přenesená",J594,0)</f>
        <v>0</v>
      </c>
      <c r="BH594" s="150">
        <f>IF(N594="sníž. přenesená",J594,0)</f>
        <v>0</v>
      </c>
      <c r="BI594" s="150">
        <f>IF(N594="nulová",J594,0)</f>
        <v>0</v>
      </c>
      <c r="BJ594" s="17" t="s">
        <v>83</v>
      </c>
      <c r="BK594" s="150">
        <f>ROUND(I594*H594,2)</f>
        <v>0</v>
      </c>
      <c r="BL594" s="17" t="s">
        <v>107</v>
      </c>
      <c r="BM594" s="149" t="s">
        <v>759</v>
      </c>
    </row>
    <row r="595" spans="2:65" s="12" customFormat="1">
      <c r="B595" s="151"/>
      <c r="D595" s="152" t="s">
        <v>304</v>
      </c>
      <c r="E595" s="153" t="s">
        <v>1</v>
      </c>
      <c r="F595" s="154" t="s">
        <v>760</v>
      </c>
      <c r="H595" s="155">
        <v>4</v>
      </c>
      <c r="I595" s="156"/>
      <c r="L595" s="151"/>
      <c r="M595" s="157"/>
      <c r="T595" s="158"/>
      <c r="AT595" s="153" t="s">
        <v>304</v>
      </c>
      <c r="AU595" s="153" t="s">
        <v>85</v>
      </c>
      <c r="AV595" s="12" t="s">
        <v>85</v>
      </c>
      <c r="AW595" s="12" t="s">
        <v>32</v>
      </c>
      <c r="AX595" s="12" t="s">
        <v>76</v>
      </c>
      <c r="AY595" s="153" t="s">
        <v>296</v>
      </c>
    </row>
    <row r="596" spans="2:65" s="12" customFormat="1">
      <c r="B596" s="151"/>
      <c r="D596" s="152" t="s">
        <v>304</v>
      </c>
      <c r="E596" s="153" t="s">
        <v>1</v>
      </c>
      <c r="F596" s="154" t="s">
        <v>761</v>
      </c>
      <c r="H596" s="155">
        <v>2</v>
      </c>
      <c r="I596" s="156"/>
      <c r="L596" s="151"/>
      <c r="M596" s="157"/>
      <c r="T596" s="158"/>
      <c r="AT596" s="153" t="s">
        <v>304</v>
      </c>
      <c r="AU596" s="153" t="s">
        <v>85</v>
      </c>
      <c r="AV596" s="12" t="s">
        <v>85</v>
      </c>
      <c r="AW596" s="12" t="s">
        <v>32</v>
      </c>
      <c r="AX596" s="12" t="s">
        <v>76</v>
      </c>
      <c r="AY596" s="153" t="s">
        <v>296</v>
      </c>
    </row>
    <row r="597" spans="2:65" s="12" customFormat="1">
      <c r="B597" s="151"/>
      <c r="D597" s="152" t="s">
        <v>304</v>
      </c>
      <c r="E597" s="153" t="s">
        <v>1</v>
      </c>
      <c r="F597" s="154" t="s">
        <v>762</v>
      </c>
      <c r="H597" s="155">
        <v>1</v>
      </c>
      <c r="I597" s="156"/>
      <c r="L597" s="151"/>
      <c r="M597" s="157"/>
      <c r="T597" s="158"/>
      <c r="AT597" s="153" t="s">
        <v>304</v>
      </c>
      <c r="AU597" s="153" t="s">
        <v>85</v>
      </c>
      <c r="AV597" s="12" t="s">
        <v>85</v>
      </c>
      <c r="AW597" s="12" t="s">
        <v>32</v>
      </c>
      <c r="AX597" s="12" t="s">
        <v>76</v>
      </c>
      <c r="AY597" s="153" t="s">
        <v>296</v>
      </c>
    </row>
    <row r="598" spans="2:65" s="12" customFormat="1">
      <c r="B598" s="151"/>
      <c r="D598" s="152" t="s">
        <v>304</v>
      </c>
      <c r="E598" s="153" t="s">
        <v>1</v>
      </c>
      <c r="F598" s="154" t="s">
        <v>763</v>
      </c>
      <c r="H598" s="155">
        <v>4</v>
      </c>
      <c r="I598" s="156"/>
      <c r="L598" s="151"/>
      <c r="M598" s="157"/>
      <c r="T598" s="158"/>
      <c r="AT598" s="153" t="s">
        <v>304</v>
      </c>
      <c r="AU598" s="153" t="s">
        <v>85</v>
      </c>
      <c r="AV598" s="12" t="s">
        <v>85</v>
      </c>
      <c r="AW598" s="12" t="s">
        <v>32</v>
      </c>
      <c r="AX598" s="12" t="s">
        <v>76</v>
      </c>
      <c r="AY598" s="153" t="s">
        <v>296</v>
      </c>
    </row>
    <row r="599" spans="2:65" s="13" customFormat="1">
      <c r="B599" s="159"/>
      <c r="D599" s="152" t="s">
        <v>304</v>
      </c>
      <c r="E599" s="160" t="s">
        <v>1</v>
      </c>
      <c r="F599" s="161" t="s">
        <v>306</v>
      </c>
      <c r="H599" s="162">
        <v>11</v>
      </c>
      <c r="I599" s="163"/>
      <c r="L599" s="159"/>
      <c r="M599" s="164"/>
      <c r="T599" s="165"/>
      <c r="AT599" s="160" t="s">
        <v>304</v>
      </c>
      <c r="AU599" s="160" t="s">
        <v>85</v>
      </c>
      <c r="AV599" s="13" t="s">
        <v>94</v>
      </c>
      <c r="AW599" s="13" t="s">
        <v>32</v>
      </c>
      <c r="AX599" s="13" t="s">
        <v>76</v>
      </c>
      <c r="AY599" s="160" t="s">
        <v>296</v>
      </c>
    </row>
    <row r="600" spans="2:65" s="14" customFormat="1">
      <c r="B600" s="166"/>
      <c r="D600" s="152" t="s">
        <v>304</v>
      </c>
      <c r="E600" s="167" t="s">
        <v>1</v>
      </c>
      <c r="F600" s="168" t="s">
        <v>308</v>
      </c>
      <c r="H600" s="169">
        <v>11</v>
      </c>
      <c r="I600" s="170"/>
      <c r="L600" s="166"/>
      <c r="M600" s="171"/>
      <c r="T600" s="172"/>
      <c r="AT600" s="167" t="s">
        <v>304</v>
      </c>
      <c r="AU600" s="167" t="s">
        <v>85</v>
      </c>
      <c r="AV600" s="14" t="s">
        <v>107</v>
      </c>
      <c r="AW600" s="14" t="s">
        <v>32</v>
      </c>
      <c r="AX600" s="14" t="s">
        <v>83</v>
      </c>
      <c r="AY600" s="167" t="s">
        <v>296</v>
      </c>
    </row>
    <row r="601" spans="2:65" s="1" customFormat="1" ht="21.75" customHeight="1">
      <c r="B601" s="32"/>
      <c r="C601" s="138" t="s">
        <v>764</v>
      </c>
      <c r="D601" s="138" t="s">
        <v>298</v>
      </c>
      <c r="E601" s="139" t="s">
        <v>765</v>
      </c>
      <c r="F601" s="140" t="s">
        <v>766</v>
      </c>
      <c r="G601" s="141" t="s">
        <v>376</v>
      </c>
      <c r="H601" s="142">
        <v>6</v>
      </c>
      <c r="I601" s="143"/>
      <c r="J601" s="144">
        <f>ROUND(I601*H601,2)</f>
        <v>0</v>
      </c>
      <c r="K601" s="140" t="s">
        <v>302</v>
      </c>
      <c r="L601" s="32"/>
      <c r="M601" s="145" t="s">
        <v>1</v>
      </c>
      <c r="N601" s="146" t="s">
        <v>41</v>
      </c>
      <c r="P601" s="147">
        <f>O601*H601</f>
        <v>0</v>
      </c>
      <c r="Q601" s="147">
        <v>2.7109999999999999E-2</v>
      </c>
      <c r="R601" s="147">
        <f>Q601*H601</f>
        <v>0.16266</v>
      </c>
      <c r="S601" s="147">
        <v>0</v>
      </c>
      <c r="T601" s="148">
        <f>S601*H601</f>
        <v>0</v>
      </c>
      <c r="AR601" s="149" t="s">
        <v>107</v>
      </c>
      <c r="AT601" s="149" t="s">
        <v>298</v>
      </c>
      <c r="AU601" s="149" t="s">
        <v>85</v>
      </c>
      <c r="AY601" s="17" t="s">
        <v>296</v>
      </c>
      <c r="BE601" s="150">
        <f>IF(N601="základní",J601,0)</f>
        <v>0</v>
      </c>
      <c r="BF601" s="150">
        <f>IF(N601="snížená",J601,0)</f>
        <v>0</v>
      </c>
      <c r="BG601" s="150">
        <f>IF(N601="zákl. přenesená",J601,0)</f>
        <v>0</v>
      </c>
      <c r="BH601" s="150">
        <f>IF(N601="sníž. přenesená",J601,0)</f>
        <v>0</v>
      </c>
      <c r="BI601" s="150">
        <f>IF(N601="nulová",J601,0)</f>
        <v>0</v>
      </c>
      <c r="BJ601" s="17" t="s">
        <v>83</v>
      </c>
      <c r="BK601" s="150">
        <f>ROUND(I601*H601,2)</f>
        <v>0</v>
      </c>
      <c r="BL601" s="17" t="s">
        <v>107</v>
      </c>
      <c r="BM601" s="149" t="s">
        <v>767</v>
      </c>
    </row>
    <row r="602" spans="2:65" s="12" customFormat="1">
      <c r="B602" s="151"/>
      <c r="D602" s="152" t="s">
        <v>304</v>
      </c>
      <c r="E602" s="153" t="s">
        <v>1</v>
      </c>
      <c r="F602" s="154" t="s">
        <v>768</v>
      </c>
      <c r="H602" s="155">
        <v>2</v>
      </c>
      <c r="I602" s="156"/>
      <c r="L602" s="151"/>
      <c r="M602" s="157"/>
      <c r="T602" s="158"/>
      <c r="AT602" s="153" t="s">
        <v>304</v>
      </c>
      <c r="AU602" s="153" t="s">
        <v>85</v>
      </c>
      <c r="AV602" s="12" t="s">
        <v>85</v>
      </c>
      <c r="AW602" s="12" t="s">
        <v>32</v>
      </c>
      <c r="AX602" s="12" t="s">
        <v>76</v>
      </c>
      <c r="AY602" s="153" t="s">
        <v>296</v>
      </c>
    </row>
    <row r="603" spans="2:65" s="12" customFormat="1">
      <c r="B603" s="151"/>
      <c r="D603" s="152" t="s">
        <v>304</v>
      </c>
      <c r="E603" s="153" t="s">
        <v>1</v>
      </c>
      <c r="F603" s="154" t="s">
        <v>755</v>
      </c>
      <c r="H603" s="155">
        <v>1</v>
      </c>
      <c r="I603" s="156"/>
      <c r="L603" s="151"/>
      <c r="M603" s="157"/>
      <c r="T603" s="158"/>
      <c r="AT603" s="153" t="s">
        <v>304</v>
      </c>
      <c r="AU603" s="153" t="s">
        <v>85</v>
      </c>
      <c r="AV603" s="12" t="s">
        <v>85</v>
      </c>
      <c r="AW603" s="12" t="s">
        <v>32</v>
      </c>
      <c r="AX603" s="12" t="s">
        <v>76</v>
      </c>
      <c r="AY603" s="153" t="s">
        <v>296</v>
      </c>
    </row>
    <row r="604" spans="2:65" s="12" customFormat="1">
      <c r="B604" s="151"/>
      <c r="D604" s="152" t="s">
        <v>304</v>
      </c>
      <c r="E604" s="153" t="s">
        <v>1</v>
      </c>
      <c r="F604" s="154" t="s">
        <v>762</v>
      </c>
      <c r="H604" s="155">
        <v>1</v>
      </c>
      <c r="I604" s="156"/>
      <c r="L604" s="151"/>
      <c r="M604" s="157"/>
      <c r="T604" s="158"/>
      <c r="AT604" s="153" t="s">
        <v>304</v>
      </c>
      <c r="AU604" s="153" t="s">
        <v>85</v>
      </c>
      <c r="AV604" s="12" t="s">
        <v>85</v>
      </c>
      <c r="AW604" s="12" t="s">
        <v>32</v>
      </c>
      <c r="AX604" s="12" t="s">
        <v>76</v>
      </c>
      <c r="AY604" s="153" t="s">
        <v>296</v>
      </c>
    </row>
    <row r="605" spans="2:65" s="12" customFormat="1">
      <c r="B605" s="151"/>
      <c r="D605" s="152" t="s">
        <v>304</v>
      </c>
      <c r="E605" s="153" t="s">
        <v>1</v>
      </c>
      <c r="F605" s="154" t="s">
        <v>769</v>
      </c>
      <c r="H605" s="155">
        <v>2</v>
      </c>
      <c r="I605" s="156"/>
      <c r="L605" s="151"/>
      <c r="M605" s="157"/>
      <c r="T605" s="158"/>
      <c r="AT605" s="153" t="s">
        <v>304</v>
      </c>
      <c r="AU605" s="153" t="s">
        <v>85</v>
      </c>
      <c r="AV605" s="12" t="s">
        <v>85</v>
      </c>
      <c r="AW605" s="12" t="s">
        <v>32</v>
      </c>
      <c r="AX605" s="12" t="s">
        <v>76</v>
      </c>
      <c r="AY605" s="153" t="s">
        <v>296</v>
      </c>
    </row>
    <row r="606" spans="2:65" s="13" customFormat="1">
      <c r="B606" s="159"/>
      <c r="D606" s="152" t="s">
        <v>304</v>
      </c>
      <c r="E606" s="160" t="s">
        <v>1</v>
      </c>
      <c r="F606" s="161" t="s">
        <v>306</v>
      </c>
      <c r="H606" s="162">
        <v>6</v>
      </c>
      <c r="I606" s="163"/>
      <c r="L606" s="159"/>
      <c r="M606" s="164"/>
      <c r="T606" s="165"/>
      <c r="AT606" s="160" t="s">
        <v>304</v>
      </c>
      <c r="AU606" s="160" t="s">
        <v>85</v>
      </c>
      <c r="AV606" s="13" t="s">
        <v>94</v>
      </c>
      <c r="AW606" s="13" t="s">
        <v>32</v>
      </c>
      <c r="AX606" s="13" t="s">
        <v>76</v>
      </c>
      <c r="AY606" s="160" t="s">
        <v>296</v>
      </c>
    </row>
    <row r="607" spans="2:65" s="14" customFormat="1">
      <c r="B607" s="166"/>
      <c r="D607" s="152" t="s">
        <v>304</v>
      </c>
      <c r="E607" s="167" t="s">
        <v>1</v>
      </c>
      <c r="F607" s="168" t="s">
        <v>308</v>
      </c>
      <c r="H607" s="169">
        <v>6</v>
      </c>
      <c r="I607" s="170"/>
      <c r="L607" s="166"/>
      <c r="M607" s="171"/>
      <c r="T607" s="172"/>
      <c r="AT607" s="167" t="s">
        <v>304</v>
      </c>
      <c r="AU607" s="167" t="s">
        <v>85</v>
      </c>
      <c r="AV607" s="14" t="s">
        <v>107</v>
      </c>
      <c r="AW607" s="14" t="s">
        <v>32</v>
      </c>
      <c r="AX607" s="14" t="s">
        <v>83</v>
      </c>
      <c r="AY607" s="167" t="s">
        <v>296</v>
      </c>
    </row>
    <row r="608" spans="2:65" s="1" customFormat="1" ht="21.75" customHeight="1">
      <c r="B608" s="32"/>
      <c r="C608" s="138" t="s">
        <v>770</v>
      </c>
      <c r="D608" s="138" t="s">
        <v>298</v>
      </c>
      <c r="E608" s="139" t="s">
        <v>771</v>
      </c>
      <c r="F608" s="140" t="s">
        <v>772</v>
      </c>
      <c r="G608" s="141" t="s">
        <v>376</v>
      </c>
      <c r="H608" s="142">
        <v>1</v>
      </c>
      <c r="I608" s="143"/>
      <c r="J608" s="144">
        <f>ROUND(I608*H608,2)</f>
        <v>0</v>
      </c>
      <c r="K608" s="140" t="s">
        <v>302</v>
      </c>
      <c r="L608" s="32"/>
      <c r="M608" s="145" t="s">
        <v>1</v>
      </c>
      <c r="N608" s="146" t="s">
        <v>41</v>
      </c>
      <c r="P608" s="147">
        <f>O608*H608</f>
        <v>0</v>
      </c>
      <c r="Q608" s="147">
        <v>3.1320000000000001E-2</v>
      </c>
      <c r="R608" s="147">
        <f>Q608*H608</f>
        <v>3.1320000000000001E-2</v>
      </c>
      <c r="S608" s="147">
        <v>0</v>
      </c>
      <c r="T608" s="148">
        <f>S608*H608</f>
        <v>0</v>
      </c>
      <c r="AR608" s="149" t="s">
        <v>107</v>
      </c>
      <c r="AT608" s="149" t="s">
        <v>298</v>
      </c>
      <c r="AU608" s="149" t="s">
        <v>85</v>
      </c>
      <c r="AY608" s="17" t="s">
        <v>296</v>
      </c>
      <c r="BE608" s="150">
        <f>IF(N608="základní",J608,0)</f>
        <v>0</v>
      </c>
      <c r="BF608" s="150">
        <f>IF(N608="snížená",J608,0)</f>
        <v>0</v>
      </c>
      <c r="BG608" s="150">
        <f>IF(N608="zákl. přenesená",J608,0)</f>
        <v>0</v>
      </c>
      <c r="BH608" s="150">
        <f>IF(N608="sníž. přenesená",J608,0)</f>
        <v>0</v>
      </c>
      <c r="BI608" s="150">
        <f>IF(N608="nulová",J608,0)</f>
        <v>0</v>
      </c>
      <c r="BJ608" s="17" t="s">
        <v>83</v>
      </c>
      <c r="BK608" s="150">
        <f>ROUND(I608*H608,2)</f>
        <v>0</v>
      </c>
      <c r="BL608" s="17" t="s">
        <v>107</v>
      </c>
      <c r="BM608" s="149" t="s">
        <v>773</v>
      </c>
    </row>
    <row r="609" spans="2:65" s="12" customFormat="1">
      <c r="B609" s="151"/>
      <c r="D609" s="152" t="s">
        <v>304</v>
      </c>
      <c r="E609" s="153" t="s">
        <v>1</v>
      </c>
      <c r="F609" s="154" t="s">
        <v>774</v>
      </c>
      <c r="H609" s="155">
        <v>1</v>
      </c>
      <c r="I609" s="156"/>
      <c r="L609" s="151"/>
      <c r="M609" s="157"/>
      <c r="T609" s="158"/>
      <c r="AT609" s="153" t="s">
        <v>304</v>
      </c>
      <c r="AU609" s="153" t="s">
        <v>85</v>
      </c>
      <c r="AV609" s="12" t="s">
        <v>85</v>
      </c>
      <c r="AW609" s="12" t="s">
        <v>32</v>
      </c>
      <c r="AX609" s="12" t="s">
        <v>76</v>
      </c>
      <c r="AY609" s="153" t="s">
        <v>296</v>
      </c>
    </row>
    <row r="610" spans="2:65" s="13" customFormat="1">
      <c r="B610" s="159"/>
      <c r="D610" s="152" t="s">
        <v>304</v>
      </c>
      <c r="E610" s="160" t="s">
        <v>1</v>
      </c>
      <c r="F610" s="161" t="s">
        <v>306</v>
      </c>
      <c r="H610" s="162">
        <v>1</v>
      </c>
      <c r="I610" s="163"/>
      <c r="L610" s="159"/>
      <c r="M610" s="164"/>
      <c r="T610" s="165"/>
      <c r="AT610" s="160" t="s">
        <v>304</v>
      </c>
      <c r="AU610" s="160" t="s">
        <v>85</v>
      </c>
      <c r="AV610" s="13" t="s">
        <v>94</v>
      </c>
      <c r="AW610" s="13" t="s">
        <v>32</v>
      </c>
      <c r="AX610" s="13" t="s">
        <v>76</v>
      </c>
      <c r="AY610" s="160" t="s">
        <v>296</v>
      </c>
    </row>
    <row r="611" spans="2:65" s="14" customFormat="1">
      <c r="B611" s="166"/>
      <c r="D611" s="152" t="s">
        <v>304</v>
      </c>
      <c r="E611" s="167" t="s">
        <v>1</v>
      </c>
      <c r="F611" s="168" t="s">
        <v>308</v>
      </c>
      <c r="H611" s="169">
        <v>1</v>
      </c>
      <c r="I611" s="170"/>
      <c r="L611" s="166"/>
      <c r="M611" s="171"/>
      <c r="T611" s="172"/>
      <c r="AT611" s="167" t="s">
        <v>304</v>
      </c>
      <c r="AU611" s="167" t="s">
        <v>85</v>
      </c>
      <c r="AV611" s="14" t="s">
        <v>107</v>
      </c>
      <c r="AW611" s="14" t="s">
        <v>32</v>
      </c>
      <c r="AX611" s="14" t="s">
        <v>83</v>
      </c>
      <c r="AY611" s="167" t="s">
        <v>296</v>
      </c>
    </row>
    <row r="612" spans="2:65" s="1" customFormat="1" ht="21.75" customHeight="1">
      <c r="B612" s="32"/>
      <c r="C612" s="138" t="s">
        <v>775</v>
      </c>
      <c r="D612" s="138" t="s">
        <v>298</v>
      </c>
      <c r="E612" s="139" t="s">
        <v>776</v>
      </c>
      <c r="F612" s="140" t="s">
        <v>777</v>
      </c>
      <c r="G612" s="141" t="s">
        <v>376</v>
      </c>
      <c r="H612" s="142">
        <v>10</v>
      </c>
      <c r="I612" s="143"/>
      <c r="J612" s="144">
        <f>ROUND(I612*H612,2)</f>
        <v>0</v>
      </c>
      <c r="K612" s="140" t="s">
        <v>302</v>
      </c>
      <c r="L612" s="32"/>
      <c r="M612" s="145" t="s">
        <v>1</v>
      </c>
      <c r="N612" s="146" t="s">
        <v>41</v>
      </c>
      <c r="P612" s="147">
        <f>O612*H612</f>
        <v>0</v>
      </c>
      <c r="Q612" s="147">
        <v>4.0550000000000003E-2</v>
      </c>
      <c r="R612" s="147">
        <f>Q612*H612</f>
        <v>0.40550000000000003</v>
      </c>
      <c r="S612" s="147">
        <v>0</v>
      </c>
      <c r="T612" s="148">
        <f>S612*H612</f>
        <v>0</v>
      </c>
      <c r="AR612" s="149" t="s">
        <v>107</v>
      </c>
      <c r="AT612" s="149" t="s">
        <v>298</v>
      </c>
      <c r="AU612" s="149" t="s">
        <v>85</v>
      </c>
      <c r="AY612" s="17" t="s">
        <v>296</v>
      </c>
      <c r="BE612" s="150">
        <f>IF(N612="základní",J612,0)</f>
        <v>0</v>
      </c>
      <c r="BF612" s="150">
        <f>IF(N612="snížená",J612,0)</f>
        <v>0</v>
      </c>
      <c r="BG612" s="150">
        <f>IF(N612="zákl. přenesená",J612,0)</f>
        <v>0</v>
      </c>
      <c r="BH612" s="150">
        <f>IF(N612="sníž. přenesená",J612,0)</f>
        <v>0</v>
      </c>
      <c r="BI612" s="150">
        <f>IF(N612="nulová",J612,0)</f>
        <v>0</v>
      </c>
      <c r="BJ612" s="17" t="s">
        <v>83</v>
      </c>
      <c r="BK612" s="150">
        <f>ROUND(I612*H612,2)</f>
        <v>0</v>
      </c>
      <c r="BL612" s="17" t="s">
        <v>107</v>
      </c>
      <c r="BM612" s="149" t="s">
        <v>778</v>
      </c>
    </row>
    <row r="613" spans="2:65" s="12" customFormat="1">
      <c r="B613" s="151"/>
      <c r="D613" s="152" t="s">
        <v>304</v>
      </c>
      <c r="E613" s="153" t="s">
        <v>1</v>
      </c>
      <c r="F613" s="154" t="s">
        <v>755</v>
      </c>
      <c r="H613" s="155">
        <v>1</v>
      </c>
      <c r="I613" s="156"/>
      <c r="L613" s="151"/>
      <c r="M613" s="157"/>
      <c r="T613" s="158"/>
      <c r="AT613" s="153" t="s">
        <v>304</v>
      </c>
      <c r="AU613" s="153" t="s">
        <v>85</v>
      </c>
      <c r="AV613" s="12" t="s">
        <v>85</v>
      </c>
      <c r="AW613" s="12" t="s">
        <v>32</v>
      </c>
      <c r="AX613" s="12" t="s">
        <v>76</v>
      </c>
      <c r="AY613" s="153" t="s">
        <v>296</v>
      </c>
    </row>
    <row r="614" spans="2:65" s="12" customFormat="1">
      <c r="B614" s="151"/>
      <c r="D614" s="152" t="s">
        <v>304</v>
      </c>
      <c r="E614" s="153" t="s">
        <v>1</v>
      </c>
      <c r="F614" s="154" t="s">
        <v>779</v>
      </c>
      <c r="H614" s="155">
        <v>6</v>
      </c>
      <c r="I614" s="156"/>
      <c r="L614" s="151"/>
      <c r="M614" s="157"/>
      <c r="T614" s="158"/>
      <c r="AT614" s="153" t="s">
        <v>304</v>
      </c>
      <c r="AU614" s="153" t="s">
        <v>85</v>
      </c>
      <c r="AV614" s="12" t="s">
        <v>85</v>
      </c>
      <c r="AW614" s="12" t="s">
        <v>32</v>
      </c>
      <c r="AX614" s="12" t="s">
        <v>76</v>
      </c>
      <c r="AY614" s="153" t="s">
        <v>296</v>
      </c>
    </row>
    <row r="615" spans="2:65" s="12" customFormat="1">
      <c r="B615" s="151"/>
      <c r="D615" s="152" t="s">
        <v>304</v>
      </c>
      <c r="E615" s="153" t="s">
        <v>1</v>
      </c>
      <c r="F615" s="154" t="s">
        <v>780</v>
      </c>
      <c r="H615" s="155">
        <v>3</v>
      </c>
      <c r="I615" s="156"/>
      <c r="L615" s="151"/>
      <c r="M615" s="157"/>
      <c r="T615" s="158"/>
      <c r="AT615" s="153" t="s">
        <v>304</v>
      </c>
      <c r="AU615" s="153" t="s">
        <v>85</v>
      </c>
      <c r="AV615" s="12" t="s">
        <v>85</v>
      </c>
      <c r="AW615" s="12" t="s">
        <v>32</v>
      </c>
      <c r="AX615" s="12" t="s">
        <v>76</v>
      </c>
      <c r="AY615" s="153" t="s">
        <v>296</v>
      </c>
    </row>
    <row r="616" spans="2:65" s="13" customFormat="1">
      <c r="B616" s="159"/>
      <c r="D616" s="152" t="s">
        <v>304</v>
      </c>
      <c r="E616" s="160" t="s">
        <v>1</v>
      </c>
      <c r="F616" s="161" t="s">
        <v>306</v>
      </c>
      <c r="H616" s="162">
        <v>10</v>
      </c>
      <c r="I616" s="163"/>
      <c r="L616" s="159"/>
      <c r="M616" s="164"/>
      <c r="T616" s="165"/>
      <c r="AT616" s="160" t="s">
        <v>304</v>
      </c>
      <c r="AU616" s="160" t="s">
        <v>85</v>
      </c>
      <c r="AV616" s="13" t="s">
        <v>94</v>
      </c>
      <c r="AW616" s="13" t="s">
        <v>32</v>
      </c>
      <c r="AX616" s="13" t="s">
        <v>76</v>
      </c>
      <c r="AY616" s="160" t="s">
        <v>296</v>
      </c>
    </row>
    <row r="617" spans="2:65" s="14" customFormat="1">
      <c r="B617" s="166"/>
      <c r="D617" s="152" t="s">
        <v>304</v>
      </c>
      <c r="E617" s="167" t="s">
        <v>1</v>
      </c>
      <c r="F617" s="168" t="s">
        <v>308</v>
      </c>
      <c r="H617" s="169">
        <v>10</v>
      </c>
      <c r="I617" s="170"/>
      <c r="L617" s="166"/>
      <c r="M617" s="171"/>
      <c r="T617" s="172"/>
      <c r="AT617" s="167" t="s">
        <v>304</v>
      </c>
      <c r="AU617" s="167" t="s">
        <v>85</v>
      </c>
      <c r="AV617" s="14" t="s">
        <v>107</v>
      </c>
      <c r="AW617" s="14" t="s">
        <v>32</v>
      </c>
      <c r="AX617" s="14" t="s">
        <v>83</v>
      </c>
      <c r="AY617" s="167" t="s">
        <v>296</v>
      </c>
    </row>
    <row r="618" spans="2:65" s="1" customFormat="1" ht="21.75" customHeight="1">
      <c r="B618" s="32"/>
      <c r="C618" s="138" t="s">
        <v>781</v>
      </c>
      <c r="D618" s="138" t="s">
        <v>298</v>
      </c>
      <c r="E618" s="139" t="s">
        <v>782</v>
      </c>
      <c r="F618" s="140" t="s">
        <v>783</v>
      </c>
      <c r="G618" s="141" t="s">
        <v>376</v>
      </c>
      <c r="H618" s="142">
        <v>2</v>
      </c>
      <c r="I618" s="143"/>
      <c r="J618" s="144">
        <f>ROUND(I618*H618,2)</f>
        <v>0</v>
      </c>
      <c r="K618" s="140" t="s">
        <v>302</v>
      </c>
      <c r="L618" s="32"/>
      <c r="M618" s="145" t="s">
        <v>1</v>
      </c>
      <c r="N618" s="146" t="s">
        <v>41</v>
      </c>
      <c r="P618" s="147">
        <f>O618*H618</f>
        <v>0</v>
      </c>
      <c r="Q618" s="147">
        <v>4.555E-2</v>
      </c>
      <c r="R618" s="147">
        <f>Q618*H618</f>
        <v>9.11E-2</v>
      </c>
      <c r="S618" s="147">
        <v>0</v>
      </c>
      <c r="T618" s="148">
        <f>S618*H618</f>
        <v>0</v>
      </c>
      <c r="AR618" s="149" t="s">
        <v>107</v>
      </c>
      <c r="AT618" s="149" t="s">
        <v>298</v>
      </c>
      <c r="AU618" s="149" t="s">
        <v>85</v>
      </c>
      <c r="AY618" s="17" t="s">
        <v>296</v>
      </c>
      <c r="BE618" s="150">
        <f>IF(N618="základní",J618,0)</f>
        <v>0</v>
      </c>
      <c r="BF618" s="150">
        <f>IF(N618="snížená",J618,0)</f>
        <v>0</v>
      </c>
      <c r="BG618" s="150">
        <f>IF(N618="zákl. přenesená",J618,0)</f>
        <v>0</v>
      </c>
      <c r="BH618" s="150">
        <f>IF(N618="sníž. přenesená",J618,0)</f>
        <v>0</v>
      </c>
      <c r="BI618" s="150">
        <f>IF(N618="nulová",J618,0)</f>
        <v>0</v>
      </c>
      <c r="BJ618" s="17" t="s">
        <v>83</v>
      </c>
      <c r="BK618" s="150">
        <f>ROUND(I618*H618,2)</f>
        <v>0</v>
      </c>
      <c r="BL618" s="17" t="s">
        <v>107</v>
      </c>
      <c r="BM618" s="149" t="s">
        <v>784</v>
      </c>
    </row>
    <row r="619" spans="2:65" s="12" customFormat="1">
      <c r="B619" s="151"/>
      <c r="D619" s="152" t="s">
        <v>304</v>
      </c>
      <c r="E619" s="153" t="s">
        <v>1</v>
      </c>
      <c r="F619" s="154" t="s">
        <v>769</v>
      </c>
      <c r="H619" s="155">
        <v>2</v>
      </c>
      <c r="I619" s="156"/>
      <c r="L619" s="151"/>
      <c r="M619" s="157"/>
      <c r="T619" s="158"/>
      <c r="AT619" s="153" t="s">
        <v>304</v>
      </c>
      <c r="AU619" s="153" t="s">
        <v>85</v>
      </c>
      <c r="AV619" s="12" t="s">
        <v>85</v>
      </c>
      <c r="AW619" s="12" t="s">
        <v>32</v>
      </c>
      <c r="AX619" s="12" t="s">
        <v>76</v>
      </c>
      <c r="AY619" s="153" t="s">
        <v>296</v>
      </c>
    </row>
    <row r="620" spans="2:65" s="13" customFormat="1">
      <c r="B620" s="159"/>
      <c r="D620" s="152" t="s">
        <v>304</v>
      </c>
      <c r="E620" s="160" t="s">
        <v>1</v>
      </c>
      <c r="F620" s="161" t="s">
        <v>306</v>
      </c>
      <c r="H620" s="162">
        <v>2</v>
      </c>
      <c r="I620" s="163"/>
      <c r="L620" s="159"/>
      <c r="M620" s="164"/>
      <c r="T620" s="165"/>
      <c r="AT620" s="160" t="s">
        <v>304</v>
      </c>
      <c r="AU620" s="160" t="s">
        <v>85</v>
      </c>
      <c r="AV620" s="13" t="s">
        <v>94</v>
      </c>
      <c r="AW620" s="13" t="s">
        <v>32</v>
      </c>
      <c r="AX620" s="13" t="s">
        <v>76</v>
      </c>
      <c r="AY620" s="160" t="s">
        <v>296</v>
      </c>
    </row>
    <row r="621" spans="2:65" s="14" customFormat="1">
      <c r="B621" s="166"/>
      <c r="D621" s="152" t="s">
        <v>304</v>
      </c>
      <c r="E621" s="167" t="s">
        <v>1</v>
      </c>
      <c r="F621" s="168" t="s">
        <v>308</v>
      </c>
      <c r="H621" s="169">
        <v>2</v>
      </c>
      <c r="I621" s="170"/>
      <c r="L621" s="166"/>
      <c r="M621" s="171"/>
      <c r="T621" s="172"/>
      <c r="AT621" s="167" t="s">
        <v>304</v>
      </c>
      <c r="AU621" s="167" t="s">
        <v>85</v>
      </c>
      <c r="AV621" s="14" t="s">
        <v>107</v>
      </c>
      <c r="AW621" s="14" t="s">
        <v>32</v>
      </c>
      <c r="AX621" s="14" t="s">
        <v>83</v>
      </c>
      <c r="AY621" s="167" t="s">
        <v>296</v>
      </c>
    </row>
    <row r="622" spans="2:65" s="1" customFormat="1" ht="21.75" customHeight="1">
      <c r="B622" s="32"/>
      <c r="C622" s="138" t="s">
        <v>785</v>
      </c>
      <c r="D622" s="138" t="s">
        <v>298</v>
      </c>
      <c r="E622" s="139" t="s">
        <v>786</v>
      </c>
      <c r="F622" s="140" t="s">
        <v>787</v>
      </c>
      <c r="G622" s="141" t="s">
        <v>376</v>
      </c>
      <c r="H622" s="142">
        <v>12</v>
      </c>
      <c r="I622" s="143"/>
      <c r="J622" s="144">
        <f>ROUND(I622*H622,2)</f>
        <v>0</v>
      </c>
      <c r="K622" s="140" t="s">
        <v>302</v>
      </c>
      <c r="L622" s="32"/>
      <c r="M622" s="145" t="s">
        <v>1</v>
      </c>
      <c r="N622" s="146" t="s">
        <v>41</v>
      </c>
      <c r="P622" s="147">
        <f>O622*H622</f>
        <v>0</v>
      </c>
      <c r="Q622" s="147">
        <v>5.4550000000000001E-2</v>
      </c>
      <c r="R622" s="147">
        <f>Q622*H622</f>
        <v>0.65460000000000007</v>
      </c>
      <c r="S622" s="147">
        <v>0</v>
      </c>
      <c r="T622" s="148">
        <f>S622*H622</f>
        <v>0</v>
      </c>
      <c r="AR622" s="149" t="s">
        <v>107</v>
      </c>
      <c r="AT622" s="149" t="s">
        <v>298</v>
      </c>
      <c r="AU622" s="149" t="s">
        <v>85</v>
      </c>
      <c r="AY622" s="17" t="s">
        <v>296</v>
      </c>
      <c r="BE622" s="150">
        <f>IF(N622="základní",J622,0)</f>
        <v>0</v>
      </c>
      <c r="BF622" s="150">
        <f>IF(N622="snížená",J622,0)</f>
        <v>0</v>
      </c>
      <c r="BG622" s="150">
        <f>IF(N622="zákl. přenesená",J622,0)</f>
        <v>0</v>
      </c>
      <c r="BH622" s="150">
        <f>IF(N622="sníž. přenesená",J622,0)</f>
        <v>0</v>
      </c>
      <c r="BI622" s="150">
        <f>IF(N622="nulová",J622,0)</f>
        <v>0</v>
      </c>
      <c r="BJ622" s="17" t="s">
        <v>83</v>
      </c>
      <c r="BK622" s="150">
        <f>ROUND(I622*H622,2)</f>
        <v>0</v>
      </c>
      <c r="BL622" s="17" t="s">
        <v>107</v>
      </c>
      <c r="BM622" s="149" t="s">
        <v>788</v>
      </c>
    </row>
    <row r="623" spans="2:65" s="12" customFormat="1">
      <c r="B623" s="151"/>
      <c r="D623" s="152" t="s">
        <v>304</v>
      </c>
      <c r="E623" s="153" t="s">
        <v>1</v>
      </c>
      <c r="F623" s="154" t="s">
        <v>789</v>
      </c>
      <c r="H623" s="155">
        <v>2</v>
      </c>
      <c r="I623" s="156"/>
      <c r="L623" s="151"/>
      <c r="M623" s="157"/>
      <c r="T623" s="158"/>
      <c r="AT623" s="153" t="s">
        <v>304</v>
      </c>
      <c r="AU623" s="153" t="s">
        <v>85</v>
      </c>
      <c r="AV623" s="12" t="s">
        <v>85</v>
      </c>
      <c r="AW623" s="12" t="s">
        <v>32</v>
      </c>
      <c r="AX623" s="12" t="s">
        <v>76</v>
      </c>
      <c r="AY623" s="153" t="s">
        <v>296</v>
      </c>
    </row>
    <row r="624" spans="2:65" s="12" customFormat="1">
      <c r="B624" s="151"/>
      <c r="D624" s="152" t="s">
        <v>304</v>
      </c>
      <c r="E624" s="153" t="s">
        <v>1</v>
      </c>
      <c r="F624" s="154" t="s">
        <v>790</v>
      </c>
      <c r="H624" s="155">
        <v>4</v>
      </c>
      <c r="I624" s="156"/>
      <c r="L624" s="151"/>
      <c r="M624" s="157"/>
      <c r="T624" s="158"/>
      <c r="AT624" s="153" t="s">
        <v>304</v>
      </c>
      <c r="AU624" s="153" t="s">
        <v>85</v>
      </c>
      <c r="AV624" s="12" t="s">
        <v>85</v>
      </c>
      <c r="AW624" s="12" t="s">
        <v>32</v>
      </c>
      <c r="AX624" s="12" t="s">
        <v>76</v>
      </c>
      <c r="AY624" s="153" t="s">
        <v>296</v>
      </c>
    </row>
    <row r="625" spans="2:65" s="12" customFormat="1">
      <c r="B625" s="151"/>
      <c r="D625" s="152" t="s">
        <v>304</v>
      </c>
      <c r="E625" s="153" t="s">
        <v>1</v>
      </c>
      <c r="F625" s="154" t="s">
        <v>791</v>
      </c>
      <c r="H625" s="155">
        <v>6</v>
      </c>
      <c r="I625" s="156"/>
      <c r="L625" s="151"/>
      <c r="M625" s="157"/>
      <c r="T625" s="158"/>
      <c r="AT625" s="153" t="s">
        <v>304</v>
      </c>
      <c r="AU625" s="153" t="s">
        <v>85</v>
      </c>
      <c r="AV625" s="12" t="s">
        <v>85</v>
      </c>
      <c r="AW625" s="12" t="s">
        <v>32</v>
      </c>
      <c r="AX625" s="12" t="s">
        <v>76</v>
      </c>
      <c r="AY625" s="153" t="s">
        <v>296</v>
      </c>
    </row>
    <row r="626" spans="2:65" s="13" customFormat="1">
      <c r="B626" s="159"/>
      <c r="D626" s="152" t="s">
        <v>304</v>
      </c>
      <c r="E626" s="160" t="s">
        <v>1</v>
      </c>
      <c r="F626" s="161" t="s">
        <v>306</v>
      </c>
      <c r="H626" s="162">
        <v>12</v>
      </c>
      <c r="I626" s="163"/>
      <c r="L626" s="159"/>
      <c r="M626" s="164"/>
      <c r="T626" s="165"/>
      <c r="AT626" s="160" t="s">
        <v>304</v>
      </c>
      <c r="AU626" s="160" t="s">
        <v>85</v>
      </c>
      <c r="AV626" s="13" t="s">
        <v>94</v>
      </c>
      <c r="AW626" s="13" t="s">
        <v>32</v>
      </c>
      <c r="AX626" s="13" t="s">
        <v>76</v>
      </c>
      <c r="AY626" s="160" t="s">
        <v>296</v>
      </c>
    </row>
    <row r="627" spans="2:65" s="14" customFormat="1">
      <c r="B627" s="166"/>
      <c r="D627" s="152" t="s">
        <v>304</v>
      </c>
      <c r="E627" s="167" t="s">
        <v>1</v>
      </c>
      <c r="F627" s="168" t="s">
        <v>308</v>
      </c>
      <c r="H627" s="169">
        <v>12</v>
      </c>
      <c r="I627" s="170"/>
      <c r="L627" s="166"/>
      <c r="M627" s="171"/>
      <c r="T627" s="172"/>
      <c r="AT627" s="167" t="s">
        <v>304</v>
      </c>
      <c r="AU627" s="167" t="s">
        <v>85</v>
      </c>
      <c r="AV627" s="14" t="s">
        <v>107</v>
      </c>
      <c r="AW627" s="14" t="s">
        <v>32</v>
      </c>
      <c r="AX627" s="14" t="s">
        <v>83</v>
      </c>
      <c r="AY627" s="167" t="s">
        <v>296</v>
      </c>
    </row>
    <row r="628" spans="2:65" s="1" customFormat="1" ht="21.75" customHeight="1">
      <c r="B628" s="32"/>
      <c r="C628" s="138" t="s">
        <v>792</v>
      </c>
      <c r="D628" s="138" t="s">
        <v>298</v>
      </c>
      <c r="E628" s="139" t="s">
        <v>793</v>
      </c>
      <c r="F628" s="140" t="s">
        <v>794</v>
      </c>
      <c r="G628" s="141" t="s">
        <v>376</v>
      </c>
      <c r="H628" s="142">
        <v>2</v>
      </c>
      <c r="I628" s="143"/>
      <c r="J628" s="144">
        <f>ROUND(I628*H628,2)</f>
        <v>0</v>
      </c>
      <c r="K628" s="140" t="s">
        <v>302</v>
      </c>
      <c r="L628" s="32"/>
      <c r="M628" s="145" t="s">
        <v>1</v>
      </c>
      <c r="N628" s="146" t="s">
        <v>41</v>
      </c>
      <c r="P628" s="147">
        <f>O628*H628</f>
        <v>0</v>
      </c>
      <c r="Q628" s="147">
        <v>8.1850000000000006E-2</v>
      </c>
      <c r="R628" s="147">
        <f>Q628*H628</f>
        <v>0.16370000000000001</v>
      </c>
      <c r="S628" s="147">
        <v>0</v>
      </c>
      <c r="T628" s="148">
        <f>S628*H628</f>
        <v>0</v>
      </c>
      <c r="AR628" s="149" t="s">
        <v>107</v>
      </c>
      <c r="AT628" s="149" t="s">
        <v>298</v>
      </c>
      <c r="AU628" s="149" t="s">
        <v>85</v>
      </c>
      <c r="AY628" s="17" t="s">
        <v>296</v>
      </c>
      <c r="BE628" s="150">
        <f>IF(N628="základní",J628,0)</f>
        <v>0</v>
      </c>
      <c r="BF628" s="150">
        <f>IF(N628="snížená",J628,0)</f>
        <v>0</v>
      </c>
      <c r="BG628" s="150">
        <f>IF(N628="zákl. přenesená",J628,0)</f>
        <v>0</v>
      </c>
      <c r="BH628" s="150">
        <f>IF(N628="sníž. přenesená",J628,0)</f>
        <v>0</v>
      </c>
      <c r="BI628" s="150">
        <f>IF(N628="nulová",J628,0)</f>
        <v>0</v>
      </c>
      <c r="BJ628" s="17" t="s">
        <v>83</v>
      </c>
      <c r="BK628" s="150">
        <f>ROUND(I628*H628,2)</f>
        <v>0</v>
      </c>
      <c r="BL628" s="17" t="s">
        <v>107</v>
      </c>
      <c r="BM628" s="149" t="s">
        <v>795</v>
      </c>
    </row>
    <row r="629" spans="2:65" s="12" customFormat="1">
      <c r="B629" s="151"/>
      <c r="D629" s="152" t="s">
        <v>304</v>
      </c>
      <c r="E629" s="153" t="s">
        <v>1</v>
      </c>
      <c r="F629" s="154" t="s">
        <v>796</v>
      </c>
      <c r="H629" s="155">
        <v>2</v>
      </c>
      <c r="I629" s="156"/>
      <c r="L629" s="151"/>
      <c r="M629" s="157"/>
      <c r="T629" s="158"/>
      <c r="AT629" s="153" t="s">
        <v>304</v>
      </c>
      <c r="AU629" s="153" t="s">
        <v>85</v>
      </c>
      <c r="AV629" s="12" t="s">
        <v>85</v>
      </c>
      <c r="AW629" s="12" t="s">
        <v>32</v>
      </c>
      <c r="AX629" s="12" t="s">
        <v>76</v>
      </c>
      <c r="AY629" s="153" t="s">
        <v>296</v>
      </c>
    </row>
    <row r="630" spans="2:65" s="13" customFormat="1">
      <c r="B630" s="159"/>
      <c r="D630" s="152" t="s">
        <v>304</v>
      </c>
      <c r="E630" s="160" t="s">
        <v>1</v>
      </c>
      <c r="F630" s="161" t="s">
        <v>306</v>
      </c>
      <c r="H630" s="162">
        <v>2</v>
      </c>
      <c r="I630" s="163"/>
      <c r="L630" s="159"/>
      <c r="M630" s="164"/>
      <c r="T630" s="165"/>
      <c r="AT630" s="160" t="s">
        <v>304</v>
      </c>
      <c r="AU630" s="160" t="s">
        <v>85</v>
      </c>
      <c r="AV630" s="13" t="s">
        <v>94</v>
      </c>
      <c r="AW630" s="13" t="s">
        <v>32</v>
      </c>
      <c r="AX630" s="13" t="s">
        <v>76</v>
      </c>
      <c r="AY630" s="160" t="s">
        <v>296</v>
      </c>
    </row>
    <row r="631" spans="2:65" s="14" customFormat="1">
      <c r="B631" s="166"/>
      <c r="D631" s="152" t="s">
        <v>304</v>
      </c>
      <c r="E631" s="167" t="s">
        <v>1</v>
      </c>
      <c r="F631" s="168" t="s">
        <v>308</v>
      </c>
      <c r="H631" s="169">
        <v>2</v>
      </c>
      <c r="I631" s="170"/>
      <c r="L631" s="166"/>
      <c r="M631" s="171"/>
      <c r="T631" s="172"/>
      <c r="AT631" s="167" t="s">
        <v>304</v>
      </c>
      <c r="AU631" s="167" t="s">
        <v>85</v>
      </c>
      <c r="AV631" s="14" t="s">
        <v>107</v>
      </c>
      <c r="AW631" s="14" t="s">
        <v>32</v>
      </c>
      <c r="AX631" s="14" t="s">
        <v>83</v>
      </c>
      <c r="AY631" s="167" t="s">
        <v>296</v>
      </c>
    </row>
    <row r="632" spans="2:65" s="1" customFormat="1" ht="16.5" customHeight="1">
      <c r="B632" s="32"/>
      <c r="C632" s="138" t="s">
        <v>797</v>
      </c>
      <c r="D632" s="138" t="s">
        <v>298</v>
      </c>
      <c r="E632" s="139" t="s">
        <v>798</v>
      </c>
      <c r="F632" s="140" t="s">
        <v>799</v>
      </c>
      <c r="G632" s="141" t="s">
        <v>311</v>
      </c>
      <c r="H632" s="142">
        <v>7.4119999999999999</v>
      </c>
      <c r="I632" s="143"/>
      <c r="J632" s="144">
        <f>ROUND(I632*H632,2)</f>
        <v>0</v>
      </c>
      <c r="K632" s="140" t="s">
        <v>302</v>
      </c>
      <c r="L632" s="32"/>
      <c r="M632" s="145" t="s">
        <v>1</v>
      </c>
      <c r="N632" s="146" t="s">
        <v>41</v>
      </c>
      <c r="P632" s="147">
        <f>O632*H632</f>
        <v>0</v>
      </c>
      <c r="Q632" s="147">
        <v>2.5018799999999999</v>
      </c>
      <c r="R632" s="147">
        <f>Q632*H632</f>
        <v>18.54393456</v>
      </c>
      <c r="S632" s="147">
        <v>0</v>
      </c>
      <c r="T632" s="148">
        <f>S632*H632</f>
        <v>0</v>
      </c>
      <c r="AR632" s="149" t="s">
        <v>107</v>
      </c>
      <c r="AT632" s="149" t="s">
        <v>298</v>
      </c>
      <c r="AU632" s="149" t="s">
        <v>85</v>
      </c>
      <c r="AY632" s="17" t="s">
        <v>296</v>
      </c>
      <c r="BE632" s="150">
        <f>IF(N632="základní",J632,0)</f>
        <v>0</v>
      </c>
      <c r="BF632" s="150">
        <f>IF(N632="snížená",J632,0)</f>
        <v>0</v>
      </c>
      <c r="BG632" s="150">
        <f>IF(N632="zákl. přenesená",J632,0)</f>
        <v>0</v>
      </c>
      <c r="BH632" s="150">
        <f>IF(N632="sníž. přenesená",J632,0)</f>
        <v>0</v>
      </c>
      <c r="BI632" s="150">
        <f>IF(N632="nulová",J632,0)</f>
        <v>0</v>
      </c>
      <c r="BJ632" s="17" t="s">
        <v>83</v>
      </c>
      <c r="BK632" s="150">
        <f>ROUND(I632*H632,2)</f>
        <v>0</v>
      </c>
      <c r="BL632" s="17" t="s">
        <v>107</v>
      </c>
      <c r="BM632" s="149" t="s">
        <v>800</v>
      </c>
    </row>
    <row r="633" spans="2:65" s="15" customFormat="1">
      <c r="B633" s="183"/>
      <c r="D633" s="152" t="s">
        <v>304</v>
      </c>
      <c r="E633" s="184" t="s">
        <v>1</v>
      </c>
      <c r="F633" s="185" t="s">
        <v>801</v>
      </c>
      <c r="H633" s="184" t="s">
        <v>1</v>
      </c>
      <c r="I633" s="186"/>
      <c r="L633" s="183"/>
      <c r="M633" s="187"/>
      <c r="T633" s="188"/>
      <c r="AT633" s="184" t="s">
        <v>304</v>
      </c>
      <c r="AU633" s="184" t="s">
        <v>85</v>
      </c>
      <c r="AV633" s="15" t="s">
        <v>83</v>
      </c>
      <c r="AW633" s="15" t="s">
        <v>32</v>
      </c>
      <c r="AX633" s="15" t="s">
        <v>76</v>
      </c>
      <c r="AY633" s="184" t="s">
        <v>296</v>
      </c>
    </row>
    <row r="634" spans="2:65" s="15" customFormat="1">
      <c r="B634" s="183"/>
      <c r="D634" s="152" t="s">
        <v>304</v>
      </c>
      <c r="E634" s="184" t="s">
        <v>1</v>
      </c>
      <c r="F634" s="185" t="s">
        <v>802</v>
      </c>
      <c r="H634" s="184" t="s">
        <v>1</v>
      </c>
      <c r="I634" s="186"/>
      <c r="L634" s="183"/>
      <c r="M634" s="187"/>
      <c r="T634" s="188"/>
      <c r="AT634" s="184" t="s">
        <v>304</v>
      </c>
      <c r="AU634" s="184" t="s">
        <v>85</v>
      </c>
      <c r="AV634" s="15" t="s">
        <v>83</v>
      </c>
      <c r="AW634" s="15" t="s">
        <v>32</v>
      </c>
      <c r="AX634" s="15" t="s">
        <v>76</v>
      </c>
      <c r="AY634" s="184" t="s">
        <v>296</v>
      </c>
    </row>
    <row r="635" spans="2:65" s="12" customFormat="1">
      <c r="B635" s="151"/>
      <c r="D635" s="152" t="s">
        <v>304</v>
      </c>
      <c r="E635" s="153" t="s">
        <v>1</v>
      </c>
      <c r="F635" s="154" t="s">
        <v>803</v>
      </c>
      <c r="H635" s="155">
        <v>0.30099999999999999</v>
      </c>
      <c r="I635" s="156"/>
      <c r="L635" s="151"/>
      <c r="M635" s="157"/>
      <c r="T635" s="158"/>
      <c r="AT635" s="153" t="s">
        <v>304</v>
      </c>
      <c r="AU635" s="153" t="s">
        <v>85</v>
      </c>
      <c r="AV635" s="12" t="s">
        <v>85</v>
      </c>
      <c r="AW635" s="12" t="s">
        <v>32</v>
      </c>
      <c r="AX635" s="12" t="s">
        <v>76</v>
      </c>
      <c r="AY635" s="153" t="s">
        <v>296</v>
      </c>
    </row>
    <row r="636" spans="2:65" s="12" customFormat="1">
      <c r="B636" s="151"/>
      <c r="D636" s="152" t="s">
        <v>304</v>
      </c>
      <c r="E636" s="153" t="s">
        <v>1</v>
      </c>
      <c r="F636" s="154" t="s">
        <v>804</v>
      </c>
      <c r="H636" s="155">
        <v>0.309</v>
      </c>
      <c r="I636" s="156"/>
      <c r="L636" s="151"/>
      <c r="M636" s="157"/>
      <c r="T636" s="158"/>
      <c r="AT636" s="153" t="s">
        <v>304</v>
      </c>
      <c r="AU636" s="153" t="s">
        <v>85</v>
      </c>
      <c r="AV636" s="12" t="s">
        <v>85</v>
      </c>
      <c r="AW636" s="12" t="s">
        <v>32</v>
      </c>
      <c r="AX636" s="12" t="s">
        <v>76</v>
      </c>
      <c r="AY636" s="153" t="s">
        <v>296</v>
      </c>
    </row>
    <row r="637" spans="2:65" s="13" customFormat="1">
      <c r="B637" s="159"/>
      <c r="D637" s="152" t="s">
        <v>304</v>
      </c>
      <c r="E637" s="160" t="s">
        <v>1</v>
      </c>
      <c r="F637" s="161" t="s">
        <v>306</v>
      </c>
      <c r="H637" s="162">
        <v>0.61</v>
      </c>
      <c r="I637" s="163"/>
      <c r="L637" s="159"/>
      <c r="M637" s="164"/>
      <c r="T637" s="165"/>
      <c r="AT637" s="160" t="s">
        <v>304</v>
      </c>
      <c r="AU637" s="160" t="s">
        <v>85</v>
      </c>
      <c r="AV637" s="13" t="s">
        <v>94</v>
      </c>
      <c r="AW637" s="13" t="s">
        <v>32</v>
      </c>
      <c r="AX637" s="13" t="s">
        <v>76</v>
      </c>
      <c r="AY637" s="160" t="s">
        <v>296</v>
      </c>
    </row>
    <row r="638" spans="2:65" s="15" customFormat="1">
      <c r="B638" s="183"/>
      <c r="D638" s="152" t="s">
        <v>304</v>
      </c>
      <c r="E638" s="184" t="s">
        <v>1</v>
      </c>
      <c r="F638" s="185" t="s">
        <v>805</v>
      </c>
      <c r="H638" s="184" t="s">
        <v>1</v>
      </c>
      <c r="I638" s="186"/>
      <c r="L638" s="183"/>
      <c r="M638" s="187"/>
      <c r="T638" s="188"/>
      <c r="AT638" s="184" t="s">
        <v>304</v>
      </c>
      <c r="AU638" s="184" t="s">
        <v>85</v>
      </c>
      <c r="AV638" s="15" t="s">
        <v>83</v>
      </c>
      <c r="AW638" s="15" t="s">
        <v>32</v>
      </c>
      <c r="AX638" s="15" t="s">
        <v>76</v>
      </c>
      <c r="AY638" s="184" t="s">
        <v>296</v>
      </c>
    </row>
    <row r="639" spans="2:65" s="12" customFormat="1">
      <c r="B639" s="151"/>
      <c r="D639" s="152" t="s">
        <v>304</v>
      </c>
      <c r="E639" s="153" t="s">
        <v>1</v>
      </c>
      <c r="F639" s="154" t="s">
        <v>806</v>
      </c>
      <c r="H639" s="155">
        <v>0.3</v>
      </c>
      <c r="I639" s="156"/>
      <c r="L639" s="151"/>
      <c r="M639" s="157"/>
      <c r="T639" s="158"/>
      <c r="AT639" s="153" t="s">
        <v>304</v>
      </c>
      <c r="AU639" s="153" t="s">
        <v>85</v>
      </c>
      <c r="AV639" s="12" t="s">
        <v>85</v>
      </c>
      <c r="AW639" s="12" t="s">
        <v>32</v>
      </c>
      <c r="AX639" s="12" t="s">
        <v>76</v>
      </c>
      <c r="AY639" s="153" t="s">
        <v>296</v>
      </c>
    </row>
    <row r="640" spans="2:65" s="12" customFormat="1">
      <c r="B640" s="151"/>
      <c r="D640" s="152" t="s">
        <v>304</v>
      </c>
      <c r="E640" s="153" t="s">
        <v>1</v>
      </c>
      <c r="F640" s="154" t="s">
        <v>807</v>
      </c>
      <c r="H640" s="155">
        <v>0.32</v>
      </c>
      <c r="I640" s="156"/>
      <c r="L640" s="151"/>
      <c r="M640" s="157"/>
      <c r="T640" s="158"/>
      <c r="AT640" s="153" t="s">
        <v>304</v>
      </c>
      <c r="AU640" s="153" t="s">
        <v>85</v>
      </c>
      <c r="AV640" s="12" t="s">
        <v>85</v>
      </c>
      <c r="AW640" s="12" t="s">
        <v>32</v>
      </c>
      <c r="AX640" s="12" t="s">
        <v>76</v>
      </c>
      <c r="AY640" s="153" t="s">
        <v>296</v>
      </c>
    </row>
    <row r="641" spans="2:51" s="13" customFormat="1">
      <c r="B641" s="159"/>
      <c r="D641" s="152" t="s">
        <v>304</v>
      </c>
      <c r="E641" s="160" t="s">
        <v>1</v>
      </c>
      <c r="F641" s="161" t="s">
        <v>306</v>
      </c>
      <c r="H641" s="162">
        <v>0.62</v>
      </c>
      <c r="I641" s="163"/>
      <c r="L641" s="159"/>
      <c r="M641" s="164"/>
      <c r="T641" s="165"/>
      <c r="AT641" s="160" t="s">
        <v>304</v>
      </c>
      <c r="AU641" s="160" t="s">
        <v>85</v>
      </c>
      <c r="AV641" s="13" t="s">
        <v>94</v>
      </c>
      <c r="AW641" s="13" t="s">
        <v>32</v>
      </c>
      <c r="AX641" s="13" t="s">
        <v>76</v>
      </c>
      <c r="AY641" s="160" t="s">
        <v>296</v>
      </c>
    </row>
    <row r="642" spans="2:51" s="15" customFormat="1">
      <c r="B642" s="183"/>
      <c r="D642" s="152" t="s">
        <v>304</v>
      </c>
      <c r="E642" s="184" t="s">
        <v>1</v>
      </c>
      <c r="F642" s="185" t="s">
        <v>808</v>
      </c>
      <c r="H642" s="184" t="s">
        <v>1</v>
      </c>
      <c r="I642" s="186"/>
      <c r="L642" s="183"/>
      <c r="M642" s="187"/>
      <c r="T642" s="188"/>
      <c r="AT642" s="184" t="s">
        <v>304</v>
      </c>
      <c r="AU642" s="184" t="s">
        <v>85</v>
      </c>
      <c r="AV642" s="15" t="s">
        <v>83</v>
      </c>
      <c r="AW642" s="15" t="s">
        <v>32</v>
      </c>
      <c r="AX642" s="15" t="s">
        <v>76</v>
      </c>
      <c r="AY642" s="184" t="s">
        <v>296</v>
      </c>
    </row>
    <row r="643" spans="2:51" s="12" customFormat="1">
      <c r="B643" s="151"/>
      <c r="D643" s="152" t="s">
        <v>304</v>
      </c>
      <c r="E643" s="153" t="s">
        <v>1</v>
      </c>
      <c r="F643" s="154" t="s">
        <v>809</v>
      </c>
      <c r="H643" s="155">
        <v>0.31900000000000001</v>
      </c>
      <c r="I643" s="156"/>
      <c r="L643" s="151"/>
      <c r="M643" s="157"/>
      <c r="T643" s="158"/>
      <c r="AT643" s="153" t="s">
        <v>304</v>
      </c>
      <c r="AU643" s="153" t="s">
        <v>85</v>
      </c>
      <c r="AV643" s="12" t="s">
        <v>85</v>
      </c>
      <c r="AW643" s="12" t="s">
        <v>32</v>
      </c>
      <c r="AX643" s="12" t="s">
        <v>76</v>
      </c>
      <c r="AY643" s="153" t="s">
        <v>296</v>
      </c>
    </row>
    <row r="644" spans="2:51" s="12" customFormat="1">
      <c r="B644" s="151"/>
      <c r="D644" s="152" t="s">
        <v>304</v>
      </c>
      <c r="E644" s="153" t="s">
        <v>1</v>
      </c>
      <c r="F644" s="154" t="s">
        <v>806</v>
      </c>
      <c r="H644" s="155">
        <v>0.3</v>
      </c>
      <c r="I644" s="156"/>
      <c r="L644" s="151"/>
      <c r="M644" s="157"/>
      <c r="T644" s="158"/>
      <c r="AT644" s="153" t="s">
        <v>304</v>
      </c>
      <c r="AU644" s="153" t="s">
        <v>85</v>
      </c>
      <c r="AV644" s="12" t="s">
        <v>85</v>
      </c>
      <c r="AW644" s="12" t="s">
        <v>32</v>
      </c>
      <c r="AX644" s="12" t="s">
        <v>76</v>
      </c>
      <c r="AY644" s="153" t="s">
        <v>296</v>
      </c>
    </row>
    <row r="645" spans="2:51" s="13" customFormat="1">
      <c r="B645" s="159"/>
      <c r="D645" s="152" t="s">
        <v>304</v>
      </c>
      <c r="E645" s="160" t="s">
        <v>1</v>
      </c>
      <c r="F645" s="161" t="s">
        <v>306</v>
      </c>
      <c r="H645" s="162">
        <v>0.61899999999999999</v>
      </c>
      <c r="I645" s="163"/>
      <c r="L645" s="159"/>
      <c r="M645" s="164"/>
      <c r="T645" s="165"/>
      <c r="AT645" s="160" t="s">
        <v>304</v>
      </c>
      <c r="AU645" s="160" t="s">
        <v>85</v>
      </c>
      <c r="AV645" s="13" t="s">
        <v>94</v>
      </c>
      <c r="AW645" s="13" t="s">
        <v>32</v>
      </c>
      <c r="AX645" s="13" t="s">
        <v>76</v>
      </c>
      <c r="AY645" s="160" t="s">
        <v>296</v>
      </c>
    </row>
    <row r="646" spans="2:51" s="15" customFormat="1">
      <c r="B646" s="183"/>
      <c r="D646" s="152" t="s">
        <v>304</v>
      </c>
      <c r="E646" s="184" t="s">
        <v>1</v>
      </c>
      <c r="F646" s="185" t="s">
        <v>639</v>
      </c>
      <c r="H646" s="184" t="s">
        <v>1</v>
      </c>
      <c r="I646" s="186"/>
      <c r="L646" s="183"/>
      <c r="M646" s="187"/>
      <c r="T646" s="188"/>
      <c r="AT646" s="184" t="s">
        <v>304</v>
      </c>
      <c r="AU646" s="184" t="s">
        <v>85</v>
      </c>
      <c r="AV646" s="15" t="s">
        <v>83</v>
      </c>
      <c r="AW646" s="15" t="s">
        <v>32</v>
      </c>
      <c r="AX646" s="15" t="s">
        <v>76</v>
      </c>
      <c r="AY646" s="184" t="s">
        <v>296</v>
      </c>
    </row>
    <row r="647" spans="2:51" s="15" customFormat="1">
      <c r="B647" s="183"/>
      <c r="D647" s="152" t="s">
        <v>304</v>
      </c>
      <c r="E647" s="184" t="s">
        <v>1</v>
      </c>
      <c r="F647" s="185" t="s">
        <v>802</v>
      </c>
      <c r="H647" s="184" t="s">
        <v>1</v>
      </c>
      <c r="I647" s="186"/>
      <c r="L647" s="183"/>
      <c r="M647" s="187"/>
      <c r="T647" s="188"/>
      <c r="AT647" s="184" t="s">
        <v>304</v>
      </c>
      <c r="AU647" s="184" t="s">
        <v>85</v>
      </c>
      <c r="AV647" s="15" t="s">
        <v>83</v>
      </c>
      <c r="AW647" s="15" t="s">
        <v>32</v>
      </c>
      <c r="AX647" s="15" t="s">
        <v>76</v>
      </c>
      <c r="AY647" s="184" t="s">
        <v>296</v>
      </c>
    </row>
    <row r="648" spans="2:51" s="12" customFormat="1">
      <c r="B648" s="151"/>
      <c r="D648" s="152" t="s">
        <v>304</v>
      </c>
      <c r="E648" s="153" t="s">
        <v>1</v>
      </c>
      <c r="F648" s="154" t="s">
        <v>810</v>
      </c>
      <c r="H648" s="155">
        <v>0.374</v>
      </c>
      <c r="I648" s="156"/>
      <c r="L648" s="151"/>
      <c r="M648" s="157"/>
      <c r="T648" s="158"/>
      <c r="AT648" s="153" t="s">
        <v>304</v>
      </c>
      <c r="AU648" s="153" t="s">
        <v>85</v>
      </c>
      <c r="AV648" s="12" t="s">
        <v>85</v>
      </c>
      <c r="AW648" s="12" t="s">
        <v>32</v>
      </c>
      <c r="AX648" s="12" t="s">
        <v>76</v>
      </c>
      <c r="AY648" s="153" t="s">
        <v>296</v>
      </c>
    </row>
    <row r="649" spans="2:51" s="12" customFormat="1">
      <c r="B649" s="151"/>
      <c r="D649" s="152" t="s">
        <v>304</v>
      </c>
      <c r="E649" s="153" t="s">
        <v>1</v>
      </c>
      <c r="F649" s="154" t="s">
        <v>811</v>
      </c>
      <c r="H649" s="155">
        <v>0.17699999999999999</v>
      </c>
      <c r="I649" s="156"/>
      <c r="L649" s="151"/>
      <c r="M649" s="157"/>
      <c r="T649" s="158"/>
      <c r="AT649" s="153" t="s">
        <v>304</v>
      </c>
      <c r="AU649" s="153" t="s">
        <v>85</v>
      </c>
      <c r="AV649" s="12" t="s">
        <v>85</v>
      </c>
      <c r="AW649" s="12" t="s">
        <v>32</v>
      </c>
      <c r="AX649" s="12" t="s">
        <v>76</v>
      </c>
      <c r="AY649" s="153" t="s">
        <v>296</v>
      </c>
    </row>
    <row r="650" spans="2:51" s="12" customFormat="1">
      <c r="B650" s="151"/>
      <c r="D650" s="152" t="s">
        <v>304</v>
      </c>
      <c r="E650" s="153" t="s">
        <v>1</v>
      </c>
      <c r="F650" s="154" t="s">
        <v>812</v>
      </c>
      <c r="H650" s="155">
        <v>0.29699999999999999</v>
      </c>
      <c r="I650" s="156"/>
      <c r="L650" s="151"/>
      <c r="M650" s="157"/>
      <c r="T650" s="158"/>
      <c r="AT650" s="153" t="s">
        <v>304</v>
      </c>
      <c r="AU650" s="153" t="s">
        <v>85</v>
      </c>
      <c r="AV650" s="12" t="s">
        <v>85</v>
      </c>
      <c r="AW650" s="12" t="s">
        <v>32</v>
      </c>
      <c r="AX650" s="12" t="s">
        <v>76</v>
      </c>
      <c r="AY650" s="153" t="s">
        <v>296</v>
      </c>
    </row>
    <row r="651" spans="2:51" s="12" customFormat="1">
      <c r="B651" s="151"/>
      <c r="D651" s="152" t="s">
        <v>304</v>
      </c>
      <c r="E651" s="153" t="s">
        <v>1</v>
      </c>
      <c r="F651" s="154" t="s">
        <v>813</v>
      </c>
      <c r="H651" s="155">
        <v>9.1999999999999998E-2</v>
      </c>
      <c r="I651" s="156"/>
      <c r="L651" s="151"/>
      <c r="M651" s="157"/>
      <c r="T651" s="158"/>
      <c r="AT651" s="153" t="s">
        <v>304</v>
      </c>
      <c r="AU651" s="153" t="s">
        <v>85</v>
      </c>
      <c r="AV651" s="12" t="s">
        <v>85</v>
      </c>
      <c r="AW651" s="12" t="s">
        <v>32</v>
      </c>
      <c r="AX651" s="12" t="s">
        <v>76</v>
      </c>
      <c r="AY651" s="153" t="s">
        <v>296</v>
      </c>
    </row>
    <row r="652" spans="2:51" s="12" customFormat="1">
      <c r="B652" s="151"/>
      <c r="D652" s="152" t="s">
        <v>304</v>
      </c>
      <c r="E652" s="153" t="s">
        <v>1</v>
      </c>
      <c r="F652" s="154" t="s">
        <v>814</v>
      </c>
      <c r="H652" s="155">
        <v>0.38200000000000001</v>
      </c>
      <c r="I652" s="156"/>
      <c r="L652" s="151"/>
      <c r="M652" s="157"/>
      <c r="T652" s="158"/>
      <c r="AT652" s="153" t="s">
        <v>304</v>
      </c>
      <c r="AU652" s="153" t="s">
        <v>85</v>
      </c>
      <c r="AV652" s="12" t="s">
        <v>85</v>
      </c>
      <c r="AW652" s="12" t="s">
        <v>32</v>
      </c>
      <c r="AX652" s="12" t="s">
        <v>76</v>
      </c>
      <c r="AY652" s="153" t="s">
        <v>296</v>
      </c>
    </row>
    <row r="653" spans="2:51" s="13" customFormat="1">
      <c r="B653" s="159"/>
      <c r="D653" s="152" t="s">
        <v>304</v>
      </c>
      <c r="E653" s="160" t="s">
        <v>1</v>
      </c>
      <c r="F653" s="161" t="s">
        <v>306</v>
      </c>
      <c r="H653" s="162">
        <v>1.3220000000000001</v>
      </c>
      <c r="I653" s="163"/>
      <c r="L653" s="159"/>
      <c r="M653" s="164"/>
      <c r="T653" s="165"/>
      <c r="AT653" s="160" t="s">
        <v>304</v>
      </c>
      <c r="AU653" s="160" t="s">
        <v>85</v>
      </c>
      <c r="AV653" s="13" t="s">
        <v>94</v>
      </c>
      <c r="AW653" s="13" t="s">
        <v>32</v>
      </c>
      <c r="AX653" s="13" t="s">
        <v>76</v>
      </c>
      <c r="AY653" s="160" t="s">
        <v>296</v>
      </c>
    </row>
    <row r="654" spans="2:51" s="15" customFormat="1">
      <c r="B654" s="183"/>
      <c r="D654" s="152" t="s">
        <v>304</v>
      </c>
      <c r="E654" s="184" t="s">
        <v>1</v>
      </c>
      <c r="F654" s="185" t="s">
        <v>805</v>
      </c>
      <c r="H654" s="184" t="s">
        <v>1</v>
      </c>
      <c r="I654" s="186"/>
      <c r="L654" s="183"/>
      <c r="M654" s="187"/>
      <c r="T654" s="188"/>
      <c r="AT654" s="184" t="s">
        <v>304</v>
      </c>
      <c r="AU654" s="184" t="s">
        <v>85</v>
      </c>
      <c r="AV654" s="15" t="s">
        <v>83</v>
      </c>
      <c r="AW654" s="15" t="s">
        <v>32</v>
      </c>
      <c r="AX654" s="15" t="s">
        <v>76</v>
      </c>
      <c r="AY654" s="184" t="s">
        <v>296</v>
      </c>
    </row>
    <row r="655" spans="2:51" s="12" customFormat="1">
      <c r="B655" s="151"/>
      <c r="D655" s="152" t="s">
        <v>304</v>
      </c>
      <c r="E655" s="153" t="s">
        <v>1</v>
      </c>
      <c r="F655" s="154" t="s">
        <v>815</v>
      </c>
      <c r="H655" s="155">
        <v>0.28799999999999998</v>
      </c>
      <c r="I655" s="156"/>
      <c r="L655" s="151"/>
      <c r="M655" s="157"/>
      <c r="T655" s="158"/>
      <c r="AT655" s="153" t="s">
        <v>304</v>
      </c>
      <c r="AU655" s="153" t="s">
        <v>85</v>
      </c>
      <c r="AV655" s="12" t="s">
        <v>85</v>
      </c>
      <c r="AW655" s="12" t="s">
        <v>32</v>
      </c>
      <c r="AX655" s="12" t="s">
        <v>76</v>
      </c>
      <c r="AY655" s="153" t="s">
        <v>296</v>
      </c>
    </row>
    <row r="656" spans="2:51" s="12" customFormat="1">
      <c r="B656" s="151"/>
      <c r="D656" s="152" t="s">
        <v>304</v>
      </c>
      <c r="E656" s="153" t="s">
        <v>1</v>
      </c>
      <c r="F656" s="154" t="s">
        <v>816</v>
      </c>
      <c r="H656" s="155">
        <v>1.1240000000000001</v>
      </c>
      <c r="I656" s="156"/>
      <c r="L656" s="151"/>
      <c r="M656" s="157"/>
      <c r="T656" s="158"/>
      <c r="AT656" s="153" t="s">
        <v>304</v>
      </c>
      <c r="AU656" s="153" t="s">
        <v>85</v>
      </c>
      <c r="AV656" s="12" t="s">
        <v>85</v>
      </c>
      <c r="AW656" s="12" t="s">
        <v>32</v>
      </c>
      <c r="AX656" s="12" t="s">
        <v>76</v>
      </c>
      <c r="AY656" s="153" t="s">
        <v>296</v>
      </c>
    </row>
    <row r="657" spans="2:65" s="12" customFormat="1">
      <c r="B657" s="151"/>
      <c r="D657" s="152" t="s">
        <v>304</v>
      </c>
      <c r="E657" s="153" t="s">
        <v>1</v>
      </c>
      <c r="F657" s="154" t="s">
        <v>817</v>
      </c>
      <c r="H657" s="155">
        <v>0.52100000000000002</v>
      </c>
      <c r="I657" s="156"/>
      <c r="L657" s="151"/>
      <c r="M657" s="157"/>
      <c r="T657" s="158"/>
      <c r="AT657" s="153" t="s">
        <v>304</v>
      </c>
      <c r="AU657" s="153" t="s">
        <v>85</v>
      </c>
      <c r="AV657" s="12" t="s">
        <v>85</v>
      </c>
      <c r="AW657" s="12" t="s">
        <v>32</v>
      </c>
      <c r="AX657" s="12" t="s">
        <v>76</v>
      </c>
      <c r="AY657" s="153" t="s">
        <v>296</v>
      </c>
    </row>
    <row r="658" spans="2:65" s="12" customFormat="1">
      <c r="B658" s="151"/>
      <c r="D658" s="152" t="s">
        <v>304</v>
      </c>
      <c r="E658" s="153" t="s">
        <v>1</v>
      </c>
      <c r="F658" s="154" t="s">
        <v>818</v>
      </c>
      <c r="H658" s="155">
        <v>0.89200000000000002</v>
      </c>
      <c r="I658" s="156"/>
      <c r="L658" s="151"/>
      <c r="M658" s="157"/>
      <c r="T658" s="158"/>
      <c r="AT658" s="153" t="s">
        <v>304</v>
      </c>
      <c r="AU658" s="153" t="s">
        <v>85</v>
      </c>
      <c r="AV658" s="12" t="s">
        <v>85</v>
      </c>
      <c r="AW658" s="12" t="s">
        <v>32</v>
      </c>
      <c r="AX658" s="12" t="s">
        <v>76</v>
      </c>
      <c r="AY658" s="153" t="s">
        <v>296</v>
      </c>
    </row>
    <row r="659" spans="2:65" s="12" customFormat="1">
      <c r="B659" s="151"/>
      <c r="D659" s="152" t="s">
        <v>304</v>
      </c>
      <c r="E659" s="153" t="s">
        <v>1</v>
      </c>
      <c r="F659" s="154" t="s">
        <v>819</v>
      </c>
      <c r="H659" s="155">
        <v>0.26900000000000002</v>
      </c>
      <c r="I659" s="156"/>
      <c r="L659" s="151"/>
      <c r="M659" s="157"/>
      <c r="T659" s="158"/>
      <c r="AT659" s="153" t="s">
        <v>304</v>
      </c>
      <c r="AU659" s="153" t="s">
        <v>85</v>
      </c>
      <c r="AV659" s="12" t="s">
        <v>85</v>
      </c>
      <c r="AW659" s="12" t="s">
        <v>32</v>
      </c>
      <c r="AX659" s="12" t="s">
        <v>76</v>
      </c>
      <c r="AY659" s="153" t="s">
        <v>296</v>
      </c>
    </row>
    <row r="660" spans="2:65" s="12" customFormat="1">
      <c r="B660" s="151"/>
      <c r="D660" s="152" t="s">
        <v>304</v>
      </c>
      <c r="E660" s="153" t="s">
        <v>1</v>
      </c>
      <c r="F660" s="154" t="s">
        <v>820</v>
      </c>
      <c r="H660" s="155">
        <v>1.147</v>
      </c>
      <c r="I660" s="156"/>
      <c r="L660" s="151"/>
      <c r="M660" s="157"/>
      <c r="T660" s="158"/>
      <c r="AT660" s="153" t="s">
        <v>304</v>
      </c>
      <c r="AU660" s="153" t="s">
        <v>85</v>
      </c>
      <c r="AV660" s="12" t="s">
        <v>85</v>
      </c>
      <c r="AW660" s="12" t="s">
        <v>32</v>
      </c>
      <c r="AX660" s="12" t="s">
        <v>76</v>
      </c>
      <c r="AY660" s="153" t="s">
        <v>296</v>
      </c>
    </row>
    <row r="661" spans="2:65" s="13" customFormat="1">
      <c r="B661" s="159"/>
      <c r="D661" s="152" t="s">
        <v>304</v>
      </c>
      <c r="E661" s="160" t="s">
        <v>1</v>
      </c>
      <c r="F661" s="161" t="s">
        <v>306</v>
      </c>
      <c r="H661" s="162">
        <v>4.2409999999999997</v>
      </c>
      <c r="I661" s="163"/>
      <c r="L661" s="159"/>
      <c r="M661" s="164"/>
      <c r="T661" s="165"/>
      <c r="AT661" s="160" t="s">
        <v>304</v>
      </c>
      <c r="AU661" s="160" t="s">
        <v>85</v>
      </c>
      <c r="AV661" s="13" t="s">
        <v>94</v>
      </c>
      <c r="AW661" s="13" t="s">
        <v>32</v>
      </c>
      <c r="AX661" s="13" t="s">
        <v>76</v>
      </c>
      <c r="AY661" s="160" t="s">
        <v>296</v>
      </c>
    </row>
    <row r="662" spans="2:65" s="14" customFormat="1">
      <c r="B662" s="166"/>
      <c r="D662" s="152" t="s">
        <v>304</v>
      </c>
      <c r="E662" s="167" t="s">
        <v>1</v>
      </c>
      <c r="F662" s="168" t="s">
        <v>308</v>
      </c>
      <c r="H662" s="169">
        <v>7.4119999999999999</v>
      </c>
      <c r="I662" s="170"/>
      <c r="L662" s="166"/>
      <c r="M662" s="171"/>
      <c r="T662" s="172"/>
      <c r="AT662" s="167" t="s">
        <v>304</v>
      </c>
      <c r="AU662" s="167" t="s">
        <v>85</v>
      </c>
      <c r="AV662" s="14" t="s">
        <v>107</v>
      </c>
      <c r="AW662" s="14" t="s">
        <v>32</v>
      </c>
      <c r="AX662" s="14" t="s">
        <v>83</v>
      </c>
      <c r="AY662" s="167" t="s">
        <v>296</v>
      </c>
    </row>
    <row r="663" spans="2:65" s="1" customFormat="1" ht="16.5" customHeight="1">
      <c r="B663" s="32"/>
      <c r="C663" s="138" t="s">
        <v>821</v>
      </c>
      <c r="D663" s="138" t="s">
        <v>298</v>
      </c>
      <c r="E663" s="139" t="s">
        <v>822</v>
      </c>
      <c r="F663" s="140" t="s">
        <v>823</v>
      </c>
      <c r="G663" s="141" t="s">
        <v>301</v>
      </c>
      <c r="H663" s="142">
        <v>93.069000000000003</v>
      </c>
      <c r="I663" s="143"/>
      <c r="J663" s="144">
        <f>ROUND(I663*H663,2)</f>
        <v>0</v>
      </c>
      <c r="K663" s="140" t="s">
        <v>302</v>
      </c>
      <c r="L663" s="32"/>
      <c r="M663" s="145" t="s">
        <v>1</v>
      </c>
      <c r="N663" s="146" t="s">
        <v>41</v>
      </c>
      <c r="P663" s="147">
        <f>O663*H663</f>
        <v>0</v>
      </c>
      <c r="Q663" s="147">
        <v>1.409E-2</v>
      </c>
      <c r="R663" s="147">
        <f>Q663*H663</f>
        <v>1.3113422100000001</v>
      </c>
      <c r="S663" s="147">
        <v>0</v>
      </c>
      <c r="T663" s="148">
        <f>S663*H663</f>
        <v>0</v>
      </c>
      <c r="AR663" s="149" t="s">
        <v>107</v>
      </c>
      <c r="AT663" s="149" t="s">
        <v>298</v>
      </c>
      <c r="AU663" s="149" t="s">
        <v>85</v>
      </c>
      <c r="AY663" s="17" t="s">
        <v>296</v>
      </c>
      <c r="BE663" s="150">
        <f>IF(N663="základní",J663,0)</f>
        <v>0</v>
      </c>
      <c r="BF663" s="150">
        <f>IF(N663="snížená",J663,0)</f>
        <v>0</v>
      </c>
      <c r="BG663" s="150">
        <f>IF(N663="zákl. přenesená",J663,0)</f>
        <v>0</v>
      </c>
      <c r="BH663" s="150">
        <f>IF(N663="sníž. přenesená",J663,0)</f>
        <v>0</v>
      </c>
      <c r="BI663" s="150">
        <f>IF(N663="nulová",J663,0)</f>
        <v>0</v>
      </c>
      <c r="BJ663" s="17" t="s">
        <v>83</v>
      </c>
      <c r="BK663" s="150">
        <f>ROUND(I663*H663,2)</f>
        <v>0</v>
      </c>
      <c r="BL663" s="17" t="s">
        <v>107</v>
      </c>
      <c r="BM663" s="149" t="s">
        <v>824</v>
      </c>
    </row>
    <row r="664" spans="2:65" s="15" customFormat="1">
      <c r="B664" s="183"/>
      <c r="D664" s="152" t="s">
        <v>304</v>
      </c>
      <c r="E664" s="184" t="s">
        <v>1</v>
      </c>
      <c r="F664" s="185" t="s">
        <v>801</v>
      </c>
      <c r="H664" s="184" t="s">
        <v>1</v>
      </c>
      <c r="I664" s="186"/>
      <c r="L664" s="183"/>
      <c r="M664" s="187"/>
      <c r="T664" s="188"/>
      <c r="AT664" s="184" t="s">
        <v>304</v>
      </c>
      <c r="AU664" s="184" t="s">
        <v>85</v>
      </c>
      <c r="AV664" s="15" t="s">
        <v>83</v>
      </c>
      <c r="AW664" s="15" t="s">
        <v>32</v>
      </c>
      <c r="AX664" s="15" t="s">
        <v>76</v>
      </c>
      <c r="AY664" s="184" t="s">
        <v>296</v>
      </c>
    </row>
    <row r="665" spans="2:65" s="15" customFormat="1">
      <c r="B665" s="183"/>
      <c r="D665" s="152" t="s">
        <v>304</v>
      </c>
      <c r="E665" s="184" t="s">
        <v>1</v>
      </c>
      <c r="F665" s="185" t="s">
        <v>802</v>
      </c>
      <c r="H665" s="184" t="s">
        <v>1</v>
      </c>
      <c r="I665" s="186"/>
      <c r="L665" s="183"/>
      <c r="M665" s="187"/>
      <c r="T665" s="188"/>
      <c r="AT665" s="184" t="s">
        <v>304</v>
      </c>
      <c r="AU665" s="184" t="s">
        <v>85</v>
      </c>
      <c r="AV665" s="15" t="s">
        <v>83</v>
      </c>
      <c r="AW665" s="15" t="s">
        <v>32</v>
      </c>
      <c r="AX665" s="15" t="s">
        <v>76</v>
      </c>
      <c r="AY665" s="184" t="s">
        <v>296</v>
      </c>
    </row>
    <row r="666" spans="2:65" s="12" customFormat="1">
      <c r="B666" s="151"/>
      <c r="D666" s="152" t="s">
        <v>304</v>
      </c>
      <c r="E666" s="153" t="s">
        <v>1</v>
      </c>
      <c r="F666" s="154" t="s">
        <v>825</v>
      </c>
      <c r="H666" s="155">
        <v>4.16</v>
      </c>
      <c r="I666" s="156"/>
      <c r="L666" s="151"/>
      <c r="M666" s="157"/>
      <c r="T666" s="158"/>
      <c r="AT666" s="153" t="s">
        <v>304</v>
      </c>
      <c r="AU666" s="153" t="s">
        <v>85</v>
      </c>
      <c r="AV666" s="12" t="s">
        <v>85</v>
      </c>
      <c r="AW666" s="12" t="s">
        <v>32</v>
      </c>
      <c r="AX666" s="12" t="s">
        <v>76</v>
      </c>
      <c r="AY666" s="153" t="s">
        <v>296</v>
      </c>
    </row>
    <row r="667" spans="2:65" s="12" customFormat="1">
      <c r="B667" s="151"/>
      <c r="D667" s="152" t="s">
        <v>304</v>
      </c>
      <c r="E667" s="153" t="s">
        <v>1</v>
      </c>
      <c r="F667" s="154" t="s">
        <v>826</v>
      </c>
      <c r="H667" s="155">
        <v>4.2720000000000002</v>
      </c>
      <c r="I667" s="156"/>
      <c r="L667" s="151"/>
      <c r="M667" s="157"/>
      <c r="T667" s="158"/>
      <c r="AT667" s="153" t="s">
        <v>304</v>
      </c>
      <c r="AU667" s="153" t="s">
        <v>85</v>
      </c>
      <c r="AV667" s="12" t="s">
        <v>85</v>
      </c>
      <c r="AW667" s="12" t="s">
        <v>32</v>
      </c>
      <c r="AX667" s="12" t="s">
        <v>76</v>
      </c>
      <c r="AY667" s="153" t="s">
        <v>296</v>
      </c>
    </row>
    <row r="668" spans="2:65" s="13" customFormat="1">
      <c r="B668" s="159"/>
      <c r="D668" s="152" t="s">
        <v>304</v>
      </c>
      <c r="E668" s="160" t="s">
        <v>1</v>
      </c>
      <c r="F668" s="161" t="s">
        <v>306</v>
      </c>
      <c r="H668" s="162">
        <v>8.4320000000000004</v>
      </c>
      <c r="I668" s="163"/>
      <c r="L668" s="159"/>
      <c r="M668" s="164"/>
      <c r="T668" s="165"/>
      <c r="AT668" s="160" t="s">
        <v>304</v>
      </c>
      <c r="AU668" s="160" t="s">
        <v>85</v>
      </c>
      <c r="AV668" s="13" t="s">
        <v>94</v>
      </c>
      <c r="AW668" s="13" t="s">
        <v>32</v>
      </c>
      <c r="AX668" s="13" t="s">
        <v>76</v>
      </c>
      <c r="AY668" s="160" t="s">
        <v>296</v>
      </c>
    </row>
    <row r="669" spans="2:65" s="15" customFormat="1">
      <c r="B669" s="183"/>
      <c r="D669" s="152" t="s">
        <v>304</v>
      </c>
      <c r="E669" s="184" t="s">
        <v>1</v>
      </c>
      <c r="F669" s="185" t="s">
        <v>805</v>
      </c>
      <c r="H669" s="184" t="s">
        <v>1</v>
      </c>
      <c r="I669" s="186"/>
      <c r="L669" s="183"/>
      <c r="M669" s="187"/>
      <c r="T669" s="188"/>
      <c r="AT669" s="184" t="s">
        <v>304</v>
      </c>
      <c r="AU669" s="184" t="s">
        <v>85</v>
      </c>
      <c r="AV669" s="15" t="s">
        <v>83</v>
      </c>
      <c r="AW669" s="15" t="s">
        <v>32</v>
      </c>
      <c r="AX669" s="15" t="s">
        <v>76</v>
      </c>
      <c r="AY669" s="184" t="s">
        <v>296</v>
      </c>
    </row>
    <row r="670" spans="2:65" s="12" customFormat="1">
      <c r="B670" s="151"/>
      <c r="D670" s="152" t="s">
        <v>304</v>
      </c>
      <c r="E670" s="153" t="s">
        <v>1</v>
      </c>
      <c r="F670" s="154" t="s">
        <v>827</v>
      </c>
      <c r="H670" s="155">
        <v>4.1429999999999998</v>
      </c>
      <c r="I670" s="156"/>
      <c r="L670" s="151"/>
      <c r="M670" s="157"/>
      <c r="T670" s="158"/>
      <c r="AT670" s="153" t="s">
        <v>304</v>
      </c>
      <c r="AU670" s="153" t="s">
        <v>85</v>
      </c>
      <c r="AV670" s="12" t="s">
        <v>85</v>
      </c>
      <c r="AW670" s="12" t="s">
        <v>32</v>
      </c>
      <c r="AX670" s="12" t="s">
        <v>76</v>
      </c>
      <c r="AY670" s="153" t="s">
        <v>296</v>
      </c>
    </row>
    <row r="671" spans="2:65" s="12" customFormat="1">
      <c r="B671" s="151"/>
      <c r="D671" s="152" t="s">
        <v>304</v>
      </c>
      <c r="E671" s="153" t="s">
        <v>1</v>
      </c>
      <c r="F671" s="154" t="s">
        <v>828</v>
      </c>
      <c r="H671" s="155">
        <v>4.4370000000000003</v>
      </c>
      <c r="I671" s="156"/>
      <c r="L671" s="151"/>
      <c r="M671" s="157"/>
      <c r="T671" s="158"/>
      <c r="AT671" s="153" t="s">
        <v>304</v>
      </c>
      <c r="AU671" s="153" t="s">
        <v>85</v>
      </c>
      <c r="AV671" s="12" t="s">
        <v>85</v>
      </c>
      <c r="AW671" s="12" t="s">
        <v>32</v>
      </c>
      <c r="AX671" s="12" t="s">
        <v>76</v>
      </c>
      <c r="AY671" s="153" t="s">
        <v>296</v>
      </c>
    </row>
    <row r="672" spans="2:65" s="13" customFormat="1">
      <c r="B672" s="159"/>
      <c r="D672" s="152" t="s">
        <v>304</v>
      </c>
      <c r="E672" s="160" t="s">
        <v>1</v>
      </c>
      <c r="F672" s="161" t="s">
        <v>306</v>
      </c>
      <c r="H672" s="162">
        <v>8.58</v>
      </c>
      <c r="I672" s="163"/>
      <c r="L672" s="159"/>
      <c r="M672" s="164"/>
      <c r="T672" s="165"/>
      <c r="AT672" s="160" t="s">
        <v>304</v>
      </c>
      <c r="AU672" s="160" t="s">
        <v>85</v>
      </c>
      <c r="AV672" s="13" t="s">
        <v>94</v>
      </c>
      <c r="AW672" s="13" t="s">
        <v>32</v>
      </c>
      <c r="AX672" s="13" t="s">
        <v>76</v>
      </c>
      <c r="AY672" s="160" t="s">
        <v>296</v>
      </c>
    </row>
    <row r="673" spans="2:51" s="15" customFormat="1">
      <c r="B673" s="183"/>
      <c r="D673" s="152" t="s">
        <v>304</v>
      </c>
      <c r="E673" s="184" t="s">
        <v>1</v>
      </c>
      <c r="F673" s="185" t="s">
        <v>808</v>
      </c>
      <c r="H673" s="184" t="s">
        <v>1</v>
      </c>
      <c r="I673" s="186"/>
      <c r="L673" s="183"/>
      <c r="M673" s="187"/>
      <c r="T673" s="188"/>
      <c r="AT673" s="184" t="s">
        <v>304</v>
      </c>
      <c r="AU673" s="184" t="s">
        <v>85</v>
      </c>
      <c r="AV673" s="15" t="s">
        <v>83</v>
      </c>
      <c r="AW673" s="15" t="s">
        <v>32</v>
      </c>
      <c r="AX673" s="15" t="s">
        <v>76</v>
      </c>
      <c r="AY673" s="184" t="s">
        <v>296</v>
      </c>
    </row>
    <row r="674" spans="2:51" s="12" customFormat="1">
      <c r="B674" s="151"/>
      <c r="D674" s="152" t="s">
        <v>304</v>
      </c>
      <c r="E674" s="153" t="s">
        <v>1</v>
      </c>
      <c r="F674" s="154" t="s">
        <v>829</v>
      </c>
      <c r="H674" s="155">
        <v>4.423</v>
      </c>
      <c r="I674" s="156"/>
      <c r="L674" s="151"/>
      <c r="M674" s="157"/>
      <c r="T674" s="158"/>
      <c r="AT674" s="153" t="s">
        <v>304</v>
      </c>
      <c r="AU674" s="153" t="s">
        <v>85</v>
      </c>
      <c r="AV674" s="12" t="s">
        <v>85</v>
      </c>
      <c r="AW674" s="12" t="s">
        <v>32</v>
      </c>
      <c r="AX674" s="12" t="s">
        <v>76</v>
      </c>
      <c r="AY674" s="153" t="s">
        <v>296</v>
      </c>
    </row>
    <row r="675" spans="2:51" s="12" customFormat="1">
      <c r="B675" s="151"/>
      <c r="D675" s="152" t="s">
        <v>304</v>
      </c>
      <c r="E675" s="153" t="s">
        <v>1</v>
      </c>
      <c r="F675" s="154" t="s">
        <v>827</v>
      </c>
      <c r="H675" s="155">
        <v>4.1429999999999998</v>
      </c>
      <c r="I675" s="156"/>
      <c r="L675" s="151"/>
      <c r="M675" s="157"/>
      <c r="T675" s="158"/>
      <c r="AT675" s="153" t="s">
        <v>304</v>
      </c>
      <c r="AU675" s="153" t="s">
        <v>85</v>
      </c>
      <c r="AV675" s="12" t="s">
        <v>85</v>
      </c>
      <c r="AW675" s="12" t="s">
        <v>32</v>
      </c>
      <c r="AX675" s="12" t="s">
        <v>76</v>
      </c>
      <c r="AY675" s="153" t="s">
        <v>296</v>
      </c>
    </row>
    <row r="676" spans="2:51" s="13" customFormat="1">
      <c r="B676" s="159"/>
      <c r="D676" s="152" t="s">
        <v>304</v>
      </c>
      <c r="E676" s="160" t="s">
        <v>1</v>
      </c>
      <c r="F676" s="161" t="s">
        <v>306</v>
      </c>
      <c r="H676" s="162">
        <v>8.5660000000000007</v>
      </c>
      <c r="I676" s="163"/>
      <c r="L676" s="159"/>
      <c r="M676" s="164"/>
      <c r="T676" s="165"/>
      <c r="AT676" s="160" t="s">
        <v>304</v>
      </c>
      <c r="AU676" s="160" t="s">
        <v>85</v>
      </c>
      <c r="AV676" s="13" t="s">
        <v>94</v>
      </c>
      <c r="AW676" s="13" t="s">
        <v>32</v>
      </c>
      <c r="AX676" s="13" t="s">
        <v>76</v>
      </c>
      <c r="AY676" s="160" t="s">
        <v>296</v>
      </c>
    </row>
    <row r="677" spans="2:51" s="15" customFormat="1">
      <c r="B677" s="183"/>
      <c r="D677" s="152" t="s">
        <v>304</v>
      </c>
      <c r="E677" s="184" t="s">
        <v>1</v>
      </c>
      <c r="F677" s="185" t="s">
        <v>639</v>
      </c>
      <c r="H677" s="184" t="s">
        <v>1</v>
      </c>
      <c r="I677" s="186"/>
      <c r="L677" s="183"/>
      <c r="M677" s="187"/>
      <c r="T677" s="188"/>
      <c r="AT677" s="184" t="s">
        <v>304</v>
      </c>
      <c r="AU677" s="184" t="s">
        <v>85</v>
      </c>
      <c r="AV677" s="15" t="s">
        <v>83</v>
      </c>
      <c r="AW677" s="15" t="s">
        <v>32</v>
      </c>
      <c r="AX677" s="15" t="s">
        <v>76</v>
      </c>
      <c r="AY677" s="184" t="s">
        <v>296</v>
      </c>
    </row>
    <row r="678" spans="2:51" s="15" customFormat="1">
      <c r="B678" s="183"/>
      <c r="D678" s="152" t="s">
        <v>304</v>
      </c>
      <c r="E678" s="184" t="s">
        <v>1</v>
      </c>
      <c r="F678" s="185" t="s">
        <v>802</v>
      </c>
      <c r="H678" s="184" t="s">
        <v>1</v>
      </c>
      <c r="I678" s="186"/>
      <c r="L678" s="183"/>
      <c r="M678" s="187"/>
      <c r="T678" s="188"/>
      <c r="AT678" s="184" t="s">
        <v>304</v>
      </c>
      <c r="AU678" s="184" t="s">
        <v>85</v>
      </c>
      <c r="AV678" s="15" t="s">
        <v>83</v>
      </c>
      <c r="AW678" s="15" t="s">
        <v>32</v>
      </c>
      <c r="AX678" s="15" t="s">
        <v>76</v>
      </c>
      <c r="AY678" s="184" t="s">
        <v>296</v>
      </c>
    </row>
    <row r="679" spans="2:51" s="12" customFormat="1">
      <c r="B679" s="151"/>
      <c r="D679" s="152" t="s">
        <v>304</v>
      </c>
      <c r="E679" s="153" t="s">
        <v>1</v>
      </c>
      <c r="F679" s="154" t="s">
        <v>830</v>
      </c>
      <c r="H679" s="155">
        <v>5.1120000000000001</v>
      </c>
      <c r="I679" s="156"/>
      <c r="L679" s="151"/>
      <c r="M679" s="157"/>
      <c r="T679" s="158"/>
      <c r="AT679" s="153" t="s">
        <v>304</v>
      </c>
      <c r="AU679" s="153" t="s">
        <v>85</v>
      </c>
      <c r="AV679" s="12" t="s">
        <v>85</v>
      </c>
      <c r="AW679" s="12" t="s">
        <v>32</v>
      </c>
      <c r="AX679" s="12" t="s">
        <v>76</v>
      </c>
      <c r="AY679" s="153" t="s">
        <v>296</v>
      </c>
    </row>
    <row r="680" spans="2:51" s="12" customFormat="1">
      <c r="B680" s="151"/>
      <c r="D680" s="152" t="s">
        <v>304</v>
      </c>
      <c r="E680" s="153" t="s">
        <v>1</v>
      </c>
      <c r="F680" s="154" t="s">
        <v>831</v>
      </c>
      <c r="H680" s="155">
        <v>2.4140000000000001</v>
      </c>
      <c r="I680" s="156"/>
      <c r="L680" s="151"/>
      <c r="M680" s="157"/>
      <c r="T680" s="158"/>
      <c r="AT680" s="153" t="s">
        <v>304</v>
      </c>
      <c r="AU680" s="153" t="s">
        <v>85</v>
      </c>
      <c r="AV680" s="12" t="s">
        <v>85</v>
      </c>
      <c r="AW680" s="12" t="s">
        <v>32</v>
      </c>
      <c r="AX680" s="12" t="s">
        <v>76</v>
      </c>
      <c r="AY680" s="153" t="s">
        <v>296</v>
      </c>
    </row>
    <row r="681" spans="2:51" s="12" customFormat="1">
      <c r="B681" s="151"/>
      <c r="D681" s="152" t="s">
        <v>304</v>
      </c>
      <c r="E681" s="153" t="s">
        <v>1</v>
      </c>
      <c r="F681" s="154" t="s">
        <v>832</v>
      </c>
      <c r="H681" s="155">
        <v>4.1159999999999997</v>
      </c>
      <c r="I681" s="156"/>
      <c r="L681" s="151"/>
      <c r="M681" s="157"/>
      <c r="T681" s="158"/>
      <c r="AT681" s="153" t="s">
        <v>304</v>
      </c>
      <c r="AU681" s="153" t="s">
        <v>85</v>
      </c>
      <c r="AV681" s="12" t="s">
        <v>85</v>
      </c>
      <c r="AW681" s="12" t="s">
        <v>32</v>
      </c>
      <c r="AX681" s="12" t="s">
        <v>76</v>
      </c>
      <c r="AY681" s="153" t="s">
        <v>296</v>
      </c>
    </row>
    <row r="682" spans="2:51" s="12" customFormat="1">
      <c r="B682" s="151"/>
      <c r="D682" s="152" t="s">
        <v>304</v>
      </c>
      <c r="E682" s="153" t="s">
        <v>1</v>
      </c>
      <c r="F682" s="154" t="s">
        <v>833</v>
      </c>
      <c r="H682" s="155">
        <v>1.2070000000000001</v>
      </c>
      <c r="I682" s="156"/>
      <c r="L682" s="151"/>
      <c r="M682" s="157"/>
      <c r="T682" s="158"/>
      <c r="AT682" s="153" t="s">
        <v>304</v>
      </c>
      <c r="AU682" s="153" t="s">
        <v>85</v>
      </c>
      <c r="AV682" s="12" t="s">
        <v>85</v>
      </c>
      <c r="AW682" s="12" t="s">
        <v>32</v>
      </c>
      <c r="AX682" s="12" t="s">
        <v>76</v>
      </c>
      <c r="AY682" s="153" t="s">
        <v>296</v>
      </c>
    </row>
    <row r="683" spans="2:51" s="12" customFormat="1">
      <c r="B683" s="151"/>
      <c r="D683" s="152" t="s">
        <v>304</v>
      </c>
      <c r="E683" s="153" t="s">
        <v>1</v>
      </c>
      <c r="F683" s="154" t="s">
        <v>834</v>
      </c>
      <c r="H683" s="155">
        <v>5.3220000000000001</v>
      </c>
      <c r="I683" s="156"/>
      <c r="L683" s="151"/>
      <c r="M683" s="157"/>
      <c r="T683" s="158"/>
      <c r="AT683" s="153" t="s">
        <v>304</v>
      </c>
      <c r="AU683" s="153" t="s">
        <v>85</v>
      </c>
      <c r="AV683" s="12" t="s">
        <v>85</v>
      </c>
      <c r="AW683" s="12" t="s">
        <v>32</v>
      </c>
      <c r="AX683" s="12" t="s">
        <v>76</v>
      </c>
      <c r="AY683" s="153" t="s">
        <v>296</v>
      </c>
    </row>
    <row r="684" spans="2:51" s="13" customFormat="1">
      <c r="B684" s="159"/>
      <c r="D684" s="152" t="s">
        <v>304</v>
      </c>
      <c r="E684" s="160" t="s">
        <v>1</v>
      </c>
      <c r="F684" s="161" t="s">
        <v>306</v>
      </c>
      <c r="H684" s="162">
        <v>18.170999999999999</v>
      </c>
      <c r="I684" s="163"/>
      <c r="L684" s="159"/>
      <c r="M684" s="164"/>
      <c r="T684" s="165"/>
      <c r="AT684" s="160" t="s">
        <v>304</v>
      </c>
      <c r="AU684" s="160" t="s">
        <v>85</v>
      </c>
      <c r="AV684" s="13" t="s">
        <v>94</v>
      </c>
      <c r="AW684" s="13" t="s">
        <v>32</v>
      </c>
      <c r="AX684" s="13" t="s">
        <v>76</v>
      </c>
      <c r="AY684" s="160" t="s">
        <v>296</v>
      </c>
    </row>
    <row r="685" spans="2:51" s="15" customFormat="1">
      <c r="B685" s="183"/>
      <c r="D685" s="152" t="s">
        <v>304</v>
      </c>
      <c r="E685" s="184" t="s">
        <v>1</v>
      </c>
      <c r="F685" s="185" t="s">
        <v>805</v>
      </c>
      <c r="H685" s="184" t="s">
        <v>1</v>
      </c>
      <c r="I685" s="186"/>
      <c r="L685" s="183"/>
      <c r="M685" s="187"/>
      <c r="T685" s="188"/>
      <c r="AT685" s="184" t="s">
        <v>304</v>
      </c>
      <c r="AU685" s="184" t="s">
        <v>85</v>
      </c>
      <c r="AV685" s="15" t="s">
        <v>83</v>
      </c>
      <c r="AW685" s="15" t="s">
        <v>32</v>
      </c>
      <c r="AX685" s="15" t="s">
        <v>76</v>
      </c>
      <c r="AY685" s="184" t="s">
        <v>296</v>
      </c>
    </row>
    <row r="686" spans="2:51" s="12" customFormat="1">
      <c r="B686" s="151"/>
      <c r="D686" s="152" t="s">
        <v>304</v>
      </c>
      <c r="E686" s="153" t="s">
        <v>1</v>
      </c>
      <c r="F686" s="154" t="s">
        <v>835</v>
      </c>
      <c r="H686" s="155">
        <v>3.4590000000000001</v>
      </c>
      <c r="I686" s="156"/>
      <c r="L686" s="151"/>
      <c r="M686" s="157"/>
      <c r="T686" s="158"/>
      <c r="AT686" s="153" t="s">
        <v>304</v>
      </c>
      <c r="AU686" s="153" t="s">
        <v>85</v>
      </c>
      <c r="AV686" s="12" t="s">
        <v>85</v>
      </c>
      <c r="AW686" s="12" t="s">
        <v>32</v>
      </c>
      <c r="AX686" s="12" t="s">
        <v>76</v>
      </c>
      <c r="AY686" s="153" t="s">
        <v>296</v>
      </c>
    </row>
    <row r="687" spans="2:51" s="12" customFormat="1">
      <c r="B687" s="151"/>
      <c r="D687" s="152" t="s">
        <v>304</v>
      </c>
      <c r="E687" s="153" t="s">
        <v>1</v>
      </c>
      <c r="F687" s="154" t="s">
        <v>836</v>
      </c>
      <c r="H687" s="155">
        <v>13.005000000000001</v>
      </c>
      <c r="I687" s="156"/>
      <c r="L687" s="151"/>
      <c r="M687" s="157"/>
      <c r="T687" s="158"/>
      <c r="AT687" s="153" t="s">
        <v>304</v>
      </c>
      <c r="AU687" s="153" t="s">
        <v>85</v>
      </c>
      <c r="AV687" s="12" t="s">
        <v>85</v>
      </c>
      <c r="AW687" s="12" t="s">
        <v>32</v>
      </c>
      <c r="AX687" s="12" t="s">
        <v>76</v>
      </c>
      <c r="AY687" s="153" t="s">
        <v>296</v>
      </c>
    </row>
    <row r="688" spans="2:51" s="12" customFormat="1">
      <c r="B688" s="151"/>
      <c r="D688" s="152" t="s">
        <v>304</v>
      </c>
      <c r="E688" s="153" t="s">
        <v>1</v>
      </c>
      <c r="F688" s="154" t="s">
        <v>837</v>
      </c>
      <c r="H688" s="155">
        <v>6.0339999999999998</v>
      </c>
      <c r="I688" s="156"/>
      <c r="L688" s="151"/>
      <c r="M688" s="157"/>
      <c r="T688" s="158"/>
      <c r="AT688" s="153" t="s">
        <v>304</v>
      </c>
      <c r="AU688" s="153" t="s">
        <v>85</v>
      </c>
      <c r="AV688" s="12" t="s">
        <v>85</v>
      </c>
      <c r="AW688" s="12" t="s">
        <v>32</v>
      </c>
      <c r="AX688" s="12" t="s">
        <v>76</v>
      </c>
      <c r="AY688" s="153" t="s">
        <v>296</v>
      </c>
    </row>
    <row r="689" spans="2:65" s="12" customFormat="1">
      <c r="B689" s="151"/>
      <c r="D689" s="152" t="s">
        <v>304</v>
      </c>
      <c r="E689" s="153" t="s">
        <v>1</v>
      </c>
      <c r="F689" s="154" t="s">
        <v>838</v>
      </c>
      <c r="H689" s="155">
        <v>10.375</v>
      </c>
      <c r="I689" s="156"/>
      <c r="L689" s="151"/>
      <c r="M689" s="157"/>
      <c r="T689" s="158"/>
      <c r="AT689" s="153" t="s">
        <v>304</v>
      </c>
      <c r="AU689" s="153" t="s">
        <v>85</v>
      </c>
      <c r="AV689" s="12" t="s">
        <v>85</v>
      </c>
      <c r="AW689" s="12" t="s">
        <v>32</v>
      </c>
      <c r="AX689" s="12" t="s">
        <v>76</v>
      </c>
      <c r="AY689" s="153" t="s">
        <v>296</v>
      </c>
    </row>
    <row r="690" spans="2:65" s="12" customFormat="1">
      <c r="B690" s="151"/>
      <c r="D690" s="152" t="s">
        <v>304</v>
      </c>
      <c r="E690" s="153" t="s">
        <v>1</v>
      </c>
      <c r="F690" s="154" t="s">
        <v>839</v>
      </c>
      <c r="H690" s="155">
        <v>3.073</v>
      </c>
      <c r="I690" s="156"/>
      <c r="L690" s="151"/>
      <c r="M690" s="157"/>
      <c r="T690" s="158"/>
      <c r="AT690" s="153" t="s">
        <v>304</v>
      </c>
      <c r="AU690" s="153" t="s">
        <v>85</v>
      </c>
      <c r="AV690" s="12" t="s">
        <v>85</v>
      </c>
      <c r="AW690" s="12" t="s">
        <v>32</v>
      </c>
      <c r="AX690" s="12" t="s">
        <v>76</v>
      </c>
      <c r="AY690" s="153" t="s">
        <v>296</v>
      </c>
    </row>
    <row r="691" spans="2:65" s="12" customFormat="1">
      <c r="B691" s="151"/>
      <c r="D691" s="152" t="s">
        <v>304</v>
      </c>
      <c r="E691" s="153" t="s">
        <v>1</v>
      </c>
      <c r="F691" s="154" t="s">
        <v>840</v>
      </c>
      <c r="H691" s="155">
        <v>13.374000000000001</v>
      </c>
      <c r="I691" s="156"/>
      <c r="L691" s="151"/>
      <c r="M691" s="157"/>
      <c r="T691" s="158"/>
      <c r="AT691" s="153" t="s">
        <v>304</v>
      </c>
      <c r="AU691" s="153" t="s">
        <v>85</v>
      </c>
      <c r="AV691" s="12" t="s">
        <v>85</v>
      </c>
      <c r="AW691" s="12" t="s">
        <v>32</v>
      </c>
      <c r="AX691" s="12" t="s">
        <v>76</v>
      </c>
      <c r="AY691" s="153" t="s">
        <v>296</v>
      </c>
    </row>
    <row r="692" spans="2:65" s="13" customFormat="1">
      <c r="B692" s="159"/>
      <c r="D692" s="152" t="s">
        <v>304</v>
      </c>
      <c r="E692" s="160" t="s">
        <v>1</v>
      </c>
      <c r="F692" s="161" t="s">
        <v>306</v>
      </c>
      <c r="H692" s="162">
        <v>49.32</v>
      </c>
      <c r="I692" s="163"/>
      <c r="L692" s="159"/>
      <c r="M692" s="164"/>
      <c r="T692" s="165"/>
      <c r="AT692" s="160" t="s">
        <v>304</v>
      </c>
      <c r="AU692" s="160" t="s">
        <v>85</v>
      </c>
      <c r="AV692" s="13" t="s">
        <v>94</v>
      </c>
      <c r="AW692" s="13" t="s">
        <v>32</v>
      </c>
      <c r="AX692" s="13" t="s">
        <v>76</v>
      </c>
      <c r="AY692" s="160" t="s">
        <v>296</v>
      </c>
    </row>
    <row r="693" spans="2:65" s="14" customFormat="1">
      <c r="B693" s="166"/>
      <c r="D693" s="152" t="s">
        <v>304</v>
      </c>
      <c r="E693" s="167" t="s">
        <v>1</v>
      </c>
      <c r="F693" s="168" t="s">
        <v>308</v>
      </c>
      <c r="H693" s="169">
        <v>93.069000000000003</v>
      </c>
      <c r="I693" s="170"/>
      <c r="L693" s="166"/>
      <c r="M693" s="171"/>
      <c r="T693" s="172"/>
      <c r="AT693" s="167" t="s">
        <v>304</v>
      </c>
      <c r="AU693" s="167" t="s">
        <v>85</v>
      </c>
      <c r="AV693" s="14" t="s">
        <v>107</v>
      </c>
      <c r="AW693" s="14" t="s">
        <v>32</v>
      </c>
      <c r="AX693" s="14" t="s">
        <v>83</v>
      </c>
      <c r="AY693" s="167" t="s">
        <v>296</v>
      </c>
    </row>
    <row r="694" spans="2:65" s="1" customFormat="1" ht="16.5" customHeight="1">
      <c r="B694" s="32"/>
      <c r="C694" s="138" t="s">
        <v>841</v>
      </c>
      <c r="D694" s="138" t="s">
        <v>298</v>
      </c>
      <c r="E694" s="139" t="s">
        <v>842</v>
      </c>
      <c r="F694" s="140" t="s">
        <v>843</v>
      </c>
      <c r="G694" s="141" t="s">
        <v>301</v>
      </c>
      <c r="H694" s="142">
        <v>93.069000000000003</v>
      </c>
      <c r="I694" s="143"/>
      <c r="J694" s="144">
        <f>ROUND(I694*H694,2)</f>
        <v>0</v>
      </c>
      <c r="K694" s="140" t="s">
        <v>302</v>
      </c>
      <c r="L694" s="32"/>
      <c r="M694" s="145" t="s">
        <v>1</v>
      </c>
      <c r="N694" s="146" t="s">
        <v>41</v>
      </c>
      <c r="P694" s="147">
        <f>O694*H694</f>
        <v>0</v>
      </c>
      <c r="Q694" s="147">
        <v>0</v>
      </c>
      <c r="R694" s="147">
        <f>Q694*H694</f>
        <v>0</v>
      </c>
      <c r="S694" s="147">
        <v>0</v>
      </c>
      <c r="T694" s="148">
        <f>S694*H694</f>
        <v>0</v>
      </c>
      <c r="AR694" s="149" t="s">
        <v>107</v>
      </c>
      <c r="AT694" s="149" t="s">
        <v>298</v>
      </c>
      <c r="AU694" s="149" t="s">
        <v>85</v>
      </c>
      <c r="AY694" s="17" t="s">
        <v>296</v>
      </c>
      <c r="BE694" s="150">
        <f>IF(N694="základní",J694,0)</f>
        <v>0</v>
      </c>
      <c r="BF694" s="150">
        <f>IF(N694="snížená",J694,0)</f>
        <v>0</v>
      </c>
      <c r="BG694" s="150">
        <f>IF(N694="zákl. přenesená",J694,0)</f>
        <v>0</v>
      </c>
      <c r="BH694" s="150">
        <f>IF(N694="sníž. přenesená",J694,0)</f>
        <v>0</v>
      </c>
      <c r="BI694" s="150">
        <f>IF(N694="nulová",J694,0)</f>
        <v>0</v>
      </c>
      <c r="BJ694" s="17" t="s">
        <v>83</v>
      </c>
      <c r="BK694" s="150">
        <f>ROUND(I694*H694,2)</f>
        <v>0</v>
      </c>
      <c r="BL694" s="17" t="s">
        <v>107</v>
      </c>
      <c r="BM694" s="149" t="s">
        <v>844</v>
      </c>
    </row>
    <row r="695" spans="2:65" s="1" customFormat="1" ht="21.75" customHeight="1">
      <c r="B695" s="32"/>
      <c r="C695" s="138" t="s">
        <v>845</v>
      </c>
      <c r="D695" s="138" t="s">
        <v>298</v>
      </c>
      <c r="E695" s="139" t="s">
        <v>846</v>
      </c>
      <c r="F695" s="140" t="s">
        <v>847</v>
      </c>
      <c r="G695" s="141" t="s">
        <v>346</v>
      </c>
      <c r="H695" s="142">
        <v>1.853</v>
      </c>
      <c r="I695" s="143"/>
      <c r="J695" s="144">
        <f>ROUND(I695*H695,2)</f>
        <v>0</v>
      </c>
      <c r="K695" s="140" t="s">
        <v>302</v>
      </c>
      <c r="L695" s="32"/>
      <c r="M695" s="145" t="s">
        <v>1</v>
      </c>
      <c r="N695" s="146" t="s">
        <v>41</v>
      </c>
      <c r="P695" s="147">
        <f>O695*H695</f>
        <v>0</v>
      </c>
      <c r="Q695" s="147">
        <v>1.04575</v>
      </c>
      <c r="R695" s="147">
        <f>Q695*H695</f>
        <v>1.93777475</v>
      </c>
      <c r="S695" s="147">
        <v>0</v>
      </c>
      <c r="T695" s="148">
        <f>S695*H695</f>
        <v>0</v>
      </c>
      <c r="AR695" s="149" t="s">
        <v>107</v>
      </c>
      <c r="AT695" s="149" t="s">
        <v>298</v>
      </c>
      <c r="AU695" s="149" t="s">
        <v>85</v>
      </c>
      <c r="AY695" s="17" t="s">
        <v>296</v>
      </c>
      <c r="BE695" s="150">
        <f>IF(N695="základní",J695,0)</f>
        <v>0</v>
      </c>
      <c r="BF695" s="150">
        <f>IF(N695="snížená",J695,0)</f>
        <v>0</v>
      </c>
      <c r="BG695" s="150">
        <f>IF(N695="zákl. přenesená",J695,0)</f>
        <v>0</v>
      </c>
      <c r="BH695" s="150">
        <f>IF(N695="sníž. přenesená",J695,0)</f>
        <v>0</v>
      </c>
      <c r="BI695" s="150">
        <f>IF(N695="nulová",J695,0)</f>
        <v>0</v>
      </c>
      <c r="BJ695" s="17" t="s">
        <v>83</v>
      </c>
      <c r="BK695" s="150">
        <f>ROUND(I695*H695,2)</f>
        <v>0</v>
      </c>
      <c r="BL695" s="17" t="s">
        <v>107</v>
      </c>
      <c r="BM695" s="149" t="s">
        <v>848</v>
      </c>
    </row>
    <row r="696" spans="2:65" s="12" customFormat="1">
      <c r="B696" s="151"/>
      <c r="D696" s="152" t="s">
        <v>304</v>
      </c>
      <c r="E696" s="153" t="s">
        <v>1</v>
      </c>
      <c r="F696" s="154" t="s">
        <v>849</v>
      </c>
      <c r="H696" s="155">
        <v>1.853</v>
      </c>
      <c r="I696" s="156"/>
      <c r="L696" s="151"/>
      <c r="M696" s="157"/>
      <c r="T696" s="158"/>
      <c r="AT696" s="153" t="s">
        <v>304</v>
      </c>
      <c r="AU696" s="153" t="s">
        <v>85</v>
      </c>
      <c r="AV696" s="12" t="s">
        <v>85</v>
      </c>
      <c r="AW696" s="12" t="s">
        <v>32</v>
      </c>
      <c r="AX696" s="12" t="s">
        <v>76</v>
      </c>
      <c r="AY696" s="153" t="s">
        <v>296</v>
      </c>
    </row>
    <row r="697" spans="2:65" s="13" customFormat="1">
      <c r="B697" s="159"/>
      <c r="D697" s="152" t="s">
        <v>304</v>
      </c>
      <c r="E697" s="160" t="s">
        <v>1</v>
      </c>
      <c r="F697" s="161" t="s">
        <v>306</v>
      </c>
      <c r="H697" s="162">
        <v>1.853</v>
      </c>
      <c r="I697" s="163"/>
      <c r="L697" s="159"/>
      <c r="M697" s="164"/>
      <c r="T697" s="165"/>
      <c r="AT697" s="160" t="s">
        <v>304</v>
      </c>
      <c r="AU697" s="160" t="s">
        <v>85</v>
      </c>
      <c r="AV697" s="13" t="s">
        <v>94</v>
      </c>
      <c r="AW697" s="13" t="s">
        <v>32</v>
      </c>
      <c r="AX697" s="13" t="s">
        <v>76</v>
      </c>
      <c r="AY697" s="160" t="s">
        <v>296</v>
      </c>
    </row>
    <row r="698" spans="2:65" s="14" customFormat="1">
      <c r="B698" s="166"/>
      <c r="D698" s="152" t="s">
        <v>304</v>
      </c>
      <c r="E698" s="167" t="s">
        <v>1</v>
      </c>
      <c r="F698" s="168" t="s">
        <v>308</v>
      </c>
      <c r="H698" s="169">
        <v>1.853</v>
      </c>
      <c r="I698" s="170"/>
      <c r="L698" s="166"/>
      <c r="M698" s="171"/>
      <c r="T698" s="172"/>
      <c r="AT698" s="167" t="s">
        <v>304</v>
      </c>
      <c r="AU698" s="167" t="s">
        <v>85</v>
      </c>
      <c r="AV698" s="14" t="s">
        <v>107</v>
      </c>
      <c r="AW698" s="14" t="s">
        <v>32</v>
      </c>
      <c r="AX698" s="14" t="s">
        <v>83</v>
      </c>
      <c r="AY698" s="167" t="s">
        <v>296</v>
      </c>
    </row>
    <row r="699" spans="2:65" s="1" customFormat="1" ht="24.2" customHeight="1">
      <c r="B699" s="32"/>
      <c r="C699" s="138" t="s">
        <v>850</v>
      </c>
      <c r="D699" s="138" t="s">
        <v>298</v>
      </c>
      <c r="E699" s="139" t="s">
        <v>851</v>
      </c>
      <c r="F699" s="140" t="s">
        <v>852</v>
      </c>
      <c r="G699" s="141" t="s">
        <v>339</v>
      </c>
      <c r="H699" s="142">
        <v>11</v>
      </c>
      <c r="I699" s="143"/>
      <c r="J699" s="144">
        <f>ROUND(I699*H699,2)</f>
        <v>0</v>
      </c>
      <c r="K699" s="140" t="s">
        <v>302</v>
      </c>
      <c r="L699" s="32"/>
      <c r="M699" s="145" t="s">
        <v>1</v>
      </c>
      <c r="N699" s="146" t="s">
        <v>41</v>
      </c>
      <c r="P699" s="147">
        <f>O699*H699</f>
        <v>0</v>
      </c>
      <c r="Q699" s="147">
        <v>1.9000000000000001E-4</v>
      </c>
      <c r="R699" s="147">
        <f>Q699*H699</f>
        <v>2.0900000000000003E-3</v>
      </c>
      <c r="S699" s="147">
        <v>0</v>
      </c>
      <c r="T699" s="148">
        <f>S699*H699</f>
        <v>0</v>
      </c>
      <c r="AR699" s="149" t="s">
        <v>107</v>
      </c>
      <c r="AT699" s="149" t="s">
        <v>298</v>
      </c>
      <c r="AU699" s="149" t="s">
        <v>85</v>
      </c>
      <c r="AY699" s="17" t="s">
        <v>296</v>
      </c>
      <c r="BE699" s="150">
        <f>IF(N699="základní",J699,0)</f>
        <v>0</v>
      </c>
      <c r="BF699" s="150">
        <f>IF(N699="snížená",J699,0)</f>
        <v>0</v>
      </c>
      <c r="BG699" s="150">
        <f>IF(N699="zákl. přenesená",J699,0)</f>
        <v>0</v>
      </c>
      <c r="BH699" s="150">
        <f>IF(N699="sníž. přenesená",J699,0)</f>
        <v>0</v>
      </c>
      <c r="BI699" s="150">
        <f>IF(N699="nulová",J699,0)</f>
        <v>0</v>
      </c>
      <c r="BJ699" s="17" t="s">
        <v>83</v>
      </c>
      <c r="BK699" s="150">
        <f>ROUND(I699*H699,2)</f>
        <v>0</v>
      </c>
      <c r="BL699" s="17" t="s">
        <v>107</v>
      </c>
      <c r="BM699" s="149" t="s">
        <v>853</v>
      </c>
    </row>
    <row r="700" spans="2:65" s="12" customFormat="1">
      <c r="B700" s="151"/>
      <c r="D700" s="152" t="s">
        <v>304</v>
      </c>
      <c r="E700" s="153" t="s">
        <v>1</v>
      </c>
      <c r="F700" s="154" t="s">
        <v>854</v>
      </c>
      <c r="H700" s="155">
        <v>2.25</v>
      </c>
      <c r="I700" s="156"/>
      <c r="L700" s="151"/>
      <c r="M700" s="157"/>
      <c r="T700" s="158"/>
      <c r="AT700" s="153" t="s">
        <v>304</v>
      </c>
      <c r="AU700" s="153" t="s">
        <v>85</v>
      </c>
      <c r="AV700" s="12" t="s">
        <v>85</v>
      </c>
      <c r="AW700" s="12" t="s">
        <v>32</v>
      </c>
      <c r="AX700" s="12" t="s">
        <v>76</v>
      </c>
      <c r="AY700" s="153" t="s">
        <v>296</v>
      </c>
    </row>
    <row r="701" spans="2:65" s="12" customFormat="1">
      <c r="B701" s="151"/>
      <c r="D701" s="152" t="s">
        <v>304</v>
      </c>
      <c r="E701" s="153" t="s">
        <v>1</v>
      </c>
      <c r="F701" s="154" t="s">
        <v>855</v>
      </c>
      <c r="H701" s="155">
        <v>1.5</v>
      </c>
      <c r="I701" s="156"/>
      <c r="L701" s="151"/>
      <c r="M701" s="157"/>
      <c r="T701" s="158"/>
      <c r="AT701" s="153" t="s">
        <v>304</v>
      </c>
      <c r="AU701" s="153" t="s">
        <v>85</v>
      </c>
      <c r="AV701" s="12" t="s">
        <v>85</v>
      </c>
      <c r="AW701" s="12" t="s">
        <v>32</v>
      </c>
      <c r="AX701" s="12" t="s">
        <v>76</v>
      </c>
      <c r="AY701" s="153" t="s">
        <v>296</v>
      </c>
    </row>
    <row r="702" spans="2:65" s="12" customFormat="1">
      <c r="B702" s="151"/>
      <c r="D702" s="152" t="s">
        <v>304</v>
      </c>
      <c r="E702" s="153" t="s">
        <v>1</v>
      </c>
      <c r="F702" s="154" t="s">
        <v>856</v>
      </c>
      <c r="H702" s="155">
        <v>1.5</v>
      </c>
      <c r="I702" s="156"/>
      <c r="L702" s="151"/>
      <c r="M702" s="157"/>
      <c r="T702" s="158"/>
      <c r="AT702" s="153" t="s">
        <v>304</v>
      </c>
      <c r="AU702" s="153" t="s">
        <v>85</v>
      </c>
      <c r="AV702" s="12" t="s">
        <v>85</v>
      </c>
      <c r="AW702" s="12" t="s">
        <v>32</v>
      </c>
      <c r="AX702" s="12" t="s">
        <v>76</v>
      </c>
      <c r="AY702" s="153" t="s">
        <v>296</v>
      </c>
    </row>
    <row r="703" spans="2:65" s="12" customFormat="1">
      <c r="B703" s="151"/>
      <c r="D703" s="152" t="s">
        <v>304</v>
      </c>
      <c r="E703" s="153" t="s">
        <v>1</v>
      </c>
      <c r="F703" s="154" t="s">
        <v>857</v>
      </c>
      <c r="H703" s="155">
        <v>5.75</v>
      </c>
      <c r="I703" s="156"/>
      <c r="L703" s="151"/>
      <c r="M703" s="157"/>
      <c r="T703" s="158"/>
      <c r="AT703" s="153" t="s">
        <v>304</v>
      </c>
      <c r="AU703" s="153" t="s">
        <v>85</v>
      </c>
      <c r="AV703" s="12" t="s">
        <v>85</v>
      </c>
      <c r="AW703" s="12" t="s">
        <v>32</v>
      </c>
      <c r="AX703" s="12" t="s">
        <v>76</v>
      </c>
      <c r="AY703" s="153" t="s">
        <v>296</v>
      </c>
    </row>
    <row r="704" spans="2:65" s="13" customFormat="1">
      <c r="B704" s="159"/>
      <c r="D704" s="152" t="s">
        <v>304</v>
      </c>
      <c r="E704" s="160" t="s">
        <v>1</v>
      </c>
      <c r="F704" s="161" t="s">
        <v>306</v>
      </c>
      <c r="H704" s="162">
        <v>11</v>
      </c>
      <c r="I704" s="163"/>
      <c r="L704" s="159"/>
      <c r="M704" s="164"/>
      <c r="T704" s="165"/>
      <c r="AT704" s="160" t="s">
        <v>304</v>
      </c>
      <c r="AU704" s="160" t="s">
        <v>85</v>
      </c>
      <c r="AV704" s="13" t="s">
        <v>94</v>
      </c>
      <c r="AW704" s="13" t="s">
        <v>32</v>
      </c>
      <c r="AX704" s="13" t="s">
        <v>76</v>
      </c>
      <c r="AY704" s="160" t="s">
        <v>296</v>
      </c>
    </row>
    <row r="705" spans="2:65" s="14" customFormat="1">
      <c r="B705" s="166"/>
      <c r="D705" s="152" t="s">
        <v>304</v>
      </c>
      <c r="E705" s="167" t="s">
        <v>1</v>
      </c>
      <c r="F705" s="168" t="s">
        <v>308</v>
      </c>
      <c r="H705" s="169">
        <v>11</v>
      </c>
      <c r="I705" s="170"/>
      <c r="L705" s="166"/>
      <c r="M705" s="171"/>
      <c r="T705" s="172"/>
      <c r="AT705" s="167" t="s">
        <v>304</v>
      </c>
      <c r="AU705" s="167" t="s">
        <v>85</v>
      </c>
      <c r="AV705" s="14" t="s">
        <v>107</v>
      </c>
      <c r="AW705" s="14" t="s">
        <v>32</v>
      </c>
      <c r="AX705" s="14" t="s">
        <v>83</v>
      </c>
      <c r="AY705" s="167" t="s">
        <v>296</v>
      </c>
    </row>
    <row r="706" spans="2:65" s="1" customFormat="1" ht="24.2" customHeight="1">
      <c r="B706" s="32"/>
      <c r="C706" s="138" t="s">
        <v>858</v>
      </c>
      <c r="D706" s="138" t="s">
        <v>298</v>
      </c>
      <c r="E706" s="139" t="s">
        <v>859</v>
      </c>
      <c r="F706" s="140" t="s">
        <v>860</v>
      </c>
      <c r="G706" s="141" t="s">
        <v>301</v>
      </c>
      <c r="H706" s="142">
        <v>120.354</v>
      </c>
      <c r="I706" s="143"/>
      <c r="J706" s="144">
        <f>ROUND(I706*H706,2)</f>
        <v>0</v>
      </c>
      <c r="K706" s="140" t="s">
        <v>302</v>
      </c>
      <c r="L706" s="32"/>
      <c r="M706" s="145" t="s">
        <v>1</v>
      </c>
      <c r="N706" s="146" t="s">
        <v>41</v>
      </c>
      <c r="P706" s="147">
        <f>O706*H706</f>
        <v>0</v>
      </c>
      <c r="Q706" s="147">
        <v>6.8479999999999999E-2</v>
      </c>
      <c r="R706" s="147">
        <f>Q706*H706</f>
        <v>8.2418419200000006</v>
      </c>
      <c r="S706" s="147">
        <v>0</v>
      </c>
      <c r="T706" s="148">
        <f>S706*H706</f>
        <v>0</v>
      </c>
      <c r="AR706" s="149" t="s">
        <v>107</v>
      </c>
      <c r="AT706" s="149" t="s">
        <v>298</v>
      </c>
      <c r="AU706" s="149" t="s">
        <v>85</v>
      </c>
      <c r="AY706" s="17" t="s">
        <v>296</v>
      </c>
      <c r="BE706" s="150">
        <f>IF(N706="základní",J706,0)</f>
        <v>0</v>
      </c>
      <c r="BF706" s="150">
        <f>IF(N706="snížená",J706,0)</f>
        <v>0</v>
      </c>
      <c r="BG706" s="150">
        <f>IF(N706="zákl. přenesená",J706,0)</f>
        <v>0</v>
      </c>
      <c r="BH706" s="150">
        <f>IF(N706="sníž. přenesená",J706,0)</f>
        <v>0</v>
      </c>
      <c r="BI706" s="150">
        <f>IF(N706="nulová",J706,0)</f>
        <v>0</v>
      </c>
      <c r="BJ706" s="17" t="s">
        <v>83</v>
      </c>
      <c r="BK706" s="150">
        <f>ROUND(I706*H706,2)</f>
        <v>0</v>
      </c>
      <c r="BL706" s="17" t="s">
        <v>107</v>
      </c>
      <c r="BM706" s="149" t="s">
        <v>861</v>
      </c>
    </row>
    <row r="707" spans="2:65" s="15" customFormat="1">
      <c r="B707" s="183"/>
      <c r="D707" s="152" t="s">
        <v>304</v>
      </c>
      <c r="E707" s="184" t="s">
        <v>1</v>
      </c>
      <c r="F707" s="185" t="s">
        <v>672</v>
      </c>
      <c r="H707" s="184" t="s">
        <v>1</v>
      </c>
      <c r="I707" s="186"/>
      <c r="L707" s="183"/>
      <c r="M707" s="187"/>
      <c r="T707" s="188"/>
      <c r="AT707" s="184" t="s">
        <v>304</v>
      </c>
      <c r="AU707" s="184" t="s">
        <v>85</v>
      </c>
      <c r="AV707" s="15" t="s">
        <v>83</v>
      </c>
      <c r="AW707" s="15" t="s">
        <v>32</v>
      </c>
      <c r="AX707" s="15" t="s">
        <v>76</v>
      </c>
      <c r="AY707" s="184" t="s">
        <v>296</v>
      </c>
    </row>
    <row r="708" spans="2:65" s="15" customFormat="1">
      <c r="B708" s="183"/>
      <c r="D708" s="152" t="s">
        <v>304</v>
      </c>
      <c r="E708" s="184" t="s">
        <v>1</v>
      </c>
      <c r="F708" s="185" t="s">
        <v>630</v>
      </c>
      <c r="H708" s="184" t="s">
        <v>1</v>
      </c>
      <c r="I708" s="186"/>
      <c r="L708" s="183"/>
      <c r="M708" s="187"/>
      <c r="T708" s="188"/>
      <c r="AT708" s="184" t="s">
        <v>304</v>
      </c>
      <c r="AU708" s="184" t="s">
        <v>85</v>
      </c>
      <c r="AV708" s="15" t="s">
        <v>83</v>
      </c>
      <c r="AW708" s="15" t="s">
        <v>32</v>
      </c>
      <c r="AX708" s="15" t="s">
        <v>76</v>
      </c>
      <c r="AY708" s="184" t="s">
        <v>296</v>
      </c>
    </row>
    <row r="709" spans="2:65" s="12" customFormat="1">
      <c r="B709" s="151"/>
      <c r="D709" s="152" t="s">
        <v>304</v>
      </c>
      <c r="E709" s="153" t="s">
        <v>1</v>
      </c>
      <c r="F709" s="154" t="s">
        <v>862</v>
      </c>
      <c r="H709" s="155">
        <v>20.635999999999999</v>
      </c>
      <c r="I709" s="156"/>
      <c r="L709" s="151"/>
      <c r="M709" s="157"/>
      <c r="T709" s="158"/>
      <c r="AT709" s="153" t="s">
        <v>304</v>
      </c>
      <c r="AU709" s="153" t="s">
        <v>85</v>
      </c>
      <c r="AV709" s="12" t="s">
        <v>85</v>
      </c>
      <c r="AW709" s="12" t="s">
        <v>32</v>
      </c>
      <c r="AX709" s="12" t="s">
        <v>76</v>
      </c>
      <c r="AY709" s="153" t="s">
        <v>296</v>
      </c>
    </row>
    <row r="710" spans="2:65" s="13" customFormat="1">
      <c r="B710" s="159"/>
      <c r="D710" s="152" t="s">
        <v>304</v>
      </c>
      <c r="E710" s="160" t="s">
        <v>1</v>
      </c>
      <c r="F710" s="161" t="s">
        <v>306</v>
      </c>
      <c r="H710" s="162">
        <v>20.635999999999999</v>
      </c>
      <c r="I710" s="163"/>
      <c r="L710" s="159"/>
      <c r="M710" s="164"/>
      <c r="T710" s="165"/>
      <c r="AT710" s="160" t="s">
        <v>304</v>
      </c>
      <c r="AU710" s="160" t="s">
        <v>85</v>
      </c>
      <c r="AV710" s="13" t="s">
        <v>94</v>
      </c>
      <c r="AW710" s="13" t="s">
        <v>32</v>
      </c>
      <c r="AX710" s="13" t="s">
        <v>76</v>
      </c>
      <c r="AY710" s="160" t="s">
        <v>296</v>
      </c>
    </row>
    <row r="711" spans="2:65" s="15" customFormat="1">
      <c r="B711" s="183"/>
      <c r="D711" s="152" t="s">
        <v>304</v>
      </c>
      <c r="E711" s="184" t="s">
        <v>1</v>
      </c>
      <c r="F711" s="185" t="s">
        <v>629</v>
      </c>
      <c r="H711" s="184" t="s">
        <v>1</v>
      </c>
      <c r="I711" s="186"/>
      <c r="L711" s="183"/>
      <c r="M711" s="187"/>
      <c r="T711" s="188"/>
      <c r="AT711" s="184" t="s">
        <v>304</v>
      </c>
      <c r="AU711" s="184" t="s">
        <v>85</v>
      </c>
      <c r="AV711" s="15" t="s">
        <v>83</v>
      </c>
      <c r="AW711" s="15" t="s">
        <v>32</v>
      </c>
      <c r="AX711" s="15" t="s">
        <v>76</v>
      </c>
      <c r="AY711" s="184" t="s">
        <v>296</v>
      </c>
    </row>
    <row r="712" spans="2:65" s="15" customFormat="1">
      <c r="B712" s="183"/>
      <c r="D712" s="152" t="s">
        <v>304</v>
      </c>
      <c r="E712" s="184" t="s">
        <v>1</v>
      </c>
      <c r="F712" s="185" t="s">
        <v>630</v>
      </c>
      <c r="H712" s="184" t="s">
        <v>1</v>
      </c>
      <c r="I712" s="186"/>
      <c r="L712" s="183"/>
      <c r="M712" s="187"/>
      <c r="T712" s="188"/>
      <c r="AT712" s="184" t="s">
        <v>304</v>
      </c>
      <c r="AU712" s="184" t="s">
        <v>85</v>
      </c>
      <c r="AV712" s="15" t="s">
        <v>83</v>
      </c>
      <c r="AW712" s="15" t="s">
        <v>32</v>
      </c>
      <c r="AX712" s="15" t="s">
        <v>76</v>
      </c>
      <c r="AY712" s="184" t="s">
        <v>296</v>
      </c>
    </row>
    <row r="713" spans="2:65" s="12" customFormat="1">
      <c r="B713" s="151"/>
      <c r="D713" s="152" t="s">
        <v>304</v>
      </c>
      <c r="E713" s="153" t="s">
        <v>1</v>
      </c>
      <c r="F713" s="154" t="s">
        <v>863</v>
      </c>
      <c r="H713" s="155">
        <v>32.575000000000003</v>
      </c>
      <c r="I713" s="156"/>
      <c r="L713" s="151"/>
      <c r="M713" s="157"/>
      <c r="T713" s="158"/>
      <c r="AT713" s="153" t="s">
        <v>304</v>
      </c>
      <c r="AU713" s="153" t="s">
        <v>85</v>
      </c>
      <c r="AV713" s="12" t="s">
        <v>85</v>
      </c>
      <c r="AW713" s="12" t="s">
        <v>32</v>
      </c>
      <c r="AX713" s="12" t="s">
        <v>76</v>
      </c>
      <c r="AY713" s="153" t="s">
        <v>296</v>
      </c>
    </row>
    <row r="714" spans="2:65" s="12" customFormat="1">
      <c r="B714" s="151"/>
      <c r="D714" s="152" t="s">
        <v>304</v>
      </c>
      <c r="E714" s="153" t="s">
        <v>1</v>
      </c>
      <c r="F714" s="154" t="s">
        <v>864</v>
      </c>
      <c r="H714" s="155">
        <v>-6.4950000000000001</v>
      </c>
      <c r="I714" s="156"/>
      <c r="L714" s="151"/>
      <c r="M714" s="157"/>
      <c r="T714" s="158"/>
      <c r="AT714" s="153" t="s">
        <v>304</v>
      </c>
      <c r="AU714" s="153" t="s">
        <v>85</v>
      </c>
      <c r="AV714" s="12" t="s">
        <v>85</v>
      </c>
      <c r="AW714" s="12" t="s">
        <v>32</v>
      </c>
      <c r="AX714" s="12" t="s">
        <v>76</v>
      </c>
      <c r="AY714" s="153" t="s">
        <v>296</v>
      </c>
    </row>
    <row r="715" spans="2:65" s="12" customFormat="1">
      <c r="B715" s="151"/>
      <c r="D715" s="152" t="s">
        <v>304</v>
      </c>
      <c r="E715" s="153" t="s">
        <v>1</v>
      </c>
      <c r="F715" s="154" t="s">
        <v>865</v>
      </c>
      <c r="H715" s="155">
        <v>-0.42</v>
      </c>
      <c r="I715" s="156"/>
      <c r="L715" s="151"/>
      <c r="M715" s="157"/>
      <c r="T715" s="158"/>
      <c r="AT715" s="153" t="s">
        <v>304</v>
      </c>
      <c r="AU715" s="153" t="s">
        <v>85</v>
      </c>
      <c r="AV715" s="12" t="s">
        <v>85</v>
      </c>
      <c r="AW715" s="12" t="s">
        <v>32</v>
      </c>
      <c r="AX715" s="12" t="s">
        <v>76</v>
      </c>
      <c r="AY715" s="153" t="s">
        <v>296</v>
      </c>
    </row>
    <row r="716" spans="2:65" s="13" customFormat="1">
      <c r="B716" s="159"/>
      <c r="D716" s="152" t="s">
        <v>304</v>
      </c>
      <c r="E716" s="160" t="s">
        <v>1</v>
      </c>
      <c r="F716" s="161" t="s">
        <v>306</v>
      </c>
      <c r="H716" s="162">
        <v>25.66</v>
      </c>
      <c r="I716" s="163"/>
      <c r="L716" s="159"/>
      <c r="M716" s="164"/>
      <c r="T716" s="165"/>
      <c r="AT716" s="160" t="s">
        <v>304</v>
      </c>
      <c r="AU716" s="160" t="s">
        <v>85</v>
      </c>
      <c r="AV716" s="13" t="s">
        <v>94</v>
      </c>
      <c r="AW716" s="13" t="s">
        <v>32</v>
      </c>
      <c r="AX716" s="13" t="s">
        <v>76</v>
      </c>
      <c r="AY716" s="160" t="s">
        <v>296</v>
      </c>
    </row>
    <row r="717" spans="2:65" s="15" customFormat="1">
      <c r="B717" s="183"/>
      <c r="D717" s="152" t="s">
        <v>304</v>
      </c>
      <c r="E717" s="184" t="s">
        <v>1</v>
      </c>
      <c r="F717" s="185" t="s">
        <v>639</v>
      </c>
      <c r="H717" s="184" t="s">
        <v>1</v>
      </c>
      <c r="I717" s="186"/>
      <c r="L717" s="183"/>
      <c r="M717" s="187"/>
      <c r="T717" s="188"/>
      <c r="AT717" s="184" t="s">
        <v>304</v>
      </c>
      <c r="AU717" s="184" t="s">
        <v>85</v>
      </c>
      <c r="AV717" s="15" t="s">
        <v>83</v>
      </c>
      <c r="AW717" s="15" t="s">
        <v>32</v>
      </c>
      <c r="AX717" s="15" t="s">
        <v>76</v>
      </c>
      <c r="AY717" s="184" t="s">
        <v>296</v>
      </c>
    </row>
    <row r="718" spans="2:65" s="12" customFormat="1">
      <c r="B718" s="151"/>
      <c r="D718" s="152" t="s">
        <v>304</v>
      </c>
      <c r="E718" s="153" t="s">
        <v>1</v>
      </c>
      <c r="F718" s="154" t="s">
        <v>866</v>
      </c>
      <c r="H718" s="155">
        <v>3.6240000000000001</v>
      </c>
      <c r="I718" s="156"/>
      <c r="L718" s="151"/>
      <c r="M718" s="157"/>
      <c r="T718" s="158"/>
      <c r="AT718" s="153" t="s">
        <v>304</v>
      </c>
      <c r="AU718" s="153" t="s">
        <v>85</v>
      </c>
      <c r="AV718" s="12" t="s">
        <v>85</v>
      </c>
      <c r="AW718" s="12" t="s">
        <v>32</v>
      </c>
      <c r="AX718" s="12" t="s">
        <v>76</v>
      </c>
      <c r="AY718" s="153" t="s">
        <v>296</v>
      </c>
    </row>
    <row r="719" spans="2:65" s="13" customFormat="1">
      <c r="B719" s="159"/>
      <c r="D719" s="152" t="s">
        <v>304</v>
      </c>
      <c r="E719" s="160" t="s">
        <v>1</v>
      </c>
      <c r="F719" s="161" t="s">
        <v>306</v>
      </c>
      <c r="H719" s="162">
        <v>3.6240000000000001</v>
      </c>
      <c r="I719" s="163"/>
      <c r="L719" s="159"/>
      <c r="M719" s="164"/>
      <c r="T719" s="165"/>
      <c r="AT719" s="160" t="s">
        <v>304</v>
      </c>
      <c r="AU719" s="160" t="s">
        <v>85</v>
      </c>
      <c r="AV719" s="13" t="s">
        <v>94</v>
      </c>
      <c r="AW719" s="13" t="s">
        <v>32</v>
      </c>
      <c r="AX719" s="13" t="s">
        <v>76</v>
      </c>
      <c r="AY719" s="160" t="s">
        <v>296</v>
      </c>
    </row>
    <row r="720" spans="2:65" s="15" customFormat="1">
      <c r="B720" s="183"/>
      <c r="D720" s="152" t="s">
        <v>304</v>
      </c>
      <c r="E720" s="184" t="s">
        <v>1</v>
      </c>
      <c r="F720" s="185" t="s">
        <v>645</v>
      </c>
      <c r="H720" s="184" t="s">
        <v>1</v>
      </c>
      <c r="I720" s="186"/>
      <c r="L720" s="183"/>
      <c r="M720" s="187"/>
      <c r="T720" s="188"/>
      <c r="AT720" s="184" t="s">
        <v>304</v>
      </c>
      <c r="AU720" s="184" t="s">
        <v>85</v>
      </c>
      <c r="AV720" s="15" t="s">
        <v>83</v>
      </c>
      <c r="AW720" s="15" t="s">
        <v>32</v>
      </c>
      <c r="AX720" s="15" t="s">
        <v>76</v>
      </c>
      <c r="AY720" s="184" t="s">
        <v>296</v>
      </c>
    </row>
    <row r="721" spans="2:51" s="15" customFormat="1">
      <c r="B721" s="183"/>
      <c r="D721" s="152" t="s">
        <v>304</v>
      </c>
      <c r="E721" s="184" t="s">
        <v>1</v>
      </c>
      <c r="F721" s="185" t="s">
        <v>630</v>
      </c>
      <c r="H721" s="184" t="s">
        <v>1</v>
      </c>
      <c r="I721" s="186"/>
      <c r="L721" s="183"/>
      <c r="M721" s="187"/>
      <c r="T721" s="188"/>
      <c r="AT721" s="184" t="s">
        <v>304</v>
      </c>
      <c r="AU721" s="184" t="s">
        <v>85</v>
      </c>
      <c r="AV721" s="15" t="s">
        <v>83</v>
      </c>
      <c r="AW721" s="15" t="s">
        <v>32</v>
      </c>
      <c r="AX721" s="15" t="s">
        <v>76</v>
      </c>
      <c r="AY721" s="184" t="s">
        <v>296</v>
      </c>
    </row>
    <row r="722" spans="2:51" s="12" customFormat="1">
      <c r="B722" s="151"/>
      <c r="D722" s="152" t="s">
        <v>304</v>
      </c>
      <c r="E722" s="153" t="s">
        <v>1</v>
      </c>
      <c r="F722" s="154" t="s">
        <v>867</v>
      </c>
      <c r="H722" s="155">
        <v>24.821999999999999</v>
      </c>
      <c r="I722" s="156"/>
      <c r="L722" s="151"/>
      <c r="M722" s="157"/>
      <c r="T722" s="158"/>
      <c r="AT722" s="153" t="s">
        <v>304</v>
      </c>
      <c r="AU722" s="153" t="s">
        <v>85</v>
      </c>
      <c r="AV722" s="12" t="s">
        <v>85</v>
      </c>
      <c r="AW722" s="12" t="s">
        <v>32</v>
      </c>
      <c r="AX722" s="12" t="s">
        <v>76</v>
      </c>
      <c r="AY722" s="153" t="s">
        <v>296</v>
      </c>
    </row>
    <row r="723" spans="2:51" s="12" customFormat="1">
      <c r="B723" s="151"/>
      <c r="D723" s="152" t="s">
        <v>304</v>
      </c>
      <c r="E723" s="153" t="s">
        <v>1</v>
      </c>
      <c r="F723" s="154" t="s">
        <v>868</v>
      </c>
      <c r="H723" s="155">
        <v>-14.04</v>
      </c>
      <c r="I723" s="156"/>
      <c r="L723" s="151"/>
      <c r="M723" s="157"/>
      <c r="T723" s="158"/>
      <c r="AT723" s="153" t="s">
        <v>304</v>
      </c>
      <c r="AU723" s="153" t="s">
        <v>85</v>
      </c>
      <c r="AV723" s="12" t="s">
        <v>85</v>
      </c>
      <c r="AW723" s="12" t="s">
        <v>32</v>
      </c>
      <c r="AX723" s="12" t="s">
        <v>76</v>
      </c>
      <c r="AY723" s="153" t="s">
        <v>296</v>
      </c>
    </row>
    <row r="724" spans="2:51" s="12" customFormat="1">
      <c r="B724" s="151"/>
      <c r="D724" s="152" t="s">
        <v>304</v>
      </c>
      <c r="E724" s="153" t="s">
        <v>1</v>
      </c>
      <c r="F724" s="154" t="s">
        <v>869</v>
      </c>
      <c r="H724" s="155">
        <v>-0.81</v>
      </c>
      <c r="I724" s="156"/>
      <c r="L724" s="151"/>
      <c r="M724" s="157"/>
      <c r="T724" s="158"/>
      <c r="AT724" s="153" t="s">
        <v>304</v>
      </c>
      <c r="AU724" s="153" t="s">
        <v>85</v>
      </c>
      <c r="AV724" s="12" t="s">
        <v>85</v>
      </c>
      <c r="AW724" s="12" t="s">
        <v>32</v>
      </c>
      <c r="AX724" s="12" t="s">
        <v>76</v>
      </c>
      <c r="AY724" s="153" t="s">
        <v>296</v>
      </c>
    </row>
    <row r="725" spans="2:51" s="13" customFormat="1">
      <c r="B725" s="159"/>
      <c r="D725" s="152" t="s">
        <v>304</v>
      </c>
      <c r="E725" s="160" t="s">
        <v>1</v>
      </c>
      <c r="F725" s="161" t="s">
        <v>306</v>
      </c>
      <c r="H725" s="162">
        <v>9.9719999999999995</v>
      </c>
      <c r="I725" s="163"/>
      <c r="L725" s="159"/>
      <c r="M725" s="164"/>
      <c r="T725" s="165"/>
      <c r="AT725" s="160" t="s">
        <v>304</v>
      </c>
      <c r="AU725" s="160" t="s">
        <v>85</v>
      </c>
      <c r="AV725" s="13" t="s">
        <v>94</v>
      </c>
      <c r="AW725" s="13" t="s">
        <v>32</v>
      </c>
      <c r="AX725" s="13" t="s">
        <v>76</v>
      </c>
      <c r="AY725" s="160" t="s">
        <v>296</v>
      </c>
    </row>
    <row r="726" spans="2:51" s="15" customFormat="1">
      <c r="B726" s="183"/>
      <c r="D726" s="152" t="s">
        <v>304</v>
      </c>
      <c r="E726" s="184" t="s">
        <v>1</v>
      </c>
      <c r="F726" s="185" t="s">
        <v>639</v>
      </c>
      <c r="H726" s="184" t="s">
        <v>1</v>
      </c>
      <c r="I726" s="186"/>
      <c r="L726" s="183"/>
      <c r="M726" s="187"/>
      <c r="T726" s="188"/>
      <c r="AT726" s="184" t="s">
        <v>304</v>
      </c>
      <c r="AU726" s="184" t="s">
        <v>85</v>
      </c>
      <c r="AV726" s="15" t="s">
        <v>83</v>
      </c>
      <c r="AW726" s="15" t="s">
        <v>32</v>
      </c>
      <c r="AX726" s="15" t="s">
        <v>76</v>
      </c>
      <c r="AY726" s="184" t="s">
        <v>296</v>
      </c>
    </row>
    <row r="727" spans="2:51" s="12" customFormat="1">
      <c r="B727" s="151"/>
      <c r="D727" s="152" t="s">
        <v>304</v>
      </c>
      <c r="E727" s="153" t="s">
        <v>1</v>
      </c>
      <c r="F727" s="154" t="s">
        <v>870</v>
      </c>
      <c r="H727" s="155">
        <v>19.716000000000001</v>
      </c>
      <c r="I727" s="156"/>
      <c r="L727" s="151"/>
      <c r="M727" s="157"/>
      <c r="T727" s="158"/>
      <c r="AT727" s="153" t="s">
        <v>304</v>
      </c>
      <c r="AU727" s="153" t="s">
        <v>85</v>
      </c>
      <c r="AV727" s="12" t="s">
        <v>85</v>
      </c>
      <c r="AW727" s="12" t="s">
        <v>32</v>
      </c>
      <c r="AX727" s="12" t="s">
        <v>76</v>
      </c>
      <c r="AY727" s="153" t="s">
        <v>296</v>
      </c>
    </row>
    <row r="728" spans="2:51" s="12" customFormat="1">
      <c r="B728" s="151"/>
      <c r="D728" s="152" t="s">
        <v>304</v>
      </c>
      <c r="E728" s="153" t="s">
        <v>1</v>
      </c>
      <c r="F728" s="154" t="s">
        <v>871</v>
      </c>
      <c r="H728" s="155">
        <v>-9.36</v>
      </c>
      <c r="I728" s="156"/>
      <c r="L728" s="151"/>
      <c r="M728" s="157"/>
      <c r="T728" s="158"/>
      <c r="AT728" s="153" t="s">
        <v>304</v>
      </c>
      <c r="AU728" s="153" t="s">
        <v>85</v>
      </c>
      <c r="AV728" s="12" t="s">
        <v>85</v>
      </c>
      <c r="AW728" s="12" t="s">
        <v>32</v>
      </c>
      <c r="AX728" s="12" t="s">
        <v>76</v>
      </c>
      <c r="AY728" s="153" t="s">
        <v>296</v>
      </c>
    </row>
    <row r="729" spans="2:51" s="12" customFormat="1">
      <c r="B729" s="151"/>
      <c r="D729" s="152" t="s">
        <v>304</v>
      </c>
      <c r="E729" s="153" t="s">
        <v>1</v>
      </c>
      <c r="F729" s="154" t="s">
        <v>872</v>
      </c>
      <c r="H729" s="155">
        <v>-0.54</v>
      </c>
      <c r="I729" s="156"/>
      <c r="L729" s="151"/>
      <c r="M729" s="157"/>
      <c r="T729" s="158"/>
      <c r="AT729" s="153" t="s">
        <v>304</v>
      </c>
      <c r="AU729" s="153" t="s">
        <v>85</v>
      </c>
      <c r="AV729" s="12" t="s">
        <v>85</v>
      </c>
      <c r="AW729" s="12" t="s">
        <v>32</v>
      </c>
      <c r="AX729" s="12" t="s">
        <v>76</v>
      </c>
      <c r="AY729" s="153" t="s">
        <v>296</v>
      </c>
    </row>
    <row r="730" spans="2:51" s="13" customFormat="1">
      <c r="B730" s="159"/>
      <c r="D730" s="152" t="s">
        <v>304</v>
      </c>
      <c r="E730" s="160" t="s">
        <v>1</v>
      </c>
      <c r="F730" s="161" t="s">
        <v>306</v>
      </c>
      <c r="H730" s="162">
        <v>9.8160000000000007</v>
      </c>
      <c r="I730" s="163"/>
      <c r="L730" s="159"/>
      <c r="M730" s="164"/>
      <c r="T730" s="165"/>
      <c r="AT730" s="160" t="s">
        <v>304</v>
      </c>
      <c r="AU730" s="160" t="s">
        <v>85</v>
      </c>
      <c r="AV730" s="13" t="s">
        <v>94</v>
      </c>
      <c r="AW730" s="13" t="s">
        <v>32</v>
      </c>
      <c r="AX730" s="13" t="s">
        <v>76</v>
      </c>
      <c r="AY730" s="160" t="s">
        <v>296</v>
      </c>
    </row>
    <row r="731" spans="2:51" s="15" customFormat="1">
      <c r="B731" s="183"/>
      <c r="D731" s="152" t="s">
        <v>304</v>
      </c>
      <c r="E731" s="184" t="s">
        <v>1</v>
      </c>
      <c r="F731" s="185" t="s">
        <v>656</v>
      </c>
      <c r="H731" s="184" t="s">
        <v>1</v>
      </c>
      <c r="I731" s="186"/>
      <c r="L731" s="183"/>
      <c r="M731" s="187"/>
      <c r="T731" s="188"/>
      <c r="AT731" s="184" t="s">
        <v>304</v>
      </c>
      <c r="AU731" s="184" t="s">
        <v>85</v>
      </c>
      <c r="AV731" s="15" t="s">
        <v>83</v>
      </c>
      <c r="AW731" s="15" t="s">
        <v>32</v>
      </c>
      <c r="AX731" s="15" t="s">
        <v>76</v>
      </c>
      <c r="AY731" s="184" t="s">
        <v>296</v>
      </c>
    </row>
    <row r="732" spans="2:51" s="15" customFormat="1">
      <c r="B732" s="183"/>
      <c r="D732" s="152" t="s">
        <v>304</v>
      </c>
      <c r="E732" s="184" t="s">
        <v>1</v>
      </c>
      <c r="F732" s="185" t="s">
        <v>630</v>
      </c>
      <c r="H732" s="184" t="s">
        <v>1</v>
      </c>
      <c r="I732" s="186"/>
      <c r="L732" s="183"/>
      <c r="M732" s="187"/>
      <c r="T732" s="188"/>
      <c r="AT732" s="184" t="s">
        <v>304</v>
      </c>
      <c r="AU732" s="184" t="s">
        <v>85</v>
      </c>
      <c r="AV732" s="15" t="s">
        <v>83</v>
      </c>
      <c r="AW732" s="15" t="s">
        <v>32</v>
      </c>
      <c r="AX732" s="15" t="s">
        <v>76</v>
      </c>
      <c r="AY732" s="184" t="s">
        <v>296</v>
      </c>
    </row>
    <row r="733" spans="2:51" s="12" customFormat="1">
      <c r="B733" s="151"/>
      <c r="D733" s="152" t="s">
        <v>304</v>
      </c>
      <c r="E733" s="153" t="s">
        <v>1</v>
      </c>
      <c r="F733" s="154" t="s">
        <v>873</v>
      </c>
      <c r="H733" s="155">
        <v>36.466000000000001</v>
      </c>
      <c r="I733" s="156"/>
      <c r="L733" s="151"/>
      <c r="M733" s="157"/>
      <c r="T733" s="158"/>
      <c r="AT733" s="153" t="s">
        <v>304</v>
      </c>
      <c r="AU733" s="153" t="s">
        <v>85</v>
      </c>
      <c r="AV733" s="12" t="s">
        <v>85</v>
      </c>
      <c r="AW733" s="12" t="s">
        <v>32</v>
      </c>
      <c r="AX733" s="12" t="s">
        <v>76</v>
      </c>
      <c r="AY733" s="153" t="s">
        <v>296</v>
      </c>
    </row>
    <row r="734" spans="2:51" s="12" customFormat="1">
      <c r="B734" s="151"/>
      <c r="D734" s="152" t="s">
        <v>304</v>
      </c>
      <c r="E734" s="153" t="s">
        <v>1</v>
      </c>
      <c r="F734" s="154" t="s">
        <v>868</v>
      </c>
      <c r="H734" s="155">
        <v>-14.04</v>
      </c>
      <c r="I734" s="156"/>
      <c r="L734" s="151"/>
      <c r="M734" s="157"/>
      <c r="T734" s="158"/>
      <c r="AT734" s="153" t="s">
        <v>304</v>
      </c>
      <c r="AU734" s="153" t="s">
        <v>85</v>
      </c>
      <c r="AV734" s="12" t="s">
        <v>85</v>
      </c>
      <c r="AW734" s="12" t="s">
        <v>32</v>
      </c>
      <c r="AX734" s="12" t="s">
        <v>76</v>
      </c>
      <c r="AY734" s="153" t="s">
        <v>296</v>
      </c>
    </row>
    <row r="735" spans="2:51" s="12" customFormat="1">
      <c r="B735" s="151"/>
      <c r="D735" s="152" t="s">
        <v>304</v>
      </c>
      <c r="E735" s="153" t="s">
        <v>1</v>
      </c>
      <c r="F735" s="154" t="s">
        <v>869</v>
      </c>
      <c r="H735" s="155">
        <v>-0.81</v>
      </c>
      <c r="I735" s="156"/>
      <c r="L735" s="151"/>
      <c r="M735" s="157"/>
      <c r="T735" s="158"/>
      <c r="AT735" s="153" t="s">
        <v>304</v>
      </c>
      <c r="AU735" s="153" t="s">
        <v>85</v>
      </c>
      <c r="AV735" s="12" t="s">
        <v>85</v>
      </c>
      <c r="AW735" s="12" t="s">
        <v>32</v>
      </c>
      <c r="AX735" s="12" t="s">
        <v>76</v>
      </c>
      <c r="AY735" s="153" t="s">
        <v>296</v>
      </c>
    </row>
    <row r="736" spans="2:51" s="13" customFormat="1">
      <c r="B736" s="159"/>
      <c r="D736" s="152" t="s">
        <v>304</v>
      </c>
      <c r="E736" s="160" t="s">
        <v>1</v>
      </c>
      <c r="F736" s="161" t="s">
        <v>306</v>
      </c>
      <c r="H736" s="162">
        <v>21.616</v>
      </c>
      <c r="I736" s="163"/>
      <c r="L736" s="159"/>
      <c r="M736" s="164"/>
      <c r="T736" s="165"/>
      <c r="AT736" s="160" t="s">
        <v>304</v>
      </c>
      <c r="AU736" s="160" t="s">
        <v>85</v>
      </c>
      <c r="AV736" s="13" t="s">
        <v>94</v>
      </c>
      <c r="AW736" s="13" t="s">
        <v>32</v>
      </c>
      <c r="AX736" s="13" t="s">
        <v>76</v>
      </c>
      <c r="AY736" s="160" t="s">
        <v>296</v>
      </c>
    </row>
    <row r="737" spans="2:65" s="15" customFormat="1">
      <c r="B737" s="183"/>
      <c r="D737" s="152" t="s">
        <v>304</v>
      </c>
      <c r="E737" s="184" t="s">
        <v>1</v>
      </c>
      <c r="F737" s="185" t="s">
        <v>639</v>
      </c>
      <c r="H737" s="184" t="s">
        <v>1</v>
      </c>
      <c r="I737" s="186"/>
      <c r="L737" s="183"/>
      <c r="M737" s="187"/>
      <c r="T737" s="188"/>
      <c r="AT737" s="184" t="s">
        <v>304</v>
      </c>
      <c r="AU737" s="184" t="s">
        <v>85</v>
      </c>
      <c r="AV737" s="15" t="s">
        <v>83</v>
      </c>
      <c r="AW737" s="15" t="s">
        <v>32</v>
      </c>
      <c r="AX737" s="15" t="s">
        <v>76</v>
      </c>
      <c r="AY737" s="184" t="s">
        <v>296</v>
      </c>
    </row>
    <row r="738" spans="2:65" s="12" customFormat="1">
      <c r="B738" s="151"/>
      <c r="D738" s="152" t="s">
        <v>304</v>
      </c>
      <c r="E738" s="153" t="s">
        <v>1</v>
      </c>
      <c r="F738" s="154" t="s">
        <v>874</v>
      </c>
      <c r="H738" s="155">
        <v>5.59</v>
      </c>
      <c r="I738" s="156"/>
      <c r="L738" s="151"/>
      <c r="M738" s="157"/>
      <c r="T738" s="158"/>
      <c r="AT738" s="153" t="s">
        <v>304</v>
      </c>
      <c r="AU738" s="153" t="s">
        <v>85</v>
      </c>
      <c r="AV738" s="12" t="s">
        <v>85</v>
      </c>
      <c r="AW738" s="12" t="s">
        <v>32</v>
      </c>
      <c r="AX738" s="12" t="s">
        <v>76</v>
      </c>
      <c r="AY738" s="153" t="s">
        <v>296</v>
      </c>
    </row>
    <row r="739" spans="2:65" s="13" customFormat="1">
      <c r="B739" s="159"/>
      <c r="D739" s="152" t="s">
        <v>304</v>
      </c>
      <c r="E739" s="160" t="s">
        <v>1</v>
      </c>
      <c r="F739" s="161" t="s">
        <v>306</v>
      </c>
      <c r="H739" s="162">
        <v>5.59</v>
      </c>
      <c r="I739" s="163"/>
      <c r="L739" s="159"/>
      <c r="M739" s="164"/>
      <c r="T739" s="165"/>
      <c r="AT739" s="160" t="s">
        <v>304</v>
      </c>
      <c r="AU739" s="160" t="s">
        <v>85</v>
      </c>
      <c r="AV739" s="13" t="s">
        <v>94</v>
      </c>
      <c r="AW739" s="13" t="s">
        <v>32</v>
      </c>
      <c r="AX739" s="13" t="s">
        <v>76</v>
      </c>
      <c r="AY739" s="160" t="s">
        <v>296</v>
      </c>
    </row>
    <row r="740" spans="2:65" s="15" customFormat="1">
      <c r="B740" s="183"/>
      <c r="D740" s="152" t="s">
        <v>304</v>
      </c>
      <c r="E740" s="184" t="s">
        <v>1</v>
      </c>
      <c r="F740" s="185" t="s">
        <v>663</v>
      </c>
      <c r="H740" s="184" t="s">
        <v>1</v>
      </c>
      <c r="I740" s="186"/>
      <c r="L740" s="183"/>
      <c r="M740" s="187"/>
      <c r="T740" s="188"/>
      <c r="AT740" s="184" t="s">
        <v>304</v>
      </c>
      <c r="AU740" s="184" t="s">
        <v>85</v>
      </c>
      <c r="AV740" s="15" t="s">
        <v>83</v>
      </c>
      <c r="AW740" s="15" t="s">
        <v>32</v>
      </c>
      <c r="AX740" s="15" t="s">
        <v>76</v>
      </c>
      <c r="AY740" s="184" t="s">
        <v>296</v>
      </c>
    </row>
    <row r="741" spans="2:65" s="15" customFormat="1">
      <c r="B741" s="183"/>
      <c r="D741" s="152" t="s">
        <v>304</v>
      </c>
      <c r="E741" s="184" t="s">
        <v>1</v>
      </c>
      <c r="F741" s="185" t="s">
        <v>630</v>
      </c>
      <c r="H741" s="184" t="s">
        <v>1</v>
      </c>
      <c r="I741" s="186"/>
      <c r="L741" s="183"/>
      <c r="M741" s="187"/>
      <c r="T741" s="188"/>
      <c r="AT741" s="184" t="s">
        <v>304</v>
      </c>
      <c r="AU741" s="184" t="s">
        <v>85</v>
      </c>
      <c r="AV741" s="15" t="s">
        <v>83</v>
      </c>
      <c r="AW741" s="15" t="s">
        <v>32</v>
      </c>
      <c r="AX741" s="15" t="s">
        <v>76</v>
      </c>
      <c r="AY741" s="184" t="s">
        <v>296</v>
      </c>
    </row>
    <row r="742" spans="2:65" s="12" customFormat="1">
      <c r="B742" s="151"/>
      <c r="D742" s="152" t="s">
        <v>304</v>
      </c>
      <c r="E742" s="153" t="s">
        <v>1</v>
      </c>
      <c r="F742" s="154" t="s">
        <v>875</v>
      </c>
      <c r="H742" s="155">
        <v>23.44</v>
      </c>
      <c r="I742" s="156"/>
      <c r="L742" s="151"/>
      <c r="M742" s="157"/>
      <c r="T742" s="158"/>
      <c r="AT742" s="153" t="s">
        <v>304</v>
      </c>
      <c r="AU742" s="153" t="s">
        <v>85</v>
      </c>
      <c r="AV742" s="12" t="s">
        <v>85</v>
      </c>
      <c r="AW742" s="12" t="s">
        <v>32</v>
      </c>
      <c r="AX742" s="12" t="s">
        <v>76</v>
      </c>
      <c r="AY742" s="153" t="s">
        <v>296</v>
      </c>
    </row>
    <row r="743" spans="2:65" s="13" customFormat="1">
      <c r="B743" s="159"/>
      <c r="D743" s="152" t="s">
        <v>304</v>
      </c>
      <c r="E743" s="160" t="s">
        <v>1</v>
      </c>
      <c r="F743" s="161" t="s">
        <v>306</v>
      </c>
      <c r="H743" s="162">
        <v>23.44</v>
      </c>
      <c r="I743" s="163"/>
      <c r="L743" s="159"/>
      <c r="M743" s="164"/>
      <c r="T743" s="165"/>
      <c r="AT743" s="160" t="s">
        <v>304</v>
      </c>
      <c r="AU743" s="160" t="s">
        <v>85</v>
      </c>
      <c r="AV743" s="13" t="s">
        <v>94</v>
      </c>
      <c r="AW743" s="13" t="s">
        <v>32</v>
      </c>
      <c r="AX743" s="13" t="s">
        <v>76</v>
      </c>
      <c r="AY743" s="160" t="s">
        <v>296</v>
      </c>
    </row>
    <row r="744" spans="2:65" s="14" customFormat="1">
      <c r="B744" s="166"/>
      <c r="D744" s="152" t="s">
        <v>304</v>
      </c>
      <c r="E744" s="167" t="s">
        <v>1</v>
      </c>
      <c r="F744" s="168" t="s">
        <v>308</v>
      </c>
      <c r="H744" s="169">
        <v>120.354</v>
      </c>
      <c r="I744" s="170"/>
      <c r="L744" s="166"/>
      <c r="M744" s="171"/>
      <c r="T744" s="172"/>
      <c r="AT744" s="167" t="s">
        <v>304</v>
      </c>
      <c r="AU744" s="167" t="s">
        <v>85</v>
      </c>
      <c r="AV744" s="14" t="s">
        <v>107</v>
      </c>
      <c r="AW744" s="14" t="s">
        <v>32</v>
      </c>
      <c r="AX744" s="14" t="s">
        <v>83</v>
      </c>
      <c r="AY744" s="167" t="s">
        <v>296</v>
      </c>
    </row>
    <row r="745" spans="2:65" s="1" customFormat="1" ht="24.2" customHeight="1">
      <c r="B745" s="32"/>
      <c r="C745" s="138" t="s">
        <v>876</v>
      </c>
      <c r="D745" s="138" t="s">
        <v>298</v>
      </c>
      <c r="E745" s="139" t="s">
        <v>877</v>
      </c>
      <c r="F745" s="140" t="s">
        <v>878</v>
      </c>
      <c r="G745" s="141" t="s">
        <v>301</v>
      </c>
      <c r="H745" s="142">
        <v>445.75299999999999</v>
      </c>
      <c r="I745" s="143"/>
      <c r="J745" s="144">
        <f>ROUND(I745*H745,2)</f>
        <v>0</v>
      </c>
      <c r="K745" s="140" t="s">
        <v>302</v>
      </c>
      <c r="L745" s="32"/>
      <c r="M745" s="145" t="s">
        <v>1</v>
      </c>
      <c r="N745" s="146" t="s">
        <v>41</v>
      </c>
      <c r="P745" s="147">
        <f>O745*H745</f>
        <v>0</v>
      </c>
      <c r="Q745" s="147">
        <v>9.4479999999999995E-2</v>
      </c>
      <c r="R745" s="147">
        <f>Q745*H745</f>
        <v>42.114743439999998</v>
      </c>
      <c r="S745" s="147">
        <v>0</v>
      </c>
      <c r="T745" s="148">
        <f>S745*H745</f>
        <v>0</v>
      </c>
      <c r="AR745" s="149" t="s">
        <v>107</v>
      </c>
      <c r="AT745" s="149" t="s">
        <v>298</v>
      </c>
      <c r="AU745" s="149" t="s">
        <v>85</v>
      </c>
      <c r="AY745" s="17" t="s">
        <v>296</v>
      </c>
      <c r="BE745" s="150">
        <f>IF(N745="základní",J745,0)</f>
        <v>0</v>
      </c>
      <c r="BF745" s="150">
        <f>IF(N745="snížená",J745,0)</f>
        <v>0</v>
      </c>
      <c r="BG745" s="150">
        <f>IF(N745="zákl. přenesená",J745,0)</f>
        <v>0</v>
      </c>
      <c r="BH745" s="150">
        <f>IF(N745="sníž. přenesená",J745,0)</f>
        <v>0</v>
      </c>
      <c r="BI745" s="150">
        <f>IF(N745="nulová",J745,0)</f>
        <v>0</v>
      </c>
      <c r="BJ745" s="17" t="s">
        <v>83</v>
      </c>
      <c r="BK745" s="150">
        <f>ROUND(I745*H745,2)</f>
        <v>0</v>
      </c>
      <c r="BL745" s="17" t="s">
        <v>107</v>
      </c>
      <c r="BM745" s="149" t="s">
        <v>879</v>
      </c>
    </row>
    <row r="746" spans="2:65" s="15" customFormat="1">
      <c r="B746" s="183"/>
      <c r="D746" s="152" t="s">
        <v>304</v>
      </c>
      <c r="E746" s="184" t="s">
        <v>1</v>
      </c>
      <c r="F746" s="185" t="s">
        <v>672</v>
      </c>
      <c r="H746" s="184" t="s">
        <v>1</v>
      </c>
      <c r="I746" s="186"/>
      <c r="L746" s="183"/>
      <c r="M746" s="187"/>
      <c r="T746" s="188"/>
      <c r="AT746" s="184" t="s">
        <v>304</v>
      </c>
      <c r="AU746" s="184" t="s">
        <v>85</v>
      </c>
      <c r="AV746" s="15" t="s">
        <v>83</v>
      </c>
      <c r="AW746" s="15" t="s">
        <v>32</v>
      </c>
      <c r="AX746" s="15" t="s">
        <v>76</v>
      </c>
      <c r="AY746" s="184" t="s">
        <v>296</v>
      </c>
    </row>
    <row r="747" spans="2:65" s="15" customFormat="1">
      <c r="B747" s="183"/>
      <c r="D747" s="152" t="s">
        <v>304</v>
      </c>
      <c r="E747" s="184" t="s">
        <v>1</v>
      </c>
      <c r="F747" s="185" t="s">
        <v>630</v>
      </c>
      <c r="H747" s="184" t="s">
        <v>1</v>
      </c>
      <c r="I747" s="186"/>
      <c r="L747" s="183"/>
      <c r="M747" s="187"/>
      <c r="T747" s="188"/>
      <c r="AT747" s="184" t="s">
        <v>304</v>
      </c>
      <c r="AU747" s="184" t="s">
        <v>85</v>
      </c>
      <c r="AV747" s="15" t="s">
        <v>83</v>
      </c>
      <c r="AW747" s="15" t="s">
        <v>32</v>
      </c>
      <c r="AX747" s="15" t="s">
        <v>76</v>
      </c>
      <c r="AY747" s="184" t="s">
        <v>296</v>
      </c>
    </row>
    <row r="748" spans="2:65" s="12" customFormat="1" ht="33.75">
      <c r="B748" s="151"/>
      <c r="D748" s="152" t="s">
        <v>304</v>
      </c>
      <c r="E748" s="153" t="s">
        <v>1</v>
      </c>
      <c r="F748" s="154" t="s">
        <v>880</v>
      </c>
      <c r="H748" s="155">
        <v>111.804</v>
      </c>
      <c r="I748" s="156"/>
      <c r="L748" s="151"/>
      <c r="M748" s="157"/>
      <c r="T748" s="158"/>
      <c r="AT748" s="153" t="s">
        <v>304</v>
      </c>
      <c r="AU748" s="153" t="s">
        <v>85</v>
      </c>
      <c r="AV748" s="12" t="s">
        <v>85</v>
      </c>
      <c r="AW748" s="12" t="s">
        <v>32</v>
      </c>
      <c r="AX748" s="12" t="s">
        <v>76</v>
      </c>
      <c r="AY748" s="153" t="s">
        <v>296</v>
      </c>
    </row>
    <row r="749" spans="2:65" s="12" customFormat="1">
      <c r="B749" s="151"/>
      <c r="D749" s="152" t="s">
        <v>304</v>
      </c>
      <c r="E749" s="153" t="s">
        <v>1</v>
      </c>
      <c r="F749" s="154" t="s">
        <v>881</v>
      </c>
      <c r="H749" s="155">
        <v>-13.6</v>
      </c>
      <c r="I749" s="156"/>
      <c r="L749" s="151"/>
      <c r="M749" s="157"/>
      <c r="T749" s="158"/>
      <c r="AT749" s="153" t="s">
        <v>304</v>
      </c>
      <c r="AU749" s="153" t="s">
        <v>85</v>
      </c>
      <c r="AV749" s="12" t="s">
        <v>85</v>
      </c>
      <c r="AW749" s="12" t="s">
        <v>32</v>
      </c>
      <c r="AX749" s="12" t="s">
        <v>76</v>
      </c>
      <c r="AY749" s="153" t="s">
        <v>296</v>
      </c>
    </row>
    <row r="750" spans="2:65" s="12" customFormat="1">
      <c r="B750" s="151"/>
      <c r="D750" s="152" t="s">
        <v>304</v>
      </c>
      <c r="E750" s="153" t="s">
        <v>1</v>
      </c>
      <c r="F750" s="154" t="s">
        <v>882</v>
      </c>
      <c r="H750" s="155">
        <v>-0.68300000000000005</v>
      </c>
      <c r="I750" s="156"/>
      <c r="L750" s="151"/>
      <c r="M750" s="157"/>
      <c r="T750" s="158"/>
      <c r="AT750" s="153" t="s">
        <v>304</v>
      </c>
      <c r="AU750" s="153" t="s">
        <v>85</v>
      </c>
      <c r="AV750" s="12" t="s">
        <v>85</v>
      </c>
      <c r="AW750" s="12" t="s">
        <v>32</v>
      </c>
      <c r="AX750" s="12" t="s">
        <v>76</v>
      </c>
      <c r="AY750" s="153" t="s">
        <v>296</v>
      </c>
    </row>
    <row r="751" spans="2:65" s="13" customFormat="1">
      <c r="B751" s="159"/>
      <c r="D751" s="152" t="s">
        <v>304</v>
      </c>
      <c r="E751" s="160" t="s">
        <v>1</v>
      </c>
      <c r="F751" s="161" t="s">
        <v>306</v>
      </c>
      <c r="H751" s="162">
        <v>97.521000000000001</v>
      </c>
      <c r="I751" s="163"/>
      <c r="L751" s="159"/>
      <c r="M751" s="164"/>
      <c r="T751" s="165"/>
      <c r="AT751" s="160" t="s">
        <v>304</v>
      </c>
      <c r="AU751" s="160" t="s">
        <v>85</v>
      </c>
      <c r="AV751" s="13" t="s">
        <v>94</v>
      </c>
      <c r="AW751" s="13" t="s">
        <v>32</v>
      </c>
      <c r="AX751" s="13" t="s">
        <v>76</v>
      </c>
      <c r="AY751" s="160" t="s">
        <v>296</v>
      </c>
    </row>
    <row r="752" spans="2:65" s="15" customFormat="1">
      <c r="B752" s="183"/>
      <c r="D752" s="152" t="s">
        <v>304</v>
      </c>
      <c r="E752" s="184" t="s">
        <v>1</v>
      </c>
      <c r="F752" s="185" t="s">
        <v>629</v>
      </c>
      <c r="H752" s="184" t="s">
        <v>1</v>
      </c>
      <c r="I752" s="186"/>
      <c r="L752" s="183"/>
      <c r="M752" s="187"/>
      <c r="T752" s="188"/>
      <c r="AT752" s="184" t="s">
        <v>304</v>
      </c>
      <c r="AU752" s="184" t="s">
        <v>85</v>
      </c>
      <c r="AV752" s="15" t="s">
        <v>83</v>
      </c>
      <c r="AW752" s="15" t="s">
        <v>32</v>
      </c>
      <c r="AX752" s="15" t="s">
        <v>76</v>
      </c>
      <c r="AY752" s="184" t="s">
        <v>296</v>
      </c>
    </row>
    <row r="753" spans="2:51" s="15" customFormat="1">
      <c r="B753" s="183"/>
      <c r="D753" s="152" t="s">
        <v>304</v>
      </c>
      <c r="E753" s="184" t="s">
        <v>1</v>
      </c>
      <c r="F753" s="185" t="s">
        <v>630</v>
      </c>
      <c r="H753" s="184" t="s">
        <v>1</v>
      </c>
      <c r="I753" s="186"/>
      <c r="L753" s="183"/>
      <c r="M753" s="187"/>
      <c r="T753" s="188"/>
      <c r="AT753" s="184" t="s">
        <v>304</v>
      </c>
      <c r="AU753" s="184" t="s">
        <v>85</v>
      </c>
      <c r="AV753" s="15" t="s">
        <v>83</v>
      </c>
      <c r="AW753" s="15" t="s">
        <v>32</v>
      </c>
      <c r="AX753" s="15" t="s">
        <v>76</v>
      </c>
      <c r="AY753" s="184" t="s">
        <v>296</v>
      </c>
    </row>
    <row r="754" spans="2:51" s="12" customFormat="1">
      <c r="B754" s="151"/>
      <c r="D754" s="152" t="s">
        <v>304</v>
      </c>
      <c r="E754" s="153" t="s">
        <v>1</v>
      </c>
      <c r="F754" s="154" t="s">
        <v>883</v>
      </c>
      <c r="H754" s="155">
        <v>55.152999999999999</v>
      </c>
      <c r="I754" s="156"/>
      <c r="L754" s="151"/>
      <c r="M754" s="157"/>
      <c r="T754" s="158"/>
      <c r="AT754" s="153" t="s">
        <v>304</v>
      </c>
      <c r="AU754" s="153" t="s">
        <v>85</v>
      </c>
      <c r="AV754" s="12" t="s">
        <v>85</v>
      </c>
      <c r="AW754" s="12" t="s">
        <v>32</v>
      </c>
      <c r="AX754" s="12" t="s">
        <v>76</v>
      </c>
      <c r="AY754" s="153" t="s">
        <v>296</v>
      </c>
    </row>
    <row r="755" spans="2:51" s="12" customFormat="1">
      <c r="B755" s="151"/>
      <c r="D755" s="152" t="s">
        <v>304</v>
      </c>
      <c r="E755" s="153" t="s">
        <v>1</v>
      </c>
      <c r="F755" s="154" t="s">
        <v>884</v>
      </c>
      <c r="H755" s="155">
        <v>-7.74</v>
      </c>
      <c r="I755" s="156"/>
      <c r="L755" s="151"/>
      <c r="M755" s="157"/>
      <c r="T755" s="158"/>
      <c r="AT755" s="153" t="s">
        <v>304</v>
      </c>
      <c r="AU755" s="153" t="s">
        <v>85</v>
      </c>
      <c r="AV755" s="12" t="s">
        <v>85</v>
      </c>
      <c r="AW755" s="12" t="s">
        <v>32</v>
      </c>
      <c r="AX755" s="12" t="s">
        <v>76</v>
      </c>
      <c r="AY755" s="153" t="s">
        <v>296</v>
      </c>
    </row>
    <row r="756" spans="2:51" s="12" customFormat="1">
      <c r="B756" s="151"/>
      <c r="D756" s="152" t="s">
        <v>304</v>
      </c>
      <c r="E756" s="153" t="s">
        <v>1</v>
      </c>
      <c r="F756" s="154" t="s">
        <v>885</v>
      </c>
      <c r="H756" s="155">
        <v>-0.26300000000000001</v>
      </c>
      <c r="I756" s="156"/>
      <c r="L756" s="151"/>
      <c r="M756" s="157"/>
      <c r="T756" s="158"/>
      <c r="AT756" s="153" t="s">
        <v>304</v>
      </c>
      <c r="AU756" s="153" t="s">
        <v>85</v>
      </c>
      <c r="AV756" s="12" t="s">
        <v>85</v>
      </c>
      <c r="AW756" s="12" t="s">
        <v>32</v>
      </c>
      <c r="AX756" s="12" t="s">
        <v>76</v>
      </c>
      <c r="AY756" s="153" t="s">
        <v>296</v>
      </c>
    </row>
    <row r="757" spans="2:51" s="13" customFormat="1">
      <c r="B757" s="159"/>
      <c r="D757" s="152" t="s">
        <v>304</v>
      </c>
      <c r="E757" s="160" t="s">
        <v>1</v>
      </c>
      <c r="F757" s="161" t="s">
        <v>306</v>
      </c>
      <c r="H757" s="162">
        <v>47.15</v>
      </c>
      <c r="I757" s="163"/>
      <c r="L757" s="159"/>
      <c r="M757" s="164"/>
      <c r="T757" s="165"/>
      <c r="AT757" s="160" t="s">
        <v>304</v>
      </c>
      <c r="AU757" s="160" t="s">
        <v>85</v>
      </c>
      <c r="AV757" s="13" t="s">
        <v>94</v>
      </c>
      <c r="AW757" s="13" t="s">
        <v>32</v>
      </c>
      <c r="AX757" s="13" t="s">
        <v>76</v>
      </c>
      <c r="AY757" s="160" t="s">
        <v>296</v>
      </c>
    </row>
    <row r="758" spans="2:51" s="15" customFormat="1">
      <c r="B758" s="183"/>
      <c r="D758" s="152" t="s">
        <v>304</v>
      </c>
      <c r="E758" s="184" t="s">
        <v>1</v>
      </c>
      <c r="F758" s="185" t="s">
        <v>639</v>
      </c>
      <c r="H758" s="184" t="s">
        <v>1</v>
      </c>
      <c r="I758" s="186"/>
      <c r="L758" s="183"/>
      <c r="M758" s="187"/>
      <c r="T758" s="188"/>
      <c r="AT758" s="184" t="s">
        <v>304</v>
      </c>
      <c r="AU758" s="184" t="s">
        <v>85</v>
      </c>
      <c r="AV758" s="15" t="s">
        <v>83</v>
      </c>
      <c r="AW758" s="15" t="s">
        <v>32</v>
      </c>
      <c r="AX758" s="15" t="s">
        <v>76</v>
      </c>
      <c r="AY758" s="184" t="s">
        <v>296</v>
      </c>
    </row>
    <row r="759" spans="2:51" s="12" customFormat="1">
      <c r="B759" s="151"/>
      <c r="D759" s="152" t="s">
        <v>304</v>
      </c>
      <c r="E759" s="153" t="s">
        <v>1</v>
      </c>
      <c r="F759" s="154" t="s">
        <v>886</v>
      </c>
      <c r="H759" s="155">
        <v>29.777000000000001</v>
      </c>
      <c r="I759" s="156"/>
      <c r="L759" s="151"/>
      <c r="M759" s="157"/>
      <c r="T759" s="158"/>
      <c r="AT759" s="153" t="s">
        <v>304</v>
      </c>
      <c r="AU759" s="153" t="s">
        <v>85</v>
      </c>
      <c r="AV759" s="12" t="s">
        <v>85</v>
      </c>
      <c r="AW759" s="12" t="s">
        <v>32</v>
      </c>
      <c r="AX759" s="12" t="s">
        <v>76</v>
      </c>
      <c r="AY759" s="153" t="s">
        <v>296</v>
      </c>
    </row>
    <row r="760" spans="2:51" s="13" customFormat="1">
      <c r="B760" s="159"/>
      <c r="D760" s="152" t="s">
        <v>304</v>
      </c>
      <c r="E760" s="160" t="s">
        <v>1</v>
      </c>
      <c r="F760" s="161" t="s">
        <v>306</v>
      </c>
      <c r="H760" s="162">
        <v>29.777000000000001</v>
      </c>
      <c r="I760" s="163"/>
      <c r="L760" s="159"/>
      <c r="M760" s="164"/>
      <c r="T760" s="165"/>
      <c r="AT760" s="160" t="s">
        <v>304</v>
      </c>
      <c r="AU760" s="160" t="s">
        <v>85</v>
      </c>
      <c r="AV760" s="13" t="s">
        <v>94</v>
      </c>
      <c r="AW760" s="13" t="s">
        <v>32</v>
      </c>
      <c r="AX760" s="13" t="s">
        <v>76</v>
      </c>
      <c r="AY760" s="160" t="s">
        <v>296</v>
      </c>
    </row>
    <row r="761" spans="2:51" s="15" customFormat="1">
      <c r="B761" s="183"/>
      <c r="D761" s="152" t="s">
        <v>304</v>
      </c>
      <c r="E761" s="184" t="s">
        <v>1</v>
      </c>
      <c r="F761" s="185" t="s">
        <v>645</v>
      </c>
      <c r="H761" s="184" t="s">
        <v>1</v>
      </c>
      <c r="I761" s="186"/>
      <c r="L761" s="183"/>
      <c r="M761" s="187"/>
      <c r="T761" s="188"/>
      <c r="AT761" s="184" t="s">
        <v>304</v>
      </c>
      <c r="AU761" s="184" t="s">
        <v>85</v>
      </c>
      <c r="AV761" s="15" t="s">
        <v>83</v>
      </c>
      <c r="AW761" s="15" t="s">
        <v>32</v>
      </c>
      <c r="AX761" s="15" t="s">
        <v>76</v>
      </c>
      <c r="AY761" s="184" t="s">
        <v>296</v>
      </c>
    </row>
    <row r="762" spans="2:51" s="15" customFormat="1">
      <c r="B762" s="183"/>
      <c r="D762" s="152" t="s">
        <v>304</v>
      </c>
      <c r="E762" s="184" t="s">
        <v>1</v>
      </c>
      <c r="F762" s="185" t="s">
        <v>630</v>
      </c>
      <c r="H762" s="184" t="s">
        <v>1</v>
      </c>
      <c r="I762" s="186"/>
      <c r="L762" s="183"/>
      <c r="M762" s="187"/>
      <c r="T762" s="188"/>
      <c r="AT762" s="184" t="s">
        <v>304</v>
      </c>
      <c r="AU762" s="184" t="s">
        <v>85</v>
      </c>
      <c r="AV762" s="15" t="s">
        <v>83</v>
      </c>
      <c r="AW762" s="15" t="s">
        <v>32</v>
      </c>
      <c r="AX762" s="15" t="s">
        <v>76</v>
      </c>
      <c r="AY762" s="184" t="s">
        <v>296</v>
      </c>
    </row>
    <row r="763" spans="2:51" s="12" customFormat="1">
      <c r="B763" s="151"/>
      <c r="D763" s="152" t="s">
        <v>304</v>
      </c>
      <c r="E763" s="153" t="s">
        <v>1</v>
      </c>
      <c r="F763" s="154" t="s">
        <v>887</v>
      </c>
      <c r="H763" s="155">
        <v>56.289000000000001</v>
      </c>
      <c r="I763" s="156"/>
      <c r="L763" s="151"/>
      <c r="M763" s="157"/>
      <c r="T763" s="158"/>
      <c r="AT763" s="153" t="s">
        <v>304</v>
      </c>
      <c r="AU763" s="153" t="s">
        <v>85</v>
      </c>
      <c r="AV763" s="12" t="s">
        <v>85</v>
      </c>
      <c r="AW763" s="12" t="s">
        <v>32</v>
      </c>
      <c r="AX763" s="12" t="s">
        <v>76</v>
      </c>
      <c r="AY763" s="153" t="s">
        <v>296</v>
      </c>
    </row>
    <row r="764" spans="2:51" s="12" customFormat="1">
      <c r="B764" s="151"/>
      <c r="D764" s="152" t="s">
        <v>304</v>
      </c>
      <c r="E764" s="153" t="s">
        <v>1</v>
      </c>
      <c r="F764" s="154" t="s">
        <v>888</v>
      </c>
      <c r="H764" s="155">
        <v>-7.3250000000000002</v>
      </c>
      <c r="I764" s="156"/>
      <c r="L764" s="151"/>
      <c r="M764" s="157"/>
      <c r="T764" s="158"/>
      <c r="AT764" s="153" t="s">
        <v>304</v>
      </c>
      <c r="AU764" s="153" t="s">
        <v>85</v>
      </c>
      <c r="AV764" s="12" t="s">
        <v>85</v>
      </c>
      <c r="AW764" s="12" t="s">
        <v>32</v>
      </c>
      <c r="AX764" s="12" t="s">
        <v>76</v>
      </c>
      <c r="AY764" s="153" t="s">
        <v>296</v>
      </c>
    </row>
    <row r="765" spans="2:51" s="12" customFormat="1">
      <c r="B765" s="151"/>
      <c r="D765" s="152" t="s">
        <v>304</v>
      </c>
      <c r="E765" s="153" t="s">
        <v>1</v>
      </c>
      <c r="F765" s="154" t="s">
        <v>889</v>
      </c>
      <c r="H765" s="155">
        <v>-0.193</v>
      </c>
      <c r="I765" s="156"/>
      <c r="L765" s="151"/>
      <c r="M765" s="157"/>
      <c r="T765" s="158"/>
      <c r="AT765" s="153" t="s">
        <v>304</v>
      </c>
      <c r="AU765" s="153" t="s">
        <v>85</v>
      </c>
      <c r="AV765" s="12" t="s">
        <v>85</v>
      </c>
      <c r="AW765" s="12" t="s">
        <v>32</v>
      </c>
      <c r="AX765" s="12" t="s">
        <v>76</v>
      </c>
      <c r="AY765" s="153" t="s">
        <v>296</v>
      </c>
    </row>
    <row r="766" spans="2:51" s="13" customFormat="1">
      <c r="B766" s="159"/>
      <c r="D766" s="152" t="s">
        <v>304</v>
      </c>
      <c r="E766" s="160" t="s">
        <v>1</v>
      </c>
      <c r="F766" s="161" t="s">
        <v>306</v>
      </c>
      <c r="H766" s="162">
        <v>48.771000000000001</v>
      </c>
      <c r="I766" s="163"/>
      <c r="L766" s="159"/>
      <c r="M766" s="164"/>
      <c r="T766" s="165"/>
      <c r="AT766" s="160" t="s">
        <v>304</v>
      </c>
      <c r="AU766" s="160" t="s">
        <v>85</v>
      </c>
      <c r="AV766" s="13" t="s">
        <v>94</v>
      </c>
      <c r="AW766" s="13" t="s">
        <v>32</v>
      </c>
      <c r="AX766" s="13" t="s">
        <v>76</v>
      </c>
      <c r="AY766" s="160" t="s">
        <v>296</v>
      </c>
    </row>
    <row r="767" spans="2:51" s="15" customFormat="1">
      <c r="B767" s="183"/>
      <c r="D767" s="152" t="s">
        <v>304</v>
      </c>
      <c r="E767" s="184" t="s">
        <v>1</v>
      </c>
      <c r="F767" s="185" t="s">
        <v>639</v>
      </c>
      <c r="H767" s="184" t="s">
        <v>1</v>
      </c>
      <c r="I767" s="186"/>
      <c r="L767" s="183"/>
      <c r="M767" s="187"/>
      <c r="T767" s="188"/>
      <c r="AT767" s="184" t="s">
        <v>304</v>
      </c>
      <c r="AU767" s="184" t="s">
        <v>85</v>
      </c>
      <c r="AV767" s="15" t="s">
        <v>83</v>
      </c>
      <c r="AW767" s="15" t="s">
        <v>32</v>
      </c>
      <c r="AX767" s="15" t="s">
        <v>76</v>
      </c>
      <c r="AY767" s="184" t="s">
        <v>296</v>
      </c>
    </row>
    <row r="768" spans="2:51" s="12" customFormat="1">
      <c r="B768" s="151"/>
      <c r="D768" s="152" t="s">
        <v>304</v>
      </c>
      <c r="E768" s="153" t="s">
        <v>1</v>
      </c>
      <c r="F768" s="154" t="s">
        <v>890</v>
      </c>
      <c r="H768" s="155">
        <v>29.047000000000001</v>
      </c>
      <c r="I768" s="156"/>
      <c r="L768" s="151"/>
      <c r="M768" s="157"/>
      <c r="T768" s="158"/>
      <c r="AT768" s="153" t="s">
        <v>304</v>
      </c>
      <c r="AU768" s="153" t="s">
        <v>85</v>
      </c>
      <c r="AV768" s="12" t="s">
        <v>85</v>
      </c>
      <c r="AW768" s="12" t="s">
        <v>32</v>
      </c>
      <c r="AX768" s="12" t="s">
        <v>76</v>
      </c>
      <c r="AY768" s="153" t="s">
        <v>296</v>
      </c>
    </row>
    <row r="769" spans="2:51" s="12" customFormat="1">
      <c r="B769" s="151"/>
      <c r="D769" s="152" t="s">
        <v>304</v>
      </c>
      <c r="E769" s="153" t="s">
        <v>1</v>
      </c>
      <c r="F769" s="154" t="s">
        <v>891</v>
      </c>
      <c r="H769" s="155">
        <v>-4.68</v>
      </c>
      <c r="I769" s="156"/>
      <c r="L769" s="151"/>
      <c r="M769" s="157"/>
      <c r="T769" s="158"/>
      <c r="AT769" s="153" t="s">
        <v>304</v>
      </c>
      <c r="AU769" s="153" t="s">
        <v>85</v>
      </c>
      <c r="AV769" s="12" t="s">
        <v>85</v>
      </c>
      <c r="AW769" s="12" t="s">
        <v>32</v>
      </c>
      <c r="AX769" s="12" t="s">
        <v>76</v>
      </c>
      <c r="AY769" s="153" t="s">
        <v>296</v>
      </c>
    </row>
    <row r="770" spans="2:51" s="12" customFormat="1">
      <c r="B770" s="151"/>
      <c r="D770" s="152" t="s">
        <v>304</v>
      </c>
      <c r="E770" s="153" t="s">
        <v>1</v>
      </c>
      <c r="F770" s="154" t="s">
        <v>892</v>
      </c>
      <c r="H770" s="155">
        <v>-0.158</v>
      </c>
      <c r="I770" s="156"/>
      <c r="L770" s="151"/>
      <c r="M770" s="157"/>
      <c r="T770" s="158"/>
      <c r="AT770" s="153" t="s">
        <v>304</v>
      </c>
      <c r="AU770" s="153" t="s">
        <v>85</v>
      </c>
      <c r="AV770" s="12" t="s">
        <v>85</v>
      </c>
      <c r="AW770" s="12" t="s">
        <v>32</v>
      </c>
      <c r="AX770" s="12" t="s">
        <v>76</v>
      </c>
      <c r="AY770" s="153" t="s">
        <v>296</v>
      </c>
    </row>
    <row r="771" spans="2:51" s="13" customFormat="1">
      <c r="B771" s="159"/>
      <c r="D771" s="152" t="s">
        <v>304</v>
      </c>
      <c r="E771" s="160" t="s">
        <v>1</v>
      </c>
      <c r="F771" s="161" t="s">
        <v>306</v>
      </c>
      <c r="H771" s="162">
        <v>24.209</v>
      </c>
      <c r="I771" s="163"/>
      <c r="L771" s="159"/>
      <c r="M771" s="164"/>
      <c r="T771" s="165"/>
      <c r="AT771" s="160" t="s">
        <v>304</v>
      </c>
      <c r="AU771" s="160" t="s">
        <v>85</v>
      </c>
      <c r="AV771" s="13" t="s">
        <v>94</v>
      </c>
      <c r="AW771" s="13" t="s">
        <v>32</v>
      </c>
      <c r="AX771" s="13" t="s">
        <v>76</v>
      </c>
      <c r="AY771" s="160" t="s">
        <v>296</v>
      </c>
    </row>
    <row r="772" spans="2:51" s="15" customFormat="1">
      <c r="B772" s="183"/>
      <c r="D772" s="152" t="s">
        <v>304</v>
      </c>
      <c r="E772" s="184" t="s">
        <v>1</v>
      </c>
      <c r="F772" s="185" t="s">
        <v>656</v>
      </c>
      <c r="H772" s="184" t="s">
        <v>1</v>
      </c>
      <c r="I772" s="186"/>
      <c r="L772" s="183"/>
      <c r="M772" s="187"/>
      <c r="T772" s="188"/>
      <c r="AT772" s="184" t="s">
        <v>304</v>
      </c>
      <c r="AU772" s="184" t="s">
        <v>85</v>
      </c>
      <c r="AV772" s="15" t="s">
        <v>83</v>
      </c>
      <c r="AW772" s="15" t="s">
        <v>32</v>
      </c>
      <c r="AX772" s="15" t="s">
        <v>76</v>
      </c>
      <c r="AY772" s="184" t="s">
        <v>296</v>
      </c>
    </row>
    <row r="773" spans="2:51" s="15" customFormat="1">
      <c r="B773" s="183"/>
      <c r="D773" s="152" t="s">
        <v>304</v>
      </c>
      <c r="E773" s="184" t="s">
        <v>1</v>
      </c>
      <c r="F773" s="185" t="s">
        <v>630</v>
      </c>
      <c r="H773" s="184" t="s">
        <v>1</v>
      </c>
      <c r="I773" s="186"/>
      <c r="L773" s="183"/>
      <c r="M773" s="187"/>
      <c r="T773" s="188"/>
      <c r="AT773" s="184" t="s">
        <v>304</v>
      </c>
      <c r="AU773" s="184" t="s">
        <v>85</v>
      </c>
      <c r="AV773" s="15" t="s">
        <v>83</v>
      </c>
      <c r="AW773" s="15" t="s">
        <v>32</v>
      </c>
      <c r="AX773" s="15" t="s">
        <v>76</v>
      </c>
      <c r="AY773" s="184" t="s">
        <v>296</v>
      </c>
    </row>
    <row r="774" spans="2:51" s="12" customFormat="1">
      <c r="B774" s="151"/>
      <c r="D774" s="152" t="s">
        <v>304</v>
      </c>
      <c r="E774" s="153" t="s">
        <v>1</v>
      </c>
      <c r="F774" s="154" t="s">
        <v>893</v>
      </c>
      <c r="H774" s="155">
        <v>49.246000000000002</v>
      </c>
      <c r="I774" s="156"/>
      <c r="L774" s="151"/>
      <c r="M774" s="157"/>
      <c r="T774" s="158"/>
      <c r="AT774" s="153" t="s">
        <v>304</v>
      </c>
      <c r="AU774" s="153" t="s">
        <v>85</v>
      </c>
      <c r="AV774" s="12" t="s">
        <v>85</v>
      </c>
      <c r="AW774" s="12" t="s">
        <v>32</v>
      </c>
      <c r="AX774" s="12" t="s">
        <v>76</v>
      </c>
      <c r="AY774" s="153" t="s">
        <v>296</v>
      </c>
    </row>
    <row r="775" spans="2:51" s="12" customFormat="1">
      <c r="B775" s="151"/>
      <c r="D775" s="152" t="s">
        <v>304</v>
      </c>
      <c r="E775" s="153" t="s">
        <v>1</v>
      </c>
      <c r="F775" s="154" t="s">
        <v>894</v>
      </c>
      <c r="H775" s="155">
        <v>-4.3</v>
      </c>
      <c r="I775" s="156"/>
      <c r="L775" s="151"/>
      <c r="M775" s="157"/>
      <c r="T775" s="158"/>
      <c r="AT775" s="153" t="s">
        <v>304</v>
      </c>
      <c r="AU775" s="153" t="s">
        <v>85</v>
      </c>
      <c r="AV775" s="12" t="s">
        <v>85</v>
      </c>
      <c r="AW775" s="12" t="s">
        <v>32</v>
      </c>
      <c r="AX775" s="12" t="s">
        <v>76</v>
      </c>
      <c r="AY775" s="153" t="s">
        <v>296</v>
      </c>
    </row>
    <row r="776" spans="2:51" s="12" customFormat="1">
      <c r="B776" s="151"/>
      <c r="D776" s="152" t="s">
        <v>304</v>
      </c>
      <c r="E776" s="153" t="s">
        <v>1</v>
      </c>
      <c r="F776" s="154" t="s">
        <v>895</v>
      </c>
      <c r="H776" s="155">
        <v>-0.21</v>
      </c>
      <c r="I776" s="156"/>
      <c r="L776" s="151"/>
      <c r="M776" s="157"/>
      <c r="T776" s="158"/>
      <c r="AT776" s="153" t="s">
        <v>304</v>
      </c>
      <c r="AU776" s="153" t="s">
        <v>85</v>
      </c>
      <c r="AV776" s="12" t="s">
        <v>85</v>
      </c>
      <c r="AW776" s="12" t="s">
        <v>32</v>
      </c>
      <c r="AX776" s="12" t="s">
        <v>76</v>
      </c>
      <c r="AY776" s="153" t="s">
        <v>296</v>
      </c>
    </row>
    <row r="777" spans="2:51" s="13" customFormat="1">
      <c r="B777" s="159"/>
      <c r="D777" s="152" t="s">
        <v>304</v>
      </c>
      <c r="E777" s="160" t="s">
        <v>1</v>
      </c>
      <c r="F777" s="161" t="s">
        <v>306</v>
      </c>
      <c r="H777" s="162">
        <v>44.735999999999997</v>
      </c>
      <c r="I777" s="163"/>
      <c r="L777" s="159"/>
      <c r="M777" s="164"/>
      <c r="T777" s="165"/>
      <c r="AT777" s="160" t="s">
        <v>304</v>
      </c>
      <c r="AU777" s="160" t="s">
        <v>85</v>
      </c>
      <c r="AV777" s="13" t="s">
        <v>94</v>
      </c>
      <c r="AW777" s="13" t="s">
        <v>32</v>
      </c>
      <c r="AX777" s="13" t="s">
        <v>76</v>
      </c>
      <c r="AY777" s="160" t="s">
        <v>296</v>
      </c>
    </row>
    <row r="778" spans="2:51" s="15" customFormat="1">
      <c r="B778" s="183"/>
      <c r="D778" s="152" t="s">
        <v>304</v>
      </c>
      <c r="E778" s="184" t="s">
        <v>1</v>
      </c>
      <c r="F778" s="185" t="s">
        <v>639</v>
      </c>
      <c r="H778" s="184" t="s">
        <v>1</v>
      </c>
      <c r="I778" s="186"/>
      <c r="L778" s="183"/>
      <c r="M778" s="187"/>
      <c r="T778" s="188"/>
      <c r="AT778" s="184" t="s">
        <v>304</v>
      </c>
      <c r="AU778" s="184" t="s">
        <v>85</v>
      </c>
      <c r="AV778" s="15" t="s">
        <v>83</v>
      </c>
      <c r="AW778" s="15" t="s">
        <v>32</v>
      </c>
      <c r="AX778" s="15" t="s">
        <v>76</v>
      </c>
      <c r="AY778" s="184" t="s">
        <v>296</v>
      </c>
    </row>
    <row r="779" spans="2:51" s="12" customFormat="1">
      <c r="B779" s="151"/>
      <c r="D779" s="152" t="s">
        <v>304</v>
      </c>
      <c r="E779" s="153" t="s">
        <v>1</v>
      </c>
      <c r="F779" s="154" t="s">
        <v>896</v>
      </c>
      <c r="H779" s="155">
        <v>44.250999999999998</v>
      </c>
      <c r="I779" s="156"/>
      <c r="L779" s="151"/>
      <c r="M779" s="157"/>
      <c r="T779" s="158"/>
      <c r="AT779" s="153" t="s">
        <v>304</v>
      </c>
      <c r="AU779" s="153" t="s">
        <v>85</v>
      </c>
      <c r="AV779" s="12" t="s">
        <v>85</v>
      </c>
      <c r="AW779" s="12" t="s">
        <v>32</v>
      </c>
      <c r="AX779" s="12" t="s">
        <v>76</v>
      </c>
      <c r="AY779" s="153" t="s">
        <v>296</v>
      </c>
    </row>
    <row r="780" spans="2:51" s="13" customFormat="1">
      <c r="B780" s="159"/>
      <c r="D780" s="152" t="s">
        <v>304</v>
      </c>
      <c r="E780" s="160" t="s">
        <v>1</v>
      </c>
      <c r="F780" s="161" t="s">
        <v>306</v>
      </c>
      <c r="H780" s="162">
        <v>44.250999999999998</v>
      </c>
      <c r="I780" s="163"/>
      <c r="L780" s="159"/>
      <c r="M780" s="164"/>
      <c r="T780" s="165"/>
      <c r="AT780" s="160" t="s">
        <v>304</v>
      </c>
      <c r="AU780" s="160" t="s">
        <v>85</v>
      </c>
      <c r="AV780" s="13" t="s">
        <v>94</v>
      </c>
      <c r="AW780" s="13" t="s">
        <v>32</v>
      </c>
      <c r="AX780" s="13" t="s">
        <v>76</v>
      </c>
      <c r="AY780" s="160" t="s">
        <v>296</v>
      </c>
    </row>
    <row r="781" spans="2:51" s="15" customFormat="1">
      <c r="B781" s="183"/>
      <c r="D781" s="152" t="s">
        <v>304</v>
      </c>
      <c r="E781" s="184" t="s">
        <v>1</v>
      </c>
      <c r="F781" s="185" t="s">
        <v>663</v>
      </c>
      <c r="H781" s="184" t="s">
        <v>1</v>
      </c>
      <c r="I781" s="186"/>
      <c r="L781" s="183"/>
      <c r="M781" s="187"/>
      <c r="T781" s="188"/>
      <c r="AT781" s="184" t="s">
        <v>304</v>
      </c>
      <c r="AU781" s="184" t="s">
        <v>85</v>
      </c>
      <c r="AV781" s="15" t="s">
        <v>83</v>
      </c>
      <c r="AW781" s="15" t="s">
        <v>32</v>
      </c>
      <c r="AX781" s="15" t="s">
        <v>76</v>
      </c>
      <c r="AY781" s="184" t="s">
        <v>296</v>
      </c>
    </row>
    <row r="782" spans="2:51" s="15" customFormat="1">
      <c r="B782" s="183"/>
      <c r="D782" s="152" t="s">
        <v>304</v>
      </c>
      <c r="E782" s="184" t="s">
        <v>1</v>
      </c>
      <c r="F782" s="185" t="s">
        <v>630</v>
      </c>
      <c r="H782" s="184" t="s">
        <v>1</v>
      </c>
      <c r="I782" s="186"/>
      <c r="L782" s="183"/>
      <c r="M782" s="187"/>
      <c r="T782" s="188"/>
      <c r="AT782" s="184" t="s">
        <v>304</v>
      </c>
      <c r="AU782" s="184" t="s">
        <v>85</v>
      </c>
      <c r="AV782" s="15" t="s">
        <v>83</v>
      </c>
      <c r="AW782" s="15" t="s">
        <v>32</v>
      </c>
      <c r="AX782" s="15" t="s">
        <v>76</v>
      </c>
      <c r="AY782" s="184" t="s">
        <v>296</v>
      </c>
    </row>
    <row r="783" spans="2:51" s="12" customFormat="1" ht="33.75">
      <c r="B783" s="151"/>
      <c r="D783" s="152" t="s">
        <v>304</v>
      </c>
      <c r="E783" s="153" t="s">
        <v>1</v>
      </c>
      <c r="F783" s="154" t="s">
        <v>897</v>
      </c>
      <c r="H783" s="155">
        <v>120.298</v>
      </c>
      <c r="I783" s="156"/>
      <c r="L783" s="151"/>
      <c r="M783" s="157"/>
      <c r="T783" s="158"/>
      <c r="AT783" s="153" t="s">
        <v>304</v>
      </c>
      <c r="AU783" s="153" t="s">
        <v>85</v>
      </c>
      <c r="AV783" s="12" t="s">
        <v>85</v>
      </c>
      <c r="AW783" s="12" t="s">
        <v>32</v>
      </c>
      <c r="AX783" s="12" t="s">
        <v>76</v>
      </c>
      <c r="AY783" s="153" t="s">
        <v>296</v>
      </c>
    </row>
    <row r="784" spans="2:51" s="12" customFormat="1">
      <c r="B784" s="151"/>
      <c r="D784" s="152" t="s">
        <v>304</v>
      </c>
      <c r="E784" s="153" t="s">
        <v>1</v>
      </c>
      <c r="F784" s="154" t="s">
        <v>898</v>
      </c>
      <c r="H784" s="155">
        <v>-10.4</v>
      </c>
      <c r="I784" s="156"/>
      <c r="L784" s="151"/>
      <c r="M784" s="157"/>
      <c r="T784" s="158"/>
      <c r="AT784" s="153" t="s">
        <v>304</v>
      </c>
      <c r="AU784" s="153" t="s">
        <v>85</v>
      </c>
      <c r="AV784" s="12" t="s">
        <v>85</v>
      </c>
      <c r="AW784" s="12" t="s">
        <v>32</v>
      </c>
      <c r="AX784" s="12" t="s">
        <v>76</v>
      </c>
      <c r="AY784" s="153" t="s">
        <v>296</v>
      </c>
    </row>
    <row r="785" spans="2:65" s="12" customFormat="1">
      <c r="B785" s="151"/>
      <c r="D785" s="152" t="s">
        <v>304</v>
      </c>
      <c r="E785" s="153" t="s">
        <v>1</v>
      </c>
      <c r="F785" s="154" t="s">
        <v>899</v>
      </c>
      <c r="H785" s="155">
        <v>-0.56000000000000005</v>
      </c>
      <c r="I785" s="156"/>
      <c r="L785" s="151"/>
      <c r="M785" s="157"/>
      <c r="T785" s="158"/>
      <c r="AT785" s="153" t="s">
        <v>304</v>
      </c>
      <c r="AU785" s="153" t="s">
        <v>85</v>
      </c>
      <c r="AV785" s="12" t="s">
        <v>85</v>
      </c>
      <c r="AW785" s="12" t="s">
        <v>32</v>
      </c>
      <c r="AX785" s="12" t="s">
        <v>76</v>
      </c>
      <c r="AY785" s="153" t="s">
        <v>296</v>
      </c>
    </row>
    <row r="786" spans="2:65" s="13" customFormat="1">
      <c r="B786" s="159"/>
      <c r="D786" s="152" t="s">
        <v>304</v>
      </c>
      <c r="E786" s="160" t="s">
        <v>1</v>
      </c>
      <c r="F786" s="161" t="s">
        <v>306</v>
      </c>
      <c r="H786" s="162">
        <v>109.33799999999999</v>
      </c>
      <c r="I786" s="163"/>
      <c r="L786" s="159"/>
      <c r="M786" s="164"/>
      <c r="T786" s="165"/>
      <c r="AT786" s="160" t="s">
        <v>304</v>
      </c>
      <c r="AU786" s="160" t="s">
        <v>85</v>
      </c>
      <c r="AV786" s="13" t="s">
        <v>94</v>
      </c>
      <c r="AW786" s="13" t="s">
        <v>32</v>
      </c>
      <c r="AX786" s="13" t="s">
        <v>76</v>
      </c>
      <c r="AY786" s="160" t="s">
        <v>296</v>
      </c>
    </row>
    <row r="787" spans="2:65" s="14" customFormat="1">
      <c r="B787" s="166"/>
      <c r="D787" s="152" t="s">
        <v>304</v>
      </c>
      <c r="E787" s="167" t="s">
        <v>1</v>
      </c>
      <c r="F787" s="168" t="s">
        <v>308</v>
      </c>
      <c r="H787" s="169">
        <v>445.75299999999999</v>
      </c>
      <c r="I787" s="170"/>
      <c r="L787" s="166"/>
      <c r="M787" s="171"/>
      <c r="T787" s="172"/>
      <c r="AT787" s="167" t="s">
        <v>304</v>
      </c>
      <c r="AU787" s="167" t="s">
        <v>85</v>
      </c>
      <c r="AV787" s="14" t="s">
        <v>107</v>
      </c>
      <c r="AW787" s="14" t="s">
        <v>32</v>
      </c>
      <c r="AX787" s="14" t="s">
        <v>83</v>
      </c>
      <c r="AY787" s="167" t="s">
        <v>296</v>
      </c>
    </row>
    <row r="788" spans="2:65" s="1" customFormat="1" ht="24.2" customHeight="1">
      <c r="B788" s="32"/>
      <c r="C788" s="138" t="s">
        <v>900</v>
      </c>
      <c r="D788" s="138" t="s">
        <v>298</v>
      </c>
      <c r="E788" s="139" t="s">
        <v>901</v>
      </c>
      <c r="F788" s="140" t="s">
        <v>902</v>
      </c>
      <c r="G788" s="141" t="s">
        <v>301</v>
      </c>
      <c r="H788" s="142">
        <v>6.8860000000000001</v>
      </c>
      <c r="I788" s="143"/>
      <c r="J788" s="144">
        <f>ROUND(I788*H788,2)</f>
        <v>0</v>
      </c>
      <c r="K788" s="140" t="s">
        <v>302</v>
      </c>
      <c r="L788" s="32"/>
      <c r="M788" s="145" t="s">
        <v>1</v>
      </c>
      <c r="N788" s="146" t="s">
        <v>41</v>
      </c>
      <c r="P788" s="147">
        <f>O788*H788</f>
        <v>0</v>
      </c>
      <c r="Q788" s="147">
        <v>6.1719999999999997E-2</v>
      </c>
      <c r="R788" s="147">
        <f>Q788*H788</f>
        <v>0.42500391999999998</v>
      </c>
      <c r="S788" s="147">
        <v>0</v>
      </c>
      <c r="T788" s="148">
        <f>S788*H788</f>
        <v>0</v>
      </c>
      <c r="AR788" s="149" t="s">
        <v>107</v>
      </c>
      <c r="AT788" s="149" t="s">
        <v>298</v>
      </c>
      <c r="AU788" s="149" t="s">
        <v>85</v>
      </c>
      <c r="AY788" s="17" t="s">
        <v>296</v>
      </c>
      <c r="BE788" s="150">
        <f>IF(N788="základní",J788,0)</f>
        <v>0</v>
      </c>
      <c r="BF788" s="150">
        <f>IF(N788="snížená",J788,0)</f>
        <v>0</v>
      </c>
      <c r="BG788" s="150">
        <f>IF(N788="zákl. přenesená",J788,0)</f>
        <v>0</v>
      </c>
      <c r="BH788" s="150">
        <f>IF(N788="sníž. přenesená",J788,0)</f>
        <v>0</v>
      </c>
      <c r="BI788" s="150">
        <f>IF(N788="nulová",J788,0)</f>
        <v>0</v>
      </c>
      <c r="BJ788" s="17" t="s">
        <v>83</v>
      </c>
      <c r="BK788" s="150">
        <f>ROUND(I788*H788,2)</f>
        <v>0</v>
      </c>
      <c r="BL788" s="17" t="s">
        <v>107</v>
      </c>
      <c r="BM788" s="149" t="s">
        <v>903</v>
      </c>
    </row>
    <row r="789" spans="2:65" s="15" customFormat="1">
      <c r="B789" s="183"/>
      <c r="D789" s="152" t="s">
        <v>304</v>
      </c>
      <c r="E789" s="184" t="s">
        <v>1</v>
      </c>
      <c r="F789" s="185" t="s">
        <v>629</v>
      </c>
      <c r="H789" s="184" t="s">
        <v>1</v>
      </c>
      <c r="I789" s="186"/>
      <c r="L789" s="183"/>
      <c r="M789" s="187"/>
      <c r="T789" s="188"/>
      <c r="AT789" s="184" t="s">
        <v>304</v>
      </c>
      <c r="AU789" s="184" t="s">
        <v>85</v>
      </c>
      <c r="AV789" s="15" t="s">
        <v>83</v>
      </c>
      <c r="AW789" s="15" t="s">
        <v>32</v>
      </c>
      <c r="AX789" s="15" t="s">
        <v>76</v>
      </c>
      <c r="AY789" s="184" t="s">
        <v>296</v>
      </c>
    </row>
    <row r="790" spans="2:65" s="15" customFormat="1">
      <c r="B790" s="183"/>
      <c r="D790" s="152" t="s">
        <v>304</v>
      </c>
      <c r="E790" s="184" t="s">
        <v>1</v>
      </c>
      <c r="F790" s="185" t="s">
        <v>639</v>
      </c>
      <c r="H790" s="184" t="s">
        <v>1</v>
      </c>
      <c r="I790" s="186"/>
      <c r="L790" s="183"/>
      <c r="M790" s="187"/>
      <c r="T790" s="188"/>
      <c r="AT790" s="184" t="s">
        <v>304</v>
      </c>
      <c r="AU790" s="184" t="s">
        <v>85</v>
      </c>
      <c r="AV790" s="15" t="s">
        <v>83</v>
      </c>
      <c r="AW790" s="15" t="s">
        <v>32</v>
      </c>
      <c r="AX790" s="15" t="s">
        <v>76</v>
      </c>
      <c r="AY790" s="184" t="s">
        <v>296</v>
      </c>
    </row>
    <row r="791" spans="2:65" s="12" customFormat="1">
      <c r="B791" s="151"/>
      <c r="D791" s="152" t="s">
        <v>304</v>
      </c>
      <c r="E791" s="153" t="s">
        <v>1</v>
      </c>
      <c r="F791" s="154" t="s">
        <v>904</v>
      </c>
      <c r="H791" s="155">
        <v>6.8860000000000001</v>
      </c>
      <c r="I791" s="156"/>
      <c r="L791" s="151"/>
      <c r="M791" s="157"/>
      <c r="T791" s="158"/>
      <c r="AT791" s="153" t="s">
        <v>304</v>
      </c>
      <c r="AU791" s="153" t="s">
        <v>85</v>
      </c>
      <c r="AV791" s="12" t="s">
        <v>85</v>
      </c>
      <c r="AW791" s="12" t="s">
        <v>32</v>
      </c>
      <c r="AX791" s="12" t="s">
        <v>76</v>
      </c>
      <c r="AY791" s="153" t="s">
        <v>296</v>
      </c>
    </row>
    <row r="792" spans="2:65" s="13" customFormat="1">
      <c r="B792" s="159"/>
      <c r="D792" s="152" t="s">
        <v>304</v>
      </c>
      <c r="E792" s="160" t="s">
        <v>1</v>
      </c>
      <c r="F792" s="161" t="s">
        <v>306</v>
      </c>
      <c r="H792" s="162">
        <v>6.8860000000000001</v>
      </c>
      <c r="I792" s="163"/>
      <c r="L792" s="159"/>
      <c r="M792" s="164"/>
      <c r="T792" s="165"/>
      <c r="AT792" s="160" t="s">
        <v>304</v>
      </c>
      <c r="AU792" s="160" t="s">
        <v>85</v>
      </c>
      <c r="AV792" s="13" t="s">
        <v>94</v>
      </c>
      <c r="AW792" s="13" t="s">
        <v>32</v>
      </c>
      <c r="AX792" s="13" t="s">
        <v>76</v>
      </c>
      <c r="AY792" s="160" t="s">
        <v>296</v>
      </c>
    </row>
    <row r="793" spans="2:65" s="14" customFormat="1">
      <c r="B793" s="166"/>
      <c r="D793" s="152" t="s">
        <v>304</v>
      </c>
      <c r="E793" s="167" t="s">
        <v>1</v>
      </c>
      <c r="F793" s="168" t="s">
        <v>308</v>
      </c>
      <c r="H793" s="169">
        <v>6.8860000000000001</v>
      </c>
      <c r="I793" s="170"/>
      <c r="L793" s="166"/>
      <c r="M793" s="171"/>
      <c r="T793" s="172"/>
      <c r="AT793" s="167" t="s">
        <v>304</v>
      </c>
      <c r="AU793" s="167" t="s">
        <v>85</v>
      </c>
      <c r="AV793" s="14" t="s">
        <v>107</v>
      </c>
      <c r="AW793" s="14" t="s">
        <v>32</v>
      </c>
      <c r="AX793" s="14" t="s">
        <v>83</v>
      </c>
      <c r="AY793" s="167" t="s">
        <v>296</v>
      </c>
    </row>
    <row r="794" spans="2:65" s="1" customFormat="1" ht="16.5" customHeight="1">
      <c r="B794" s="32"/>
      <c r="C794" s="138" t="s">
        <v>200</v>
      </c>
      <c r="D794" s="138" t="s">
        <v>298</v>
      </c>
      <c r="E794" s="139" t="s">
        <v>905</v>
      </c>
      <c r="F794" s="140" t="s">
        <v>906</v>
      </c>
      <c r="G794" s="141" t="s">
        <v>301</v>
      </c>
      <c r="H794" s="142">
        <v>9.8179999999999996</v>
      </c>
      <c r="I794" s="143"/>
      <c r="J794" s="144">
        <f>ROUND(I794*H794,2)</f>
        <v>0</v>
      </c>
      <c r="K794" s="140" t="s">
        <v>302</v>
      </c>
      <c r="L794" s="32"/>
      <c r="M794" s="145" t="s">
        <v>1</v>
      </c>
      <c r="N794" s="146" t="s">
        <v>41</v>
      </c>
      <c r="P794" s="147">
        <f>O794*H794</f>
        <v>0</v>
      </c>
      <c r="Q794" s="147">
        <v>4.5670000000000002E-2</v>
      </c>
      <c r="R794" s="147">
        <f>Q794*H794</f>
        <v>0.44838805999999998</v>
      </c>
      <c r="S794" s="147">
        <v>0</v>
      </c>
      <c r="T794" s="148">
        <f>S794*H794</f>
        <v>0</v>
      </c>
      <c r="AR794" s="149" t="s">
        <v>107</v>
      </c>
      <c r="AT794" s="149" t="s">
        <v>298</v>
      </c>
      <c r="AU794" s="149" t="s">
        <v>85</v>
      </c>
      <c r="AY794" s="17" t="s">
        <v>296</v>
      </c>
      <c r="BE794" s="150">
        <f>IF(N794="základní",J794,0)</f>
        <v>0</v>
      </c>
      <c r="BF794" s="150">
        <f>IF(N794="snížená",J794,0)</f>
        <v>0</v>
      </c>
      <c r="BG794" s="150">
        <f>IF(N794="zákl. přenesená",J794,0)</f>
        <v>0</v>
      </c>
      <c r="BH794" s="150">
        <f>IF(N794="sníž. přenesená",J794,0)</f>
        <v>0</v>
      </c>
      <c r="BI794" s="150">
        <f>IF(N794="nulová",J794,0)</f>
        <v>0</v>
      </c>
      <c r="BJ794" s="17" t="s">
        <v>83</v>
      </c>
      <c r="BK794" s="150">
        <f>ROUND(I794*H794,2)</f>
        <v>0</v>
      </c>
      <c r="BL794" s="17" t="s">
        <v>107</v>
      </c>
      <c r="BM794" s="149" t="s">
        <v>907</v>
      </c>
    </row>
    <row r="795" spans="2:65" s="15" customFormat="1">
      <c r="B795" s="183"/>
      <c r="D795" s="152" t="s">
        <v>304</v>
      </c>
      <c r="E795" s="184" t="s">
        <v>1</v>
      </c>
      <c r="F795" s="185" t="s">
        <v>802</v>
      </c>
      <c r="H795" s="184" t="s">
        <v>1</v>
      </c>
      <c r="I795" s="186"/>
      <c r="L795" s="183"/>
      <c r="M795" s="187"/>
      <c r="T795" s="188"/>
      <c r="AT795" s="184" t="s">
        <v>304</v>
      </c>
      <c r="AU795" s="184" t="s">
        <v>85</v>
      </c>
      <c r="AV795" s="15" t="s">
        <v>83</v>
      </c>
      <c r="AW795" s="15" t="s">
        <v>32</v>
      </c>
      <c r="AX795" s="15" t="s">
        <v>76</v>
      </c>
      <c r="AY795" s="184" t="s">
        <v>296</v>
      </c>
    </row>
    <row r="796" spans="2:65" s="15" customFormat="1">
      <c r="B796" s="183"/>
      <c r="D796" s="152" t="s">
        <v>304</v>
      </c>
      <c r="E796" s="184" t="s">
        <v>1</v>
      </c>
      <c r="F796" s="185" t="s">
        <v>630</v>
      </c>
      <c r="H796" s="184" t="s">
        <v>1</v>
      </c>
      <c r="I796" s="186"/>
      <c r="L796" s="183"/>
      <c r="M796" s="187"/>
      <c r="T796" s="188"/>
      <c r="AT796" s="184" t="s">
        <v>304</v>
      </c>
      <c r="AU796" s="184" t="s">
        <v>85</v>
      </c>
      <c r="AV796" s="15" t="s">
        <v>83</v>
      </c>
      <c r="AW796" s="15" t="s">
        <v>32</v>
      </c>
      <c r="AX796" s="15" t="s">
        <v>76</v>
      </c>
      <c r="AY796" s="184" t="s">
        <v>296</v>
      </c>
    </row>
    <row r="797" spans="2:65" s="12" customFormat="1">
      <c r="B797" s="151"/>
      <c r="D797" s="152" t="s">
        <v>304</v>
      </c>
      <c r="E797" s="153" t="s">
        <v>1</v>
      </c>
      <c r="F797" s="154" t="s">
        <v>908</v>
      </c>
      <c r="H797" s="155">
        <v>6.2480000000000002</v>
      </c>
      <c r="I797" s="156"/>
      <c r="L797" s="151"/>
      <c r="M797" s="157"/>
      <c r="T797" s="158"/>
      <c r="AT797" s="153" t="s">
        <v>304</v>
      </c>
      <c r="AU797" s="153" t="s">
        <v>85</v>
      </c>
      <c r="AV797" s="12" t="s">
        <v>85</v>
      </c>
      <c r="AW797" s="12" t="s">
        <v>32</v>
      </c>
      <c r="AX797" s="12" t="s">
        <v>76</v>
      </c>
      <c r="AY797" s="153" t="s">
        <v>296</v>
      </c>
    </row>
    <row r="798" spans="2:65" s="13" customFormat="1">
      <c r="B798" s="159"/>
      <c r="D798" s="152" t="s">
        <v>304</v>
      </c>
      <c r="E798" s="160" t="s">
        <v>1</v>
      </c>
      <c r="F798" s="161" t="s">
        <v>306</v>
      </c>
      <c r="H798" s="162">
        <v>6.2480000000000002</v>
      </c>
      <c r="I798" s="163"/>
      <c r="L798" s="159"/>
      <c r="M798" s="164"/>
      <c r="T798" s="165"/>
      <c r="AT798" s="160" t="s">
        <v>304</v>
      </c>
      <c r="AU798" s="160" t="s">
        <v>85</v>
      </c>
      <c r="AV798" s="13" t="s">
        <v>94</v>
      </c>
      <c r="AW798" s="13" t="s">
        <v>32</v>
      </c>
      <c r="AX798" s="13" t="s">
        <v>76</v>
      </c>
      <c r="AY798" s="160" t="s">
        <v>296</v>
      </c>
    </row>
    <row r="799" spans="2:65" s="15" customFormat="1">
      <c r="B799" s="183"/>
      <c r="D799" s="152" t="s">
        <v>304</v>
      </c>
      <c r="E799" s="184" t="s">
        <v>1</v>
      </c>
      <c r="F799" s="185" t="s">
        <v>663</v>
      </c>
      <c r="H799" s="184" t="s">
        <v>1</v>
      </c>
      <c r="I799" s="186"/>
      <c r="L799" s="183"/>
      <c r="M799" s="187"/>
      <c r="T799" s="188"/>
      <c r="AT799" s="184" t="s">
        <v>304</v>
      </c>
      <c r="AU799" s="184" t="s">
        <v>85</v>
      </c>
      <c r="AV799" s="15" t="s">
        <v>83</v>
      </c>
      <c r="AW799" s="15" t="s">
        <v>32</v>
      </c>
      <c r="AX799" s="15" t="s">
        <v>76</v>
      </c>
      <c r="AY799" s="184" t="s">
        <v>296</v>
      </c>
    </row>
    <row r="800" spans="2:65" s="12" customFormat="1">
      <c r="B800" s="151"/>
      <c r="D800" s="152" t="s">
        <v>304</v>
      </c>
      <c r="E800" s="153" t="s">
        <v>1</v>
      </c>
      <c r="F800" s="154" t="s">
        <v>909</v>
      </c>
      <c r="H800" s="155">
        <v>3.57</v>
      </c>
      <c r="I800" s="156"/>
      <c r="L800" s="151"/>
      <c r="M800" s="157"/>
      <c r="T800" s="158"/>
      <c r="AT800" s="153" t="s">
        <v>304</v>
      </c>
      <c r="AU800" s="153" t="s">
        <v>85</v>
      </c>
      <c r="AV800" s="12" t="s">
        <v>85</v>
      </c>
      <c r="AW800" s="12" t="s">
        <v>32</v>
      </c>
      <c r="AX800" s="12" t="s">
        <v>76</v>
      </c>
      <c r="AY800" s="153" t="s">
        <v>296</v>
      </c>
    </row>
    <row r="801" spans="2:65" s="13" customFormat="1">
      <c r="B801" s="159"/>
      <c r="D801" s="152" t="s">
        <v>304</v>
      </c>
      <c r="E801" s="160" t="s">
        <v>1</v>
      </c>
      <c r="F801" s="161" t="s">
        <v>306</v>
      </c>
      <c r="H801" s="162">
        <v>3.57</v>
      </c>
      <c r="I801" s="163"/>
      <c r="L801" s="159"/>
      <c r="M801" s="164"/>
      <c r="T801" s="165"/>
      <c r="AT801" s="160" t="s">
        <v>304</v>
      </c>
      <c r="AU801" s="160" t="s">
        <v>85</v>
      </c>
      <c r="AV801" s="13" t="s">
        <v>94</v>
      </c>
      <c r="AW801" s="13" t="s">
        <v>32</v>
      </c>
      <c r="AX801" s="13" t="s">
        <v>76</v>
      </c>
      <c r="AY801" s="160" t="s">
        <v>296</v>
      </c>
    </row>
    <row r="802" spans="2:65" s="14" customFormat="1">
      <c r="B802" s="166"/>
      <c r="D802" s="152" t="s">
        <v>304</v>
      </c>
      <c r="E802" s="167" t="s">
        <v>1</v>
      </c>
      <c r="F802" s="168" t="s">
        <v>308</v>
      </c>
      <c r="H802" s="169">
        <v>9.8179999999999996</v>
      </c>
      <c r="I802" s="170"/>
      <c r="L802" s="166"/>
      <c r="M802" s="171"/>
      <c r="T802" s="172"/>
      <c r="AT802" s="167" t="s">
        <v>304</v>
      </c>
      <c r="AU802" s="167" t="s">
        <v>85</v>
      </c>
      <c r="AV802" s="14" t="s">
        <v>107</v>
      </c>
      <c r="AW802" s="14" t="s">
        <v>32</v>
      </c>
      <c r="AX802" s="14" t="s">
        <v>83</v>
      </c>
      <c r="AY802" s="167" t="s">
        <v>296</v>
      </c>
    </row>
    <row r="803" spans="2:65" s="1" customFormat="1" ht="16.5" customHeight="1">
      <c r="B803" s="32"/>
      <c r="C803" s="138" t="s">
        <v>910</v>
      </c>
      <c r="D803" s="138" t="s">
        <v>298</v>
      </c>
      <c r="E803" s="139" t="s">
        <v>911</v>
      </c>
      <c r="F803" s="140" t="s">
        <v>912</v>
      </c>
      <c r="G803" s="141" t="s">
        <v>301</v>
      </c>
      <c r="H803" s="142">
        <v>61.72</v>
      </c>
      <c r="I803" s="143"/>
      <c r="J803" s="144">
        <f>ROUND(I803*H803,2)</f>
        <v>0</v>
      </c>
      <c r="K803" s="140" t="s">
        <v>302</v>
      </c>
      <c r="L803" s="32"/>
      <c r="M803" s="145" t="s">
        <v>1</v>
      </c>
      <c r="N803" s="146" t="s">
        <v>41</v>
      </c>
      <c r="P803" s="147">
        <f>O803*H803</f>
        <v>0</v>
      </c>
      <c r="Q803" s="147">
        <v>5.4600000000000003E-2</v>
      </c>
      <c r="R803" s="147">
        <f>Q803*H803</f>
        <v>3.3699120000000002</v>
      </c>
      <c r="S803" s="147">
        <v>0</v>
      </c>
      <c r="T803" s="148">
        <f>S803*H803</f>
        <v>0</v>
      </c>
      <c r="AR803" s="149" t="s">
        <v>107</v>
      </c>
      <c r="AT803" s="149" t="s">
        <v>298</v>
      </c>
      <c r="AU803" s="149" t="s">
        <v>85</v>
      </c>
      <c r="AY803" s="17" t="s">
        <v>296</v>
      </c>
      <c r="BE803" s="150">
        <f>IF(N803="základní",J803,0)</f>
        <v>0</v>
      </c>
      <c r="BF803" s="150">
        <f>IF(N803="snížená",J803,0)</f>
        <v>0</v>
      </c>
      <c r="BG803" s="150">
        <f>IF(N803="zákl. přenesená",J803,0)</f>
        <v>0</v>
      </c>
      <c r="BH803" s="150">
        <f>IF(N803="sníž. přenesená",J803,0)</f>
        <v>0</v>
      </c>
      <c r="BI803" s="150">
        <f>IF(N803="nulová",J803,0)</f>
        <v>0</v>
      </c>
      <c r="BJ803" s="17" t="s">
        <v>83</v>
      </c>
      <c r="BK803" s="150">
        <f>ROUND(I803*H803,2)</f>
        <v>0</v>
      </c>
      <c r="BL803" s="17" t="s">
        <v>107</v>
      </c>
      <c r="BM803" s="149" t="s">
        <v>913</v>
      </c>
    </row>
    <row r="804" spans="2:65" s="15" customFormat="1">
      <c r="B804" s="183"/>
      <c r="D804" s="152" t="s">
        <v>304</v>
      </c>
      <c r="E804" s="184" t="s">
        <v>1</v>
      </c>
      <c r="F804" s="185" t="s">
        <v>672</v>
      </c>
      <c r="H804" s="184" t="s">
        <v>1</v>
      </c>
      <c r="I804" s="186"/>
      <c r="L804" s="183"/>
      <c r="M804" s="187"/>
      <c r="T804" s="188"/>
      <c r="AT804" s="184" t="s">
        <v>304</v>
      </c>
      <c r="AU804" s="184" t="s">
        <v>85</v>
      </c>
      <c r="AV804" s="15" t="s">
        <v>83</v>
      </c>
      <c r="AW804" s="15" t="s">
        <v>32</v>
      </c>
      <c r="AX804" s="15" t="s">
        <v>76</v>
      </c>
      <c r="AY804" s="184" t="s">
        <v>296</v>
      </c>
    </row>
    <row r="805" spans="2:65" s="12" customFormat="1">
      <c r="B805" s="151"/>
      <c r="D805" s="152" t="s">
        <v>304</v>
      </c>
      <c r="E805" s="153" t="s">
        <v>1</v>
      </c>
      <c r="F805" s="154" t="s">
        <v>914</v>
      </c>
      <c r="H805" s="155">
        <v>25.256</v>
      </c>
      <c r="I805" s="156"/>
      <c r="L805" s="151"/>
      <c r="M805" s="157"/>
      <c r="T805" s="158"/>
      <c r="AT805" s="153" t="s">
        <v>304</v>
      </c>
      <c r="AU805" s="153" t="s">
        <v>85</v>
      </c>
      <c r="AV805" s="12" t="s">
        <v>85</v>
      </c>
      <c r="AW805" s="12" t="s">
        <v>32</v>
      </c>
      <c r="AX805" s="12" t="s">
        <v>76</v>
      </c>
      <c r="AY805" s="153" t="s">
        <v>296</v>
      </c>
    </row>
    <row r="806" spans="2:65" s="13" customFormat="1">
      <c r="B806" s="159"/>
      <c r="D806" s="152" t="s">
        <v>304</v>
      </c>
      <c r="E806" s="160" t="s">
        <v>1</v>
      </c>
      <c r="F806" s="161" t="s">
        <v>306</v>
      </c>
      <c r="H806" s="162">
        <v>25.256</v>
      </c>
      <c r="I806" s="163"/>
      <c r="L806" s="159"/>
      <c r="M806" s="164"/>
      <c r="T806" s="165"/>
      <c r="AT806" s="160" t="s">
        <v>304</v>
      </c>
      <c r="AU806" s="160" t="s">
        <v>85</v>
      </c>
      <c r="AV806" s="13" t="s">
        <v>94</v>
      </c>
      <c r="AW806" s="13" t="s">
        <v>32</v>
      </c>
      <c r="AX806" s="13" t="s">
        <v>76</v>
      </c>
      <c r="AY806" s="160" t="s">
        <v>296</v>
      </c>
    </row>
    <row r="807" spans="2:65" s="15" customFormat="1">
      <c r="B807" s="183"/>
      <c r="D807" s="152" t="s">
        <v>304</v>
      </c>
      <c r="E807" s="184" t="s">
        <v>1</v>
      </c>
      <c r="F807" s="185" t="s">
        <v>802</v>
      </c>
      <c r="H807" s="184" t="s">
        <v>1</v>
      </c>
      <c r="I807" s="186"/>
      <c r="L807" s="183"/>
      <c r="M807" s="187"/>
      <c r="T807" s="188"/>
      <c r="AT807" s="184" t="s">
        <v>304</v>
      </c>
      <c r="AU807" s="184" t="s">
        <v>85</v>
      </c>
      <c r="AV807" s="15" t="s">
        <v>83</v>
      </c>
      <c r="AW807" s="15" t="s">
        <v>32</v>
      </c>
      <c r="AX807" s="15" t="s">
        <v>76</v>
      </c>
      <c r="AY807" s="184" t="s">
        <v>296</v>
      </c>
    </row>
    <row r="808" spans="2:65" s="15" customFormat="1">
      <c r="B808" s="183"/>
      <c r="D808" s="152" t="s">
        <v>304</v>
      </c>
      <c r="E808" s="184" t="s">
        <v>1</v>
      </c>
      <c r="F808" s="185" t="s">
        <v>630</v>
      </c>
      <c r="H808" s="184" t="s">
        <v>1</v>
      </c>
      <c r="I808" s="186"/>
      <c r="L808" s="183"/>
      <c r="M808" s="187"/>
      <c r="T808" s="188"/>
      <c r="AT808" s="184" t="s">
        <v>304</v>
      </c>
      <c r="AU808" s="184" t="s">
        <v>85</v>
      </c>
      <c r="AV808" s="15" t="s">
        <v>83</v>
      </c>
      <c r="AW808" s="15" t="s">
        <v>32</v>
      </c>
      <c r="AX808" s="15" t="s">
        <v>76</v>
      </c>
      <c r="AY808" s="184" t="s">
        <v>296</v>
      </c>
    </row>
    <row r="809" spans="2:65" s="12" customFormat="1">
      <c r="B809" s="151"/>
      <c r="D809" s="152" t="s">
        <v>304</v>
      </c>
      <c r="E809" s="153" t="s">
        <v>1</v>
      </c>
      <c r="F809" s="154" t="s">
        <v>908</v>
      </c>
      <c r="H809" s="155">
        <v>6.2480000000000002</v>
      </c>
      <c r="I809" s="156"/>
      <c r="L809" s="151"/>
      <c r="M809" s="157"/>
      <c r="T809" s="158"/>
      <c r="AT809" s="153" t="s">
        <v>304</v>
      </c>
      <c r="AU809" s="153" t="s">
        <v>85</v>
      </c>
      <c r="AV809" s="12" t="s">
        <v>85</v>
      </c>
      <c r="AW809" s="12" t="s">
        <v>32</v>
      </c>
      <c r="AX809" s="12" t="s">
        <v>76</v>
      </c>
      <c r="AY809" s="153" t="s">
        <v>296</v>
      </c>
    </row>
    <row r="810" spans="2:65" s="13" customFormat="1">
      <c r="B810" s="159"/>
      <c r="D810" s="152" t="s">
        <v>304</v>
      </c>
      <c r="E810" s="160" t="s">
        <v>1</v>
      </c>
      <c r="F810" s="161" t="s">
        <v>306</v>
      </c>
      <c r="H810" s="162">
        <v>6.2480000000000002</v>
      </c>
      <c r="I810" s="163"/>
      <c r="L810" s="159"/>
      <c r="M810" s="164"/>
      <c r="T810" s="165"/>
      <c r="AT810" s="160" t="s">
        <v>304</v>
      </c>
      <c r="AU810" s="160" t="s">
        <v>85</v>
      </c>
      <c r="AV810" s="13" t="s">
        <v>94</v>
      </c>
      <c r="AW810" s="13" t="s">
        <v>32</v>
      </c>
      <c r="AX810" s="13" t="s">
        <v>76</v>
      </c>
      <c r="AY810" s="160" t="s">
        <v>296</v>
      </c>
    </row>
    <row r="811" spans="2:65" s="15" customFormat="1">
      <c r="B811" s="183"/>
      <c r="D811" s="152" t="s">
        <v>304</v>
      </c>
      <c r="E811" s="184" t="s">
        <v>1</v>
      </c>
      <c r="F811" s="185" t="s">
        <v>639</v>
      </c>
      <c r="H811" s="184" t="s">
        <v>1</v>
      </c>
      <c r="I811" s="186"/>
      <c r="L811" s="183"/>
      <c r="M811" s="187"/>
      <c r="T811" s="188"/>
      <c r="AT811" s="184" t="s">
        <v>304</v>
      </c>
      <c r="AU811" s="184" t="s">
        <v>85</v>
      </c>
      <c r="AV811" s="15" t="s">
        <v>83</v>
      </c>
      <c r="AW811" s="15" t="s">
        <v>32</v>
      </c>
      <c r="AX811" s="15" t="s">
        <v>76</v>
      </c>
      <c r="AY811" s="184" t="s">
        <v>296</v>
      </c>
    </row>
    <row r="812" spans="2:65" s="12" customFormat="1">
      <c r="B812" s="151"/>
      <c r="D812" s="152" t="s">
        <v>304</v>
      </c>
      <c r="E812" s="153" t="s">
        <v>1</v>
      </c>
      <c r="F812" s="154" t="s">
        <v>915</v>
      </c>
      <c r="H812" s="155">
        <v>7.3689999999999998</v>
      </c>
      <c r="I812" s="156"/>
      <c r="L812" s="151"/>
      <c r="M812" s="157"/>
      <c r="T812" s="158"/>
      <c r="AT812" s="153" t="s">
        <v>304</v>
      </c>
      <c r="AU812" s="153" t="s">
        <v>85</v>
      </c>
      <c r="AV812" s="12" t="s">
        <v>85</v>
      </c>
      <c r="AW812" s="12" t="s">
        <v>32</v>
      </c>
      <c r="AX812" s="12" t="s">
        <v>76</v>
      </c>
      <c r="AY812" s="153" t="s">
        <v>296</v>
      </c>
    </row>
    <row r="813" spans="2:65" s="13" customFormat="1">
      <c r="B813" s="159"/>
      <c r="D813" s="152" t="s">
        <v>304</v>
      </c>
      <c r="E813" s="160" t="s">
        <v>1</v>
      </c>
      <c r="F813" s="161" t="s">
        <v>306</v>
      </c>
      <c r="H813" s="162">
        <v>7.3689999999999998</v>
      </c>
      <c r="I813" s="163"/>
      <c r="L813" s="159"/>
      <c r="M813" s="164"/>
      <c r="T813" s="165"/>
      <c r="AT813" s="160" t="s">
        <v>304</v>
      </c>
      <c r="AU813" s="160" t="s">
        <v>85</v>
      </c>
      <c r="AV813" s="13" t="s">
        <v>94</v>
      </c>
      <c r="AW813" s="13" t="s">
        <v>32</v>
      </c>
      <c r="AX813" s="13" t="s">
        <v>76</v>
      </c>
      <c r="AY813" s="160" t="s">
        <v>296</v>
      </c>
    </row>
    <row r="814" spans="2:65" s="15" customFormat="1">
      <c r="B814" s="183"/>
      <c r="D814" s="152" t="s">
        <v>304</v>
      </c>
      <c r="E814" s="184" t="s">
        <v>1</v>
      </c>
      <c r="F814" s="185" t="s">
        <v>805</v>
      </c>
      <c r="H814" s="184" t="s">
        <v>1</v>
      </c>
      <c r="I814" s="186"/>
      <c r="L814" s="183"/>
      <c r="M814" s="187"/>
      <c r="T814" s="188"/>
      <c r="AT814" s="184" t="s">
        <v>304</v>
      </c>
      <c r="AU814" s="184" t="s">
        <v>85</v>
      </c>
      <c r="AV814" s="15" t="s">
        <v>83</v>
      </c>
      <c r="AW814" s="15" t="s">
        <v>32</v>
      </c>
      <c r="AX814" s="15" t="s">
        <v>76</v>
      </c>
      <c r="AY814" s="184" t="s">
        <v>296</v>
      </c>
    </row>
    <row r="815" spans="2:65" s="15" customFormat="1">
      <c r="B815" s="183"/>
      <c r="D815" s="152" t="s">
        <v>304</v>
      </c>
      <c r="E815" s="184" t="s">
        <v>1</v>
      </c>
      <c r="F815" s="185" t="s">
        <v>639</v>
      </c>
      <c r="H815" s="184" t="s">
        <v>1</v>
      </c>
      <c r="I815" s="186"/>
      <c r="L815" s="183"/>
      <c r="M815" s="187"/>
      <c r="T815" s="188"/>
      <c r="AT815" s="184" t="s">
        <v>304</v>
      </c>
      <c r="AU815" s="184" t="s">
        <v>85</v>
      </c>
      <c r="AV815" s="15" t="s">
        <v>83</v>
      </c>
      <c r="AW815" s="15" t="s">
        <v>32</v>
      </c>
      <c r="AX815" s="15" t="s">
        <v>76</v>
      </c>
      <c r="AY815" s="184" t="s">
        <v>296</v>
      </c>
    </row>
    <row r="816" spans="2:65" s="12" customFormat="1">
      <c r="B816" s="151"/>
      <c r="D816" s="152" t="s">
        <v>304</v>
      </c>
      <c r="E816" s="153" t="s">
        <v>1</v>
      </c>
      <c r="F816" s="154" t="s">
        <v>916</v>
      </c>
      <c r="H816" s="155">
        <v>22.847000000000001</v>
      </c>
      <c r="I816" s="156"/>
      <c r="L816" s="151"/>
      <c r="M816" s="157"/>
      <c r="T816" s="158"/>
      <c r="AT816" s="153" t="s">
        <v>304</v>
      </c>
      <c r="AU816" s="153" t="s">
        <v>85</v>
      </c>
      <c r="AV816" s="12" t="s">
        <v>85</v>
      </c>
      <c r="AW816" s="12" t="s">
        <v>32</v>
      </c>
      <c r="AX816" s="12" t="s">
        <v>76</v>
      </c>
      <c r="AY816" s="153" t="s">
        <v>296</v>
      </c>
    </row>
    <row r="817" spans="2:65" s="13" customFormat="1">
      <c r="B817" s="159"/>
      <c r="D817" s="152" t="s">
        <v>304</v>
      </c>
      <c r="E817" s="160" t="s">
        <v>1</v>
      </c>
      <c r="F817" s="161" t="s">
        <v>306</v>
      </c>
      <c r="H817" s="162">
        <v>22.847000000000001</v>
      </c>
      <c r="I817" s="163"/>
      <c r="L817" s="159"/>
      <c r="M817" s="164"/>
      <c r="T817" s="165"/>
      <c r="AT817" s="160" t="s">
        <v>304</v>
      </c>
      <c r="AU817" s="160" t="s">
        <v>85</v>
      </c>
      <c r="AV817" s="13" t="s">
        <v>94</v>
      </c>
      <c r="AW817" s="13" t="s">
        <v>32</v>
      </c>
      <c r="AX817" s="13" t="s">
        <v>76</v>
      </c>
      <c r="AY817" s="160" t="s">
        <v>296</v>
      </c>
    </row>
    <row r="818" spans="2:65" s="14" customFormat="1">
      <c r="B818" s="166"/>
      <c r="D818" s="152" t="s">
        <v>304</v>
      </c>
      <c r="E818" s="167" t="s">
        <v>1</v>
      </c>
      <c r="F818" s="168" t="s">
        <v>308</v>
      </c>
      <c r="H818" s="169">
        <v>61.72</v>
      </c>
      <c r="I818" s="170"/>
      <c r="L818" s="166"/>
      <c r="M818" s="171"/>
      <c r="T818" s="172"/>
      <c r="AT818" s="167" t="s">
        <v>304</v>
      </c>
      <c r="AU818" s="167" t="s">
        <v>85</v>
      </c>
      <c r="AV818" s="14" t="s">
        <v>107</v>
      </c>
      <c r="AW818" s="14" t="s">
        <v>32</v>
      </c>
      <c r="AX818" s="14" t="s">
        <v>83</v>
      </c>
      <c r="AY818" s="167" t="s">
        <v>296</v>
      </c>
    </row>
    <row r="819" spans="2:65" s="1" customFormat="1" ht="16.5" customHeight="1">
      <c r="B819" s="32"/>
      <c r="C819" s="138" t="s">
        <v>917</v>
      </c>
      <c r="D819" s="138" t="s">
        <v>298</v>
      </c>
      <c r="E819" s="139" t="s">
        <v>918</v>
      </c>
      <c r="F819" s="140" t="s">
        <v>919</v>
      </c>
      <c r="G819" s="141" t="s">
        <v>301</v>
      </c>
      <c r="H819" s="142">
        <v>6.2480000000000002</v>
      </c>
      <c r="I819" s="143"/>
      <c r="J819" s="144">
        <f>ROUND(I819*H819,2)</f>
        <v>0</v>
      </c>
      <c r="K819" s="140" t="s">
        <v>302</v>
      </c>
      <c r="L819" s="32"/>
      <c r="M819" s="145" t="s">
        <v>1</v>
      </c>
      <c r="N819" s="146" t="s">
        <v>41</v>
      </c>
      <c r="P819" s="147">
        <f>O819*H819</f>
        <v>0</v>
      </c>
      <c r="Q819" s="147">
        <v>6.4519999999999994E-2</v>
      </c>
      <c r="R819" s="147">
        <f>Q819*H819</f>
        <v>0.40312095999999997</v>
      </c>
      <c r="S819" s="147">
        <v>0</v>
      </c>
      <c r="T819" s="148">
        <f>S819*H819</f>
        <v>0</v>
      </c>
      <c r="AR819" s="149" t="s">
        <v>107</v>
      </c>
      <c r="AT819" s="149" t="s">
        <v>298</v>
      </c>
      <c r="AU819" s="149" t="s">
        <v>85</v>
      </c>
      <c r="AY819" s="17" t="s">
        <v>296</v>
      </c>
      <c r="BE819" s="150">
        <f>IF(N819="základní",J819,0)</f>
        <v>0</v>
      </c>
      <c r="BF819" s="150">
        <f>IF(N819="snížená",J819,0)</f>
        <v>0</v>
      </c>
      <c r="BG819" s="150">
        <f>IF(N819="zákl. přenesená",J819,0)</f>
        <v>0</v>
      </c>
      <c r="BH819" s="150">
        <f>IF(N819="sníž. přenesená",J819,0)</f>
        <v>0</v>
      </c>
      <c r="BI819" s="150">
        <f>IF(N819="nulová",J819,0)</f>
        <v>0</v>
      </c>
      <c r="BJ819" s="17" t="s">
        <v>83</v>
      </c>
      <c r="BK819" s="150">
        <f>ROUND(I819*H819,2)</f>
        <v>0</v>
      </c>
      <c r="BL819" s="17" t="s">
        <v>107</v>
      </c>
      <c r="BM819" s="149" t="s">
        <v>920</v>
      </c>
    </row>
    <row r="820" spans="2:65" s="15" customFormat="1">
      <c r="B820" s="183"/>
      <c r="D820" s="152" t="s">
        <v>304</v>
      </c>
      <c r="E820" s="184" t="s">
        <v>1</v>
      </c>
      <c r="F820" s="185" t="s">
        <v>802</v>
      </c>
      <c r="H820" s="184" t="s">
        <v>1</v>
      </c>
      <c r="I820" s="186"/>
      <c r="L820" s="183"/>
      <c r="M820" s="187"/>
      <c r="T820" s="188"/>
      <c r="AT820" s="184" t="s">
        <v>304</v>
      </c>
      <c r="AU820" s="184" t="s">
        <v>85</v>
      </c>
      <c r="AV820" s="15" t="s">
        <v>83</v>
      </c>
      <c r="AW820" s="15" t="s">
        <v>32</v>
      </c>
      <c r="AX820" s="15" t="s">
        <v>76</v>
      </c>
      <c r="AY820" s="184" t="s">
        <v>296</v>
      </c>
    </row>
    <row r="821" spans="2:65" s="15" customFormat="1">
      <c r="B821" s="183"/>
      <c r="D821" s="152" t="s">
        <v>304</v>
      </c>
      <c r="E821" s="184" t="s">
        <v>1</v>
      </c>
      <c r="F821" s="185" t="s">
        <v>630</v>
      </c>
      <c r="H821" s="184" t="s">
        <v>1</v>
      </c>
      <c r="I821" s="186"/>
      <c r="L821" s="183"/>
      <c r="M821" s="187"/>
      <c r="T821" s="188"/>
      <c r="AT821" s="184" t="s">
        <v>304</v>
      </c>
      <c r="AU821" s="184" t="s">
        <v>85</v>
      </c>
      <c r="AV821" s="15" t="s">
        <v>83</v>
      </c>
      <c r="AW821" s="15" t="s">
        <v>32</v>
      </c>
      <c r="AX821" s="15" t="s">
        <v>76</v>
      </c>
      <c r="AY821" s="184" t="s">
        <v>296</v>
      </c>
    </row>
    <row r="822" spans="2:65" s="12" customFormat="1">
      <c r="B822" s="151"/>
      <c r="D822" s="152" t="s">
        <v>304</v>
      </c>
      <c r="E822" s="153" t="s">
        <v>1</v>
      </c>
      <c r="F822" s="154" t="s">
        <v>908</v>
      </c>
      <c r="H822" s="155">
        <v>6.2480000000000002</v>
      </c>
      <c r="I822" s="156"/>
      <c r="L822" s="151"/>
      <c r="M822" s="157"/>
      <c r="T822" s="158"/>
      <c r="AT822" s="153" t="s">
        <v>304</v>
      </c>
      <c r="AU822" s="153" t="s">
        <v>85</v>
      </c>
      <c r="AV822" s="12" t="s">
        <v>85</v>
      </c>
      <c r="AW822" s="12" t="s">
        <v>32</v>
      </c>
      <c r="AX822" s="12" t="s">
        <v>76</v>
      </c>
      <c r="AY822" s="153" t="s">
        <v>296</v>
      </c>
    </row>
    <row r="823" spans="2:65" s="13" customFormat="1">
      <c r="B823" s="159"/>
      <c r="D823" s="152" t="s">
        <v>304</v>
      </c>
      <c r="E823" s="160" t="s">
        <v>1</v>
      </c>
      <c r="F823" s="161" t="s">
        <v>306</v>
      </c>
      <c r="H823" s="162">
        <v>6.2480000000000002</v>
      </c>
      <c r="I823" s="163"/>
      <c r="L823" s="159"/>
      <c r="M823" s="164"/>
      <c r="T823" s="165"/>
      <c r="AT823" s="160" t="s">
        <v>304</v>
      </c>
      <c r="AU823" s="160" t="s">
        <v>85</v>
      </c>
      <c r="AV823" s="13" t="s">
        <v>94</v>
      </c>
      <c r="AW823" s="13" t="s">
        <v>32</v>
      </c>
      <c r="AX823" s="13" t="s">
        <v>76</v>
      </c>
      <c r="AY823" s="160" t="s">
        <v>296</v>
      </c>
    </row>
    <row r="824" spans="2:65" s="14" customFormat="1">
      <c r="B824" s="166"/>
      <c r="D824" s="152" t="s">
        <v>304</v>
      </c>
      <c r="E824" s="167" t="s">
        <v>1</v>
      </c>
      <c r="F824" s="168" t="s">
        <v>308</v>
      </c>
      <c r="H824" s="169">
        <v>6.2480000000000002</v>
      </c>
      <c r="I824" s="170"/>
      <c r="L824" s="166"/>
      <c r="M824" s="171"/>
      <c r="T824" s="172"/>
      <c r="AT824" s="167" t="s">
        <v>304</v>
      </c>
      <c r="AU824" s="167" t="s">
        <v>85</v>
      </c>
      <c r="AV824" s="14" t="s">
        <v>107</v>
      </c>
      <c r="AW824" s="14" t="s">
        <v>32</v>
      </c>
      <c r="AX824" s="14" t="s">
        <v>83</v>
      </c>
      <c r="AY824" s="167" t="s">
        <v>296</v>
      </c>
    </row>
    <row r="825" spans="2:65" s="1" customFormat="1" ht="16.5" customHeight="1">
      <c r="B825" s="32"/>
      <c r="C825" s="138" t="s">
        <v>921</v>
      </c>
      <c r="D825" s="138" t="s">
        <v>298</v>
      </c>
      <c r="E825" s="139" t="s">
        <v>922</v>
      </c>
      <c r="F825" s="140" t="s">
        <v>923</v>
      </c>
      <c r="G825" s="141" t="s">
        <v>301</v>
      </c>
      <c r="H825" s="142">
        <v>42.027999999999999</v>
      </c>
      <c r="I825" s="143"/>
      <c r="J825" s="144">
        <f>ROUND(I825*H825,2)</f>
        <v>0</v>
      </c>
      <c r="K825" s="140" t="s">
        <v>302</v>
      </c>
      <c r="L825" s="32"/>
      <c r="M825" s="145" t="s">
        <v>1</v>
      </c>
      <c r="N825" s="146" t="s">
        <v>41</v>
      </c>
      <c r="P825" s="147">
        <f>O825*H825</f>
        <v>0</v>
      </c>
      <c r="Q825" s="147">
        <v>7.3480000000000004E-2</v>
      </c>
      <c r="R825" s="147">
        <f>Q825*H825</f>
        <v>3.0882174400000002</v>
      </c>
      <c r="S825" s="147">
        <v>0</v>
      </c>
      <c r="T825" s="148">
        <f>S825*H825</f>
        <v>0</v>
      </c>
      <c r="AR825" s="149" t="s">
        <v>107</v>
      </c>
      <c r="AT825" s="149" t="s">
        <v>298</v>
      </c>
      <c r="AU825" s="149" t="s">
        <v>85</v>
      </c>
      <c r="AY825" s="17" t="s">
        <v>296</v>
      </c>
      <c r="BE825" s="150">
        <f>IF(N825="základní",J825,0)</f>
        <v>0</v>
      </c>
      <c r="BF825" s="150">
        <f>IF(N825="snížená",J825,0)</f>
        <v>0</v>
      </c>
      <c r="BG825" s="150">
        <f>IF(N825="zákl. přenesená",J825,0)</f>
        <v>0</v>
      </c>
      <c r="BH825" s="150">
        <f>IF(N825="sníž. přenesená",J825,0)</f>
        <v>0</v>
      </c>
      <c r="BI825" s="150">
        <f>IF(N825="nulová",J825,0)</f>
        <v>0</v>
      </c>
      <c r="BJ825" s="17" t="s">
        <v>83</v>
      </c>
      <c r="BK825" s="150">
        <f>ROUND(I825*H825,2)</f>
        <v>0</v>
      </c>
      <c r="BL825" s="17" t="s">
        <v>107</v>
      </c>
      <c r="BM825" s="149" t="s">
        <v>924</v>
      </c>
    </row>
    <row r="826" spans="2:65" s="15" customFormat="1">
      <c r="B826" s="183"/>
      <c r="D826" s="152" t="s">
        <v>304</v>
      </c>
      <c r="E826" s="184" t="s">
        <v>1</v>
      </c>
      <c r="F826" s="185" t="s">
        <v>802</v>
      </c>
      <c r="H826" s="184" t="s">
        <v>1</v>
      </c>
      <c r="I826" s="186"/>
      <c r="L826" s="183"/>
      <c r="M826" s="187"/>
      <c r="T826" s="188"/>
      <c r="AT826" s="184" t="s">
        <v>304</v>
      </c>
      <c r="AU826" s="184" t="s">
        <v>85</v>
      </c>
      <c r="AV826" s="15" t="s">
        <v>83</v>
      </c>
      <c r="AW826" s="15" t="s">
        <v>32</v>
      </c>
      <c r="AX826" s="15" t="s">
        <v>76</v>
      </c>
      <c r="AY826" s="184" t="s">
        <v>296</v>
      </c>
    </row>
    <row r="827" spans="2:65" s="15" customFormat="1">
      <c r="B827" s="183"/>
      <c r="D827" s="152" t="s">
        <v>304</v>
      </c>
      <c r="E827" s="184" t="s">
        <v>1</v>
      </c>
      <c r="F827" s="185" t="s">
        <v>630</v>
      </c>
      <c r="H827" s="184" t="s">
        <v>1</v>
      </c>
      <c r="I827" s="186"/>
      <c r="L827" s="183"/>
      <c r="M827" s="187"/>
      <c r="T827" s="188"/>
      <c r="AT827" s="184" t="s">
        <v>304</v>
      </c>
      <c r="AU827" s="184" t="s">
        <v>85</v>
      </c>
      <c r="AV827" s="15" t="s">
        <v>83</v>
      </c>
      <c r="AW827" s="15" t="s">
        <v>32</v>
      </c>
      <c r="AX827" s="15" t="s">
        <v>76</v>
      </c>
      <c r="AY827" s="184" t="s">
        <v>296</v>
      </c>
    </row>
    <row r="828" spans="2:65" s="12" customFormat="1">
      <c r="B828" s="151"/>
      <c r="D828" s="152" t="s">
        <v>304</v>
      </c>
      <c r="E828" s="153" t="s">
        <v>1</v>
      </c>
      <c r="F828" s="154" t="s">
        <v>925</v>
      </c>
      <c r="H828" s="155">
        <v>19.126999999999999</v>
      </c>
      <c r="I828" s="156"/>
      <c r="L828" s="151"/>
      <c r="M828" s="157"/>
      <c r="T828" s="158"/>
      <c r="AT828" s="153" t="s">
        <v>304</v>
      </c>
      <c r="AU828" s="153" t="s">
        <v>85</v>
      </c>
      <c r="AV828" s="12" t="s">
        <v>85</v>
      </c>
      <c r="AW828" s="12" t="s">
        <v>32</v>
      </c>
      <c r="AX828" s="12" t="s">
        <v>76</v>
      </c>
      <c r="AY828" s="153" t="s">
        <v>296</v>
      </c>
    </row>
    <row r="829" spans="2:65" s="13" customFormat="1">
      <c r="B829" s="159"/>
      <c r="D829" s="152" t="s">
        <v>304</v>
      </c>
      <c r="E829" s="160" t="s">
        <v>1</v>
      </c>
      <c r="F829" s="161" t="s">
        <v>306</v>
      </c>
      <c r="H829" s="162">
        <v>19.126999999999999</v>
      </c>
      <c r="I829" s="163"/>
      <c r="L829" s="159"/>
      <c r="M829" s="164"/>
      <c r="T829" s="165"/>
      <c r="AT829" s="160" t="s">
        <v>304</v>
      </c>
      <c r="AU829" s="160" t="s">
        <v>85</v>
      </c>
      <c r="AV829" s="13" t="s">
        <v>94</v>
      </c>
      <c r="AW829" s="13" t="s">
        <v>32</v>
      </c>
      <c r="AX829" s="13" t="s">
        <v>76</v>
      </c>
      <c r="AY829" s="160" t="s">
        <v>296</v>
      </c>
    </row>
    <row r="830" spans="2:65" s="15" customFormat="1">
      <c r="B830" s="183"/>
      <c r="D830" s="152" t="s">
        <v>304</v>
      </c>
      <c r="E830" s="184" t="s">
        <v>1</v>
      </c>
      <c r="F830" s="185" t="s">
        <v>645</v>
      </c>
      <c r="H830" s="184" t="s">
        <v>1</v>
      </c>
      <c r="I830" s="186"/>
      <c r="L830" s="183"/>
      <c r="M830" s="187"/>
      <c r="T830" s="188"/>
      <c r="AT830" s="184" t="s">
        <v>304</v>
      </c>
      <c r="AU830" s="184" t="s">
        <v>85</v>
      </c>
      <c r="AV830" s="15" t="s">
        <v>83</v>
      </c>
      <c r="AW830" s="15" t="s">
        <v>32</v>
      </c>
      <c r="AX830" s="15" t="s">
        <v>76</v>
      </c>
      <c r="AY830" s="184" t="s">
        <v>296</v>
      </c>
    </row>
    <row r="831" spans="2:65" s="15" customFormat="1">
      <c r="B831" s="183"/>
      <c r="D831" s="152" t="s">
        <v>304</v>
      </c>
      <c r="E831" s="184" t="s">
        <v>1</v>
      </c>
      <c r="F831" s="185" t="s">
        <v>630</v>
      </c>
      <c r="H831" s="184" t="s">
        <v>1</v>
      </c>
      <c r="I831" s="186"/>
      <c r="L831" s="183"/>
      <c r="M831" s="187"/>
      <c r="T831" s="188"/>
      <c r="AT831" s="184" t="s">
        <v>304</v>
      </c>
      <c r="AU831" s="184" t="s">
        <v>85</v>
      </c>
      <c r="AV831" s="15" t="s">
        <v>83</v>
      </c>
      <c r="AW831" s="15" t="s">
        <v>32</v>
      </c>
      <c r="AX831" s="15" t="s">
        <v>76</v>
      </c>
      <c r="AY831" s="184" t="s">
        <v>296</v>
      </c>
    </row>
    <row r="832" spans="2:65" s="12" customFormat="1">
      <c r="B832" s="151"/>
      <c r="D832" s="152" t="s">
        <v>304</v>
      </c>
      <c r="E832" s="153" t="s">
        <v>1</v>
      </c>
      <c r="F832" s="154" t="s">
        <v>926</v>
      </c>
      <c r="H832" s="155">
        <v>2.9820000000000002</v>
      </c>
      <c r="I832" s="156"/>
      <c r="L832" s="151"/>
      <c r="M832" s="157"/>
      <c r="T832" s="158"/>
      <c r="AT832" s="153" t="s">
        <v>304</v>
      </c>
      <c r="AU832" s="153" t="s">
        <v>85</v>
      </c>
      <c r="AV832" s="12" t="s">
        <v>85</v>
      </c>
      <c r="AW832" s="12" t="s">
        <v>32</v>
      </c>
      <c r="AX832" s="12" t="s">
        <v>76</v>
      </c>
      <c r="AY832" s="153" t="s">
        <v>296</v>
      </c>
    </row>
    <row r="833" spans="2:65" s="13" customFormat="1">
      <c r="B833" s="159"/>
      <c r="D833" s="152" t="s">
        <v>304</v>
      </c>
      <c r="E833" s="160" t="s">
        <v>1</v>
      </c>
      <c r="F833" s="161" t="s">
        <v>306</v>
      </c>
      <c r="H833" s="162">
        <v>2.9820000000000002</v>
      </c>
      <c r="I833" s="163"/>
      <c r="L833" s="159"/>
      <c r="M833" s="164"/>
      <c r="T833" s="165"/>
      <c r="AT833" s="160" t="s">
        <v>304</v>
      </c>
      <c r="AU833" s="160" t="s">
        <v>85</v>
      </c>
      <c r="AV833" s="13" t="s">
        <v>94</v>
      </c>
      <c r="AW833" s="13" t="s">
        <v>32</v>
      </c>
      <c r="AX833" s="13" t="s">
        <v>76</v>
      </c>
      <c r="AY833" s="160" t="s">
        <v>296</v>
      </c>
    </row>
    <row r="834" spans="2:65" s="15" customFormat="1">
      <c r="B834" s="183"/>
      <c r="D834" s="152" t="s">
        <v>304</v>
      </c>
      <c r="E834" s="184" t="s">
        <v>1</v>
      </c>
      <c r="F834" s="185" t="s">
        <v>639</v>
      </c>
      <c r="H834" s="184" t="s">
        <v>1</v>
      </c>
      <c r="I834" s="186"/>
      <c r="L834" s="183"/>
      <c r="M834" s="187"/>
      <c r="T834" s="188"/>
      <c r="AT834" s="184" t="s">
        <v>304</v>
      </c>
      <c r="AU834" s="184" t="s">
        <v>85</v>
      </c>
      <c r="AV834" s="15" t="s">
        <v>83</v>
      </c>
      <c r="AW834" s="15" t="s">
        <v>32</v>
      </c>
      <c r="AX834" s="15" t="s">
        <v>76</v>
      </c>
      <c r="AY834" s="184" t="s">
        <v>296</v>
      </c>
    </row>
    <row r="835" spans="2:65" s="12" customFormat="1">
      <c r="B835" s="151"/>
      <c r="D835" s="152" t="s">
        <v>304</v>
      </c>
      <c r="E835" s="153" t="s">
        <v>1</v>
      </c>
      <c r="F835" s="154" t="s">
        <v>927</v>
      </c>
      <c r="H835" s="155">
        <v>7.7919999999999998</v>
      </c>
      <c r="I835" s="156"/>
      <c r="L835" s="151"/>
      <c r="M835" s="157"/>
      <c r="T835" s="158"/>
      <c r="AT835" s="153" t="s">
        <v>304</v>
      </c>
      <c r="AU835" s="153" t="s">
        <v>85</v>
      </c>
      <c r="AV835" s="12" t="s">
        <v>85</v>
      </c>
      <c r="AW835" s="12" t="s">
        <v>32</v>
      </c>
      <c r="AX835" s="12" t="s">
        <v>76</v>
      </c>
      <c r="AY835" s="153" t="s">
        <v>296</v>
      </c>
    </row>
    <row r="836" spans="2:65" s="13" customFormat="1">
      <c r="B836" s="159"/>
      <c r="D836" s="152" t="s">
        <v>304</v>
      </c>
      <c r="E836" s="160" t="s">
        <v>1</v>
      </c>
      <c r="F836" s="161" t="s">
        <v>306</v>
      </c>
      <c r="H836" s="162">
        <v>7.7919999999999998</v>
      </c>
      <c r="I836" s="163"/>
      <c r="L836" s="159"/>
      <c r="M836" s="164"/>
      <c r="T836" s="165"/>
      <c r="AT836" s="160" t="s">
        <v>304</v>
      </c>
      <c r="AU836" s="160" t="s">
        <v>85</v>
      </c>
      <c r="AV836" s="13" t="s">
        <v>94</v>
      </c>
      <c r="AW836" s="13" t="s">
        <v>32</v>
      </c>
      <c r="AX836" s="13" t="s">
        <v>76</v>
      </c>
      <c r="AY836" s="160" t="s">
        <v>296</v>
      </c>
    </row>
    <row r="837" spans="2:65" s="15" customFormat="1">
      <c r="B837" s="183"/>
      <c r="D837" s="152" t="s">
        <v>304</v>
      </c>
      <c r="E837" s="184" t="s">
        <v>1</v>
      </c>
      <c r="F837" s="185" t="s">
        <v>656</v>
      </c>
      <c r="H837" s="184" t="s">
        <v>1</v>
      </c>
      <c r="I837" s="186"/>
      <c r="L837" s="183"/>
      <c r="M837" s="187"/>
      <c r="T837" s="188"/>
      <c r="AT837" s="184" t="s">
        <v>304</v>
      </c>
      <c r="AU837" s="184" t="s">
        <v>85</v>
      </c>
      <c r="AV837" s="15" t="s">
        <v>83</v>
      </c>
      <c r="AW837" s="15" t="s">
        <v>32</v>
      </c>
      <c r="AX837" s="15" t="s">
        <v>76</v>
      </c>
      <c r="AY837" s="184" t="s">
        <v>296</v>
      </c>
    </row>
    <row r="838" spans="2:65" s="15" customFormat="1">
      <c r="B838" s="183"/>
      <c r="D838" s="152" t="s">
        <v>304</v>
      </c>
      <c r="E838" s="184" t="s">
        <v>1</v>
      </c>
      <c r="F838" s="185" t="s">
        <v>630</v>
      </c>
      <c r="H838" s="184" t="s">
        <v>1</v>
      </c>
      <c r="I838" s="186"/>
      <c r="L838" s="183"/>
      <c r="M838" s="187"/>
      <c r="T838" s="188"/>
      <c r="AT838" s="184" t="s">
        <v>304</v>
      </c>
      <c r="AU838" s="184" t="s">
        <v>85</v>
      </c>
      <c r="AV838" s="15" t="s">
        <v>83</v>
      </c>
      <c r="AW838" s="15" t="s">
        <v>32</v>
      </c>
      <c r="AX838" s="15" t="s">
        <v>76</v>
      </c>
      <c r="AY838" s="184" t="s">
        <v>296</v>
      </c>
    </row>
    <row r="839" spans="2:65" s="12" customFormat="1">
      <c r="B839" s="151"/>
      <c r="D839" s="152" t="s">
        <v>304</v>
      </c>
      <c r="E839" s="153" t="s">
        <v>1</v>
      </c>
      <c r="F839" s="154" t="s">
        <v>928</v>
      </c>
      <c r="H839" s="155">
        <v>12.127000000000001</v>
      </c>
      <c r="I839" s="156"/>
      <c r="L839" s="151"/>
      <c r="M839" s="157"/>
      <c r="T839" s="158"/>
      <c r="AT839" s="153" t="s">
        <v>304</v>
      </c>
      <c r="AU839" s="153" t="s">
        <v>85</v>
      </c>
      <c r="AV839" s="12" t="s">
        <v>85</v>
      </c>
      <c r="AW839" s="12" t="s">
        <v>32</v>
      </c>
      <c r="AX839" s="12" t="s">
        <v>76</v>
      </c>
      <c r="AY839" s="153" t="s">
        <v>296</v>
      </c>
    </row>
    <row r="840" spans="2:65" s="13" customFormat="1">
      <c r="B840" s="159"/>
      <c r="D840" s="152" t="s">
        <v>304</v>
      </c>
      <c r="E840" s="160" t="s">
        <v>1</v>
      </c>
      <c r="F840" s="161" t="s">
        <v>306</v>
      </c>
      <c r="H840" s="162">
        <v>12.127000000000001</v>
      </c>
      <c r="I840" s="163"/>
      <c r="L840" s="159"/>
      <c r="M840" s="164"/>
      <c r="T840" s="165"/>
      <c r="AT840" s="160" t="s">
        <v>304</v>
      </c>
      <c r="AU840" s="160" t="s">
        <v>85</v>
      </c>
      <c r="AV840" s="13" t="s">
        <v>94</v>
      </c>
      <c r="AW840" s="13" t="s">
        <v>32</v>
      </c>
      <c r="AX840" s="13" t="s">
        <v>76</v>
      </c>
      <c r="AY840" s="160" t="s">
        <v>296</v>
      </c>
    </row>
    <row r="841" spans="2:65" s="14" customFormat="1">
      <c r="B841" s="166"/>
      <c r="D841" s="152" t="s">
        <v>304</v>
      </c>
      <c r="E841" s="167" t="s">
        <v>1</v>
      </c>
      <c r="F841" s="168" t="s">
        <v>308</v>
      </c>
      <c r="H841" s="169">
        <v>42.027999999999999</v>
      </c>
      <c r="I841" s="170"/>
      <c r="L841" s="166"/>
      <c r="M841" s="171"/>
      <c r="T841" s="172"/>
      <c r="AT841" s="167" t="s">
        <v>304</v>
      </c>
      <c r="AU841" s="167" t="s">
        <v>85</v>
      </c>
      <c r="AV841" s="14" t="s">
        <v>107</v>
      </c>
      <c r="AW841" s="14" t="s">
        <v>32</v>
      </c>
      <c r="AX841" s="14" t="s">
        <v>83</v>
      </c>
      <c r="AY841" s="167" t="s">
        <v>296</v>
      </c>
    </row>
    <row r="842" spans="2:65" s="1" customFormat="1" ht="16.5" customHeight="1">
      <c r="B842" s="32"/>
      <c r="C842" s="138" t="s">
        <v>929</v>
      </c>
      <c r="D842" s="138" t="s">
        <v>298</v>
      </c>
      <c r="E842" s="139" t="s">
        <v>930</v>
      </c>
      <c r="F842" s="140" t="s">
        <v>931</v>
      </c>
      <c r="G842" s="141" t="s">
        <v>301</v>
      </c>
      <c r="H842" s="142">
        <v>154.536</v>
      </c>
      <c r="I842" s="143"/>
      <c r="J842" s="144">
        <f>ROUND(I842*H842,2)</f>
        <v>0</v>
      </c>
      <c r="K842" s="140" t="s">
        <v>302</v>
      </c>
      <c r="L842" s="32"/>
      <c r="M842" s="145" t="s">
        <v>1</v>
      </c>
      <c r="N842" s="146" t="s">
        <v>41</v>
      </c>
      <c r="P842" s="147">
        <f>O842*H842</f>
        <v>0</v>
      </c>
      <c r="Q842" s="147">
        <v>8.3409999999999998E-2</v>
      </c>
      <c r="R842" s="147">
        <f>Q842*H842</f>
        <v>12.88984776</v>
      </c>
      <c r="S842" s="147">
        <v>0</v>
      </c>
      <c r="T842" s="148">
        <f>S842*H842</f>
        <v>0</v>
      </c>
      <c r="AR842" s="149" t="s">
        <v>107</v>
      </c>
      <c r="AT842" s="149" t="s">
        <v>298</v>
      </c>
      <c r="AU842" s="149" t="s">
        <v>85</v>
      </c>
      <c r="AY842" s="17" t="s">
        <v>296</v>
      </c>
      <c r="BE842" s="150">
        <f>IF(N842="základní",J842,0)</f>
        <v>0</v>
      </c>
      <c r="BF842" s="150">
        <f>IF(N842="snížená",J842,0)</f>
        <v>0</v>
      </c>
      <c r="BG842" s="150">
        <f>IF(N842="zákl. přenesená",J842,0)</f>
        <v>0</v>
      </c>
      <c r="BH842" s="150">
        <f>IF(N842="sníž. přenesená",J842,0)</f>
        <v>0</v>
      </c>
      <c r="BI842" s="150">
        <f>IF(N842="nulová",J842,0)</f>
        <v>0</v>
      </c>
      <c r="BJ842" s="17" t="s">
        <v>83</v>
      </c>
      <c r="BK842" s="150">
        <f>ROUND(I842*H842,2)</f>
        <v>0</v>
      </c>
      <c r="BL842" s="17" t="s">
        <v>107</v>
      </c>
      <c r="BM842" s="149" t="s">
        <v>932</v>
      </c>
    </row>
    <row r="843" spans="2:65" s="15" customFormat="1">
      <c r="B843" s="183"/>
      <c r="D843" s="152" t="s">
        <v>304</v>
      </c>
      <c r="E843" s="184" t="s">
        <v>1</v>
      </c>
      <c r="F843" s="185" t="s">
        <v>672</v>
      </c>
      <c r="H843" s="184" t="s">
        <v>1</v>
      </c>
      <c r="I843" s="186"/>
      <c r="L843" s="183"/>
      <c r="M843" s="187"/>
      <c r="T843" s="188"/>
      <c r="AT843" s="184" t="s">
        <v>304</v>
      </c>
      <c r="AU843" s="184" t="s">
        <v>85</v>
      </c>
      <c r="AV843" s="15" t="s">
        <v>83</v>
      </c>
      <c r="AW843" s="15" t="s">
        <v>32</v>
      </c>
      <c r="AX843" s="15" t="s">
        <v>76</v>
      </c>
      <c r="AY843" s="184" t="s">
        <v>296</v>
      </c>
    </row>
    <row r="844" spans="2:65" s="12" customFormat="1">
      <c r="B844" s="151"/>
      <c r="D844" s="152" t="s">
        <v>304</v>
      </c>
      <c r="E844" s="153" t="s">
        <v>1</v>
      </c>
      <c r="F844" s="154" t="s">
        <v>933</v>
      </c>
      <c r="H844" s="155">
        <v>29.167999999999999</v>
      </c>
      <c r="I844" s="156"/>
      <c r="L844" s="151"/>
      <c r="M844" s="157"/>
      <c r="T844" s="158"/>
      <c r="AT844" s="153" t="s">
        <v>304</v>
      </c>
      <c r="AU844" s="153" t="s">
        <v>85</v>
      </c>
      <c r="AV844" s="12" t="s">
        <v>85</v>
      </c>
      <c r="AW844" s="12" t="s">
        <v>32</v>
      </c>
      <c r="AX844" s="12" t="s">
        <v>76</v>
      </c>
      <c r="AY844" s="153" t="s">
        <v>296</v>
      </c>
    </row>
    <row r="845" spans="2:65" s="13" customFormat="1">
      <c r="B845" s="159"/>
      <c r="D845" s="152" t="s">
        <v>304</v>
      </c>
      <c r="E845" s="160" t="s">
        <v>1</v>
      </c>
      <c r="F845" s="161" t="s">
        <v>306</v>
      </c>
      <c r="H845" s="162">
        <v>29.167999999999999</v>
      </c>
      <c r="I845" s="163"/>
      <c r="L845" s="159"/>
      <c r="M845" s="164"/>
      <c r="T845" s="165"/>
      <c r="AT845" s="160" t="s">
        <v>304</v>
      </c>
      <c r="AU845" s="160" t="s">
        <v>85</v>
      </c>
      <c r="AV845" s="13" t="s">
        <v>94</v>
      </c>
      <c r="AW845" s="13" t="s">
        <v>32</v>
      </c>
      <c r="AX845" s="13" t="s">
        <v>76</v>
      </c>
      <c r="AY845" s="160" t="s">
        <v>296</v>
      </c>
    </row>
    <row r="846" spans="2:65" s="15" customFormat="1">
      <c r="B846" s="183"/>
      <c r="D846" s="152" t="s">
        <v>304</v>
      </c>
      <c r="E846" s="184" t="s">
        <v>1</v>
      </c>
      <c r="F846" s="185" t="s">
        <v>629</v>
      </c>
      <c r="H846" s="184" t="s">
        <v>1</v>
      </c>
      <c r="I846" s="186"/>
      <c r="L846" s="183"/>
      <c r="M846" s="187"/>
      <c r="T846" s="188"/>
      <c r="AT846" s="184" t="s">
        <v>304</v>
      </c>
      <c r="AU846" s="184" t="s">
        <v>85</v>
      </c>
      <c r="AV846" s="15" t="s">
        <v>83</v>
      </c>
      <c r="AW846" s="15" t="s">
        <v>32</v>
      </c>
      <c r="AX846" s="15" t="s">
        <v>76</v>
      </c>
      <c r="AY846" s="184" t="s">
        <v>296</v>
      </c>
    </row>
    <row r="847" spans="2:65" s="15" customFormat="1">
      <c r="B847" s="183"/>
      <c r="D847" s="152" t="s">
        <v>304</v>
      </c>
      <c r="E847" s="184" t="s">
        <v>1</v>
      </c>
      <c r="F847" s="185" t="s">
        <v>639</v>
      </c>
      <c r="H847" s="184" t="s">
        <v>1</v>
      </c>
      <c r="I847" s="186"/>
      <c r="L847" s="183"/>
      <c r="M847" s="187"/>
      <c r="T847" s="188"/>
      <c r="AT847" s="184" t="s">
        <v>304</v>
      </c>
      <c r="AU847" s="184" t="s">
        <v>85</v>
      </c>
      <c r="AV847" s="15" t="s">
        <v>83</v>
      </c>
      <c r="AW847" s="15" t="s">
        <v>32</v>
      </c>
      <c r="AX847" s="15" t="s">
        <v>76</v>
      </c>
      <c r="AY847" s="184" t="s">
        <v>296</v>
      </c>
    </row>
    <row r="848" spans="2:65" s="12" customFormat="1">
      <c r="B848" s="151"/>
      <c r="D848" s="152" t="s">
        <v>304</v>
      </c>
      <c r="E848" s="153" t="s">
        <v>1</v>
      </c>
      <c r="F848" s="154" t="s">
        <v>934</v>
      </c>
      <c r="H848" s="155">
        <v>12.02</v>
      </c>
      <c r="I848" s="156"/>
      <c r="L848" s="151"/>
      <c r="M848" s="157"/>
      <c r="T848" s="158"/>
      <c r="AT848" s="153" t="s">
        <v>304</v>
      </c>
      <c r="AU848" s="153" t="s">
        <v>85</v>
      </c>
      <c r="AV848" s="12" t="s">
        <v>85</v>
      </c>
      <c r="AW848" s="12" t="s">
        <v>32</v>
      </c>
      <c r="AX848" s="12" t="s">
        <v>76</v>
      </c>
      <c r="AY848" s="153" t="s">
        <v>296</v>
      </c>
    </row>
    <row r="849" spans="2:51" s="13" customFormat="1">
      <c r="B849" s="159"/>
      <c r="D849" s="152" t="s">
        <v>304</v>
      </c>
      <c r="E849" s="160" t="s">
        <v>1</v>
      </c>
      <c r="F849" s="161" t="s">
        <v>306</v>
      </c>
      <c r="H849" s="162">
        <v>12.02</v>
      </c>
      <c r="I849" s="163"/>
      <c r="L849" s="159"/>
      <c r="M849" s="164"/>
      <c r="T849" s="165"/>
      <c r="AT849" s="160" t="s">
        <v>304</v>
      </c>
      <c r="AU849" s="160" t="s">
        <v>85</v>
      </c>
      <c r="AV849" s="13" t="s">
        <v>94</v>
      </c>
      <c r="AW849" s="13" t="s">
        <v>32</v>
      </c>
      <c r="AX849" s="13" t="s">
        <v>76</v>
      </c>
      <c r="AY849" s="160" t="s">
        <v>296</v>
      </c>
    </row>
    <row r="850" spans="2:51" s="15" customFormat="1">
      <c r="B850" s="183"/>
      <c r="D850" s="152" t="s">
        <v>304</v>
      </c>
      <c r="E850" s="184" t="s">
        <v>1</v>
      </c>
      <c r="F850" s="185" t="s">
        <v>645</v>
      </c>
      <c r="H850" s="184" t="s">
        <v>1</v>
      </c>
      <c r="I850" s="186"/>
      <c r="L850" s="183"/>
      <c r="M850" s="187"/>
      <c r="T850" s="188"/>
      <c r="AT850" s="184" t="s">
        <v>304</v>
      </c>
      <c r="AU850" s="184" t="s">
        <v>85</v>
      </c>
      <c r="AV850" s="15" t="s">
        <v>83</v>
      </c>
      <c r="AW850" s="15" t="s">
        <v>32</v>
      </c>
      <c r="AX850" s="15" t="s">
        <v>76</v>
      </c>
      <c r="AY850" s="184" t="s">
        <v>296</v>
      </c>
    </row>
    <row r="851" spans="2:51" s="15" customFormat="1">
      <c r="B851" s="183"/>
      <c r="D851" s="152" t="s">
        <v>304</v>
      </c>
      <c r="E851" s="184" t="s">
        <v>1</v>
      </c>
      <c r="F851" s="185" t="s">
        <v>630</v>
      </c>
      <c r="H851" s="184" t="s">
        <v>1</v>
      </c>
      <c r="I851" s="186"/>
      <c r="L851" s="183"/>
      <c r="M851" s="187"/>
      <c r="T851" s="188"/>
      <c r="AT851" s="184" t="s">
        <v>304</v>
      </c>
      <c r="AU851" s="184" t="s">
        <v>85</v>
      </c>
      <c r="AV851" s="15" t="s">
        <v>83</v>
      </c>
      <c r="AW851" s="15" t="s">
        <v>32</v>
      </c>
      <c r="AX851" s="15" t="s">
        <v>76</v>
      </c>
      <c r="AY851" s="184" t="s">
        <v>296</v>
      </c>
    </row>
    <row r="852" spans="2:51" s="12" customFormat="1">
      <c r="B852" s="151"/>
      <c r="D852" s="152" t="s">
        <v>304</v>
      </c>
      <c r="E852" s="153" t="s">
        <v>1</v>
      </c>
      <c r="F852" s="154" t="s">
        <v>935</v>
      </c>
      <c r="H852" s="155">
        <v>41.037999999999997</v>
      </c>
      <c r="I852" s="156"/>
      <c r="L852" s="151"/>
      <c r="M852" s="157"/>
      <c r="T852" s="158"/>
      <c r="AT852" s="153" t="s">
        <v>304</v>
      </c>
      <c r="AU852" s="153" t="s">
        <v>85</v>
      </c>
      <c r="AV852" s="12" t="s">
        <v>85</v>
      </c>
      <c r="AW852" s="12" t="s">
        <v>32</v>
      </c>
      <c r="AX852" s="12" t="s">
        <v>76</v>
      </c>
      <c r="AY852" s="153" t="s">
        <v>296</v>
      </c>
    </row>
    <row r="853" spans="2:51" s="13" customFormat="1">
      <c r="B853" s="159"/>
      <c r="D853" s="152" t="s">
        <v>304</v>
      </c>
      <c r="E853" s="160" t="s">
        <v>1</v>
      </c>
      <c r="F853" s="161" t="s">
        <v>306</v>
      </c>
      <c r="H853" s="162">
        <v>41.037999999999997</v>
      </c>
      <c r="I853" s="163"/>
      <c r="L853" s="159"/>
      <c r="M853" s="164"/>
      <c r="T853" s="165"/>
      <c r="AT853" s="160" t="s">
        <v>304</v>
      </c>
      <c r="AU853" s="160" t="s">
        <v>85</v>
      </c>
      <c r="AV853" s="13" t="s">
        <v>94</v>
      </c>
      <c r="AW853" s="13" t="s">
        <v>32</v>
      </c>
      <c r="AX853" s="13" t="s">
        <v>76</v>
      </c>
      <c r="AY853" s="160" t="s">
        <v>296</v>
      </c>
    </row>
    <row r="854" spans="2:51" s="15" customFormat="1">
      <c r="B854" s="183"/>
      <c r="D854" s="152" t="s">
        <v>304</v>
      </c>
      <c r="E854" s="184" t="s">
        <v>1</v>
      </c>
      <c r="F854" s="185" t="s">
        <v>639</v>
      </c>
      <c r="H854" s="184" t="s">
        <v>1</v>
      </c>
      <c r="I854" s="186"/>
      <c r="L854" s="183"/>
      <c r="M854" s="187"/>
      <c r="T854" s="188"/>
      <c r="AT854" s="184" t="s">
        <v>304</v>
      </c>
      <c r="AU854" s="184" t="s">
        <v>85</v>
      </c>
      <c r="AV854" s="15" t="s">
        <v>83</v>
      </c>
      <c r="AW854" s="15" t="s">
        <v>32</v>
      </c>
      <c r="AX854" s="15" t="s">
        <v>76</v>
      </c>
      <c r="AY854" s="184" t="s">
        <v>296</v>
      </c>
    </row>
    <row r="855" spans="2:51" s="12" customFormat="1">
      <c r="B855" s="151"/>
      <c r="D855" s="152" t="s">
        <v>304</v>
      </c>
      <c r="E855" s="153" t="s">
        <v>1</v>
      </c>
      <c r="F855" s="154" t="s">
        <v>936</v>
      </c>
      <c r="H855" s="155">
        <v>23.132999999999999</v>
      </c>
      <c r="I855" s="156"/>
      <c r="L855" s="151"/>
      <c r="M855" s="157"/>
      <c r="T855" s="158"/>
      <c r="AT855" s="153" t="s">
        <v>304</v>
      </c>
      <c r="AU855" s="153" t="s">
        <v>85</v>
      </c>
      <c r="AV855" s="12" t="s">
        <v>85</v>
      </c>
      <c r="AW855" s="12" t="s">
        <v>32</v>
      </c>
      <c r="AX855" s="12" t="s">
        <v>76</v>
      </c>
      <c r="AY855" s="153" t="s">
        <v>296</v>
      </c>
    </row>
    <row r="856" spans="2:51" s="13" customFormat="1">
      <c r="B856" s="159"/>
      <c r="D856" s="152" t="s">
        <v>304</v>
      </c>
      <c r="E856" s="160" t="s">
        <v>1</v>
      </c>
      <c r="F856" s="161" t="s">
        <v>306</v>
      </c>
      <c r="H856" s="162">
        <v>23.132999999999999</v>
      </c>
      <c r="I856" s="163"/>
      <c r="L856" s="159"/>
      <c r="M856" s="164"/>
      <c r="T856" s="165"/>
      <c r="AT856" s="160" t="s">
        <v>304</v>
      </c>
      <c r="AU856" s="160" t="s">
        <v>85</v>
      </c>
      <c r="AV856" s="13" t="s">
        <v>94</v>
      </c>
      <c r="AW856" s="13" t="s">
        <v>32</v>
      </c>
      <c r="AX856" s="13" t="s">
        <v>76</v>
      </c>
      <c r="AY856" s="160" t="s">
        <v>296</v>
      </c>
    </row>
    <row r="857" spans="2:51" s="15" customFormat="1">
      <c r="B857" s="183"/>
      <c r="D857" s="152" t="s">
        <v>304</v>
      </c>
      <c r="E857" s="184" t="s">
        <v>1</v>
      </c>
      <c r="F857" s="185" t="s">
        <v>656</v>
      </c>
      <c r="H857" s="184" t="s">
        <v>1</v>
      </c>
      <c r="I857" s="186"/>
      <c r="L857" s="183"/>
      <c r="M857" s="187"/>
      <c r="T857" s="188"/>
      <c r="AT857" s="184" t="s">
        <v>304</v>
      </c>
      <c r="AU857" s="184" t="s">
        <v>85</v>
      </c>
      <c r="AV857" s="15" t="s">
        <v>83</v>
      </c>
      <c r="AW857" s="15" t="s">
        <v>32</v>
      </c>
      <c r="AX857" s="15" t="s">
        <v>76</v>
      </c>
      <c r="AY857" s="184" t="s">
        <v>296</v>
      </c>
    </row>
    <row r="858" spans="2:51" s="15" customFormat="1">
      <c r="B858" s="183"/>
      <c r="D858" s="152" t="s">
        <v>304</v>
      </c>
      <c r="E858" s="184" t="s">
        <v>1</v>
      </c>
      <c r="F858" s="185" t="s">
        <v>630</v>
      </c>
      <c r="H858" s="184" t="s">
        <v>1</v>
      </c>
      <c r="I858" s="186"/>
      <c r="L858" s="183"/>
      <c r="M858" s="187"/>
      <c r="T858" s="188"/>
      <c r="AT858" s="184" t="s">
        <v>304</v>
      </c>
      <c r="AU858" s="184" t="s">
        <v>85</v>
      </c>
      <c r="AV858" s="15" t="s">
        <v>83</v>
      </c>
      <c r="AW858" s="15" t="s">
        <v>32</v>
      </c>
      <c r="AX858" s="15" t="s">
        <v>76</v>
      </c>
      <c r="AY858" s="184" t="s">
        <v>296</v>
      </c>
    </row>
    <row r="859" spans="2:51" s="12" customFormat="1">
      <c r="B859" s="151"/>
      <c r="D859" s="152" t="s">
        <v>304</v>
      </c>
      <c r="E859" s="153" t="s">
        <v>1</v>
      </c>
      <c r="F859" s="154" t="s">
        <v>937</v>
      </c>
      <c r="H859" s="155">
        <v>27.917000000000002</v>
      </c>
      <c r="I859" s="156"/>
      <c r="L859" s="151"/>
      <c r="M859" s="157"/>
      <c r="T859" s="158"/>
      <c r="AT859" s="153" t="s">
        <v>304</v>
      </c>
      <c r="AU859" s="153" t="s">
        <v>85</v>
      </c>
      <c r="AV859" s="12" t="s">
        <v>85</v>
      </c>
      <c r="AW859" s="12" t="s">
        <v>32</v>
      </c>
      <c r="AX859" s="12" t="s">
        <v>76</v>
      </c>
      <c r="AY859" s="153" t="s">
        <v>296</v>
      </c>
    </row>
    <row r="860" spans="2:51" s="13" customFormat="1">
      <c r="B860" s="159"/>
      <c r="D860" s="152" t="s">
        <v>304</v>
      </c>
      <c r="E860" s="160" t="s">
        <v>1</v>
      </c>
      <c r="F860" s="161" t="s">
        <v>306</v>
      </c>
      <c r="H860" s="162">
        <v>27.917000000000002</v>
      </c>
      <c r="I860" s="163"/>
      <c r="L860" s="159"/>
      <c r="M860" s="164"/>
      <c r="T860" s="165"/>
      <c r="AT860" s="160" t="s">
        <v>304</v>
      </c>
      <c r="AU860" s="160" t="s">
        <v>85</v>
      </c>
      <c r="AV860" s="13" t="s">
        <v>94</v>
      </c>
      <c r="AW860" s="13" t="s">
        <v>32</v>
      </c>
      <c r="AX860" s="13" t="s">
        <v>76</v>
      </c>
      <c r="AY860" s="160" t="s">
        <v>296</v>
      </c>
    </row>
    <row r="861" spans="2:51" s="15" customFormat="1">
      <c r="B861" s="183"/>
      <c r="D861" s="152" t="s">
        <v>304</v>
      </c>
      <c r="E861" s="184" t="s">
        <v>1</v>
      </c>
      <c r="F861" s="185" t="s">
        <v>663</v>
      </c>
      <c r="H861" s="184" t="s">
        <v>1</v>
      </c>
      <c r="I861" s="186"/>
      <c r="L861" s="183"/>
      <c r="M861" s="187"/>
      <c r="T861" s="188"/>
      <c r="AT861" s="184" t="s">
        <v>304</v>
      </c>
      <c r="AU861" s="184" t="s">
        <v>85</v>
      </c>
      <c r="AV861" s="15" t="s">
        <v>83</v>
      </c>
      <c r="AW861" s="15" t="s">
        <v>32</v>
      </c>
      <c r="AX861" s="15" t="s">
        <v>76</v>
      </c>
      <c r="AY861" s="184" t="s">
        <v>296</v>
      </c>
    </row>
    <row r="862" spans="2:51" s="12" customFormat="1">
      <c r="B862" s="151"/>
      <c r="D862" s="152" t="s">
        <v>304</v>
      </c>
      <c r="E862" s="153" t="s">
        <v>1</v>
      </c>
      <c r="F862" s="154" t="s">
        <v>938</v>
      </c>
      <c r="H862" s="155">
        <v>21.26</v>
      </c>
      <c r="I862" s="156"/>
      <c r="L862" s="151"/>
      <c r="M862" s="157"/>
      <c r="T862" s="158"/>
      <c r="AT862" s="153" t="s">
        <v>304</v>
      </c>
      <c r="AU862" s="153" t="s">
        <v>85</v>
      </c>
      <c r="AV862" s="12" t="s">
        <v>85</v>
      </c>
      <c r="AW862" s="12" t="s">
        <v>32</v>
      </c>
      <c r="AX862" s="12" t="s">
        <v>76</v>
      </c>
      <c r="AY862" s="153" t="s">
        <v>296</v>
      </c>
    </row>
    <row r="863" spans="2:51" s="13" customFormat="1">
      <c r="B863" s="159"/>
      <c r="D863" s="152" t="s">
        <v>304</v>
      </c>
      <c r="E863" s="160" t="s">
        <v>1</v>
      </c>
      <c r="F863" s="161" t="s">
        <v>306</v>
      </c>
      <c r="H863" s="162">
        <v>21.26</v>
      </c>
      <c r="I863" s="163"/>
      <c r="L863" s="159"/>
      <c r="M863" s="164"/>
      <c r="T863" s="165"/>
      <c r="AT863" s="160" t="s">
        <v>304</v>
      </c>
      <c r="AU863" s="160" t="s">
        <v>85</v>
      </c>
      <c r="AV863" s="13" t="s">
        <v>94</v>
      </c>
      <c r="AW863" s="13" t="s">
        <v>32</v>
      </c>
      <c r="AX863" s="13" t="s">
        <v>76</v>
      </c>
      <c r="AY863" s="160" t="s">
        <v>296</v>
      </c>
    </row>
    <row r="864" spans="2:51" s="14" customFormat="1">
      <c r="B864" s="166"/>
      <c r="D864" s="152" t="s">
        <v>304</v>
      </c>
      <c r="E864" s="167" t="s">
        <v>1</v>
      </c>
      <c r="F864" s="168" t="s">
        <v>308</v>
      </c>
      <c r="H864" s="169">
        <v>154.536</v>
      </c>
      <c r="I864" s="170"/>
      <c r="L864" s="166"/>
      <c r="M864" s="171"/>
      <c r="T864" s="172"/>
      <c r="AT864" s="167" t="s">
        <v>304</v>
      </c>
      <c r="AU864" s="167" t="s">
        <v>85</v>
      </c>
      <c r="AV864" s="14" t="s">
        <v>107</v>
      </c>
      <c r="AW864" s="14" t="s">
        <v>32</v>
      </c>
      <c r="AX864" s="14" t="s">
        <v>83</v>
      </c>
      <c r="AY864" s="167" t="s">
        <v>296</v>
      </c>
    </row>
    <row r="865" spans="2:65" s="11" customFormat="1" ht="22.9" customHeight="1">
      <c r="B865" s="126"/>
      <c r="D865" s="127" t="s">
        <v>75</v>
      </c>
      <c r="E865" s="136" t="s">
        <v>107</v>
      </c>
      <c r="F865" s="136" t="s">
        <v>939</v>
      </c>
      <c r="I865" s="129"/>
      <c r="J865" s="137">
        <f>BK865</f>
        <v>0</v>
      </c>
      <c r="L865" s="126"/>
      <c r="M865" s="131"/>
      <c r="P865" s="132">
        <f>SUM(P866:P1094)</f>
        <v>0</v>
      </c>
      <c r="R865" s="132">
        <f>SUM(R866:R1094)</f>
        <v>559.4865139100001</v>
      </c>
      <c r="T865" s="133">
        <f>SUM(T866:T1094)</f>
        <v>0</v>
      </c>
      <c r="AR865" s="127" t="s">
        <v>83</v>
      </c>
      <c r="AT865" s="134" t="s">
        <v>75</v>
      </c>
      <c r="AU865" s="134" t="s">
        <v>83</v>
      </c>
      <c r="AY865" s="127" t="s">
        <v>296</v>
      </c>
      <c r="BK865" s="135">
        <f>SUM(BK866:BK1094)</f>
        <v>0</v>
      </c>
    </row>
    <row r="866" spans="2:65" s="1" customFormat="1" ht="24.2" customHeight="1">
      <c r="B866" s="32"/>
      <c r="C866" s="138" t="s">
        <v>940</v>
      </c>
      <c r="D866" s="138" t="s">
        <v>298</v>
      </c>
      <c r="E866" s="139" t="s">
        <v>941</v>
      </c>
      <c r="F866" s="140" t="s">
        <v>942</v>
      </c>
      <c r="G866" s="141" t="s">
        <v>376</v>
      </c>
      <c r="H866" s="142">
        <v>12</v>
      </c>
      <c r="I866" s="143"/>
      <c r="J866" s="144">
        <f>ROUND(I866*H866,2)</f>
        <v>0</v>
      </c>
      <c r="K866" s="140" t="s">
        <v>302</v>
      </c>
      <c r="L866" s="32"/>
      <c r="M866" s="145" t="s">
        <v>1</v>
      </c>
      <c r="N866" s="146" t="s">
        <v>41</v>
      </c>
      <c r="P866" s="147">
        <f>O866*H866</f>
        <v>0</v>
      </c>
      <c r="Q866" s="147">
        <v>8.7720000000000006E-2</v>
      </c>
      <c r="R866" s="147">
        <f>Q866*H866</f>
        <v>1.05264</v>
      </c>
      <c r="S866" s="147">
        <v>0</v>
      </c>
      <c r="T866" s="148">
        <f>S866*H866</f>
        <v>0</v>
      </c>
      <c r="AR866" s="149" t="s">
        <v>107</v>
      </c>
      <c r="AT866" s="149" t="s">
        <v>298</v>
      </c>
      <c r="AU866" s="149" t="s">
        <v>85</v>
      </c>
      <c r="AY866" s="17" t="s">
        <v>296</v>
      </c>
      <c r="BE866" s="150">
        <f>IF(N866="základní",J866,0)</f>
        <v>0</v>
      </c>
      <c r="BF866" s="150">
        <f>IF(N866="snížená",J866,0)</f>
        <v>0</v>
      </c>
      <c r="BG866" s="150">
        <f>IF(N866="zákl. přenesená",J866,0)</f>
        <v>0</v>
      </c>
      <c r="BH866" s="150">
        <f>IF(N866="sníž. přenesená",J866,0)</f>
        <v>0</v>
      </c>
      <c r="BI866" s="150">
        <f>IF(N866="nulová",J866,0)</f>
        <v>0</v>
      </c>
      <c r="BJ866" s="17" t="s">
        <v>83</v>
      </c>
      <c r="BK866" s="150">
        <f>ROUND(I866*H866,2)</f>
        <v>0</v>
      </c>
      <c r="BL866" s="17" t="s">
        <v>107</v>
      </c>
      <c r="BM866" s="149" t="s">
        <v>943</v>
      </c>
    </row>
    <row r="867" spans="2:65" s="15" customFormat="1">
      <c r="B867" s="183"/>
      <c r="D867" s="152" t="s">
        <v>304</v>
      </c>
      <c r="E867" s="184" t="s">
        <v>1</v>
      </c>
      <c r="F867" s="185" t="s">
        <v>944</v>
      </c>
      <c r="H867" s="184" t="s">
        <v>1</v>
      </c>
      <c r="I867" s="186"/>
      <c r="L867" s="183"/>
      <c r="M867" s="187"/>
      <c r="T867" s="188"/>
      <c r="AT867" s="184" t="s">
        <v>304</v>
      </c>
      <c r="AU867" s="184" t="s">
        <v>85</v>
      </c>
      <c r="AV867" s="15" t="s">
        <v>83</v>
      </c>
      <c r="AW867" s="15" t="s">
        <v>32</v>
      </c>
      <c r="AX867" s="15" t="s">
        <v>76</v>
      </c>
      <c r="AY867" s="184" t="s">
        <v>296</v>
      </c>
    </row>
    <row r="868" spans="2:65" s="12" customFormat="1">
      <c r="B868" s="151"/>
      <c r="D868" s="152" t="s">
        <v>304</v>
      </c>
      <c r="E868" s="153" t="s">
        <v>1</v>
      </c>
      <c r="F868" s="154" t="s">
        <v>945</v>
      </c>
      <c r="H868" s="155">
        <v>9</v>
      </c>
      <c r="I868" s="156"/>
      <c r="L868" s="151"/>
      <c r="M868" s="157"/>
      <c r="T868" s="158"/>
      <c r="AT868" s="153" t="s">
        <v>304</v>
      </c>
      <c r="AU868" s="153" t="s">
        <v>85</v>
      </c>
      <c r="AV868" s="12" t="s">
        <v>85</v>
      </c>
      <c r="AW868" s="12" t="s">
        <v>32</v>
      </c>
      <c r="AX868" s="12" t="s">
        <v>76</v>
      </c>
      <c r="AY868" s="153" t="s">
        <v>296</v>
      </c>
    </row>
    <row r="869" spans="2:65" s="12" customFormat="1">
      <c r="B869" s="151"/>
      <c r="D869" s="152" t="s">
        <v>304</v>
      </c>
      <c r="E869" s="153" t="s">
        <v>1</v>
      </c>
      <c r="F869" s="154" t="s">
        <v>946</v>
      </c>
      <c r="H869" s="155">
        <v>2</v>
      </c>
      <c r="I869" s="156"/>
      <c r="L869" s="151"/>
      <c r="M869" s="157"/>
      <c r="T869" s="158"/>
      <c r="AT869" s="153" t="s">
        <v>304</v>
      </c>
      <c r="AU869" s="153" t="s">
        <v>85</v>
      </c>
      <c r="AV869" s="12" t="s">
        <v>85</v>
      </c>
      <c r="AW869" s="12" t="s">
        <v>32</v>
      </c>
      <c r="AX869" s="12" t="s">
        <v>76</v>
      </c>
      <c r="AY869" s="153" t="s">
        <v>296</v>
      </c>
    </row>
    <row r="870" spans="2:65" s="12" customFormat="1">
      <c r="B870" s="151"/>
      <c r="D870" s="152" t="s">
        <v>304</v>
      </c>
      <c r="E870" s="153" t="s">
        <v>1</v>
      </c>
      <c r="F870" s="154" t="s">
        <v>947</v>
      </c>
      <c r="H870" s="155">
        <v>1</v>
      </c>
      <c r="I870" s="156"/>
      <c r="L870" s="151"/>
      <c r="M870" s="157"/>
      <c r="T870" s="158"/>
      <c r="AT870" s="153" t="s">
        <v>304</v>
      </c>
      <c r="AU870" s="153" t="s">
        <v>85</v>
      </c>
      <c r="AV870" s="12" t="s">
        <v>85</v>
      </c>
      <c r="AW870" s="12" t="s">
        <v>32</v>
      </c>
      <c r="AX870" s="12" t="s">
        <v>76</v>
      </c>
      <c r="AY870" s="153" t="s">
        <v>296</v>
      </c>
    </row>
    <row r="871" spans="2:65" s="13" customFormat="1">
      <c r="B871" s="159"/>
      <c r="D871" s="152" t="s">
        <v>304</v>
      </c>
      <c r="E871" s="160" t="s">
        <v>1</v>
      </c>
      <c r="F871" s="161" t="s">
        <v>306</v>
      </c>
      <c r="H871" s="162">
        <v>12</v>
      </c>
      <c r="I871" s="163"/>
      <c r="L871" s="159"/>
      <c r="M871" s="164"/>
      <c r="T871" s="165"/>
      <c r="AT871" s="160" t="s">
        <v>304</v>
      </c>
      <c r="AU871" s="160" t="s">
        <v>85</v>
      </c>
      <c r="AV871" s="13" t="s">
        <v>94</v>
      </c>
      <c r="AW871" s="13" t="s">
        <v>32</v>
      </c>
      <c r="AX871" s="13" t="s">
        <v>76</v>
      </c>
      <c r="AY871" s="160" t="s">
        <v>296</v>
      </c>
    </row>
    <row r="872" spans="2:65" s="14" customFormat="1">
      <c r="B872" s="166"/>
      <c r="D872" s="152" t="s">
        <v>304</v>
      </c>
      <c r="E872" s="167" t="s">
        <v>1</v>
      </c>
      <c r="F872" s="168" t="s">
        <v>308</v>
      </c>
      <c r="H872" s="169">
        <v>12</v>
      </c>
      <c r="I872" s="170"/>
      <c r="L872" s="166"/>
      <c r="M872" s="171"/>
      <c r="T872" s="172"/>
      <c r="AT872" s="167" t="s">
        <v>304</v>
      </c>
      <c r="AU872" s="167" t="s">
        <v>85</v>
      </c>
      <c r="AV872" s="14" t="s">
        <v>107</v>
      </c>
      <c r="AW872" s="14" t="s">
        <v>32</v>
      </c>
      <c r="AX872" s="14" t="s">
        <v>83</v>
      </c>
      <c r="AY872" s="167" t="s">
        <v>296</v>
      </c>
    </row>
    <row r="873" spans="2:65" s="1" customFormat="1" ht="16.5" customHeight="1">
      <c r="B873" s="32"/>
      <c r="C873" s="173" t="s">
        <v>948</v>
      </c>
      <c r="D873" s="173" t="s">
        <v>343</v>
      </c>
      <c r="E873" s="174" t="s">
        <v>949</v>
      </c>
      <c r="F873" s="175" t="s">
        <v>950</v>
      </c>
      <c r="G873" s="176" t="s">
        <v>339</v>
      </c>
      <c r="H873" s="177">
        <v>28.9</v>
      </c>
      <c r="I873" s="178"/>
      <c r="J873" s="179">
        <f>ROUND(I873*H873,2)</f>
        <v>0</v>
      </c>
      <c r="K873" s="175" t="s">
        <v>1</v>
      </c>
      <c r="L873" s="180"/>
      <c r="M873" s="181" t="s">
        <v>1</v>
      </c>
      <c r="N873" s="182" t="s">
        <v>41</v>
      </c>
      <c r="P873" s="147">
        <f>O873*H873</f>
        <v>0</v>
      </c>
      <c r="Q873" s="147">
        <v>0.31</v>
      </c>
      <c r="R873" s="147">
        <f>Q873*H873</f>
        <v>8.9589999999999996</v>
      </c>
      <c r="S873" s="147">
        <v>0</v>
      </c>
      <c r="T873" s="148">
        <f>S873*H873</f>
        <v>0</v>
      </c>
      <c r="AR873" s="149" t="s">
        <v>347</v>
      </c>
      <c r="AT873" s="149" t="s">
        <v>343</v>
      </c>
      <c r="AU873" s="149" t="s">
        <v>85</v>
      </c>
      <c r="AY873" s="17" t="s">
        <v>296</v>
      </c>
      <c r="BE873" s="150">
        <f>IF(N873="základní",J873,0)</f>
        <v>0</v>
      </c>
      <c r="BF873" s="150">
        <f>IF(N873="snížená",J873,0)</f>
        <v>0</v>
      </c>
      <c r="BG873" s="150">
        <f>IF(N873="zákl. přenesená",J873,0)</f>
        <v>0</v>
      </c>
      <c r="BH873" s="150">
        <f>IF(N873="sníž. přenesená",J873,0)</f>
        <v>0</v>
      </c>
      <c r="BI873" s="150">
        <f>IF(N873="nulová",J873,0)</f>
        <v>0</v>
      </c>
      <c r="BJ873" s="17" t="s">
        <v>83</v>
      </c>
      <c r="BK873" s="150">
        <f>ROUND(I873*H873,2)</f>
        <v>0</v>
      </c>
      <c r="BL873" s="17" t="s">
        <v>107</v>
      </c>
      <c r="BM873" s="149" t="s">
        <v>951</v>
      </c>
    </row>
    <row r="874" spans="2:65" s="15" customFormat="1">
      <c r="B874" s="183"/>
      <c r="D874" s="152" t="s">
        <v>304</v>
      </c>
      <c r="E874" s="184" t="s">
        <v>1</v>
      </c>
      <c r="F874" s="185" t="s">
        <v>944</v>
      </c>
      <c r="H874" s="184" t="s">
        <v>1</v>
      </c>
      <c r="I874" s="186"/>
      <c r="L874" s="183"/>
      <c r="M874" s="187"/>
      <c r="T874" s="188"/>
      <c r="AT874" s="184" t="s">
        <v>304</v>
      </c>
      <c r="AU874" s="184" t="s">
        <v>85</v>
      </c>
      <c r="AV874" s="15" t="s">
        <v>83</v>
      </c>
      <c r="AW874" s="15" t="s">
        <v>32</v>
      </c>
      <c r="AX874" s="15" t="s">
        <v>76</v>
      </c>
      <c r="AY874" s="184" t="s">
        <v>296</v>
      </c>
    </row>
    <row r="875" spans="2:65" s="12" customFormat="1">
      <c r="B875" s="151"/>
      <c r="D875" s="152" t="s">
        <v>304</v>
      </c>
      <c r="E875" s="153" t="s">
        <v>1</v>
      </c>
      <c r="F875" s="154" t="s">
        <v>952</v>
      </c>
      <c r="H875" s="155">
        <v>21.6</v>
      </c>
      <c r="I875" s="156"/>
      <c r="L875" s="151"/>
      <c r="M875" s="157"/>
      <c r="T875" s="158"/>
      <c r="AT875" s="153" t="s">
        <v>304</v>
      </c>
      <c r="AU875" s="153" t="s">
        <v>85</v>
      </c>
      <c r="AV875" s="12" t="s">
        <v>85</v>
      </c>
      <c r="AW875" s="12" t="s">
        <v>32</v>
      </c>
      <c r="AX875" s="12" t="s">
        <v>76</v>
      </c>
      <c r="AY875" s="153" t="s">
        <v>296</v>
      </c>
    </row>
    <row r="876" spans="2:65" s="12" customFormat="1">
      <c r="B876" s="151"/>
      <c r="D876" s="152" t="s">
        <v>304</v>
      </c>
      <c r="E876" s="153" t="s">
        <v>1</v>
      </c>
      <c r="F876" s="154" t="s">
        <v>953</v>
      </c>
      <c r="H876" s="155">
        <v>5.2</v>
      </c>
      <c r="I876" s="156"/>
      <c r="L876" s="151"/>
      <c r="M876" s="157"/>
      <c r="T876" s="158"/>
      <c r="AT876" s="153" t="s">
        <v>304</v>
      </c>
      <c r="AU876" s="153" t="s">
        <v>85</v>
      </c>
      <c r="AV876" s="12" t="s">
        <v>85</v>
      </c>
      <c r="AW876" s="12" t="s">
        <v>32</v>
      </c>
      <c r="AX876" s="12" t="s">
        <v>76</v>
      </c>
      <c r="AY876" s="153" t="s">
        <v>296</v>
      </c>
    </row>
    <row r="877" spans="2:65" s="12" customFormat="1">
      <c r="B877" s="151"/>
      <c r="D877" s="152" t="s">
        <v>304</v>
      </c>
      <c r="E877" s="153" t="s">
        <v>1</v>
      </c>
      <c r="F877" s="154" t="s">
        <v>954</v>
      </c>
      <c r="H877" s="155">
        <v>2.1</v>
      </c>
      <c r="I877" s="156"/>
      <c r="L877" s="151"/>
      <c r="M877" s="157"/>
      <c r="T877" s="158"/>
      <c r="AT877" s="153" t="s">
        <v>304</v>
      </c>
      <c r="AU877" s="153" t="s">
        <v>85</v>
      </c>
      <c r="AV877" s="12" t="s">
        <v>85</v>
      </c>
      <c r="AW877" s="12" t="s">
        <v>32</v>
      </c>
      <c r="AX877" s="12" t="s">
        <v>76</v>
      </c>
      <c r="AY877" s="153" t="s">
        <v>296</v>
      </c>
    </row>
    <row r="878" spans="2:65" s="13" customFormat="1">
      <c r="B878" s="159"/>
      <c r="D878" s="152" t="s">
        <v>304</v>
      </c>
      <c r="E878" s="160" t="s">
        <v>1</v>
      </c>
      <c r="F878" s="161" t="s">
        <v>306</v>
      </c>
      <c r="H878" s="162">
        <v>28.9</v>
      </c>
      <c r="I878" s="163"/>
      <c r="L878" s="159"/>
      <c r="M878" s="164"/>
      <c r="T878" s="165"/>
      <c r="AT878" s="160" t="s">
        <v>304</v>
      </c>
      <c r="AU878" s="160" t="s">
        <v>85</v>
      </c>
      <c r="AV878" s="13" t="s">
        <v>94</v>
      </c>
      <c r="AW878" s="13" t="s">
        <v>32</v>
      </c>
      <c r="AX878" s="13" t="s">
        <v>76</v>
      </c>
      <c r="AY878" s="160" t="s">
        <v>296</v>
      </c>
    </row>
    <row r="879" spans="2:65" s="14" customFormat="1">
      <c r="B879" s="166"/>
      <c r="D879" s="152" t="s">
        <v>304</v>
      </c>
      <c r="E879" s="167" t="s">
        <v>1</v>
      </c>
      <c r="F879" s="168" t="s">
        <v>308</v>
      </c>
      <c r="H879" s="169">
        <v>28.9</v>
      </c>
      <c r="I879" s="170"/>
      <c r="L879" s="166"/>
      <c r="M879" s="171"/>
      <c r="T879" s="172"/>
      <c r="AT879" s="167" t="s">
        <v>304</v>
      </c>
      <c r="AU879" s="167" t="s">
        <v>85</v>
      </c>
      <c r="AV879" s="14" t="s">
        <v>107</v>
      </c>
      <c r="AW879" s="14" t="s">
        <v>32</v>
      </c>
      <c r="AX879" s="14" t="s">
        <v>83</v>
      </c>
      <c r="AY879" s="167" t="s">
        <v>296</v>
      </c>
    </row>
    <row r="880" spans="2:65" s="1" customFormat="1" ht="16.5" customHeight="1">
      <c r="B880" s="32"/>
      <c r="C880" s="138" t="s">
        <v>955</v>
      </c>
      <c r="D880" s="138" t="s">
        <v>298</v>
      </c>
      <c r="E880" s="139" t="s">
        <v>956</v>
      </c>
      <c r="F880" s="140" t="s">
        <v>957</v>
      </c>
      <c r="G880" s="141" t="s">
        <v>311</v>
      </c>
      <c r="H880" s="142">
        <v>184.012</v>
      </c>
      <c r="I880" s="143"/>
      <c r="J880" s="144">
        <f>ROUND(I880*H880,2)</f>
        <v>0</v>
      </c>
      <c r="K880" s="140" t="s">
        <v>302</v>
      </c>
      <c r="L880" s="32"/>
      <c r="M880" s="145" t="s">
        <v>1</v>
      </c>
      <c r="N880" s="146" t="s">
        <v>41</v>
      </c>
      <c r="P880" s="147">
        <f>O880*H880</f>
        <v>0</v>
      </c>
      <c r="Q880" s="147">
        <v>2.5020099999999998</v>
      </c>
      <c r="R880" s="147">
        <f>Q880*H880</f>
        <v>460.39986411999996</v>
      </c>
      <c r="S880" s="147">
        <v>0</v>
      </c>
      <c r="T880" s="148">
        <f>S880*H880</f>
        <v>0</v>
      </c>
      <c r="AR880" s="149" t="s">
        <v>107</v>
      </c>
      <c r="AT880" s="149" t="s">
        <v>298</v>
      </c>
      <c r="AU880" s="149" t="s">
        <v>85</v>
      </c>
      <c r="AY880" s="17" t="s">
        <v>296</v>
      </c>
      <c r="BE880" s="150">
        <f>IF(N880="základní",J880,0)</f>
        <v>0</v>
      </c>
      <c r="BF880" s="150">
        <f>IF(N880="snížená",J880,0)</f>
        <v>0</v>
      </c>
      <c r="BG880" s="150">
        <f>IF(N880="zákl. přenesená",J880,0)</f>
        <v>0</v>
      </c>
      <c r="BH880" s="150">
        <f>IF(N880="sníž. přenesená",J880,0)</f>
        <v>0</v>
      </c>
      <c r="BI880" s="150">
        <f>IF(N880="nulová",J880,0)</f>
        <v>0</v>
      </c>
      <c r="BJ880" s="17" t="s">
        <v>83</v>
      </c>
      <c r="BK880" s="150">
        <f>ROUND(I880*H880,2)</f>
        <v>0</v>
      </c>
      <c r="BL880" s="17" t="s">
        <v>107</v>
      </c>
      <c r="BM880" s="149" t="s">
        <v>958</v>
      </c>
    </row>
    <row r="881" spans="2:51" s="15" customFormat="1">
      <c r="B881" s="183"/>
      <c r="D881" s="152" t="s">
        <v>304</v>
      </c>
      <c r="E881" s="184" t="s">
        <v>1</v>
      </c>
      <c r="F881" s="185" t="s">
        <v>959</v>
      </c>
      <c r="H881" s="184" t="s">
        <v>1</v>
      </c>
      <c r="I881" s="186"/>
      <c r="L881" s="183"/>
      <c r="M881" s="187"/>
      <c r="T881" s="188"/>
      <c r="AT881" s="184" t="s">
        <v>304</v>
      </c>
      <c r="AU881" s="184" t="s">
        <v>85</v>
      </c>
      <c r="AV881" s="15" t="s">
        <v>83</v>
      </c>
      <c r="AW881" s="15" t="s">
        <v>32</v>
      </c>
      <c r="AX881" s="15" t="s">
        <v>76</v>
      </c>
      <c r="AY881" s="184" t="s">
        <v>296</v>
      </c>
    </row>
    <row r="882" spans="2:51" s="15" customFormat="1">
      <c r="B882" s="183"/>
      <c r="D882" s="152" t="s">
        <v>304</v>
      </c>
      <c r="E882" s="184" t="s">
        <v>1</v>
      </c>
      <c r="F882" s="185" t="s">
        <v>630</v>
      </c>
      <c r="H882" s="184" t="s">
        <v>1</v>
      </c>
      <c r="I882" s="186"/>
      <c r="L882" s="183"/>
      <c r="M882" s="187"/>
      <c r="T882" s="188"/>
      <c r="AT882" s="184" t="s">
        <v>304</v>
      </c>
      <c r="AU882" s="184" t="s">
        <v>85</v>
      </c>
      <c r="AV882" s="15" t="s">
        <v>83</v>
      </c>
      <c r="AW882" s="15" t="s">
        <v>32</v>
      </c>
      <c r="AX882" s="15" t="s">
        <v>76</v>
      </c>
      <c r="AY882" s="184" t="s">
        <v>296</v>
      </c>
    </row>
    <row r="883" spans="2:51" s="12" customFormat="1" ht="22.5">
      <c r="B883" s="151"/>
      <c r="D883" s="152" t="s">
        <v>304</v>
      </c>
      <c r="E883" s="153" t="s">
        <v>1</v>
      </c>
      <c r="F883" s="154" t="s">
        <v>960</v>
      </c>
      <c r="H883" s="155">
        <v>34.139000000000003</v>
      </c>
      <c r="I883" s="156"/>
      <c r="L883" s="151"/>
      <c r="M883" s="157"/>
      <c r="T883" s="158"/>
      <c r="AT883" s="153" t="s">
        <v>304</v>
      </c>
      <c r="AU883" s="153" t="s">
        <v>85</v>
      </c>
      <c r="AV883" s="12" t="s">
        <v>85</v>
      </c>
      <c r="AW883" s="12" t="s">
        <v>32</v>
      </c>
      <c r="AX883" s="12" t="s">
        <v>76</v>
      </c>
      <c r="AY883" s="153" t="s">
        <v>296</v>
      </c>
    </row>
    <row r="884" spans="2:51" s="12" customFormat="1">
      <c r="B884" s="151"/>
      <c r="D884" s="152" t="s">
        <v>304</v>
      </c>
      <c r="E884" s="153" t="s">
        <v>1</v>
      </c>
      <c r="F884" s="154" t="s">
        <v>961</v>
      </c>
      <c r="H884" s="155">
        <v>0.66300000000000003</v>
      </c>
      <c r="I884" s="156"/>
      <c r="L884" s="151"/>
      <c r="M884" s="157"/>
      <c r="T884" s="158"/>
      <c r="AT884" s="153" t="s">
        <v>304</v>
      </c>
      <c r="AU884" s="153" t="s">
        <v>85</v>
      </c>
      <c r="AV884" s="12" t="s">
        <v>85</v>
      </c>
      <c r="AW884" s="12" t="s">
        <v>32</v>
      </c>
      <c r="AX884" s="12" t="s">
        <v>76</v>
      </c>
      <c r="AY884" s="153" t="s">
        <v>296</v>
      </c>
    </row>
    <row r="885" spans="2:51" s="13" customFormat="1">
      <c r="B885" s="159"/>
      <c r="D885" s="152" t="s">
        <v>304</v>
      </c>
      <c r="E885" s="160" t="s">
        <v>1</v>
      </c>
      <c r="F885" s="161" t="s">
        <v>306</v>
      </c>
      <c r="H885" s="162">
        <v>34.802</v>
      </c>
      <c r="I885" s="163"/>
      <c r="L885" s="159"/>
      <c r="M885" s="164"/>
      <c r="T885" s="165"/>
      <c r="AT885" s="160" t="s">
        <v>304</v>
      </c>
      <c r="AU885" s="160" t="s">
        <v>85</v>
      </c>
      <c r="AV885" s="13" t="s">
        <v>94</v>
      </c>
      <c r="AW885" s="13" t="s">
        <v>32</v>
      </c>
      <c r="AX885" s="13" t="s">
        <v>76</v>
      </c>
      <c r="AY885" s="160" t="s">
        <v>296</v>
      </c>
    </row>
    <row r="886" spans="2:51" s="15" customFormat="1">
      <c r="B886" s="183"/>
      <c r="D886" s="152" t="s">
        <v>304</v>
      </c>
      <c r="E886" s="184" t="s">
        <v>1</v>
      </c>
      <c r="F886" s="185" t="s">
        <v>629</v>
      </c>
      <c r="H886" s="184" t="s">
        <v>1</v>
      </c>
      <c r="I886" s="186"/>
      <c r="L886" s="183"/>
      <c r="M886" s="187"/>
      <c r="T886" s="188"/>
      <c r="AT886" s="184" t="s">
        <v>304</v>
      </c>
      <c r="AU886" s="184" t="s">
        <v>85</v>
      </c>
      <c r="AV886" s="15" t="s">
        <v>83</v>
      </c>
      <c r="AW886" s="15" t="s">
        <v>32</v>
      </c>
      <c r="AX886" s="15" t="s">
        <v>76</v>
      </c>
      <c r="AY886" s="184" t="s">
        <v>296</v>
      </c>
    </row>
    <row r="887" spans="2:51" s="15" customFormat="1">
      <c r="B887" s="183"/>
      <c r="D887" s="152" t="s">
        <v>304</v>
      </c>
      <c r="E887" s="184" t="s">
        <v>1</v>
      </c>
      <c r="F887" s="185" t="s">
        <v>630</v>
      </c>
      <c r="H887" s="184" t="s">
        <v>1</v>
      </c>
      <c r="I887" s="186"/>
      <c r="L887" s="183"/>
      <c r="M887" s="187"/>
      <c r="T887" s="188"/>
      <c r="AT887" s="184" t="s">
        <v>304</v>
      </c>
      <c r="AU887" s="184" t="s">
        <v>85</v>
      </c>
      <c r="AV887" s="15" t="s">
        <v>83</v>
      </c>
      <c r="AW887" s="15" t="s">
        <v>32</v>
      </c>
      <c r="AX887" s="15" t="s">
        <v>76</v>
      </c>
      <c r="AY887" s="184" t="s">
        <v>296</v>
      </c>
    </row>
    <row r="888" spans="2:51" s="12" customFormat="1" ht="22.5">
      <c r="B888" s="151"/>
      <c r="D888" s="152" t="s">
        <v>304</v>
      </c>
      <c r="E888" s="153" t="s">
        <v>1</v>
      </c>
      <c r="F888" s="154" t="s">
        <v>962</v>
      </c>
      <c r="H888" s="155">
        <v>33.768999999999998</v>
      </c>
      <c r="I888" s="156"/>
      <c r="L888" s="151"/>
      <c r="M888" s="157"/>
      <c r="T888" s="158"/>
      <c r="AT888" s="153" t="s">
        <v>304</v>
      </c>
      <c r="AU888" s="153" t="s">
        <v>85</v>
      </c>
      <c r="AV888" s="12" t="s">
        <v>85</v>
      </c>
      <c r="AW888" s="12" t="s">
        <v>32</v>
      </c>
      <c r="AX888" s="12" t="s">
        <v>76</v>
      </c>
      <c r="AY888" s="153" t="s">
        <v>296</v>
      </c>
    </row>
    <row r="889" spans="2:51" s="12" customFormat="1">
      <c r="B889" s="151"/>
      <c r="D889" s="152" t="s">
        <v>304</v>
      </c>
      <c r="E889" s="153" t="s">
        <v>1</v>
      </c>
      <c r="F889" s="154" t="s">
        <v>963</v>
      </c>
      <c r="H889" s="155">
        <v>0.67200000000000004</v>
      </c>
      <c r="I889" s="156"/>
      <c r="L889" s="151"/>
      <c r="M889" s="157"/>
      <c r="T889" s="158"/>
      <c r="AT889" s="153" t="s">
        <v>304</v>
      </c>
      <c r="AU889" s="153" t="s">
        <v>85</v>
      </c>
      <c r="AV889" s="12" t="s">
        <v>85</v>
      </c>
      <c r="AW889" s="12" t="s">
        <v>32</v>
      </c>
      <c r="AX889" s="12" t="s">
        <v>76</v>
      </c>
      <c r="AY889" s="153" t="s">
        <v>296</v>
      </c>
    </row>
    <row r="890" spans="2:51" s="13" customFormat="1">
      <c r="B890" s="159"/>
      <c r="D890" s="152" t="s">
        <v>304</v>
      </c>
      <c r="E890" s="160" t="s">
        <v>1</v>
      </c>
      <c r="F890" s="161" t="s">
        <v>306</v>
      </c>
      <c r="H890" s="162">
        <v>34.441000000000003</v>
      </c>
      <c r="I890" s="163"/>
      <c r="L890" s="159"/>
      <c r="M890" s="164"/>
      <c r="T890" s="165"/>
      <c r="AT890" s="160" t="s">
        <v>304</v>
      </c>
      <c r="AU890" s="160" t="s">
        <v>85</v>
      </c>
      <c r="AV890" s="13" t="s">
        <v>94</v>
      </c>
      <c r="AW890" s="13" t="s">
        <v>32</v>
      </c>
      <c r="AX890" s="13" t="s">
        <v>76</v>
      </c>
      <c r="AY890" s="160" t="s">
        <v>296</v>
      </c>
    </row>
    <row r="891" spans="2:51" s="15" customFormat="1">
      <c r="B891" s="183"/>
      <c r="D891" s="152" t="s">
        <v>304</v>
      </c>
      <c r="E891" s="184" t="s">
        <v>1</v>
      </c>
      <c r="F891" s="185" t="s">
        <v>639</v>
      </c>
      <c r="H891" s="184" t="s">
        <v>1</v>
      </c>
      <c r="I891" s="186"/>
      <c r="L891" s="183"/>
      <c r="M891" s="187"/>
      <c r="T891" s="188"/>
      <c r="AT891" s="184" t="s">
        <v>304</v>
      </c>
      <c r="AU891" s="184" t="s">
        <v>85</v>
      </c>
      <c r="AV891" s="15" t="s">
        <v>83</v>
      </c>
      <c r="AW891" s="15" t="s">
        <v>32</v>
      </c>
      <c r="AX891" s="15" t="s">
        <v>76</v>
      </c>
      <c r="AY891" s="184" t="s">
        <v>296</v>
      </c>
    </row>
    <row r="892" spans="2:51" s="12" customFormat="1" ht="22.5">
      <c r="B892" s="151"/>
      <c r="D892" s="152" t="s">
        <v>304</v>
      </c>
      <c r="E892" s="153" t="s">
        <v>1</v>
      </c>
      <c r="F892" s="154" t="s">
        <v>964</v>
      </c>
      <c r="H892" s="155">
        <v>22.812999999999999</v>
      </c>
      <c r="I892" s="156"/>
      <c r="L892" s="151"/>
      <c r="M892" s="157"/>
      <c r="T892" s="158"/>
      <c r="AT892" s="153" t="s">
        <v>304</v>
      </c>
      <c r="AU892" s="153" t="s">
        <v>85</v>
      </c>
      <c r="AV892" s="12" t="s">
        <v>85</v>
      </c>
      <c r="AW892" s="12" t="s">
        <v>32</v>
      </c>
      <c r="AX892" s="12" t="s">
        <v>76</v>
      </c>
      <c r="AY892" s="153" t="s">
        <v>296</v>
      </c>
    </row>
    <row r="893" spans="2:51" s="12" customFormat="1">
      <c r="B893" s="151"/>
      <c r="D893" s="152" t="s">
        <v>304</v>
      </c>
      <c r="E893" s="153" t="s">
        <v>1</v>
      </c>
      <c r="F893" s="154" t="s">
        <v>965</v>
      </c>
      <c r="H893" s="155">
        <v>9.57</v>
      </c>
      <c r="I893" s="156"/>
      <c r="L893" s="151"/>
      <c r="M893" s="157"/>
      <c r="T893" s="158"/>
      <c r="AT893" s="153" t="s">
        <v>304</v>
      </c>
      <c r="AU893" s="153" t="s">
        <v>85</v>
      </c>
      <c r="AV893" s="12" t="s">
        <v>85</v>
      </c>
      <c r="AW893" s="12" t="s">
        <v>32</v>
      </c>
      <c r="AX893" s="12" t="s">
        <v>76</v>
      </c>
      <c r="AY893" s="153" t="s">
        <v>296</v>
      </c>
    </row>
    <row r="894" spans="2:51" s="13" customFormat="1">
      <c r="B894" s="159"/>
      <c r="D894" s="152" t="s">
        <v>304</v>
      </c>
      <c r="E894" s="160" t="s">
        <v>1</v>
      </c>
      <c r="F894" s="161" t="s">
        <v>306</v>
      </c>
      <c r="H894" s="162">
        <v>32.383000000000003</v>
      </c>
      <c r="I894" s="163"/>
      <c r="L894" s="159"/>
      <c r="M894" s="164"/>
      <c r="T894" s="165"/>
      <c r="AT894" s="160" t="s">
        <v>304</v>
      </c>
      <c r="AU894" s="160" t="s">
        <v>85</v>
      </c>
      <c r="AV894" s="13" t="s">
        <v>94</v>
      </c>
      <c r="AW894" s="13" t="s">
        <v>32</v>
      </c>
      <c r="AX894" s="13" t="s">
        <v>76</v>
      </c>
      <c r="AY894" s="160" t="s">
        <v>296</v>
      </c>
    </row>
    <row r="895" spans="2:51" s="15" customFormat="1">
      <c r="B895" s="183"/>
      <c r="D895" s="152" t="s">
        <v>304</v>
      </c>
      <c r="E895" s="184" t="s">
        <v>1</v>
      </c>
      <c r="F895" s="185" t="s">
        <v>645</v>
      </c>
      <c r="H895" s="184" t="s">
        <v>1</v>
      </c>
      <c r="I895" s="186"/>
      <c r="L895" s="183"/>
      <c r="M895" s="187"/>
      <c r="T895" s="188"/>
      <c r="AT895" s="184" t="s">
        <v>304</v>
      </c>
      <c r="AU895" s="184" t="s">
        <v>85</v>
      </c>
      <c r="AV895" s="15" t="s">
        <v>83</v>
      </c>
      <c r="AW895" s="15" t="s">
        <v>32</v>
      </c>
      <c r="AX895" s="15" t="s">
        <v>76</v>
      </c>
      <c r="AY895" s="184" t="s">
        <v>296</v>
      </c>
    </row>
    <row r="896" spans="2:51" s="15" customFormat="1">
      <c r="B896" s="183"/>
      <c r="D896" s="152" t="s">
        <v>304</v>
      </c>
      <c r="E896" s="184" t="s">
        <v>1</v>
      </c>
      <c r="F896" s="185" t="s">
        <v>630</v>
      </c>
      <c r="H896" s="184" t="s">
        <v>1</v>
      </c>
      <c r="I896" s="186"/>
      <c r="L896" s="183"/>
      <c r="M896" s="187"/>
      <c r="T896" s="188"/>
      <c r="AT896" s="184" t="s">
        <v>304</v>
      </c>
      <c r="AU896" s="184" t="s">
        <v>85</v>
      </c>
      <c r="AV896" s="15" t="s">
        <v>83</v>
      </c>
      <c r="AW896" s="15" t="s">
        <v>32</v>
      </c>
      <c r="AX896" s="15" t="s">
        <v>76</v>
      </c>
      <c r="AY896" s="184" t="s">
        <v>296</v>
      </c>
    </row>
    <row r="897" spans="2:51" s="12" customFormat="1" ht="22.5">
      <c r="B897" s="151"/>
      <c r="D897" s="152" t="s">
        <v>304</v>
      </c>
      <c r="E897" s="153" t="s">
        <v>1</v>
      </c>
      <c r="F897" s="154" t="s">
        <v>966</v>
      </c>
      <c r="H897" s="155">
        <v>34.116</v>
      </c>
      <c r="I897" s="156"/>
      <c r="L897" s="151"/>
      <c r="M897" s="157"/>
      <c r="T897" s="158"/>
      <c r="AT897" s="153" t="s">
        <v>304</v>
      </c>
      <c r="AU897" s="153" t="s">
        <v>85</v>
      </c>
      <c r="AV897" s="12" t="s">
        <v>85</v>
      </c>
      <c r="AW897" s="12" t="s">
        <v>32</v>
      </c>
      <c r="AX897" s="12" t="s">
        <v>76</v>
      </c>
      <c r="AY897" s="153" t="s">
        <v>296</v>
      </c>
    </row>
    <row r="898" spans="2:51" s="12" customFormat="1">
      <c r="B898" s="151"/>
      <c r="D898" s="152" t="s">
        <v>304</v>
      </c>
      <c r="E898" s="153" t="s">
        <v>1</v>
      </c>
      <c r="F898" s="154" t="s">
        <v>967</v>
      </c>
      <c r="H898" s="155">
        <v>0.68400000000000005</v>
      </c>
      <c r="I898" s="156"/>
      <c r="L898" s="151"/>
      <c r="M898" s="157"/>
      <c r="T898" s="158"/>
      <c r="AT898" s="153" t="s">
        <v>304</v>
      </c>
      <c r="AU898" s="153" t="s">
        <v>85</v>
      </c>
      <c r="AV898" s="12" t="s">
        <v>85</v>
      </c>
      <c r="AW898" s="12" t="s">
        <v>32</v>
      </c>
      <c r="AX898" s="12" t="s">
        <v>76</v>
      </c>
      <c r="AY898" s="153" t="s">
        <v>296</v>
      </c>
    </row>
    <row r="899" spans="2:51" s="13" customFormat="1">
      <c r="B899" s="159"/>
      <c r="D899" s="152" t="s">
        <v>304</v>
      </c>
      <c r="E899" s="160" t="s">
        <v>1</v>
      </c>
      <c r="F899" s="161" t="s">
        <v>306</v>
      </c>
      <c r="H899" s="162">
        <v>34.799999999999997</v>
      </c>
      <c r="I899" s="163"/>
      <c r="L899" s="159"/>
      <c r="M899" s="164"/>
      <c r="T899" s="165"/>
      <c r="AT899" s="160" t="s">
        <v>304</v>
      </c>
      <c r="AU899" s="160" t="s">
        <v>85</v>
      </c>
      <c r="AV899" s="13" t="s">
        <v>94</v>
      </c>
      <c r="AW899" s="13" t="s">
        <v>32</v>
      </c>
      <c r="AX899" s="13" t="s">
        <v>76</v>
      </c>
      <c r="AY899" s="160" t="s">
        <v>296</v>
      </c>
    </row>
    <row r="900" spans="2:51" s="15" customFormat="1">
      <c r="B900" s="183"/>
      <c r="D900" s="152" t="s">
        <v>304</v>
      </c>
      <c r="E900" s="184" t="s">
        <v>1</v>
      </c>
      <c r="F900" s="185" t="s">
        <v>639</v>
      </c>
      <c r="H900" s="184" t="s">
        <v>1</v>
      </c>
      <c r="I900" s="186"/>
      <c r="L900" s="183"/>
      <c r="M900" s="187"/>
      <c r="T900" s="188"/>
      <c r="AT900" s="184" t="s">
        <v>304</v>
      </c>
      <c r="AU900" s="184" t="s">
        <v>85</v>
      </c>
      <c r="AV900" s="15" t="s">
        <v>83</v>
      </c>
      <c r="AW900" s="15" t="s">
        <v>32</v>
      </c>
      <c r="AX900" s="15" t="s">
        <v>76</v>
      </c>
      <c r="AY900" s="184" t="s">
        <v>296</v>
      </c>
    </row>
    <row r="901" spans="2:51" s="12" customFormat="1" ht="33.75">
      <c r="B901" s="151"/>
      <c r="D901" s="152" t="s">
        <v>304</v>
      </c>
      <c r="E901" s="153" t="s">
        <v>1</v>
      </c>
      <c r="F901" s="154" t="s">
        <v>968</v>
      </c>
      <c r="H901" s="155">
        <v>1.9259999999999999</v>
      </c>
      <c r="I901" s="156"/>
      <c r="L901" s="151"/>
      <c r="M901" s="157"/>
      <c r="T901" s="158"/>
      <c r="AT901" s="153" t="s">
        <v>304</v>
      </c>
      <c r="AU901" s="153" t="s">
        <v>85</v>
      </c>
      <c r="AV901" s="12" t="s">
        <v>85</v>
      </c>
      <c r="AW901" s="12" t="s">
        <v>32</v>
      </c>
      <c r="AX901" s="12" t="s">
        <v>76</v>
      </c>
      <c r="AY901" s="153" t="s">
        <v>296</v>
      </c>
    </row>
    <row r="902" spans="2:51" s="12" customFormat="1">
      <c r="B902" s="151"/>
      <c r="D902" s="152" t="s">
        <v>304</v>
      </c>
      <c r="E902" s="153" t="s">
        <v>1</v>
      </c>
      <c r="F902" s="154" t="s">
        <v>969</v>
      </c>
      <c r="H902" s="155">
        <v>9.4819999999999993</v>
      </c>
      <c r="I902" s="156"/>
      <c r="L902" s="151"/>
      <c r="M902" s="157"/>
      <c r="T902" s="158"/>
      <c r="AT902" s="153" t="s">
        <v>304</v>
      </c>
      <c r="AU902" s="153" t="s">
        <v>85</v>
      </c>
      <c r="AV902" s="12" t="s">
        <v>85</v>
      </c>
      <c r="AW902" s="12" t="s">
        <v>32</v>
      </c>
      <c r="AX902" s="12" t="s">
        <v>76</v>
      </c>
      <c r="AY902" s="153" t="s">
        <v>296</v>
      </c>
    </row>
    <row r="903" spans="2:51" s="13" customFormat="1">
      <c r="B903" s="159"/>
      <c r="D903" s="152" t="s">
        <v>304</v>
      </c>
      <c r="E903" s="160" t="s">
        <v>1</v>
      </c>
      <c r="F903" s="161" t="s">
        <v>306</v>
      </c>
      <c r="H903" s="162">
        <v>11.407999999999999</v>
      </c>
      <c r="I903" s="163"/>
      <c r="L903" s="159"/>
      <c r="M903" s="164"/>
      <c r="T903" s="165"/>
      <c r="AT903" s="160" t="s">
        <v>304</v>
      </c>
      <c r="AU903" s="160" t="s">
        <v>85</v>
      </c>
      <c r="AV903" s="13" t="s">
        <v>94</v>
      </c>
      <c r="AW903" s="13" t="s">
        <v>32</v>
      </c>
      <c r="AX903" s="13" t="s">
        <v>76</v>
      </c>
      <c r="AY903" s="160" t="s">
        <v>296</v>
      </c>
    </row>
    <row r="904" spans="2:51" s="15" customFormat="1">
      <c r="B904" s="183"/>
      <c r="D904" s="152" t="s">
        <v>304</v>
      </c>
      <c r="E904" s="184" t="s">
        <v>1</v>
      </c>
      <c r="F904" s="185" t="s">
        <v>656</v>
      </c>
      <c r="H904" s="184" t="s">
        <v>1</v>
      </c>
      <c r="I904" s="186"/>
      <c r="L904" s="183"/>
      <c r="M904" s="187"/>
      <c r="T904" s="188"/>
      <c r="AT904" s="184" t="s">
        <v>304</v>
      </c>
      <c r="AU904" s="184" t="s">
        <v>85</v>
      </c>
      <c r="AV904" s="15" t="s">
        <v>83</v>
      </c>
      <c r="AW904" s="15" t="s">
        <v>32</v>
      </c>
      <c r="AX904" s="15" t="s">
        <v>76</v>
      </c>
      <c r="AY904" s="184" t="s">
        <v>296</v>
      </c>
    </row>
    <row r="905" spans="2:51" s="15" customFormat="1">
      <c r="B905" s="183"/>
      <c r="D905" s="152" t="s">
        <v>304</v>
      </c>
      <c r="E905" s="184" t="s">
        <v>1</v>
      </c>
      <c r="F905" s="185" t="s">
        <v>630</v>
      </c>
      <c r="H905" s="184" t="s">
        <v>1</v>
      </c>
      <c r="I905" s="186"/>
      <c r="L905" s="183"/>
      <c r="M905" s="187"/>
      <c r="T905" s="188"/>
      <c r="AT905" s="184" t="s">
        <v>304</v>
      </c>
      <c r="AU905" s="184" t="s">
        <v>85</v>
      </c>
      <c r="AV905" s="15" t="s">
        <v>83</v>
      </c>
      <c r="AW905" s="15" t="s">
        <v>32</v>
      </c>
      <c r="AX905" s="15" t="s">
        <v>76</v>
      </c>
      <c r="AY905" s="184" t="s">
        <v>296</v>
      </c>
    </row>
    <row r="906" spans="2:51" s="12" customFormat="1" ht="22.5">
      <c r="B906" s="151"/>
      <c r="D906" s="152" t="s">
        <v>304</v>
      </c>
      <c r="E906" s="153" t="s">
        <v>1</v>
      </c>
      <c r="F906" s="154" t="s">
        <v>970</v>
      </c>
      <c r="H906" s="155">
        <v>34.301000000000002</v>
      </c>
      <c r="I906" s="156"/>
      <c r="L906" s="151"/>
      <c r="M906" s="157"/>
      <c r="T906" s="158"/>
      <c r="AT906" s="153" t="s">
        <v>304</v>
      </c>
      <c r="AU906" s="153" t="s">
        <v>85</v>
      </c>
      <c r="AV906" s="12" t="s">
        <v>85</v>
      </c>
      <c r="AW906" s="12" t="s">
        <v>32</v>
      </c>
      <c r="AX906" s="12" t="s">
        <v>76</v>
      </c>
      <c r="AY906" s="153" t="s">
        <v>296</v>
      </c>
    </row>
    <row r="907" spans="2:51" s="12" customFormat="1">
      <c r="B907" s="151"/>
      <c r="D907" s="152" t="s">
        <v>304</v>
      </c>
      <c r="E907" s="153" t="s">
        <v>1</v>
      </c>
      <c r="F907" s="154" t="s">
        <v>971</v>
      </c>
      <c r="H907" s="155">
        <v>0.68400000000000005</v>
      </c>
      <c r="I907" s="156"/>
      <c r="L907" s="151"/>
      <c r="M907" s="157"/>
      <c r="T907" s="158"/>
      <c r="AT907" s="153" t="s">
        <v>304</v>
      </c>
      <c r="AU907" s="153" t="s">
        <v>85</v>
      </c>
      <c r="AV907" s="12" t="s">
        <v>85</v>
      </c>
      <c r="AW907" s="12" t="s">
        <v>32</v>
      </c>
      <c r="AX907" s="12" t="s">
        <v>76</v>
      </c>
      <c r="AY907" s="153" t="s">
        <v>296</v>
      </c>
    </row>
    <row r="908" spans="2:51" s="13" customFormat="1">
      <c r="B908" s="159"/>
      <c r="D908" s="152" t="s">
        <v>304</v>
      </c>
      <c r="E908" s="160" t="s">
        <v>1</v>
      </c>
      <c r="F908" s="161" t="s">
        <v>306</v>
      </c>
      <c r="H908" s="162">
        <v>34.984999999999999</v>
      </c>
      <c r="I908" s="163"/>
      <c r="L908" s="159"/>
      <c r="M908" s="164"/>
      <c r="T908" s="165"/>
      <c r="AT908" s="160" t="s">
        <v>304</v>
      </c>
      <c r="AU908" s="160" t="s">
        <v>85</v>
      </c>
      <c r="AV908" s="13" t="s">
        <v>94</v>
      </c>
      <c r="AW908" s="13" t="s">
        <v>32</v>
      </c>
      <c r="AX908" s="13" t="s">
        <v>76</v>
      </c>
      <c r="AY908" s="160" t="s">
        <v>296</v>
      </c>
    </row>
    <row r="909" spans="2:51" s="15" customFormat="1">
      <c r="B909" s="183"/>
      <c r="D909" s="152" t="s">
        <v>304</v>
      </c>
      <c r="E909" s="184" t="s">
        <v>1</v>
      </c>
      <c r="F909" s="185" t="s">
        <v>972</v>
      </c>
      <c r="H909" s="184" t="s">
        <v>1</v>
      </c>
      <c r="I909" s="186"/>
      <c r="L909" s="183"/>
      <c r="M909" s="187"/>
      <c r="T909" s="188"/>
      <c r="AT909" s="184" t="s">
        <v>304</v>
      </c>
      <c r="AU909" s="184" t="s">
        <v>85</v>
      </c>
      <c r="AV909" s="15" t="s">
        <v>83</v>
      </c>
      <c r="AW909" s="15" t="s">
        <v>32</v>
      </c>
      <c r="AX909" s="15" t="s">
        <v>76</v>
      </c>
      <c r="AY909" s="184" t="s">
        <v>296</v>
      </c>
    </row>
    <row r="910" spans="2:51" s="15" customFormat="1">
      <c r="B910" s="183"/>
      <c r="D910" s="152" t="s">
        <v>304</v>
      </c>
      <c r="E910" s="184" t="s">
        <v>1</v>
      </c>
      <c r="F910" s="185" t="s">
        <v>630</v>
      </c>
      <c r="H910" s="184" t="s">
        <v>1</v>
      </c>
      <c r="I910" s="186"/>
      <c r="L910" s="183"/>
      <c r="M910" s="187"/>
      <c r="T910" s="188"/>
      <c r="AT910" s="184" t="s">
        <v>304</v>
      </c>
      <c r="AU910" s="184" t="s">
        <v>85</v>
      </c>
      <c r="AV910" s="15" t="s">
        <v>83</v>
      </c>
      <c r="AW910" s="15" t="s">
        <v>32</v>
      </c>
      <c r="AX910" s="15" t="s">
        <v>76</v>
      </c>
      <c r="AY910" s="184" t="s">
        <v>296</v>
      </c>
    </row>
    <row r="911" spans="2:51" s="12" customFormat="1">
      <c r="B911" s="151"/>
      <c r="D911" s="152" t="s">
        <v>304</v>
      </c>
      <c r="E911" s="153" t="s">
        <v>1</v>
      </c>
      <c r="F911" s="154" t="s">
        <v>973</v>
      </c>
      <c r="H911" s="155">
        <v>1.1930000000000001</v>
      </c>
      <c r="I911" s="156"/>
      <c r="L911" s="151"/>
      <c r="M911" s="157"/>
      <c r="T911" s="158"/>
      <c r="AT911" s="153" t="s">
        <v>304</v>
      </c>
      <c r="AU911" s="153" t="s">
        <v>85</v>
      </c>
      <c r="AV911" s="12" t="s">
        <v>85</v>
      </c>
      <c r="AW911" s="12" t="s">
        <v>32</v>
      </c>
      <c r="AX911" s="12" t="s">
        <v>76</v>
      </c>
      <c r="AY911" s="153" t="s">
        <v>296</v>
      </c>
    </row>
    <row r="912" spans="2:51" s="13" customFormat="1">
      <c r="B912" s="159"/>
      <c r="D912" s="152" t="s">
        <v>304</v>
      </c>
      <c r="E912" s="160" t="s">
        <v>1</v>
      </c>
      <c r="F912" s="161" t="s">
        <v>306</v>
      </c>
      <c r="H912" s="162">
        <v>1.1930000000000001</v>
      </c>
      <c r="I912" s="163"/>
      <c r="L912" s="159"/>
      <c r="M912" s="164"/>
      <c r="T912" s="165"/>
      <c r="AT912" s="160" t="s">
        <v>304</v>
      </c>
      <c r="AU912" s="160" t="s">
        <v>85</v>
      </c>
      <c r="AV912" s="13" t="s">
        <v>94</v>
      </c>
      <c r="AW912" s="13" t="s">
        <v>32</v>
      </c>
      <c r="AX912" s="13" t="s">
        <v>76</v>
      </c>
      <c r="AY912" s="160" t="s">
        <v>296</v>
      </c>
    </row>
    <row r="913" spans="2:65" s="14" customFormat="1">
      <c r="B913" s="166"/>
      <c r="D913" s="152" t="s">
        <v>304</v>
      </c>
      <c r="E913" s="167" t="s">
        <v>974</v>
      </c>
      <c r="F913" s="168" t="s">
        <v>308</v>
      </c>
      <c r="H913" s="169">
        <v>184.012</v>
      </c>
      <c r="I913" s="170"/>
      <c r="L913" s="166"/>
      <c r="M913" s="171"/>
      <c r="T913" s="172"/>
      <c r="AT913" s="167" t="s">
        <v>304</v>
      </c>
      <c r="AU913" s="167" t="s">
        <v>85</v>
      </c>
      <c r="AV913" s="14" t="s">
        <v>107</v>
      </c>
      <c r="AW913" s="14" t="s">
        <v>32</v>
      </c>
      <c r="AX913" s="14" t="s">
        <v>83</v>
      </c>
      <c r="AY913" s="167" t="s">
        <v>296</v>
      </c>
    </row>
    <row r="914" spans="2:65" s="1" customFormat="1" ht="24.2" customHeight="1">
      <c r="B914" s="32"/>
      <c r="C914" s="138" t="s">
        <v>975</v>
      </c>
      <c r="D914" s="138" t="s">
        <v>298</v>
      </c>
      <c r="E914" s="139" t="s">
        <v>976</v>
      </c>
      <c r="F914" s="140" t="s">
        <v>977</v>
      </c>
      <c r="G914" s="141" t="s">
        <v>301</v>
      </c>
      <c r="H914" s="142">
        <v>1064.23</v>
      </c>
      <c r="I914" s="143"/>
      <c r="J914" s="144">
        <f>ROUND(I914*H914,2)</f>
        <v>0</v>
      </c>
      <c r="K914" s="140" t="s">
        <v>302</v>
      </c>
      <c r="L914" s="32"/>
      <c r="M914" s="145" t="s">
        <v>1</v>
      </c>
      <c r="N914" s="146" t="s">
        <v>41</v>
      </c>
      <c r="P914" s="147">
        <f>O914*H914</f>
        <v>0</v>
      </c>
      <c r="Q914" s="147">
        <v>5.3299999999999997E-3</v>
      </c>
      <c r="R914" s="147">
        <f>Q914*H914</f>
        <v>5.6723458999999998</v>
      </c>
      <c r="S914" s="147">
        <v>0</v>
      </c>
      <c r="T914" s="148">
        <f>S914*H914</f>
        <v>0</v>
      </c>
      <c r="AR914" s="149" t="s">
        <v>107</v>
      </c>
      <c r="AT914" s="149" t="s">
        <v>298</v>
      </c>
      <c r="AU914" s="149" t="s">
        <v>85</v>
      </c>
      <c r="AY914" s="17" t="s">
        <v>296</v>
      </c>
      <c r="BE914" s="150">
        <f>IF(N914="základní",J914,0)</f>
        <v>0</v>
      </c>
      <c r="BF914" s="150">
        <f>IF(N914="snížená",J914,0)</f>
        <v>0</v>
      </c>
      <c r="BG914" s="150">
        <f>IF(N914="zákl. přenesená",J914,0)</f>
        <v>0</v>
      </c>
      <c r="BH914" s="150">
        <f>IF(N914="sníž. přenesená",J914,0)</f>
        <v>0</v>
      </c>
      <c r="BI914" s="150">
        <f>IF(N914="nulová",J914,0)</f>
        <v>0</v>
      </c>
      <c r="BJ914" s="17" t="s">
        <v>83</v>
      </c>
      <c r="BK914" s="150">
        <f>ROUND(I914*H914,2)</f>
        <v>0</v>
      </c>
      <c r="BL914" s="17" t="s">
        <v>107</v>
      </c>
      <c r="BM914" s="149" t="s">
        <v>978</v>
      </c>
    </row>
    <row r="915" spans="2:65" s="15" customFormat="1">
      <c r="B915" s="183"/>
      <c r="D915" s="152" t="s">
        <v>304</v>
      </c>
      <c r="E915" s="184" t="s">
        <v>1</v>
      </c>
      <c r="F915" s="185" t="s">
        <v>959</v>
      </c>
      <c r="H915" s="184" t="s">
        <v>1</v>
      </c>
      <c r="I915" s="186"/>
      <c r="L915" s="183"/>
      <c r="M915" s="187"/>
      <c r="T915" s="188"/>
      <c r="AT915" s="184" t="s">
        <v>304</v>
      </c>
      <c r="AU915" s="184" t="s">
        <v>85</v>
      </c>
      <c r="AV915" s="15" t="s">
        <v>83</v>
      </c>
      <c r="AW915" s="15" t="s">
        <v>32</v>
      </c>
      <c r="AX915" s="15" t="s">
        <v>76</v>
      </c>
      <c r="AY915" s="184" t="s">
        <v>296</v>
      </c>
    </row>
    <row r="916" spans="2:65" s="15" customFormat="1">
      <c r="B916" s="183"/>
      <c r="D916" s="152" t="s">
        <v>304</v>
      </c>
      <c r="E916" s="184" t="s">
        <v>1</v>
      </c>
      <c r="F916" s="185" t="s">
        <v>630</v>
      </c>
      <c r="H916" s="184" t="s">
        <v>1</v>
      </c>
      <c r="I916" s="186"/>
      <c r="L916" s="183"/>
      <c r="M916" s="187"/>
      <c r="T916" s="188"/>
      <c r="AT916" s="184" t="s">
        <v>304</v>
      </c>
      <c r="AU916" s="184" t="s">
        <v>85</v>
      </c>
      <c r="AV916" s="15" t="s">
        <v>83</v>
      </c>
      <c r="AW916" s="15" t="s">
        <v>32</v>
      </c>
      <c r="AX916" s="15" t="s">
        <v>76</v>
      </c>
      <c r="AY916" s="184" t="s">
        <v>296</v>
      </c>
    </row>
    <row r="917" spans="2:65" s="12" customFormat="1" ht="22.5">
      <c r="B917" s="151"/>
      <c r="D917" s="152" t="s">
        <v>304</v>
      </c>
      <c r="E917" s="153" t="s">
        <v>1</v>
      </c>
      <c r="F917" s="154" t="s">
        <v>979</v>
      </c>
      <c r="H917" s="155">
        <v>169.52699999999999</v>
      </c>
      <c r="I917" s="156"/>
      <c r="L917" s="151"/>
      <c r="M917" s="157"/>
      <c r="T917" s="158"/>
      <c r="AT917" s="153" t="s">
        <v>304</v>
      </c>
      <c r="AU917" s="153" t="s">
        <v>85</v>
      </c>
      <c r="AV917" s="12" t="s">
        <v>85</v>
      </c>
      <c r="AW917" s="12" t="s">
        <v>32</v>
      </c>
      <c r="AX917" s="12" t="s">
        <v>76</v>
      </c>
      <c r="AY917" s="153" t="s">
        <v>296</v>
      </c>
    </row>
    <row r="918" spans="2:65" s="12" customFormat="1" ht="33.75">
      <c r="B918" s="151"/>
      <c r="D918" s="152" t="s">
        <v>304</v>
      </c>
      <c r="E918" s="153" t="s">
        <v>1</v>
      </c>
      <c r="F918" s="154" t="s">
        <v>980</v>
      </c>
      <c r="H918" s="155">
        <v>41.085000000000001</v>
      </c>
      <c r="I918" s="156"/>
      <c r="L918" s="151"/>
      <c r="M918" s="157"/>
      <c r="T918" s="158"/>
      <c r="AT918" s="153" t="s">
        <v>304</v>
      </c>
      <c r="AU918" s="153" t="s">
        <v>85</v>
      </c>
      <c r="AV918" s="12" t="s">
        <v>85</v>
      </c>
      <c r="AW918" s="12" t="s">
        <v>32</v>
      </c>
      <c r="AX918" s="12" t="s">
        <v>76</v>
      </c>
      <c r="AY918" s="153" t="s">
        <v>296</v>
      </c>
    </row>
    <row r="919" spans="2:65" s="12" customFormat="1">
      <c r="B919" s="151"/>
      <c r="D919" s="152" t="s">
        <v>304</v>
      </c>
      <c r="E919" s="153" t="s">
        <v>1</v>
      </c>
      <c r="F919" s="154" t="s">
        <v>981</v>
      </c>
      <c r="H919" s="155">
        <v>2.42</v>
      </c>
      <c r="I919" s="156"/>
      <c r="L919" s="151"/>
      <c r="M919" s="157"/>
      <c r="T919" s="158"/>
      <c r="AT919" s="153" t="s">
        <v>304</v>
      </c>
      <c r="AU919" s="153" t="s">
        <v>85</v>
      </c>
      <c r="AV919" s="12" t="s">
        <v>85</v>
      </c>
      <c r="AW919" s="12" t="s">
        <v>32</v>
      </c>
      <c r="AX919" s="12" t="s">
        <v>76</v>
      </c>
      <c r="AY919" s="153" t="s">
        <v>296</v>
      </c>
    </row>
    <row r="920" spans="2:65" s="12" customFormat="1">
      <c r="B920" s="151"/>
      <c r="D920" s="152" t="s">
        <v>304</v>
      </c>
      <c r="E920" s="153" t="s">
        <v>1</v>
      </c>
      <c r="F920" s="154" t="s">
        <v>982</v>
      </c>
      <c r="H920" s="155">
        <v>1.61</v>
      </c>
      <c r="I920" s="156"/>
      <c r="L920" s="151"/>
      <c r="M920" s="157"/>
      <c r="T920" s="158"/>
      <c r="AT920" s="153" t="s">
        <v>304</v>
      </c>
      <c r="AU920" s="153" t="s">
        <v>85</v>
      </c>
      <c r="AV920" s="12" t="s">
        <v>85</v>
      </c>
      <c r="AW920" s="12" t="s">
        <v>32</v>
      </c>
      <c r="AX920" s="12" t="s">
        <v>76</v>
      </c>
      <c r="AY920" s="153" t="s">
        <v>296</v>
      </c>
    </row>
    <row r="921" spans="2:65" s="13" customFormat="1">
      <c r="B921" s="159"/>
      <c r="D921" s="152" t="s">
        <v>304</v>
      </c>
      <c r="E921" s="160" t="s">
        <v>1</v>
      </c>
      <c r="F921" s="161" t="s">
        <v>306</v>
      </c>
      <c r="H921" s="162">
        <v>214.642</v>
      </c>
      <c r="I921" s="163"/>
      <c r="L921" s="159"/>
      <c r="M921" s="164"/>
      <c r="T921" s="165"/>
      <c r="AT921" s="160" t="s">
        <v>304</v>
      </c>
      <c r="AU921" s="160" t="s">
        <v>85</v>
      </c>
      <c r="AV921" s="13" t="s">
        <v>94</v>
      </c>
      <c r="AW921" s="13" t="s">
        <v>32</v>
      </c>
      <c r="AX921" s="13" t="s">
        <v>76</v>
      </c>
      <c r="AY921" s="160" t="s">
        <v>296</v>
      </c>
    </row>
    <row r="922" spans="2:65" s="15" customFormat="1">
      <c r="B922" s="183"/>
      <c r="D922" s="152" t="s">
        <v>304</v>
      </c>
      <c r="E922" s="184" t="s">
        <v>1</v>
      </c>
      <c r="F922" s="185" t="s">
        <v>629</v>
      </c>
      <c r="H922" s="184" t="s">
        <v>1</v>
      </c>
      <c r="I922" s="186"/>
      <c r="L922" s="183"/>
      <c r="M922" s="187"/>
      <c r="T922" s="188"/>
      <c r="AT922" s="184" t="s">
        <v>304</v>
      </c>
      <c r="AU922" s="184" t="s">
        <v>85</v>
      </c>
      <c r="AV922" s="15" t="s">
        <v>83</v>
      </c>
      <c r="AW922" s="15" t="s">
        <v>32</v>
      </c>
      <c r="AX922" s="15" t="s">
        <v>76</v>
      </c>
      <c r="AY922" s="184" t="s">
        <v>296</v>
      </c>
    </row>
    <row r="923" spans="2:65" s="15" customFormat="1">
      <c r="B923" s="183"/>
      <c r="D923" s="152" t="s">
        <v>304</v>
      </c>
      <c r="E923" s="184" t="s">
        <v>1</v>
      </c>
      <c r="F923" s="185" t="s">
        <v>630</v>
      </c>
      <c r="H923" s="184" t="s">
        <v>1</v>
      </c>
      <c r="I923" s="186"/>
      <c r="L923" s="183"/>
      <c r="M923" s="187"/>
      <c r="T923" s="188"/>
      <c r="AT923" s="184" t="s">
        <v>304</v>
      </c>
      <c r="AU923" s="184" t="s">
        <v>85</v>
      </c>
      <c r="AV923" s="15" t="s">
        <v>83</v>
      </c>
      <c r="AW923" s="15" t="s">
        <v>32</v>
      </c>
      <c r="AX923" s="15" t="s">
        <v>76</v>
      </c>
      <c r="AY923" s="184" t="s">
        <v>296</v>
      </c>
    </row>
    <row r="924" spans="2:65" s="12" customFormat="1" ht="22.5">
      <c r="B924" s="151"/>
      <c r="D924" s="152" t="s">
        <v>304</v>
      </c>
      <c r="E924" s="153" t="s">
        <v>1</v>
      </c>
      <c r="F924" s="154" t="s">
        <v>983</v>
      </c>
      <c r="H924" s="155">
        <v>191.87299999999999</v>
      </c>
      <c r="I924" s="156"/>
      <c r="L924" s="151"/>
      <c r="M924" s="157"/>
      <c r="T924" s="158"/>
      <c r="AT924" s="153" t="s">
        <v>304</v>
      </c>
      <c r="AU924" s="153" t="s">
        <v>85</v>
      </c>
      <c r="AV924" s="12" t="s">
        <v>85</v>
      </c>
      <c r="AW924" s="12" t="s">
        <v>32</v>
      </c>
      <c r="AX924" s="12" t="s">
        <v>76</v>
      </c>
      <c r="AY924" s="153" t="s">
        <v>296</v>
      </c>
    </row>
    <row r="925" spans="2:65" s="12" customFormat="1" ht="22.5">
      <c r="B925" s="151"/>
      <c r="D925" s="152" t="s">
        <v>304</v>
      </c>
      <c r="E925" s="153" t="s">
        <v>1</v>
      </c>
      <c r="F925" s="154" t="s">
        <v>984</v>
      </c>
      <c r="H925" s="155">
        <v>10.542999999999999</v>
      </c>
      <c r="I925" s="156"/>
      <c r="L925" s="151"/>
      <c r="M925" s="157"/>
      <c r="T925" s="158"/>
      <c r="AT925" s="153" t="s">
        <v>304</v>
      </c>
      <c r="AU925" s="153" t="s">
        <v>85</v>
      </c>
      <c r="AV925" s="12" t="s">
        <v>85</v>
      </c>
      <c r="AW925" s="12" t="s">
        <v>32</v>
      </c>
      <c r="AX925" s="12" t="s">
        <v>76</v>
      </c>
      <c r="AY925" s="153" t="s">
        <v>296</v>
      </c>
    </row>
    <row r="926" spans="2:65" s="12" customFormat="1">
      <c r="B926" s="151"/>
      <c r="D926" s="152" t="s">
        <v>304</v>
      </c>
      <c r="E926" s="153" t="s">
        <v>1</v>
      </c>
      <c r="F926" s="154" t="s">
        <v>985</v>
      </c>
      <c r="H926" s="155">
        <v>3.36</v>
      </c>
      <c r="I926" s="156"/>
      <c r="L926" s="151"/>
      <c r="M926" s="157"/>
      <c r="T926" s="158"/>
      <c r="AT926" s="153" t="s">
        <v>304</v>
      </c>
      <c r="AU926" s="153" t="s">
        <v>85</v>
      </c>
      <c r="AV926" s="12" t="s">
        <v>85</v>
      </c>
      <c r="AW926" s="12" t="s">
        <v>32</v>
      </c>
      <c r="AX926" s="12" t="s">
        <v>76</v>
      </c>
      <c r="AY926" s="153" t="s">
        <v>296</v>
      </c>
    </row>
    <row r="927" spans="2:65" s="12" customFormat="1">
      <c r="B927" s="151"/>
      <c r="D927" s="152" t="s">
        <v>304</v>
      </c>
      <c r="E927" s="153" t="s">
        <v>1</v>
      </c>
      <c r="F927" s="154" t="s">
        <v>986</v>
      </c>
      <c r="H927" s="155">
        <v>1.61</v>
      </c>
      <c r="I927" s="156"/>
      <c r="L927" s="151"/>
      <c r="M927" s="157"/>
      <c r="T927" s="158"/>
      <c r="AT927" s="153" t="s">
        <v>304</v>
      </c>
      <c r="AU927" s="153" t="s">
        <v>85</v>
      </c>
      <c r="AV927" s="12" t="s">
        <v>85</v>
      </c>
      <c r="AW927" s="12" t="s">
        <v>32</v>
      </c>
      <c r="AX927" s="12" t="s">
        <v>76</v>
      </c>
      <c r="AY927" s="153" t="s">
        <v>296</v>
      </c>
    </row>
    <row r="928" spans="2:65" s="13" customFormat="1">
      <c r="B928" s="159"/>
      <c r="D928" s="152" t="s">
        <v>304</v>
      </c>
      <c r="E928" s="160" t="s">
        <v>1</v>
      </c>
      <c r="F928" s="161" t="s">
        <v>306</v>
      </c>
      <c r="H928" s="162">
        <v>207.386</v>
      </c>
      <c r="I928" s="163"/>
      <c r="L928" s="159"/>
      <c r="M928" s="164"/>
      <c r="T928" s="165"/>
      <c r="AT928" s="160" t="s">
        <v>304</v>
      </c>
      <c r="AU928" s="160" t="s">
        <v>85</v>
      </c>
      <c r="AV928" s="13" t="s">
        <v>94</v>
      </c>
      <c r="AW928" s="13" t="s">
        <v>32</v>
      </c>
      <c r="AX928" s="13" t="s">
        <v>76</v>
      </c>
      <c r="AY928" s="160" t="s">
        <v>296</v>
      </c>
    </row>
    <row r="929" spans="2:51" s="15" customFormat="1">
      <c r="B929" s="183"/>
      <c r="D929" s="152" t="s">
        <v>304</v>
      </c>
      <c r="E929" s="184" t="s">
        <v>1</v>
      </c>
      <c r="F929" s="185" t="s">
        <v>639</v>
      </c>
      <c r="H929" s="184" t="s">
        <v>1</v>
      </c>
      <c r="I929" s="186"/>
      <c r="L929" s="183"/>
      <c r="M929" s="187"/>
      <c r="T929" s="188"/>
      <c r="AT929" s="184" t="s">
        <v>304</v>
      </c>
      <c r="AU929" s="184" t="s">
        <v>85</v>
      </c>
      <c r="AV929" s="15" t="s">
        <v>83</v>
      </c>
      <c r="AW929" s="15" t="s">
        <v>32</v>
      </c>
      <c r="AX929" s="15" t="s">
        <v>76</v>
      </c>
      <c r="AY929" s="184" t="s">
        <v>296</v>
      </c>
    </row>
    <row r="930" spans="2:51" s="12" customFormat="1" ht="22.5">
      <c r="B930" s="151"/>
      <c r="D930" s="152" t="s">
        <v>304</v>
      </c>
      <c r="E930" s="153" t="s">
        <v>1</v>
      </c>
      <c r="F930" s="154" t="s">
        <v>987</v>
      </c>
      <c r="H930" s="155">
        <v>130.672</v>
      </c>
      <c r="I930" s="156"/>
      <c r="L930" s="151"/>
      <c r="M930" s="157"/>
      <c r="T930" s="158"/>
      <c r="AT930" s="153" t="s">
        <v>304</v>
      </c>
      <c r="AU930" s="153" t="s">
        <v>85</v>
      </c>
      <c r="AV930" s="12" t="s">
        <v>85</v>
      </c>
      <c r="AW930" s="12" t="s">
        <v>32</v>
      </c>
      <c r="AX930" s="12" t="s">
        <v>76</v>
      </c>
      <c r="AY930" s="153" t="s">
        <v>296</v>
      </c>
    </row>
    <row r="931" spans="2:51" s="12" customFormat="1">
      <c r="B931" s="151"/>
      <c r="D931" s="152" t="s">
        <v>304</v>
      </c>
      <c r="E931" s="153" t="s">
        <v>1</v>
      </c>
      <c r="F931" s="154" t="s">
        <v>988</v>
      </c>
      <c r="H931" s="155">
        <v>1.31</v>
      </c>
      <c r="I931" s="156"/>
      <c r="L931" s="151"/>
      <c r="M931" s="157"/>
      <c r="T931" s="158"/>
      <c r="AT931" s="153" t="s">
        <v>304</v>
      </c>
      <c r="AU931" s="153" t="s">
        <v>85</v>
      </c>
      <c r="AV931" s="12" t="s">
        <v>85</v>
      </c>
      <c r="AW931" s="12" t="s">
        <v>32</v>
      </c>
      <c r="AX931" s="12" t="s">
        <v>76</v>
      </c>
      <c r="AY931" s="153" t="s">
        <v>296</v>
      </c>
    </row>
    <row r="932" spans="2:51" s="12" customFormat="1">
      <c r="B932" s="151"/>
      <c r="D932" s="152" t="s">
        <v>304</v>
      </c>
      <c r="E932" s="153" t="s">
        <v>1</v>
      </c>
      <c r="F932" s="154" t="s">
        <v>989</v>
      </c>
      <c r="H932" s="155">
        <v>45.9</v>
      </c>
      <c r="I932" s="156"/>
      <c r="L932" s="151"/>
      <c r="M932" s="157"/>
      <c r="T932" s="158"/>
      <c r="AT932" s="153" t="s">
        <v>304</v>
      </c>
      <c r="AU932" s="153" t="s">
        <v>85</v>
      </c>
      <c r="AV932" s="12" t="s">
        <v>85</v>
      </c>
      <c r="AW932" s="12" t="s">
        <v>32</v>
      </c>
      <c r="AX932" s="12" t="s">
        <v>76</v>
      </c>
      <c r="AY932" s="153" t="s">
        <v>296</v>
      </c>
    </row>
    <row r="933" spans="2:51" s="12" customFormat="1">
      <c r="B933" s="151"/>
      <c r="D933" s="152" t="s">
        <v>304</v>
      </c>
      <c r="E933" s="153" t="s">
        <v>1</v>
      </c>
      <c r="F933" s="154" t="s">
        <v>990</v>
      </c>
      <c r="H933" s="155">
        <v>3.04</v>
      </c>
      <c r="I933" s="156"/>
      <c r="L933" s="151"/>
      <c r="M933" s="157"/>
      <c r="T933" s="158"/>
      <c r="AT933" s="153" t="s">
        <v>304</v>
      </c>
      <c r="AU933" s="153" t="s">
        <v>85</v>
      </c>
      <c r="AV933" s="12" t="s">
        <v>85</v>
      </c>
      <c r="AW933" s="12" t="s">
        <v>32</v>
      </c>
      <c r="AX933" s="12" t="s">
        <v>76</v>
      </c>
      <c r="AY933" s="153" t="s">
        <v>296</v>
      </c>
    </row>
    <row r="934" spans="2:51" s="13" customFormat="1">
      <c r="B934" s="159"/>
      <c r="D934" s="152" t="s">
        <v>304</v>
      </c>
      <c r="E934" s="160" t="s">
        <v>1</v>
      </c>
      <c r="F934" s="161" t="s">
        <v>306</v>
      </c>
      <c r="H934" s="162">
        <v>180.922</v>
      </c>
      <c r="I934" s="163"/>
      <c r="L934" s="159"/>
      <c r="M934" s="164"/>
      <c r="T934" s="165"/>
      <c r="AT934" s="160" t="s">
        <v>304</v>
      </c>
      <c r="AU934" s="160" t="s">
        <v>85</v>
      </c>
      <c r="AV934" s="13" t="s">
        <v>94</v>
      </c>
      <c r="AW934" s="13" t="s">
        <v>32</v>
      </c>
      <c r="AX934" s="13" t="s">
        <v>76</v>
      </c>
      <c r="AY934" s="160" t="s">
        <v>296</v>
      </c>
    </row>
    <row r="935" spans="2:51" s="15" customFormat="1">
      <c r="B935" s="183"/>
      <c r="D935" s="152" t="s">
        <v>304</v>
      </c>
      <c r="E935" s="184" t="s">
        <v>1</v>
      </c>
      <c r="F935" s="185" t="s">
        <v>645</v>
      </c>
      <c r="H935" s="184" t="s">
        <v>1</v>
      </c>
      <c r="I935" s="186"/>
      <c r="L935" s="183"/>
      <c r="M935" s="187"/>
      <c r="T935" s="188"/>
      <c r="AT935" s="184" t="s">
        <v>304</v>
      </c>
      <c r="AU935" s="184" t="s">
        <v>85</v>
      </c>
      <c r="AV935" s="15" t="s">
        <v>83</v>
      </c>
      <c r="AW935" s="15" t="s">
        <v>32</v>
      </c>
      <c r="AX935" s="15" t="s">
        <v>76</v>
      </c>
      <c r="AY935" s="184" t="s">
        <v>296</v>
      </c>
    </row>
    <row r="936" spans="2:51" s="15" customFormat="1">
      <c r="B936" s="183"/>
      <c r="D936" s="152" t="s">
        <v>304</v>
      </c>
      <c r="E936" s="184" t="s">
        <v>1</v>
      </c>
      <c r="F936" s="185" t="s">
        <v>630</v>
      </c>
      <c r="H936" s="184" t="s">
        <v>1</v>
      </c>
      <c r="I936" s="186"/>
      <c r="L936" s="183"/>
      <c r="M936" s="187"/>
      <c r="T936" s="188"/>
      <c r="AT936" s="184" t="s">
        <v>304</v>
      </c>
      <c r="AU936" s="184" t="s">
        <v>85</v>
      </c>
      <c r="AV936" s="15" t="s">
        <v>83</v>
      </c>
      <c r="AW936" s="15" t="s">
        <v>32</v>
      </c>
      <c r="AX936" s="15" t="s">
        <v>76</v>
      </c>
      <c r="AY936" s="184" t="s">
        <v>296</v>
      </c>
    </row>
    <row r="937" spans="2:51" s="12" customFormat="1" ht="22.5">
      <c r="B937" s="151"/>
      <c r="D937" s="152" t="s">
        <v>304</v>
      </c>
      <c r="E937" s="153" t="s">
        <v>1</v>
      </c>
      <c r="F937" s="154" t="s">
        <v>991</v>
      </c>
      <c r="H937" s="155">
        <v>192.642</v>
      </c>
      <c r="I937" s="156"/>
      <c r="L937" s="151"/>
      <c r="M937" s="157"/>
      <c r="T937" s="158"/>
      <c r="AT937" s="153" t="s">
        <v>304</v>
      </c>
      <c r="AU937" s="153" t="s">
        <v>85</v>
      </c>
      <c r="AV937" s="12" t="s">
        <v>85</v>
      </c>
      <c r="AW937" s="12" t="s">
        <v>32</v>
      </c>
      <c r="AX937" s="12" t="s">
        <v>76</v>
      </c>
      <c r="AY937" s="153" t="s">
        <v>296</v>
      </c>
    </row>
    <row r="938" spans="2:51" s="12" customFormat="1" ht="22.5">
      <c r="B938" s="151"/>
      <c r="D938" s="152" t="s">
        <v>304</v>
      </c>
      <c r="E938" s="153" t="s">
        <v>1</v>
      </c>
      <c r="F938" s="154" t="s">
        <v>992</v>
      </c>
      <c r="H938" s="155">
        <v>12.21</v>
      </c>
      <c r="I938" s="156"/>
      <c r="L938" s="151"/>
      <c r="M938" s="157"/>
      <c r="T938" s="158"/>
      <c r="AT938" s="153" t="s">
        <v>304</v>
      </c>
      <c r="AU938" s="153" t="s">
        <v>85</v>
      </c>
      <c r="AV938" s="12" t="s">
        <v>85</v>
      </c>
      <c r="AW938" s="12" t="s">
        <v>32</v>
      </c>
      <c r="AX938" s="12" t="s">
        <v>76</v>
      </c>
      <c r="AY938" s="153" t="s">
        <v>296</v>
      </c>
    </row>
    <row r="939" spans="2:51" s="12" customFormat="1">
      <c r="B939" s="151"/>
      <c r="D939" s="152" t="s">
        <v>304</v>
      </c>
      <c r="E939" s="153" t="s">
        <v>1</v>
      </c>
      <c r="F939" s="154" t="s">
        <v>993</v>
      </c>
      <c r="H939" s="155">
        <v>2.5</v>
      </c>
      <c r="I939" s="156"/>
      <c r="L939" s="151"/>
      <c r="M939" s="157"/>
      <c r="T939" s="158"/>
      <c r="AT939" s="153" t="s">
        <v>304</v>
      </c>
      <c r="AU939" s="153" t="s">
        <v>85</v>
      </c>
      <c r="AV939" s="12" t="s">
        <v>85</v>
      </c>
      <c r="AW939" s="12" t="s">
        <v>32</v>
      </c>
      <c r="AX939" s="12" t="s">
        <v>76</v>
      </c>
      <c r="AY939" s="153" t="s">
        <v>296</v>
      </c>
    </row>
    <row r="940" spans="2:51" s="12" customFormat="1">
      <c r="B940" s="151"/>
      <c r="D940" s="152" t="s">
        <v>304</v>
      </c>
      <c r="E940" s="153" t="s">
        <v>1</v>
      </c>
      <c r="F940" s="154" t="s">
        <v>994</v>
      </c>
      <c r="H940" s="155">
        <v>1.62</v>
      </c>
      <c r="I940" s="156"/>
      <c r="L940" s="151"/>
      <c r="M940" s="157"/>
      <c r="T940" s="158"/>
      <c r="AT940" s="153" t="s">
        <v>304</v>
      </c>
      <c r="AU940" s="153" t="s">
        <v>85</v>
      </c>
      <c r="AV940" s="12" t="s">
        <v>85</v>
      </c>
      <c r="AW940" s="12" t="s">
        <v>32</v>
      </c>
      <c r="AX940" s="12" t="s">
        <v>76</v>
      </c>
      <c r="AY940" s="153" t="s">
        <v>296</v>
      </c>
    </row>
    <row r="941" spans="2:51" s="13" customFormat="1">
      <c r="B941" s="159"/>
      <c r="D941" s="152" t="s">
        <v>304</v>
      </c>
      <c r="E941" s="160" t="s">
        <v>1</v>
      </c>
      <c r="F941" s="161" t="s">
        <v>306</v>
      </c>
      <c r="H941" s="162">
        <v>208.97200000000001</v>
      </c>
      <c r="I941" s="163"/>
      <c r="L941" s="159"/>
      <c r="M941" s="164"/>
      <c r="T941" s="165"/>
      <c r="AT941" s="160" t="s">
        <v>304</v>
      </c>
      <c r="AU941" s="160" t="s">
        <v>85</v>
      </c>
      <c r="AV941" s="13" t="s">
        <v>94</v>
      </c>
      <c r="AW941" s="13" t="s">
        <v>32</v>
      </c>
      <c r="AX941" s="13" t="s">
        <v>76</v>
      </c>
      <c r="AY941" s="160" t="s">
        <v>296</v>
      </c>
    </row>
    <row r="942" spans="2:51" s="15" customFormat="1">
      <c r="B942" s="183"/>
      <c r="D942" s="152" t="s">
        <v>304</v>
      </c>
      <c r="E942" s="184" t="s">
        <v>1</v>
      </c>
      <c r="F942" s="185" t="s">
        <v>639</v>
      </c>
      <c r="H942" s="184" t="s">
        <v>1</v>
      </c>
      <c r="I942" s="186"/>
      <c r="L942" s="183"/>
      <c r="M942" s="187"/>
      <c r="T942" s="188"/>
      <c r="AT942" s="184" t="s">
        <v>304</v>
      </c>
      <c r="AU942" s="184" t="s">
        <v>85</v>
      </c>
      <c r="AV942" s="15" t="s">
        <v>83</v>
      </c>
      <c r="AW942" s="15" t="s">
        <v>32</v>
      </c>
      <c r="AX942" s="15" t="s">
        <v>76</v>
      </c>
      <c r="AY942" s="184" t="s">
        <v>296</v>
      </c>
    </row>
    <row r="943" spans="2:51" s="12" customFormat="1" ht="33.75">
      <c r="B943" s="151"/>
      <c r="D943" s="152" t="s">
        <v>304</v>
      </c>
      <c r="E943" s="153" t="s">
        <v>1</v>
      </c>
      <c r="F943" s="154" t="s">
        <v>995</v>
      </c>
      <c r="H943" s="155">
        <v>10.058</v>
      </c>
      <c r="I943" s="156"/>
      <c r="L943" s="151"/>
      <c r="M943" s="157"/>
      <c r="T943" s="158"/>
      <c r="AT943" s="153" t="s">
        <v>304</v>
      </c>
      <c r="AU943" s="153" t="s">
        <v>85</v>
      </c>
      <c r="AV943" s="12" t="s">
        <v>85</v>
      </c>
      <c r="AW943" s="12" t="s">
        <v>32</v>
      </c>
      <c r="AX943" s="12" t="s">
        <v>76</v>
      </c>
      <c r="AY943" s="153" t="s">
        <v>296</v>
      </c>
    </row>
    <row r="944" spans="2:51" s="12" customFormat="1" ht="22.5">
      <c r="B944" s="151"/>
      <c r="D944" s="152" t="s">
        <v>304</v>
      </c>
      <c r="E944" s="153" t="s">
        <v>1</v>
      </c>
      <c r="F944" s="154" t="s">
        <v>996</v>
      </c>
      <c r="H944" s="155">
        <v>3.9550000000000001</v>
      </c>
      <c r="I944" s="156"/>
      <c r="L944" s="151"/>
      <c r="M944" s="157"/>
      <c r="T944" s="158"/>
      <c r="AT944" s="153" t="s">
        <v>304</v>
      </c>
      <c r="AU944" s="153" t="s">
        <v>85</v>
      </c>
      <c r="AV944" s="12" t="s">
        <v>85</v>
      </c>
      <c r="AW944" s="12" t="s">
        <v>32</v>
      </c>
      <c r="AX944" s="12" t="s">
        <v>76</v>
      </c>
      <c r="AY944" s="153" t="s">
        <v>296</v>
      </c>
    </row>
    <row r="945" spans="2:51" s="12" customFormat="1">
      <c r="B945" s="151"/>
      <c r="D945" s="152" t="s">
        <v>304</v>
      </c>
      <c r="E945" s="153" t="s">
        <v>1</v>
      </c>
      <c r="F945" s="154" t="s">
        <v>997</v>
      </c>
      <c r="H945" s="155">
        <v>8.8919999999999995</v>
      </c>
      <c r="I945" s="156"/>
      <c r="L945" s="151"/>
      <c r="M945" s="157"/>
      <c r="T945" s="158"/>
      <c r="AT945" s="153" t="s">
        <v>304</v>
      </c>
      <c r="AU945" s="153" t="s">
        <v>85</v>
      </c>
      <c r="AV945" s="12" t="s">
        <v>85</v>
      </c>
      <c r="AW945" s="12" t="s">
        <v>32</v>
      </c>
      <c r="AX945" s="12" t="s">
        <v>76</v>
      </c>
      <c r="AY945" s="153" t="s">
        <v>296</v>
      </c>
    </row>
    <row r="946" spans="2:51" s="12" customFormat="1">
      <c r="B946" s="151"/>
      <c r="D946" s="152" t="s">
        <v>304</v>
      </c>
      <c r="E946" s="153" t="s">
        <v>1</v>
      </c>
      <c r="F946" s="154" t="s">
        <v>998</v>
      </c>
      <c r="H946" s="155">
        <v>3.698</v>
      </c>
      <c r="I946" s="156"/>
      <c r="L946" s="151"/>
      <c r="M946" s="157"/>
      <c r="T946" s="158"/>
      <c r="AT946" s="153" t="s">
        <v>304</v>
      </c>
      <c r="AU946" s="153" t="s">
        <v>85</v>
      </c>
      <c r="AV946" s="12" t="s">
        <v>85</v>
      </c>
      <c r="AW946" s="12" t="s">
        <v>32</v>
      </c>
      <c r="AX946" s="12" t="s">
        <v>76</v>
      </c>
      <c r="AY946" s="153" t="s">
        <v>296</v>
      </c>
    </row>
    <row r="947" spans="2:51" s="13" customFormat="1">
      <c r="B947" s="159"/>
      <c r="D947" s="152" t="s">
        <v>304</v>
      </c>
      <c r="E947" s="160" t="s">
        <v>1</v>
      </c>
      <c r="F947" s="161" t="s">
        <v>306</v>
      </c>
      <c r="H947" s="162">
        <v>26.603000000000002</v>
      </c>
      <c r="I947" s="163"/>
      <c r="L947" s="159"/>
      <c r="M947" s="164"/>
      <c r="T947" s="165"/>
      <c r="AT947" s="160" t="s">
        <v>304</v>
      </c>
      <c r="AU947" s="160" t="s">
        <v>85</v>
      </c>
      <c r="AV947" s="13" t="s">
        <v>94</v>
      </c>
      <c r="AW947" s="13" t="s">
        <v>32</v>
      </c>
      <c r="AX947" s="13" t="s">
        <v>76</v>
      </c>
      <c r="AY947" s="160" t="s">
        <v>296</v>
      </c>
    </row>
    <row r="948" spans="2:51" s="15" customFormat="1">
      <c r="B948" s="183"/>
      <c r="D948" s="152" t="s">
        <v>304</v>
      </c>
      <c r="E948" s="184" t="s">
        <v>1</v>
      </c>
      <c r="F948" s="185" t="s">
        <v>656</v>
      </c>
      <c r="H948" s="184" t="s">
        <v>1</v>
      </c>
      <c r="I948" s="186"/>
      <c r="L948" s="183"/>
      <c r="M948" s="187"/>
      <c r="T948" s="188"/>
      <c r="AT948" s="184" t="s">
        <v>304</v>
      </c>
      <c r="AU948" s="184" t="s">
        <v>85</v>
      </c>
      <c r="AV948" s="15" t="s">
        <v>83</v>
      </c>
      <c r="AW948" s="15" t="s">
        <v>32</v>
      </c>
      <c r="AX948" s="15" t="s">
        <v>76</v>
      </c>
      <c r="AY948" s="184" t="s">
        <v>296</v>
      </c>
    </row>
    <row r="949" spans="2:51" s="15" customFormat="1">
      <c r="B949" s="183"/>
      <c r="D949" s="152" t="s">
        <v>304</v>
      </c>
      <c r="E949" s="184" t="s">
        <v>1</v>
      </c>
      <c r="F949" s="185" t="s">
        <v>630</v>
      </c>
      <c r="H949" s="184" t="s">
        <v>1</v>
      </c>
      <c r="I949" s="186"/>
      <c r="L949" s="183"/>
      <c r="M949" s="187"/>
      <c r="T949" s="188"/>
      <c r="AT949" s="184" t="s">
        <v>304</v>
      </c>
      <c r="AU949" s="184" t="s">
        <v>85</v>
      </c>
      <c r="AV949" s="15" t="s">
        <v>83</v>
      </c>
      <c r="AW949" s="15" t="s">
        <v>32</v>
      </c>
      <c r="AX949" s="15" t="s">
        <v>76</v>
      </c>
      <c r="AY949" s="184" t="s">
        <v>296</v>
      </c>
    </row>
    <row r="950" spans="2:51" s="12" customFormat="1" ht="22.5">
      <c r="B950" s="151"/>
      <c r="D950" s="152" t="s">
        <v>304</v>
      </c>
      <c r="E950" s="153" t="s">
        <v>1</v>
      </c>
      <c r="F950" s="154" t="s">
        <v>999</v>
      </c>
      <c r="H950" s="155">
        <v>193.649</v>
      </c>
      <c r="I950" s="156"/>
      <c r="L950" s="151"/>
      <c r="M950" s="157"/>
      <c r="T950" s="158"/>
      <c r="AT950" s="153" t="s">
        <v>304</v>
      </c>
      <c r="AU950" s="153" t="s">
        <v>85</v>
      </c>
      <c r="AV950" s="12" t="s">
        <v>85</v>
      </c>
      <c r="AW950" s="12" t="s">
        <v>32</v>
      </c>
      <c r="AX950" s="12" t="s">
        <v>76</v>
      </c>
      <c r="AY950" s="153" t="s">
        <v>296</v>
      </c>
    </row>
    <row r="951" spans="2:51" s="12" customFormat="1" ht="22.5">
      <c r="B951" s="151"/>
      <c r="D951" s="152" t="s">
        <v>304</v>
      </c>
      <c r="E951" s="153" t="s">
        <v>1</v>
      </c>
      <c r="F951" s="154" t="s">
        <v>1000</v>
      </c>
      <c r="H951" s="155">
        <v>14.231999999999999</v>
      </c>
      <c r="I951" s="156"/>
      <c r="L951" s="151"/>
      <c r="M951" s="157"/>
      <c r="T951" s="158"/>
      <c r="AT951" s="153" t="s">
        <v>304</v>
      </c>
      <c r="AU951" s="153" t="s">
        <v>85</v>
      </c>
      <c r="AV951" s="12" t="s">
        <v>85</v>
      </c>
      <c r="AW951" s="12" t="s">
        <v>32</v>
      </c>
      <c r="AX951" s="12" t="s">
        <v>76</v>
      </c>
      <c r="AY951" s="153" t="s">
        <v>296</v>
      </c>
    </row>
    <row r="952" spans="2:51" s="12" customFormat="1">
      <c r="B952" s="151"/>
      <c r="D952" s="152" t="s">
        <v>304</v>
      </c>
      <c r="E952" s="153" t="s">
        <v>1</v>
      </c>
      <c r="F952" s="154" t="s">
        <v>1001</v>
      </c>
      <c r="H952" s="155">
        <v>8.5500000000000007</v>
      </c>
      <c r="I952" s="156"/>
      <c r="L952" s="151"/>
      <c r="M952" s="157"/>
      <c r="T952" s="158"/>
      <c r="AT952" s="153" t="s">
        <v>304</v>
      </c>
      <c r="AU952" s="153" t="s">
        <v>85</v>
      </c>
      <c r="AV952" s="12" t="s">
        <v>85</v>
      </c>
      <c r="AW952" s="12" t="s">
        <v>32</v>
      </c>
      <c r="AX952" s="12" t="s">
        <v>76</v>
      </c>
      <c r="AY952" s="153" t="s">
        <v>296</v>
      </c>
    </row>
    <row r="953" spans="2:51" s="12" customFormat="1">
      <c r="B953" s="151"/>
      <c r="D953" s="152" t="s">
        <v>304</v>
      </c>
      <c r="E953" s="153" t="s">
        <v>1</v>
      </c>
      <c r="F953" s="154" t="s">
        <v>994</v>
      </c>
      <c r="H953" s="155">
        <v>1.62</v>
      </c>
      <c r="I953" s="156"/>
      <c r="L953" s="151"/>
      <c r="M953" s="157"/>
      <c r="T953" s="158"/>
      <c r="AT953" s="153" t="s">
        <v>304</v>
      </c>
      <c r="AU953" s="153" t="s">
        <v>85</v>
      </c>
      <c r="AV953" s="12" t="s">
        <v>85</v>
      </c>
      <c r="AW953" s="12" t="s">
        <v>32</v>
      </c>
      <c r="AX953" s="12" t="s">
        <v>76</v>
      </c>
      <c r="AY953" s="153" t="s">
        <v>296</v>
      </c>
    </row>
    <row r="954" spans="2:51" s="13" customFormat="1">
      <c r="B954" s="159"/>
      <c r="D954" s="152" t="s">
        <v>304</v>
      </c>
      <c r="E954" s="160" t="s">
        <v>1</v>
      </c>
      <c r="F954" s="161" t="s">
        <v>306</v>
      </c>
      <c r="H954" s="162">
        <v>218.05099999999999</v>
      </c>
      <c r="I954" s="163"/>
      <c r="L954" s="159"/>
      <c r="M954" s="164"/>
      <c r="T954" s="165"/>
      <c r="AT954" s="160" t="s">
        <v>304</v>
      </c>
      <c r="AU954" s="160" t="s">
        <v>85</v>
      </c>
      <c r="AV954" s="13" t="s">
        <v>94</v>
      </c>
      <c r="AW954" s="13" t="s">
        <v>32</v>
      </c>
      <c r="AX954" s="13" t="s">
        <v>76</v>
      </c>
      <c r="AY954" s="160" t="s">
        <v>296</v>
      </c>
    </row>
    <row r="955" spans="2:51" s="15" customFormat="1">
      <c r="B955" s="183"/>
      <c r="D955" s="152" t="s">
        <v>304</v>
      </c>
      <c r="E955" s="184" t="s">
        <v>1</v>
      </c>
      <c r="F955" s="185" t="s">
        <v>972</v>
      </c>
      <c r="H955" s="184" t="s">
        <v>1</v>
      </c>
      <c r="I955" s="186"/>
      <c r="L955" s="183"/>
      <c r="M955" s="187"/>
      <c r="T955" s="188"/>
      <c r="AT955" s="184" t="s">
        <v>304</v>
      </c>
      <c r="AU955" s="184" t="s">
        <v>85</v>
      </c>
      <c r="AV955" s="15" t="s">
        <v>83</v>
      </c>
      <c r="AW955" s="15" t="s">
        <v>32</v>
      </c>
      <c r="AX955" s="15" t="s">
        <v>76</v>
      </c>
      <c r="AY955" s="184" t="s">
        <v>296</v>
      </c>
    </row>
    <row r="956" spans="2:51" s="15" customFormat="1">
      <c r="B956" s="183"/>
      <c r="D956" s="152" t="s">
        <v>304</v>
      </c>
      <c r="E956" s="184" t="s">
        <v>1</v>
      </c>
      <c r="F956" s="185" t="s">
        <v>630</v>
      </c>
      <c r="H956" s="184" t="s">
        <v>1</v>
      </c>
      <c r="I956" s="186"/>
      <c r="L956" s="183"/>
      <c r="M956" s="187"/>
      <c r="T956" s="188"/>
      <c r="AT956" s="184" t="s">
        <v>304</v>
      </c>
      <c r="AU956" s="184" t="s">
        <v>85</v>
      </c>
      <c r="AV956" s="15" t="s">
        <v>83</v>
      </c>
      <c r="AW956" s="15" t="s">
        <v>32</v>
      </c>
      <c r="AX956" s="15" t="s">
        <v>76</v>
      </c>
      <c r="AY956" s="184" t="s">
        <v>296</v>
      </c>
    </row>
    <row r="957" spans="2:51" s="12" customFormat="1">
      <c r="B957" s="151"/>
      <c r="D957" s="152" t="s">
        <v>304</v>
      </c>
      <c r="E957" s="153" t="s">
        <v>1</v>
      </c>
      <c r="F957" s="154" t="s">
        <v>1002</v>
      </c>
      <c r="H957" s="155">
        <v>5.95</v>
      </c>
      <c r="I957" s="156"/>
      <c r="L957" s="151"/>
      <c r="M957" s="157"/>
      <c r="T957" s="158"/>
      <c r="AT957" s="153" t="s">
        <v>304</v>
      </c>
      <c r="AU957" s="153" t="s">
        <v>85</v>
      </c>
      <c r="AV957" s="12" t="s">
        <v>85</v>
      </c>
      <c r="AW957" s="12" t="s">
        <v>32</v>
      </c>
      <c r="AX957" s="12" t="s">
        <v>76</v>
      </c>
      <c r="AY957" s="153" t="s">
        <v>296</v>
      </c>
    </row>
    <row r="958" spans="2:51" s="12" customFormat="1">
      <c r="B958" s="151"/>
      <c r="D958" s="152" t="s">
        <v>304</v>
      </c>
      <c r="E958" s="153" t="s">
        <v>1</v>
      </c>
      <c r="F958" s="154" t="s">
        <v>1003</v>
      </c>
      <c r="H958" s="155">
        <v>1.704</v>
      </c>
      <c r="I958" s="156"/>
      <c r="L958" s="151"/>
      <c r="M958" s="157"/>
      <c r="T958" s="158"/>
      <c r="AT958" s="153" t="s">
        <v>304</v>
      </c>
      <c r="AU958" s="153" t="s">
        <v>85</v>
      </c>
      <c r="AV958" s="12" t="s">
        <v>85</v>
      </c>
      <c r="AW958" s="12" t="s">
        <v>32</v>
      </c>
      <c r="AX958" s="12" t="s">
        <v>76</v>
      </c>
      <c r="AY958" s="153" t="s">
        <v>296</v>
      </c>
    </row>
    <row r="959" spans="2:51" s="13" customFormat="1">
      <c r="B959" s="159"/>
      <c r="D959" s="152" t="s">
        <v>304</v>
      </c>
      <c r="E959" s="160" t="s">
        <v>1</v>
      </c>
      <c r="F959" s="161" t="s">
        <v>306</v>
      </c>
      <c r="H959" s="162">
        <v>7.6539999999999999</v>
      </c>
      <c r="I959" s="163"/>
      <c r="L959" s="159"/>
      <c r="M959" s="164"/>
      <c r="T959" s="165"/>
      <c r="AT959" s="160" t="s">
        <v>304</v>
      </c>
      <c r="AU959" s="160" t="s">
        <v>85</v>
      </c>
      <c r="AV959" s="13" t="s">
        <v>94</v>
      </c>
      <c r="AW959" s="13" t="s">
        <v>32</v>
      </c>
      <c r="AX959" s="13" t="s">
        <v>76</v>
      </c>
      <c r="AY959" s="160" t="s">
        <v>296</v>
      </c>
    </row>
    <row r="960" spans="2:51" s="14" customFormat="1">
      <c r="B960" s="166"/>
      <c r="D960" s="152" t="s">
        <v>304</v>
      </c>
      <c r="E960" s="167" t="s">
        <v>209</v>
      </c>
      <c r="F960" s="168" t="s">
        <v>308</v>
      </c>
      <c r="H960" s="169">
        <v>1064.23</v>
      </c>
      <c r="I960" s="170"/>
      <c r="L960" s="166"/>
      <c r="M960" s="171"/>
      <c r="T960" s="172"/>
      <c r="AT960" s="167" t="s">
        <v>304</v>
      </c>
      <c r="AU960" s="167" t="s">
        <v>85</v>
      </c>
      <c r="AV960" s="14" t="s">
        <v>107</v>
      </c>
      <c r="AW960" s="14" t="s">
        <v>32</v>
      </c>
      <c r="AX960" s="14" t="s">
        <v>83</v>
      </c>
      <c r="AY960" s="167" t="s">
        <v>296</v>
      </c>
    </row>
    <row r="961" spans="2:65" s="1" customFormat="1" ht="24.2" customHeight="1">
      <c r="B961" s="32"/>
      <c r="C961" s="138" t="s">
        <v>1004</v>
      </c>
      <c r="D961" s="138" t="s">
        <v>298</v>
      </c>
      <c r="E961" s="139" t="s">
        <v>1005</v>
      </c>
      <c r="F961" s="140" t="s">
        <v>1006</v>
      </c>
      <c r="G961" s="141" t="s">
        <v>301</v>
      </c>
      <c r="H961" s="142">
        <v>1064.23</v>
      </c>
      <c r="I961" s="143"/>
      <c r="J961" s="144">
        <f>ROUND(I961*H961,2)</f>
        <v>0</v>
      </c>
      <c r="K961" s="140" t="s">
        <v>302</v>
      </c>
      <c r="L961" s="32"/>
      <c r="M961" s="145" t="s">
        <v>1</v>
      </c>
      <c r="N961" s="146" t="s">
        <v>41</v>
      </c>
      <c r="P961" s="147">
        <f>O961*H961</f>
        <v>0</v>
      </c>
      <c r="Q961" s="147">
        <v>0</v>
      </c>
      <c r="R961" s="147">
        <f>Q961*H961</f>
        <v>0</v>
      </c>
      <c r="S961" s="147">
        <v>0</v>
      </c>
      <c r="T961" s="148">
        <f>S961*H961</f>
        <v>0</v>
      </c>
      <c r="AR961" s="149" t="s">
        <v>107</v>
      </c>
      <c r="AT961" s="149" t="s">
        <v>298</v>
      </c>
      <c r="AU961" s="149" t="s">
        <v>85</v>
      </c>
      <c r="AY961" s="17" t="s">
        <v>296</v>
      </c>
      <c r="BE961" s="150">
        <f>IF(N961="základní",J961,0)</f>
        <v>0</v>
      </c>
      <c r="BF961" s="150">
        <f>IF(N961="snížená",J961,0)</f>
        <v>0</v>
      </c>
      <c r="BG961" s="150">
        <f>IF(N961="zákl. přenesená",J961,0)</f>
        <v>0</v>
      </c>
      <c r="BH961" s="150">
        <f>IF(N961="sníž. přenesená",J961,0)</f>
        <v>0</v>
      </c>
      <c r="BI961" s="150">
        <f>IF(N961="nulová",J961,0)</f>
        <v>0</v>
      </c>
      <c r="BJ961" s="17" t="s">
        <v>83</v>
      </c>
      <c r="BK961" s="150">
        <f>ROUND(I961*H961,2)</f>
        <v>0</v>
      </c>
      <c r="BL961" s="17" t="s">
        <v>107</v>
      </c>
      <c r="BM961" s="149" t="s">
        <v>1007</v>
      </c>
    </row>
    <row r="962" spans="2:65" s="12" customFormat="1">
      <c r="B962" s="151"/>
      <c r="D962" s="152" t="s">
        <v>304</v>
      </c>
      <c r="E962" s="153" t="s">
        <v>1</v>
      </c>
      <c r="F962" s="154" t="s">
        <v>209</v>
      </c>
      <c r="H962" s="155">
        <v>1064.23</v>
      </c>
      <c r="I962" s="156"/>
      <c r="L962" s="151"/>
      <c r="M962" s="157"/>
      <c r="T962" s="158"/>
      <c r="AT962" s="153" t="s">
        <v>304</v>
      </c>
      <c r="AU962" s="153" t="s">
        <v>85</v>
      </c>
      <c r="AV962" s="12" t="s">
        <v>85</v>
      </c>
      <c r="AW962" s="12" t="s">
        <v>32</v>
      </c>
      <c r="AX962" s="12" t="s">
        <v>76</v>
      </c>
      <c r="AY962" s="153" t="s">
        <v>296</v>
      </c>
    </row>
    <row r="963" spans="2:65" s="13" customFormat="1">
      <c r="B963" s="159"/>
      <c r="D963" s="152" t="s">
        <v>304</v>
      </c>
      <c r="E963" s="160" t="s">
        <v>1</v>
      </c>
      <c r="F963" s="161" t="s">
        <v>306</v>
      </c>
      <c r="H963" s="162">
        <v>1064.23</v>
      </c>
      <c r="I963" s="163"/>
      <c r="L963" s="159"/>
      <c r="M963" s="164"/>
      <c r="T963" s="165"/>
      <c r="AT963" s="160" t="s">
        <v>304</v>
      </c>
      <c r="AU963" s="160" t="s">
        <v>85</v>
      </c>
      <c r="AV963" s="13" t="s">
        <v>94</v>
      </c>
      <c r="AW963" s="13" t="s">
        <v>32</v>
      </c>
      <c r="AX963" s="13" t="s">
        <v>76</v>
      </c>
      <c r="AY963" s="160" t="s">
        <v>296</v>
      </c>
    </row>
    <row r="964" spans="2:65" s="14" customFormat="1">
      <c r="B964" s="166"/>
      <c r="D964" s="152" t="s">
        <v>304</v>
      </c>
      <c r="E964" s="167" t="s">
        <v>1</v>
      </c>
      <c r="F964" s="168" t="s">
        <v>308</v>
      </c>
      <c r="H964" s="169">
        <v>1064.23</v>
      </c>
      <c r="I964" s="170"/>
      <c r="L964" s="166"/>
      <c r="M964" s="171"/>
      <c r="T964" s="172"/>
      <c r="AT964" s="167" t="s">
        <v>304</v>
      </c>
      <c r="AU964" s="167" t="s">
        <v>85</v>
      </c>
      <c r="AV964" s="14" t="s">
        <v>107</v>
      </c>
      <c r="AW964" s="14" t="s">
        <v>32</v>
      </c>
      <c r="AX964" s="14" t="s">
        <v>83</v>
      </c>
      <c r="AY964" s="167" t="s">
        <v>296</v>
      </c>
    </row>
    <row r="965" spans="2:65" s="1" customFormat="1" ht="24.2" customHeight="1">
      <c r="B965" s="32"/>
      <c r="C965" s="138" t="s">
        <v>1008</v>
      </c>
      <c r="D965" s="138" t="s">
        <v>298</v>
      </c>
      <c r="E965" s="139" t="s">
        <v>1009</v>
      </c>
      <c r="F965" s="140" t="s">
        <v>1010</v>
      </c>
      <c r="G965" s="141" t="s">
        <v>301</v>
      </c>
      <c r="H965" s="142">
        <v>965.99300000000005</v>
      </c>
      <c r="I965" s="143"/>
      <c r="J965" s="144">
        <f>ROUND(I965*H965,2)</f>
        <v>0</v>
      </c>
      <c r="K965" s="140" t="s">
        <v>302</v>
      </c>
      <c r="L965" s="32"/>
      <c r="M965" s="145" t="s">
        <v>1</v>
      </c>
      <c r="N965" s="146" t="s">
        <v>41</v>
      </c>
      <c r="P965" s="147">
        <f>O965*H965</f>
        <v>0</v>
      </c>
      <c r="Q965" s="147">
        <v>8.8000000000000003E-4</v>
      </c>
      <c r="R965" s="147">
        <f>Q965*H965</f>
        <v>0.85007384000000008</v>
      </c>
      <c r="S965" s="147">
        <v>0</v>
      </c>
      <c r="T965" s="148">
        <f>S965*H965</f>
        <v>0</v>
      </c>
      <c r="AR965" s="149" t="s">
        <v>107</v>
      </c>
      <c r="AT965" s="149" t="s">
        <v>298</v>
      </c>
      <c r="AU965" s="149" t="s">
        <v>85</v>
      </c>
      <c r="AY965" s="17" t="s">
        <v>296</v>
      </c>
      <c r="BE965" s="150">
        <f>IF(N965="základní",J965,0)</f>
        <v>0</v>
      </c>
      <c r="BF965" s="150">
        <f>IF(N965="snížená",J965,0)</f>
        <v>0</v>
      </c>
      <c r="BG965" s="150">
        <f>IF(N965="zákl. přenesená",J965,0)</f>
        <v>0</v>
      </c>
      <c r="BH965" s="150">
        <f>IF(N965="sníž. přenesená",J965,0)</f>
        <v>0</v>
      </c>
      <c r="BI965" s="150">
        <f>IF(N965="nulová",J965,0)</f>
        <v>0</v>
      </c>
      <c r="BJ965" s="17" t="s">
        <v>83</v>
      </c>
      <c r="BK965" s="150">
        <f>ROUND(I965*H965,2)</f>
        <v>0</v>
      </c>
      <c r="BL965" s="17" t="s">
        <v>107</v>
      </c>
      <c r="BM965" s="149" t="s">
        <v>1011</v>
      </c>
    </row>
    <row r="966" spans="2:65" s="15" customFormat="1">
      <c r="B966" s="183"/>
      <c r="D966" s="152" t="s">
        <v>304</v>
      </c>
      <c r="E966" s="184" t="s">
        <v>1</v>
      </c>
      <c r="F966" s="185" t="s">
        <v>959</v>
      </c>
      <c r="H966" s="184" t="s">
        <v>1</v>
      </c>
      <c r="I966" s="186"/>
      <c r="L966" s="183"/>
      <c r="M966" s="187"/>
      <c r="T966" s="188"/>
      <c r="AT966" s="184" t="s">
        <v>304</v>
      </c>
      <c r="AU966" s="184" t="s">
        <v>85</v>
      </c>
      <c r="AV966" s="15" t="s">
        <v>83</v>
      </c>
      <c r="AW966" s="15" t="s">
        <v>32</v>
      </c>
      <c r="AX966" s="15" t="s">
        <v>76</v>
      </c>
      <c r="AY966" s="184" t="s">
        <v>296</v>
      </c>
    </row>
    <row r="967" spans="2:65" s="15" customFormat="1">
      <c r="B967" s="183"/>
      <c r="D967" s="152" t="s">
        <v>304</v>
      </c>
      <c r="E967" s="184" t="s">
        <v>1</v>
      </c>
      <c r="F967" s="185" t="s">
        <v>630</v>
      </c>
      <c r="H967" s="184" t="s">
        <v>1</v>
      </c>
      <c r="I967" s="186"/>
      <c r="L967" s="183"/>
      <c r="M967" s="187"/>
      <c r="T967" s="188"/>
      <c r="AT967" s="184" t="s">
        <v>304</v>
      </c>
      <c r="AU967" s="184" t="s">
        <v>85</v>
      </c>
      <c r="AV967" s="15" t="s">
        <v>83</v>
      </c>
      <c r="AW967" s="15" t="s">
        <v>32</v>
      </c>
      <c r="AX967" s="15" t="s">
        <v>76</v>
      </c>
      <c r="AY967" s="184" t="s">
        <v>296</v>
      </c>
    </row>
    <row r="968" spans="2:65" s="12" customFormat="1" ht="22.5">
      <c r="B968" s="151"/>
      <c r="D968" s="152" t="s">
        <v>304</v>
      </c>
      <c r="E968" s="153" t="s">
        <v>1</v>
      </c>
      <c r="F968" s="154" t="s">
        <v>979</v>
      </c>
      <c r="H968" s="155">
        <v>169.52699999999999</v>
      </c>
      <c r="I968" s="156"/>
      <c r="L968" s="151"/>
      <c r="M968" s="157"/>
      <c r="T968" s="158"/>
      <c r="AT968" s="153" t="s">
        <v>304</v>
      </c>
      <c r="AU968" s="153" t="s">
        <v>85</v>
      </c>
      <c r="AV968" s="12" t="s">
        <v>85</v>
      </c>
      <c r="AW968" s="12" t="s">
        <v>32</v>
      </c>
      <c r="AX968" s="12" t="s">
        <v>76</v>
      </c>
      <c r="AY968" s="153" t="s">
        <v>296</v>
      </c>
    </row>
    <row r="969" spans="2:65" s="12" customFormat="1">
      <c r="B969" s="151"/>
      <c r="D969" s="152" t="s">
        <v>304</v>
      </c>
      <c r="E969" s="153" t="s">
        <v>1</v>
      </c>
      <c r="F969" s="154" t="s">
        <v>981</v>
      </c>
      <c r="H969" s="155">
        <v>2.42</v>
      </c>
      <c r="I969" s="156"/>
      <c r="L969" s="151"/>
      <c r="M969" s="157"/>
      <c r="T969" s="158"/>
      <c r="AT969" s="153" t="s">
        <v>304</v>
      </c>
      <c r="AU969" s="153" t="s">
        <v>85</v>
      </c>
      <c r="AV969" s="12" t="s">
        <v>85</v>
      </c>
      <c r="AW969" s="12" t="s">
        <v>32</v>
      </c>
      <c r="AX969" s="12" t="s">
        <v>76</v>
      </c>
      <c r="AY969" s="153" t="s">
        <v>296</v>
      </c>
    </row>
    <row r="970" spans="2:65" s="13" customFormat="1">
      <c r="B970" s="159"/>
      <c r="D970" s="152" t="s">
        <v>304</v>
      </c>
      <c r="E970" s="160" t="s">
        <v>1</v>
      </c>
      <c r="F970" s="161" t="s">
        <v>306</v>
      </c>
      <c r="H970" s="162">
        <v>171.947</v>
      </c>
      <c r="I970" s="163"/>
      <c r="L970" s="159"/>
      <c r="M970" s="164"/>
      <c r="T970" s="165"/>
      <c r="AT970" s="160" t="s">
        <v>304</v>
      </c>
      <c r="AU970" s="160" t="s">
        <v>85</v>
      </c>
      <c r="AV970" s="13" t="s">
        <v>94</v>
      </c>
      <c r="AW970" s="13" t="s">
        <v>32</v>
      </c>
      <c r="AX970" s="13" t="s">
        <v>76</v>
      </c>
      <c r="AY970" s="160" t="s">
        <v>296</v>
      </c>
    </row>
    <row r="971" spans="2:65" s="15" customFormat="1">
      <c r="B971" s="183"/>
      <c r="D971" s="152" t="s">
        <v>304</v>
      </c>
      <c r="E971" s="184" t="s">
        <v>1</v>
      </c>
      <c r="F971" s="185" t="s">
        <v>629</v>
      </c>
      <c r="H971" s="184" t="s">
        <v>1</v>
      </c>
      <c r="I971" s="186"/>
      <c r="L971" s="183"/>
      <c r="M971" s="187"/>
      <c r="T971" s="188"/>
      <c r="AT971" s="184" t="s">
        <v>304</v>
      </c>
      <c r="AU971" s="184" t="s">
        <v>85</v>
      </c>
      <c r="AV971" s="15" t="s">
        <v>83</v>
      </c>
      <c r="AW971" s="15" t="s">
        <v>32</v>
      </c>
      <c r="AX971" s="15" t="s">
        <v>76</v>
      </c>
      <c r="AY971" s="184" t="s">
        <v>296</v>
      </c>
    </row>
    <row r="972" spans="2:65" s="15" customFormat="1">
      <c r="B972" s="183"/>
      <c r="D972" s="152" t="s">
        <v>304</v>
      </c>
      <c r="E972" s="184" t="s">
        <v>1</v>
      </c>
      <c r="F972" s="185" t="s">
        <v>630</v>
      </c>
      <c r="H972" s="184" t="s">
        <v>1</v>
      </c>
      <c r="I972" s="186"/>
      <c r="L972" s="183"/>
      <c r="M972" s="187"/>
      <c r="T972" s="188"/>
      <c r="AT972" s="184" t="s">
        <v>304</v>
      </c>
      <c r="AU972" s="184" t="s">
        <v>85</v>
      </c>
      <c r="AV972" s="15" t="s">
        <v>83</v>
      </c>
      <c r="AW972" s="15" t="s">
        <v>32</v>
      </c>
      <c r="AX972" s="15" t="s">
        <v>76</v>
      </c>
      <c r="AY972" s="184" t="s">
        <v>296</v>
      </c>
    </row>
    <row r="973" spans="2:65" s="12" customFormat="1" ht="22.5">
      <c r="B973" s="151"/>
      <c r="D973" s="152" t="s">
        <v>304</v>
      </c>
      <c r="E973" s="153" t="s">
        <v>1</v>
      </c>
      <c r="F973" s="154" t="s">
        <v>983</v>
      </c>
      <c r="H973" s="155">
        <v>191.87299999999999</v>
      </c>
      <c r="I973" s="156"/>
      <c r="L973" s="151"/>
      <c r="M973" s="157"/>
      <c r="T973" s="158"/>
      <c r="AT973" s="153" t="s">
        <v>304</v>
      </c>
      <c r="AU973" s="153" t="s">
        <v>85</v>
      </c>
      <c r="AV973" s="12" t="s">
        <v>85</v>
      </c>
      <c r="AW973" s="12" t="s">
        <v>32</v>
      </c>
      <c r="AX973" s="12" t="s">
        <v>76</v>
      </c>
      <c r="AY973" s="153" t="s">
        <v>296</v>
      </c>
    </row>
    <row r="974" spans="2:65" s="12" customFormat="1">
      <c r="B974" s="151"/>
      <c r="D974" s="152" t="s">
        <v>304</v>
      </c>
      <c r="E974" s="153" t="s">
        <v>1</v>
      </c>
      <c r="F974" s="154" t="s">
        <v>985</v>
      </c>
      <c r="H974" s="155">
        <v>3.36</v>
      </c>
      <c r="I974" s="156"/>
      <c r="L974" s="151"/>
      <c r="M974" s="157"/>
      <c r="T974" s="158"/>
      <c r="AT974" s="153" t="s">
        <v>304</v>
      </c>
      <c r="AU974" s="153" t="s">
        <v>85</v>
      </c>
      <c r="AV974" s="12" t="s">
        <v>85</v>
      </c>
      <c r="AW974" s="12" t="s">
        <v>32</v>
      </c>
      <c r="AX974" s="12" t="s">
        <v>76</v>
      </c>
      <c r="AY974" s="153" t="s">
        <v>296</v>
      </c>
    </row>
    <row r="975" spans="2:65" s="13" customFormat="1">
      <c r="B975" s="159"/>
      <c r="D975" s="152" t="s">
        <v>304</v>
      </c>
      <c r="E975" s="160" t="s">
        <v>1</v>
      </c>
      <c r="F975" s="161" t="s">
        <v>306</v>
      </c>
      <c r="H975" s="162">
        <v>195.233</v>
      </c>
      <c r="I975" s="163"/>
      <c r="L975" s="159"/>
      <c r="M975" s="164"/>
      <c r="T975" s="165"/>
      <c r="AT975" s="160" t="s">
        <v>304</v>
      </c>
      <c r="AU975" s="160" t="s">
        <v>85</v>
      </c>
      <c r="AV975" s="13" t="s">
        <v>94</v>
      </c>
      <c r="AW975" s="13" t="s">
        <v>32</v>
      </c>
      <c r="AX975" s="13" t="s">
        <v>76</v>
      </c>
      <c r="AY975" s="160" t="s">
        <v>296</v>
      </c>
    </row>
    <row r="976" spans="2:65" s="15" customFormat="1">
      <c r="B976" s="183"/>
      <c r="D976" s="152" t="s">
        <v>304</v>
      </c>
      <c r="E976" s="184" t="s">
        <v>1</v>
      </c>
      <c r="F976" s="185" t="s">
        <v>639</v>
      </c>
      <c r="H976" s="184" t="s">
        <v>1</v>
      </c>
      <c r="I976" s="186"/>
      <c r="L976" s="183"/>
      <c r="M976" s="187"/>
      <c r="T976" s="188"/>
      <c r="AT976" s="184" t="s">
        <v>304</v>
      </c>
      <c r="AU976" s="184" t="s">
        <v>85</v>
      </c>
      <c r="AV976" s="15" t="s">
        <v>83</v>
      </c>
      <c r="AW976" s="15" t="s">
        <v>32</v>
      </c>
      <c r="AX976" s="15" t="s">
        <v>76</v>
      </c>
      <c r="AY976" s="184" t="s">
        <v>296</v>
      </c>
    </row>
    <row r="977" spans="2:51" s="12" customFormat="1" ht="22.5">
      <c r="B977" s="151"/>
      <c r="D977" s="152" t="s">
        <v>304</v>
      </c>
      <c r="E977" s="153" t="s">
        <v>1</v>
      </c>
      <c r="F977" s="154" t="s">
        <v>987</v>
      </c>
      <c r="H977" s="155">
        <v>130.672</v>
      </c>
      <c r="I977" s="156"/>
      <c r="L977" s="151"/>
      <c r="M977" s="157"/>
      <c r="T977" s="158"/>
      <c r="AT977" s="153" t="s">
        <v>304</v>
      </c>
      <c r="AU977" s="153" t="s">
        <v>85</v>
      </c>
      <c r="AV977" s="12" t="s">
        <v>85</v>
      </c>
      <c r="AW977" s="12" t="s">
        <v>32</v>
      </c>
      <c r="AX977" s="12" t="s">
        <v>76</v>
      </c>
      <c r="AY977" s="153" t="s">
        <v>296</v>
      </c>
    </row>
    <row r="978" spans="2:51" s="12" customFormat="1">
      <c r="B978" s="151"/>
      <c r="D978" s="152" t="s">
        <v>304</v>
      </c>
      <c r="E978" s="153" t="s">
        <v>1</v>
      </c>
      <c r="F978" s="154" t="s">
        <v>989</v>
      </c>
      <c r="H978" s="155">
        <v>45.9</v>
      </c>
      <c r="I978" s="156"/>
      <c r="L978" s="151"/>
      <c r="M978" s="157"/>
      <c r="T978" s="158"/>
      <c r="AT978" s="153" t="s">
        <v>304</v>
      </c>
      <c r="AU978" s="153" t="s">
        <v>85</v>
      </c>
      <c r="AV978" s="12" t="s">
        <v>85</v>
      </c>
      <c r="AW978" s="12" t="s">
        <v>32</v>
      </c>
      <c r="AX978" s="12" t="s">
        <v>76</v>
      </c>
      <c r="AY978" s="153" t="s">
        <v>296</v>
      </c>
    </row>
    <row r="979" spans="2:51" s="13" customFormat="1">
      <c r="B979" s="159"/>
      <c r="D979" s="152" t="s">
        <v>304</v>
      </c>
      <c r="E979" s="160" t="s">
        <v>1</v>
      </c>
      <c r="F979" s="161" t="s">
        <v>306</v>
      </c>
      <c r="H979" s="162">
        <v>176.572</v>
      </c>
      <c r="I979" s="163"/>
      <c r="L979" s="159"/>
      <c r="M979" s="164"/>
      <c r="T979" s="165"/>
      <c r="AT979" s="160" t="s">
        <v>304</v>
      </c>
      <c r="AU979" s="160" t="s">
        <v>85</v>
      </c>
      <c r="AV979" s="13" t="s">
        <v>94</v>
      </c>
      <c r="AW979" s="13" t="s">
        <v>32</v>
      </c>
      <c r="AX979" s="13" t="s">
        <v>76</v>
      </c>
      <c r="AY979" s="160" t="s">
        <v>296</v>
      </c>
    </row>
    <row r="980" spans="2:51" s="15" customFormat="1">
      <c r="B980" s="183"/>
      <c r="D980" s="152" t="s">
        <v>304</v>
      </c>
      <c r="E980" s="184" t="s">
        <v>1</v>
      </c>
      <c r="F980" s="185" t="s">
        <v>645</v>
      </c>
      <c r="H980" s="184" t="s">
        <v>1</v>
      </c>
      <c r="I980" s="186"/>
      <c r="L980" s="183"/>
      <c r="M980" s="187"/>
      <c r="T980" s="188"/>
      <c r="AT980" s="184" t="s">
        <v>304</v>
      </c>
      <c r="AU980" s="184" t="s">
        <v>85</v>
      </c>
      <c r="AV980" s="15" t="s">
        <v>83</v>
      </c>
      <c r="AW980" s="15" t="s">
        <v>32</v>
      </c>
      <c r="AX980" s="15" t="s">
        <v>76</v>
      </c>
      <c r="AY980" s="184" t="s">
        <v>296</v>
      </c>
    </row>
    <row r="981" spans="2:51" s="15" customFormat="1">
      <c r="B981" s="183"/>
      <c r="D981" s="152" t="s">
        <v>304</v>
      </c>
      <c r="E981" s="184" t="s">
        <v>1</v>
      </c>
      <c r="F981" s="185" t="s">
        <v>630</v>
      </c>
      <c r="H981" s="184" t="s">
        <v>1</v>
      </c>
      <c r="I981" s="186"/>
      <c r="L981" s="183"/>
      <c r="M981" s="187"/>
      <c r="T981" s="188"/>
      <c r="AT981" s="184" t="s">
        <v>304</v>
      </c>
      <c r="AU981" s="184" t="s">
        <v>85</v>
      </c>
      <c r="AV981" s="15" t="s">
        <v>83</v>
      </c>
      <c r="AW981" s="15" t="s">
        <v>32</v>
      </c>
      <c r="AX981" s="15" t="s">
        <v>76</v>
      </c>
      <c r="AY981" s="184" t="s">
        <v>296</v>
      </c>
    </row>
    <row r="982" spans="2:51" s="12" customFormat="1" ht="22.5">
      <c r="B982" s="151"/>
      <c r="D982" s="152" t="s">
        <v>304</v>
      </c>
      <c r="E982" s="153" t="s">
        <v>1</v>
      </c>
      <c r="F982" s="154" t="s">
        <v>991</v>
      </c>
      <c r="H982" s="155">
        <v>192.642</v>
      </c>
      <c r="I982" s="156"/>
      <c r="L982" s="151"/>
      <c r="M982" s="157"/>
      <c r="T982" s="158"/>
      <c r="AT982" s="153" t="s">
        <v>304</v>
      </c>
      <c r="AU982" s="153" t="s">
        <v>85</v>
      </c>
      <c r="AV982" s="12" t="s">
        <v>85</v>
      </c>
      <c r="AW982" s="12" t="s">
        <v>32</v>
      </c>
      <c r="AX982" s="12" t="s">
        <v>76</v>
      </c>
      <c r="AY982" s="153" t="s">
        <v>296</v>
      </c>
    </row>
    <row r="983" spans="2:51" s="12" customFormat="1">
      <c r="B983" s="151"/>
      <c r="D983" s="152" t="s">
        <v>304</v>
      </c>
      <c r="E983" s="153" t="s">
        <v>1</v>
      </c>
      <c r="F983" s="154" t="s">
        <v>993</v>
      </c>
      <c r="H983" s="155">
        <v>2.5</v>
      </c>
      <c r="I983" s="156"/>
      <c r="L983" s="151"/>
      <c r="M983" s="157"/>
      <c r="T983" s="158"/>
      <c r="AT983" s="153" t="s">
        <v>304</v>
      </c>
      <c r="AU983" s="153" t="s">
        <v>85</v>
      </c>
      <c r="AV983" s="12" t="s">
        <v>85</v>
      </c>
      <c r="AW983" s="12" t="s">
        <v>32</v>
      </c>
      <c r="AX983" s="12" t="s">
        <v>76</v>
      </c>
      <c r="AY983" s="153" t="s">
        <v>296</v>
      </c>
    </row>
    <row r="984" spans="2:51" s="13" customFormat="1">
      <c r="B984" s="159"/>
      <c r="D984" s="152" t="s">
        <v>304</v>
      </c>
      <c r="E984" s="160" t="s">
        <v>1</v>
      </c>
      <c r="F984" s="161" t="s">
        <v>306</v>
      </c>
      <c r="H984" s="162">
        <v>195.142</v>
      </c>
      <c r="I984" s="163"/>
      <c r="L984" s="159"/>
      <c r="M984" s="164"/>
      <c r="T984" s="165"/>
      <c r="AT984" s="160" t="s">
        <v>304</v>
      </c>
      <c r="AU984" s="160" t="s">
        <v>85</v>
      </c>
      <c r="AV984" s="13" t="s">
        <v>94</v>
      </c>
      <c r="AW984" s="13" t="s">
        <v>32</v>
      </c>
      <c r="AX984" s="13" t="s">
        <v>76</v>
      </c>
      <c r="AY984" s="160" t="s">
        <v>296</v>
      </c>
    </row>
    <row r="985" spans="2:51" s="15" customFormat="1">
      <c r="B985" s="183"/>
      <c r="D985" s="152" t="s">
        <v>304</v>
      </c>
      <c r="E985" s="184" t="s">
        <v>1</v>
      </c>
      <c r="F985" s="185" t="s">
        <v>639</v>
      </c>
      <c r="H985" s="184" t="s">
        <v>1</v>
      </c>
      <c r="I985" s="186"/>
      <c r="L985" s="183"/>
      <c r="M985" s="187"/>
      <c r="T985" s="188"/>
      <c r="AT985" s="184" t="s">
        <v>304</v>
      </c>
      <c r="AU985" s="184" t="s">
        <v>85</v>
      </c>
      <c r="AV985" s="15" t="s">
        <v>83</v>
      </c>
      <c r="AW985" s="15" t="s">
        <v>32</v>
      </c>
      <c r="AX985" s="15" t="s">
        <v>76</v>
      </c>
      <c r="AY985" s="184" t="s">
        <v>296</v>
      </c>
    </row>
    <row r="986" spans="2:51" s="12" customFormat="1" ht="33.75">
      <c r="B986" s="151"/>
      <c r="D986" s="152" t="s">
        <v>304</v>
      </c>
      <c r="E986" s="153" t="s">
        <v>1</v>
      </c>
      <c r="F986" s="154" t="s">
        <v>995</v>
      </c>
      <c r="H986" s="155">
        <v>10.058</v>
      </c>
      <c r="I986" s="156"/>
      <c r="L986" s="151"/>
      <c r="M986" s="157"/>
      <c r="T986" s="158"/>
      <c r="AT986" s="153" t="s">
        <v>304</v>
      </c>
      <c r="AU986" s="153" t="s">
        <v>85</v>
      </c>
      <c r="AV986" s="12" t="s">
        <v>85</v>
      </c>
      <c r="AW986" s="12" t="s">
        <v>32</v>
      </c>
      <c r="AX986" s="12" t="s">
        <v>76</v>
      </c>
      <c r="AY986" s="153" t="s">
        <v>296</v>
      </c>
    </row>
    <row r="987" spans="2:51" s="12" customFormat="1">
      <c r="B987" s="151"/>
      <c r="D987" s="152" t="s">
        <v>304</v>
      </c>
      <c r="E987" s="153" t="s">
        <v>1</v>
      </c>
      <c r="F987" s="154" t="s">
        <v>997</v>
      </c>
      <c r="H987" s="155">
        <v>8.8919999999999995</v>
      </c>
      <c r="I987" s="156"/>
      <c r="L987" s="151"/>
      <c r="M987" s="157"/>
      <c r="T987" s="158"/>
      <c r="AT987" s="153" t="s">
        <v>304</v>
      </c>
      <c r="AU987" s="153" t="s">
        <v>85</v>
      </c>
      <c r="AV987" s="12" t="s">
        <v>85</v>
      </c>
      <c r="AW987" s="12" t="s">
        <v>32</v>
      </c>
      <c r="AX987" s="12" t="s">
        <v>76</v>
      </c>
      <c r="AY987" s="153" t="s">
        <v>296</v>
      </c>
    </row>
    <row r="988" spans="2:51" s="13" customFormat="1">
      <c r="B988" s="159"/>
      <c r="D988" s="152" t="s">
        <v>304</v>
      </c>
      <c r="E988" s="160" t="s">
        <v>1</v>
      </c>
      <c r="F988" s="161" t="s">
        <v>306</v>
      </c>
      <c r="H988" s="162">
        <v>18.95</v>
      </c>
      <c r="I988" s="163"/>
      <c r="L988" s="159"/>
      <c r="M988" s="164"/>
      <c r="T988" s="165"/>
      <c r="AT988" s="160" t="s">
        <v>304</v>
      </c>
      <c r="AU988" s="160" t="s">
        <v>85</v>
      </c>
      <c r="AV988" s="13" t="s">
        <v>94</v>
      </c>
      <c r="AW988" s="13" t="s">
        <v>32</v>
      </c>
      <c r="AX988" s="13" t="s">
        <v>76</v>
      </c>
      <c r="AY988" s="160" t="s">
        <v>296</v>
      </c>
    </row>
    <row r="989" spans="2:51" s="15" customFormat="1">
      <c r="B989" s="183"/>
      <c r="D989" s="152" t="s">
        <v>304</v>
      </c>
      <c r="E989" s="184" t="s">
        <v>1</v>
      </c>
      <c r="F989" s="185" t="s">
        <v>656</v>
      </c>
      <c r="H989" s="184" t="s">
        <v>1</v>
      </c>
      <c r="I989" s="186"/>
      <c r="L989" s="183"/>
      <c r="M989" s="187"/>
      <c r="T989" s="188"/>
      <c r="AT989" s="184" t="s">
        <v>304</v>
      </c>
      <c r="AU989" s="184" t="s">
        <v>85</v>
      </c>
      <c r="AV989" s="15" t="s">
        <v>83</v>
      </c>
      <c r="AW989" s="15" t="s">
        <v>32</v>
      </c>
      <c r="AX989" s="15" t="s">
        <v>76</v>
      </c>
      <c r="AY989" s="184" t="s">
        <v>296</v>
      </c>
    </row>
    <row r="990" spans="2:51" s="15" customFormat="1">
      <c r="B990" s="183"/>
      <c r="D990" s="152" t="s">
        <v>304</v>
      </c>
      <c r="E990" s="184" t="s">
        <v>1</v>
      </c>
      <c r="F990" s="185" t="s">
        <v>630</v>
      </c>
      <c r="H990" s="184" t="s">
        <v>1</v>
      </c>
      <c r="I990" s="186"/>
      <c r="L990" s="183"/>
      <c r="M990" s="187"/>
      <c r="T990" s="188"/>
      <c r="AT990" s="184" t="s">
        <v>304</v>
      </c>
      <c r="AU990" s="184" t="s">
        <v>85</v>
      </c>
      <c r="AV990" s="15" t="s">
        <v>83</v>
      </c>
      <c r="AW990" s="15" t="s">
        <v>32</v>
      </c>
      <c r="AX990" s="15" t="s">
        <v>76</v>
      </c>
      <c r="AY990" s="184" t="s">
        <v>296</v>
      </c>
    </row>
    <row r="991" spans="2:51" s="12" customFormat="1" ht="22.5">
      <c r="B991" s="151"/>
      <c r="D991" s="152" t="s">
        <v>304</v>
      </c>
      <c r="E991" s="153" t="s">
        <v>1</v>
      </c>
      <c r="F991" s="154" t="s">
        <v>999</v>
      </c>
      <c r="H991" s="155">
        <v>193.649</v>
      </c>
      <c r="I991" s="156"/>
      <c r="L991" s="151"/>
      <c r="M991" s="157"/>
      <c r="T991" s="158"/>
      <c r="AT991" s="153" t="s">
        <v>304</v>
      </c>
      <c r="AU991" s="153" t="s">
        <v>85</v>
      </c>
      <c r="AV991" s="12" t="s">
        <v>85</v>
      </c>
      <c r="AW991" s="12" t="s">
        <v>32</v>
      </c>
      <c r="AX991" s="12" t="s">
        <v>76</v>
      </c>
      <c r="AY991" s="153" t="s">
        <v>296</v>
      </c>
    </row>
    <row r="992" spans="2:51" s="12" customFormat="1">
      <c r="B992" s="151"/>
      <c r="D992" s="152" t="s">
        <v>304</v>
      </c>
      <c r="E992" s="153" t="s">
        <v>1</v>
      </c>
      <c r="F992" s="154" t="s">
        <v>1001</v>
      </c>
      <c r="H992" s="155">
        <v>8.5500000000000007</v>
      </c>
      <c r="I992" s="156"/>
      <c r="L992" s="151"/>
      <c r="M992" s="157"/>
      <c r="T992" s="158"/>
      <c r="AT992" s="153" t="s">
        <v>304</v>
      </c>
      <c r="AU992" s="153" t="s">
        <v>85</v>
      </c>
      <c r="AV992" s="12" t="s">
        <v>85</v>
      </c>
      <c r="AW992" s="12" t="s">
        <v>32</v>
      </c>
      <c r="AX992" s="12" t="s">
        <v>76</v>
      </c>
      <c r="AY992" s="153" t="s">
        <v>296</v>
      </c>
    </row>
    <row r="993" spans="2:65" s="13" customFormat="1">
      <c r="B993" s="159"/>
      <c r="D993" s="152" t="s">
        <v>304</v>
      </c>
      <c r="E993" s="160" t="s">
        <v>1</v>
      </c>
      <c r="F993" s="161" t="s">
        <v>306</v>
      </c>
      <c r="H993" s="162">
        <v>202.19900000000001</v>
      </c>
      <c r="I993" s="163"/>
      <c r="L993" s="159"/>
      <c r="M993" s="164"/>
      <c r="T993" s="165"/>
      <c r="AT993" s="160" t="s">
        <v>304</v>
      </c>
      <c r="AU993" s="160" t="s">
        <v>85</v>
      </c>
      <c r="AV993" s="13" t="s">
        <v>94</v>
      </c>
      <c r="AW993" s="13" t="s">
        <v>32</v>
      </c>
      <c r="AX993" s="13" t="s">
        <v>76</v>
      </c>
      <c r="AY993" s="160" t="s">
        <v>296</v>
      </c>
    </row>
    <row r="994" spans="2:65" s="15" customFormat="1">
      <c r="B994" s="183"/>
      <c r="D994" s="152" t="s">
        <v>304</v>
      </c>
      <c r="E994" s="184" t="s">
        <v>1</v>
      </c>
      <c r="F994" s="185" t="s">
        <v>972</v>
      </c>
      <c r="H994" s="184" t="s">
        <v>1</v>
      </c>
      <c r="I994" s="186"/>
      <c r="L994" s="183"/>
      <c r="M994" s="187"/>
      <c r="T994" s="188"/>
      <c r="AT994" s="184" t="s">
        <v>304</v>
      </c>
      <c r="AU994" s="184" t="s">
        <v>85</v>
      </c>
      <c r="AV994" s="15" t="s">
        <v>83</v>
      </c>
      <c r="AW994" s="15" t="s">
        <v>32</v>
      </c>
      <c r="AX994" s="15" t="s">
        <v>76</v>
      </c>
      <c r="AY994" s="184" t="s">
        <v>296</v>
      </c>
    </row>
    <row r="995" spans="2:65" s="15" customFormat="1">
      <c r="B995" s="183"/>
      <c r="D995" s="152" t="s">
        <v>304</v>
      </c>
      <c r="E995" s="184" t="s">
        <v>1</v>
      </c>
      <c r="F995" s="185" t="s">
        <v>630</v>
      </c>
      <c r="H995" s="184" t="s">
        <v>1</v>
      </c>
      <c r="I995" s="186"/>
      <c r="L995" s="183"/>
      <c r="M995" s="187"/>
      <c r="T995" s="188"/>
      <c r="AT995" s="184" t="s">
        <v>304</v>
      </c>
      <c r="AU995" s="184" t="s">
        <v>85</v>
      </c>
      <c r="AV995" s="15" t="s">
        <v>83</v>
      </c>
      <c r="AW995" s="15" t="s">
        <v>32</v>
      </c>
      <c r="AX995" s="15" t="s">
        <v>76</v>
      </c>
      <c r="AY995" s="184" t="s">
        <v>296</v>
      </c>
    </row>
    <row r="996" spans="2:65" s="12" customFormat="1">
      <c r="B996" s="151"/>
      <c r="D996" s="152" t="s">
        <v>304</v>
      </c>
      <c r="E996" s="153" t="s">
        <v>1</v>
      </c>
      <c r="F996" s="154" t="s">
        <v>1002</v>
      </c>
      <c r="H996" s="155">
        <v>5.95</v>
      </c>
      <c r="I996" s="156"/>
      <c r="L996" s="151"/>
      <c r="M996" s="157"/>
      <c r="T996" s="158"/>
      <c r="AT996" s="153" t="s">
        <v>304</v>
      </c>
      <c r="AU996" s="153" t="s">
        <v>85</v>
      </c>
      <c r="AV996" s="12" t="s">
        <v>85</v>
      </c>
      <c r="AW996" s="12" t="s">
        <v>32</v>
      </c>
      <c r="AX996" s="12" t="s">
        <v>76</v>
      </c>
      <c r="AY996" s="153" t="s">
        <v>296</v>
      </c>
    </row>
    <row r="997" spans="2:65" s="13" customFormat="1">
      <c r="B997" s="159"/>
      <c r="D997" s="152" t="s">
        <v>304</v>
      </c>
      <c r="E997" s="160" t="s">
        <v>1</v>
      </c>
      <c r="F997" s="161" t="s">
        <v>306</v>
      </c>
      <c r="H997" s="162">
        <v>5.95</v>
      </c>
      <c r="I997" s="163"/>
      <c r="L997" s="159"/>
      <c r="M997" s="164"/>
      <c r="T997" s="165"/>
      <c r="AT997" s="160" t="s">
        <v>304</v>
      </c>
      <c r="AU997" s="160" t="s">
        <v>85</v>
      </c>
      <c r="AV997" s="13" t="s">
        <v>94</v>
      </c>
      <c r="AW997" s="13" t="s">
        <v>32</v>
      </c>
      <c r="AX997" s="13" t="s">
        <v>76</v>
      </c>
      <c r="AY997" s="160" t="s">
        <v>296</v>
      </c>
    </row>
    <row r="998" spans="2:65" s="14" customFormat="1">
      <c r="B998" s="166"/>
      <c r="D998" s="152" t="s">
        <v>304</v>
      </c>
      <c r="E998" s="167" t="s">
        <v>211</v>
      </c>
      <c r="F998" s="168" t="s">
        <v>308</v>
      </c>
      <c r="H998" s="169">
        <v>965.99300000000005</v>
      </c>
      <c r="I998" s="170"/>
      <c r="L998" s="166"/>
      <c r="M998" s="171"/>
      <c r="T998" s="172"/>
      <c r="AT998" s="167" t="s">
        <v>304</v>
      </c>
      <c r="AU998" s="167" t="s">
        <v>85</v>
      </c>
      <c r="AV998" s="14" t="s">
        <v>107</v>
      </c>
      <c r="AW998" s="14" t="s">
        <v>32</v>
      </c>
      <c r="AX998" s="14" t="s">
        <v>83</v>
      </c>
      <c r="AY998" s="167" t="s">
        <v>296</v>
      </c>
    </row>
    <row r="999" spans="2:65" s="1" customFormat="1" ht="24.2" customHeight="1">
      <c r="B999" s="32"/>
      <c r="C999" s="138" t="s">
        <v>1012</v>
      </c>
      <c r="D999" s="138" t="s">
        <v>298</v>
      </c>
      <c r="E999" s="139" t="s">
        <v>1013</v>
      </c>
      <c r="F999" s="140" t="s">
        <v>1014</v>
      </c>
      <c r="G999" s="141" t="s">
        <v>301</v>
      </c>
      <c r="H999" s="142">
        <v>965.99300000000005</v>
      </c>
      <c r="I999" s="143"/>
      <c r="J999" s="144">
        <f>ROUND(I999*H999,2)</f>
        <v>0</v>
      </c>
      <c r="K999" s="140" t="s">
        <v>302</v>
      </c>
      <c r="L999" s="32"/>
      <c r="M999" s="145" t="s">
        <v>1</v>
      </c>
      <c r="N999" s="146" t="s">
        <v>41</v>
      </c>
      <c r="P999" s="147">
        <f>O999*H999</f>
        <v>0</v>
      </c>
      <c r="Q999" s="147">
        <v>0</v>
      </c>
      <c r="R999" s="147">
        <f>Q999*H999</f>
        <v>0</v>
      </c>
      <c r="S999" s="147">
        <v>0</v>
      </c>
      <c r="T999" s="148">
        <f>S999*H999</f>
        <v>0</v>
      </c>
      <c r="AR999" s="149" t="s">
        <v>107</v>
      </c>
      <c r="AT999" s="149" t="s">
        <v>298</v>
      </c>
      <c r="AU999" s="149" t="s">
        <v>85</v>
      </c>
      <c r="AY999" s="17" t="s">
        <v>296</v>
      </c>
      <c r="BE999" s="150">
        <f>IF(N999="základní",J999,0)</f>
        <v>0</v>
      </c>
      <c r="BF999" s="150">
        <f>IF(N999="snížená",J999,0)</f>
        <v>0</v>
      </c>
      <c r="BG999" s="150">
        <f>IF(N999="zákl. přenesená",J999,0)</f>
        <v>0</v>
      </c>
      <c r="BH999" s="150">
        <f>IF(N999="sníž. přenesená",J999,0)</f>
        <v>0</v>
      </c>
      <c r="BI999" s="150">
        <f>IF(N999="nulová",J999,0)</f>
        <v>0</v>
      </c>
      <c r="BJ999" s="17" t="s">
        <v>83</v>
      </c>
      <c r="BK999" s="150">
        <f>ROUND(I999*H999,2)</f>
        <v>0</v>
      </c>
      <c r="BL999" s="17" t="s">
        <v>107</v>
      </c>
      <c r="BM999" s="149" t="s">
        <v>1015</v>
      </c>
    </row>
    <row r="1000" spans="2:65" s="12" customFormat="1">
      <c r="B1000" s="151"/>
      <c r="D1000" s="152" t="s">
        <v>304</v>
      </c>
      <c r="E1000" s="153" t="s">
        <v>1</v>
      </c>
      <c r="F1000" s="154" t="s">
        <v>211</v>
      </c>
      <c r="H1000" s="155">
        <v>965.99300000000005</v>
      </c>
      <c r="I1000" s="156"/>
      <c r="L1000" s="151"/>
      <c r="M1000" s="157"/>
      <c r="T1000" s="158"/>
      <c r="AT1000" s="153" t="s">
        <v>304</v>
      </c>
      <c r="AU1000" s="153" t="s">
        <v>85</v>
      </c>
      <c r="AV1000" s="12" t="s">
        <v>85</v>
      </c>
      <c r="AW1000" s="12" t="s">
        <v>32</v>
      </c>
      <c r="AX1000" s="12" t="s">
        <v>76</v>
      </c>
      <c r="AY1000" s="153" t="s">
        <v>296</v>
      </c>
    </row>
    <row r="1001" spans="2:65" s="13" customFormat="1">
      <c r="B1001" s="159"/>
      <c r="D1001" s="152" t="s">
        <v>304</v>
      </c>
      <c r="E1001" s="160" t="s">
        <v>1</v>
      </c>
      <c r="F1001" s="161" t="s">
        <v>306</v>
      </c>
      <c r="H1001" s="162">
        <v>965.99300000000005</v>
      </c>
      <c r="I1001" s="163"/>
      <c r="L1001" s="159"/>
      <c r="M1001" s="164"/>
      <c r="T1001" s="165"/>
      <c r="AT1001" s="160" t="s">
        <v>304</v>
      </c>
      <c r="AU1001" s="160" t="s">
        <v>85</v>
      </c>
      <c r="AV1001" s="13" t="s">
        <v>94</v>
      </c>
      <c r="AW1001" s="13" t="s">
        <v>32</v>
      </c>
      <c r="AX1001" s="13" t="s">
        <v>76</v>
      </c>
      <c r="AY1001" s="160" t="s">
        <v>296</v>
      </c>
    </row>
    <row r="1002" spans="2:65" s="14" customFormat="1">
      <c r="B1002" s="166"/>
      <c r="D1002" s="152" t="s">
        <v>304</v>
      </c>
      <c r="E1002" s="167" t="s">
        <v>1</v>
      </c>
      <c r="F1002" s="168" t="s">
        <v>308</v>
      </c>
      <c r="H1002" s="169">
        <v>965.99300000000005</v>
      </c>
      <c r="I1002" s="170"/>
      <c r="L1002" s="166"/>
      <c r="M1002" s="171"/>
      <c r="T1002" s="172"/>
      <c r="AT1002" s="167" t="s">
        <v>304</v>
      </c>
      <c r="AU1002" s="167" t="s">
        <v>85</v>
      </c>
      <c r="AV1002" s="14" t="s">
        <v>107</v>
      </c>
      <c r="AW1002" s="14" t="s">
        <v>32</v>
      </c>
      <c r="AX1002" s="14" t="s">
        <v>83</v>
      </c>
      <c r="AY1002" s="167" t="s">
        <v>296</v>
      </c>
    </row>
    <row r="1003" spans="2:65" s="1" customFormat="1" ht="16.5" customHeight="1">
      <c r="B1003" s="32"/>
      <c r="C1003" s="138" t="s">
        <v>1016</v>
      </c>
      <c r="D1003" s="138" t="s">
        <v>298</v>
      </c>
      <c r="E1003" s="139" t="s">
        <v>1017</v>
      </c>
      <c r="F1003" s="140" t="s">
        <v>1018</v>
      </c>
      <c r="G1003" s="141" t="s">
        <v>346</v>
      </c>
      <c r="H1003" s="142">
        <v>42.84</v>
      </c>
      <c r="I1003" s="143"/>
      <c r="J1003" s="144">
        <f>ROUND(I1003*H1003,2)</f>
        <v>0</v>
      </c>
      <c r="K1003" s="140" t="s">
        <v>302</v>
      </c>
      <c r="L1003" s="32"/>
      <c r="M1003" s="145" t="s">
        <v>1</v>
      </c>
      <c r="N1003" s="146" t="s">
        <v>41</v>
      </c>
      <c r="P1003" s="147">
        <f>O1003*H1003</f>
        <v>0</v>
      </c>
      <c r="Q1003" s="147">
        <v>1.05555</v>
      </c>
      <c r="R1003" s="147">
        <f>Q1003*H1003</f>
        <v>45.219762000000003</v>
      </c>
      <c r="S1003" s="147">
        <v>0</v>
      </c>
      <c r="T1003" s="148">
        <f>S1003*H1003</f>
        <v>0</v>
      </c>
      <c r="AR1003" s="149" t="s">
        <v>107</v>
      </c>
      <c r="AT1003" s="149" t="s">
        <v>298</v>
      </c>
      <c r="AU1003" s="149" t="s">
        <v>85</v>
      </c>
      <c r="AY1003" s="17" t="s">
        <v>296</v>
      </c>
      <c r="BE1003" s="150">
        <f>IF(N1003="základní",J1003,0)</f>
        <v>0</v>
      </c>
      <c r="BF1003" s="150">
        <f>IF(N1003="snížená",J1003,0)</f>
        <v>0</v>
      </c>
      <c r="BG1003" s="150">
        <f>IF(N1003="zákl. přenesená",J1003,0)</f>
        <v>0</v>
      </c>
      <c r="BH1003" s="150">
        <f>IF(N1003="sníž. přenesená",J1003,0)</f>
        <v>0</v>
      </c>
      <c r="BI1003" s="150">
        <f>IF(N1003="nulová",J1003,0)</f>
        <v>0</v>
      </c>
      <c r="BJ1003" s="17" t="s">
        <v>83</v>
      </c>
      <c r="BK1003" s="150">
        <f>ROUND(I1003*H1003,2)</f>
        <v>0</v>
      </c>
      <c r="BL1003" s="17" t="s">
        <v>107</v>
      </c>
      <c r="BM1003" s="149" t="s">
        <v>1019</v>
      </c>
    </row>
    <row r="1004" spans="2:65" s="15" customFormat="1">
      <c r="B1004" s="183"/>
      <c r="D1004" s="152" t="s">
        <v>304</v>
      </c>
      <c r="E1004" s="184" t="s">
        <v>1</v>
      </c>
      <c r="F1004" s="185" t="s">
        <v>801</v>
      </c>
      <c r="H1004" s="184" t="s">
        <v>1</v>
      </c>
      <c r="I1004" s="186"/>
      <c r="L1004" s="183"/>
      <c r="M1004" s="187"/>
      <c r="T1004" s="188"/>
      <c r="AT1004" s="184" t="s">
        <v>304</v>
      </c>
      <c r="AU1004" s="184" t="s">
        <v>85</v>
      </c>
      <c r="AV1004" s="15" t="s">
        <v>83</v>
      </c>
      <c r="AW1004" s="15" t="s">
        <v>32</v>
      </c>
      <c r="AX1004" s="15" t="s">
        <v>76</v>
      </c>
      <c r="AY1004" s="184" t="s">
        <v>296</v>
      </c>
    </row>
    <row r="1005" spans="2:65" s="12" customFormat="1">
      <c r="B1005" s="151"/>
      <c r="D1005" s="152" t="s">
        <v>304</v>
      </c>
      <c r="E1005" s="153" t="s">
        <v>1</v>
      </c>
      <c r="F1005" s="154" t="s">
        <v>1020</v>
      </c>
      <c r="H1005" s="155">
        <v>8.0340000000000007</v>
      </c>
      <c r="I1005" s="156"/>
      <c r="L1005" s="151"/>
      <c r="M1005" s="157"/>
      <c r="T1005" s="158"/>
      <c r="AT1005" s="153" t="s">
        <v>304</v>
      </c>
      <c r="AU1005" s="153" t="s">
        <v>85</v>
      </c>
      <c r="AV1005" s="12" t="s">
        <v>85</v>
      </c>
      <c r="AW1005" s="12" t="s">
        <v>32</v>
      </c>
      <c r="AX1005" s="12" t="s">
        <v>76</v>
      </c>
      <c r="AY1005" s="153" t="s">
        <v>296</v>
      </c>
    </row>
    <row r="1006" spans="2:65" s="12" customFormat="1">
      <c r="B1006" s="151"/>
      <c r="D1006" s="152" t="s">
        <v>304</v>
      </c>
      <c r="E1006" s="153" t="s">
        <v>1</v>
      </c>
      <c r="F1006" s="154" t="s">
        <v>1021</v>
      </c>
      <c r="H1006" s="155">
        <v>7.8470000000000004</v>
      </c>
      <c r="I1006" s="156"/>
      <c r="L1006" s="151"/>
      <c r="M1006" s="157"/>
      <c r="T1006" s="158"/>
      <c r="AT1006" s="153" t="s">
        <v>304</v>
      </c>
      <c r="AU1006" s="153" t="s">
        <v>85</v>
      </c>
      <c r="AV1006" s="12" t="s">
        <v>85</v>
      </c>
      <c r="AW1006" s="12" t="s">
        <v>32</v>
      </c>
      <c r="AX1006" s="12" t="s">
        <v>76</v>
      </c>
      <c r="AY1006" s="153" t="s">
        <v>296</v>
      </c>
    </row>
    <row r="1007" spans="2:65" s="12" customFormat="1">
      <c r="B1007" s="151"/>
      <c r="D1007" s="152" t="s">
        <v>304</v>
      </c>
      <c r="E1007" s="153" t="s">
        <v>1</v>
      </c>
      <c r="F1007" s="154" t="s">
        <v>1022</v>
      </c>
      <c r="H1007" s="155">
        <v>7.2560000000000002</v>
      </c>
      <c r="I1007" s="156"/>
      <c r="L1007" s="151"/>
      <c r="M1007" s="157"/>
      <c r="T1007" s="158"/>
      <c r="AT1007" s="153" t="s">
        <v>304</v>
      </c>
      <c r="AU1007" s="153" t="s">
        <v>85</v>
      </c>
      <c r="AV1007" s="12" t="s">
        <v>85</v>
      </c>
      <c r="AW1007" s="12" t="s">
        <v>32</v>
      </c>
      <c r="AX1007" s="12" t="s">
        <v>76</v>
      </c>
      <c r="AY1007" s="153" t="s">
        <v>296</v>
      </c>
    </row>
    <row r="1008" spans="2:65" s="12" customFormat="1">
      <c r="B1008" s="151"/>
      <c r="D1008" s="152" t="s">
        <v>304</v>
      </c>
      <c r="E1008" s="153" t="s">
        <v>1</v>
      </c>
      <c r="F1008" s="154" t="s">
        <v>1023</v>
      </c>
      <c r="H1008" s="155">
        <v>9.2929999999999993</v>
      </c>
      <c r="I1008" s="156"/>
      <c r="L1008" s="151"/>
      <c r="M1008" s="157"/>
      <c r="T1008" s="158"/>
      <c r="AT1008" s="153" t="s">
        <v>304</v>
      </c>
      <c r="AU1008" s="153" t="s">
        <v>85</v>
      </c>
      <c r="AV1008" s="12" t="s">
        <v>85</v>
      </c>
      <c r="AW1008" s="12" t="s">
        <v>32</v>
      </c>
      <c r="AX1008" s="12" t="s">
        <v>76</v>
      </c>
      <c r="AY1008" s="153" t="s">
        <v>296</v>
      </c>
    </row>
    <row r="1009" spans="2:65" s="12" customFormat="1">
      <c r="B1009" s="151"/>
      <c r="D1009" s="152" t="s">
        <v>304</v>
      </c>
      <c r="E1009" s="153" t="s">
        <v>1</v>
      </c>
      <c r="F1009" s="154" t="s">
        <v>1024</v>
      </c>
      <c r="H1009" s="155">
        <v>0.17899999999999999</v>
      </c>
      <c r="I1009" s="156"/>
      <c r="L1009" s="151"/>
      <c r="M1009" s="157"/>
      <c r="T1009" s="158"/>
      <c r="AT1009" s="153" t="s">
        <v>304</v>
      </c>
      <c r="AU1009" s="153" t="s">
        <v>85</v>
      </c>
      <c r="AV1009" s="12" t="s">
        <v>85</v>
      </c>
      <c r="AW1009" s="12" t="s">
        <v>32</v>
      </c>
      <c r="AX1009" s="12" t="s">
        <v>76</v>
      </c>
      <c r="AY1009" s="153" t="s">
        <v>296</v>
      </c>
    </row>
    <row r="1010" spans="2:65" s="12" customFormat="1">
      <c r="B1010" s="151"/>
      <c r="D1010" s="152" t="s">
        <v>304</v>
      </c>
      <c r="E1010" s="153" t="s">
        <v>1</v>
      </c>
      <c r="F1010" s="154" t="s">
        <v>1025</v>
      </c>
      <c r="H1010" s="155">
        <v>0.502</v>
      </c>
      <c r="I1010" s="156"/>
      <c r="L1010" s="151"/>
      <c r="M1010" s="157"/>
      <c r="T1010" s="158"/>
      <c r="AT1010" s="153" t="s">
        <v>304</v>
      </c>
      <c r="AU1010" s="153" t="s">
        <v>85</v>
      </c>
      <c r="AV1010" s="12" t="s">
        <v>85</v>
      </c>
      <c r="AW1010" s="12" t="s">
        <v>32</v>
      </c>
      <c r="AX1010" s="12" t="s">
        <v>76</v>
      </c>
      <c r="AY1010" s="153" t="s">
        <v>296</v>
      </c>
    </row>
    <row r="1011" spans="2:65" s="13" customFormat="1">
      <c r="B1011" s="159"/>
      <c r="D1011" s="152" t="s">
        <v>304</v>
      </c>
      <c r="E1011" s="160" t="s">
        <v>1</v>
      </c>
      <c r="F1011" s="161" t="s">
        <v>306</v>
      </c>
      <c r="H1011" s="162">
        <v>33.110999999999997</v>
      </c>
      <c r="I1011" s="163"/>
      <c r="L1011" s="159"/>
      <c r="M1011" s="164"/>
      <c r="T1011" s="165"/>
      <c r="AT1011" s="160" t="s">
        <v>304</v>
      </c>
      <c r="AU1011" s="160" t="s">
        <v>85</v>
      </c>
      <c r="AV1011" s="13" t="s">
        <v>94</v>
      </c>
      <c r="AW1011" s="13" t="s">
        <v>32</v>
      </c>
      <c r="AX1011" s="13" t="s">
        <v>76</v>
      </c>
      <c r="AY1011" s="160" t="s">
        <v>296</v>
      </c>
    </row>
    <row r="1012" spans="2:65" s="15" customFormat="1">
      <c r="B1012" s="183"/>
      <c r="D1012" s="152" t="s">
        <v>304</v>
      </c>
      <c r="E1012" s="184" t="s">
        <v>1</v>
      </c>
      <c r="F1012" s="185" t="s">
        <v>1026</v>
      </c>
      <c r="H1012" s="184" t="s">
        <v>1</v>
      </c>
      <c r="I1012" s="186"/>
      <c r="L1012" s="183"/>
      <c r="M1012" s="187"/>
      <c r="T1012" s="188"/>
      <c r="AT1012" s="184" t="s">
        <v>304</v>
      </c>
      <c r="AU1012" s="184" t="s">
        <v>85</v>
      </c>
      <c r="AV1012" s="15" t="s">
        <v>83</v>
      </c>
      <c r="AW1012" s="15" t="s">
        <v>32</v>
      </c>
      <c r="AX1012" s="15" t="s">
        <v>76</v>
      </c>
      <c r="AY1012" s="184" t="s">
        <v>296</v>
      </c>
    </row>
    <row r="1013" spans="2:65" s="12" customFormat="1">
      <c r="B1013" s="151"/>
      <c r="D1013" s="152" t="s">
        <v>304</v>
      </c>
      <c r="E1013" s="153" t="s">
        <v>1</v>
      </c>
      <c r="F1013" s="154" t="s">
        <v>1027</v>
      </c>
      <c r="H1013" s="155">
        <v>8.3019999999999996</v>
      </c>
      <c r="I1013" s="156"/>
      <c r="L1013" s="151"/>
      <c r="M1013" s="157"/>
      <c r="T1013" s="158"/>
      <c r="AT1013" s="153" t="s">
        <v>304</v>
      </c>
      <c r="AU1013" s="153" t="s">
        <v>85</v>
      </c>
      <c r="AV1013" s="12" t="s">
        <v>85</v>
      </c>
      <c r="AW1013" s="12" t="s">
        <v>32</v>
      </c>
      <c r="AX1013" s="12" t="s">
        <v>76</v>
      </c>
      <c r="AY1013" s="153" t="s">
        <v>296</v>
      </c>
    </row>
    <row r="1014" spans="2:65" s="12" customFormat="1">
      <c r="B1014" s="151"/>
      <c r="D1014" s="152" t="s">
        <v>304</v>
      </c>
      <c r="E1014" s="153" t="s">
        <v>1</v>
      </c>
      <c r="F1014" s="154" t="s">
        <v>1028</v>
      </c>
      <c r="H1014" s="155">
        <v>1.427</v>
      </c>
      <c r="I1014" s="156"/>
      <c r="L1014" s="151"/>
      <c r="M1014" s="157"/>
      <c r="T1014" s="158"/>
      <c r="AT1014" s="153" t="s">
        <v>304</v>
      </c>
      <c r="AU1014" s="153" t="s">
        <v>85</v>
      </c>
      <c r="AV1014" s="12" t="s">
        <v>85</v>
      </c>
      <c r="AW1014" s="12" t="s">
        <v>32</v>
      </c>
      <c r="AX1014" s="12" t="s">
        <v>76</v>
      </c>
      <c r="AY1014" s="153" t="s">
        <v>296</v>
      </c>
    </row>
    <row r="1015" spans="2:65" s="13" customFormat="1">
      <c r="B1015" s="159"/>
      <c r="D1015" s="152" t="s">
        <v>304</v>
      </c>
      <c r="E1015" s="160" t="s">
        <v>1</v>
      </c>
      <c r="F1015" s="161" t="s">
        <v>306</v>
      </c>
      <c r="H1015" s="162">
        <v>9.7289999999999992</v>
      </c>
      <c r="I1015" s="163"/>
      <c r="L1015" s="159"/>
      <c r="M1015" s="164"/>
      <c r="T1015" s="165"/>
      <c r="AT1015" s="160" t="s">
        <v>304</v>
      </c>
      <c r="AU1015" s="160" t="s">
        <v>85</v>
      </c>
      <c r="AV1015" s="13" t="s">
        <v>94</v>
      </c>
      <c r="AW1015" s="13" t="s">
        <v>32</v>
      </c>
      <c r="AX1015" s="13" t="s">
        <v>76</v>
      </c>
      <c r="AY1015" s="160" t="s">
        <v>296</v>
      </c>
    </row>
    <row r="1016" spans="2:65" s="14" customFormat="1">
      <c r="B1016" s="166"/>
      <c r="D1016" s="152" t="s">
        <v>304</v>
      </c>
      <c r="E1016" s="167" t="s">
        <v>1</v>
      </c>
      <c r="F1016" s="168" t="s">
        <v>308</v>
      </c>
      <c r="H1016" s="169">
        <v>42.84</v>
      </c>
      <c r="I1016" s="170"/>
      <c r="L1016" s="166"/>
      <c r="M1016" s="171"/>
      <c r="T1016" s="172"/>
      <c r="AT1016" s="167" t="s">
        <v>304</v>
      </c>
      <c r="AU1016" s="167" t="s">
        <v>85</v>
      </c>
      <c r="AV1016" s="14" t="s">
        <v>107</v>
      </c>
      <c r="AW1016" s="14" t="s">
        <v>32</v>
      </c>
      <c r="AX1016" s="14" t="s">
        <v>83</v>
      </c>
      <c r="AY1016" s="167" t="s">
        <v>296</v>
      </c>
    </row>
    <row r="1017" spans="2:65" s="1" customFormat="1" ht="16.5" customHeight="1">
      <c r="B1017" s="32"/>
      <c r="C1017" s="138" t="s">
        <v>1029</v>
      </c>
      <c r="D1017" s="138" t="s">
        <v>298</v>
      </c>
      <c r="E1017" s="139" t="s">
        <v>1030</v>
      </c>
      <c r="F1017" s="140" t="s">
        <v>1031</v>
      </c>
      <c r="G1017" s="141" t="s">
        <v>311</v>
      </c>
      <c r="H1017" s="142">
        <v>0.71599999999999997</v>
      </c>
      <c r="I1017" s="143"/>
      <c r="J1017" s="144">
        <f>ROUND(I1017*H1017,2)</f>
        <v>0</v>
      </c>
      <c r="K1017" s="140" t="s">
        <v>302</v>
      </c>
      <c r="L1017" s="32"/>
      <c r="M1017" s="145" t="s">
        <v>1</v>
      </c>
      <c r="N1017" s="146" t="s">
        <v>41</v>
      </c>
      <c r="P1017" s="147">
        <f>O1017*H1017</f>
        <v>0</v>
      </c>
      <c r="Q1017" s="147">
        <v>2.5019399999999998</v>
      </c>
      <c r="R1017" s="147">
        <f>Q1017*H1017</f>
        <v>1.7913890399999999</v>
      </c>
      <c r="S1017" s="147">
        <v>0</v>
      </c>
      <c r="T1017" s="148">
        <f>S1017*H1017</f>
        <v>0</v>
      </c>
      <c r="AR1017" s="149" t="s">
        <v>107</v>
      </c>
      <c r="AT1017" s="149" t="s">
        <v>298</v>
      </c>
      <c r="AU1017" s="149" t="s">
        <v>85</v>
      </c>
      <c r="AY1017" s="17" t="s">
        <v>296</v>
      </c>
      <c r="BE1017" s="150">
        <f>IF(N1017="základní",J1017,0)</f>
        <v>0</v>
      </c>
      <c r="BF1017" s="150">
        <f>IF(N1017="snížená",J1017,0)</f>
        <v>0</v>
      </c>
      <c r="BG1017" s="150">
        <f>IF(N1017="zákl. přenesená",J1017,0)</f>
        <v>0</v>
      </c>
      <c r="BH1017" s="150">
        <f>IF(N1017="sníž. přenesená",J1017,0)</f>
        <v>0</v>
      </c>
      <c r="BI1017" s="150">
        <f>IF(N1017="nulová",J1017,0)</f>
        <v>0</v>
      </c>
      <c r="BJ1017" s="17" t="s">
        <v>83</v>
      </c>
      <c r="BK1017" s="150">
        <f>ROUND(I1017*H1017,2)</f>
        <v>0</v>
      </c>
      <c r="BL1017" s="17" t="s">
        <v>107</v>
      </c>
      <c r="BM1017" s="149" t="s">
        <v>1032</v>
      </c>
    </row>
    <row r="1018" spans="2:65" s="15" customFormat="1">
      <c r="B1018" s="183"/>
      <c r="D1018" s="152" t="s">
        <v>304</v>
      </c>
      <c r="E1018" s="184" t="s">
        <v>1</v>
      </c>
      <c r="F1018" s="185" t="s">
        <v>630</v>
      </c>
      <c r="H1018" s="184" t="s">
        <v>1</v>
      </c>
      <c r="I1018" s="186"/>
      <c r="L1018" s="183"/>
      <c r="M1018" s="187"/>
      <c r="T1018" s="188"/>
      <c r="AT1018" s="184" t="s">
        <v>304</v>
      </c>
      <c r="AU1018" s="184" t="s">
        <v>85</v>
      </c>
      <c r="AV1018" s="15" t="s">
        <v>83</v>
      </c>
      <c r="AW1018" s="15" t="s">
        <v>32</v>
      </c>
      <c r="AX1018" s="15" t="s">
        <v>76</v>
      </c>
      <c r="AY1018" s="184" t="s">
        <v>296</v>
      </c>
    </row>
    <row r="1019" spans="2:65" s="12" customFormat="1">
      <c r="B1019" s="151"/>
      <c r="D1019" s="152" t="s">
        <v>304</v>
      </c>
      <c r="E1019" s="153" t="s">
        <v>1</v>
      </c>
      <c r="F1019" s="154" t="s">
        <v>1033</v>
      </c>
      <c r="H1019" s="155">
        <v>0.216</v>
      </c>
      <c r="I1019" s="156"/>
      <c r="L1019" s="151"/>
      <c r="M1019" s="157"/>
      <c r="T1019" s="158"/>
      <c r="AT1019" s="153" t="s">
        <v>304</v>
      </c>
      <c r="AU1019" s="153" t="s">
        <v>85</v>
      </c>
      <c r="AV1019" s="12" t="s">
        <v>85</v>
      </c>
      <c r="AW1019" s="12" t="s">
        <v>32</v>
      </c>
      <c r="AX1019" s="12" t="s">
        <v>76</v>
      </c>
      <c r="AY1019" s="153" t="s">
        <v>296</v>
      </c>
    </row>
    <row r="1020" spans="2:65" s="13" customFormat="1">
      <c r="B1020" s="159"/>
      <c r="D1020" s="152" t="s">
        <v>304</v>
      </c>
      <c r="E1020" s="160" t="s">
        <v>1</v>
      </c>
      <c r="F1020" s="161" t="s">
        <v>306</v>
      </c>
      <c r="H1020" s="162">
        <v>0.216</v>
      </c>
      <c r="I1020" s="163"/>
      <c r="L1020" s="159"/>
      <c r="M1020" s="164"/>
      <c r="T1020" s="165"/>
      <c r="AT1020" s="160" t="s">
        <v>304</v>
      </c>
      <c r="AU1020" s="160" t="s">
        <v>85</v>
      </c>
      <c r="AV1020" s="13" t="s">
        <v>94</v>
      </c>
      <c r="AW1020" s="13" t="s">
        <v>32</v>
      </c>
      <c r="AX1020" s="13" t="s">
        <v>76</v>
      </c>
      <c r="AY1020" s="160" t="s">
        <v>296</v>
      </c>
    </row>
    <row r="1021" spans="2:65" s="15" customFormat="1">
      <c r="B1021" s="183"/>
      <c r="D1021" s="152" t="s">
        <v>304</v>
      </c>
      <c r="E1021" s="184" t="s">
        <v>1</v>
      </c>
      <c r="F1021" s="185" t="s">
        <v>639</v>
      </c>
      <c r="H1021" s="184" t="s">
        <v>1</v>
      </c>
      <c r="I1021" s="186"/>
      <c r="L1021" s="183"/>
      <c r="M1021" s="187"/>
      <c r="T1021" s="188"/>
      <c r="AT1021" s="184" t="s">
        <v>304</v>
      </c>
      <c r="AU1021" s="184" t="s">
        <v>85</v>
      </c>
      <c r="AV1021" s="15" t="s">
        <v>83</v>
      </c>
      <c r="AW1021" s="15" t="s">
        <v>32</v>
      </c>
      <c r="AX1021" s="15" t="s">
        <v>76</v>
      </c>
      <c r="AY1021" s="184" t="s">
        <v>296</v>
      </c>
    </row>
    <row r="1022" spans="2:65" s="15" customFormat="1">
      <c r="B1022" s="183"/>
      <c r="D1022" s="152" t="s">
        <v>304</v>
      </c>
      <c r="E1022" s="184" t="s">
        <v>1</v>
      </c>
      <c r="F1022" s="185" t="s">
        <v>805</v>
      </c>
      <c r="H1022" s="184" t="s">
        <v>1</v>
      </c>
      <c r="I1022" s="186"/>
      <c r="L1022" s="183"/>
      <c r="M1022" s="187"/>
      <c r="T1022" s="188"/>
      <c r="AT1022" s="184" t="s">
        <v>304</v>
      </c>
      <c r="AU1022" s="184" t="s">
        <v>85</v>
      </c>
      <c r="AV1022" s="15" t="s">
        <v>83</v>
      </c>
      <c r="AW1022" s="15" t="s">
        <v>32</v>
      </c>
      <c r="AX1022" s="15" t="s">
        <v>76</v>
      </c>
      <c r="AY1022" s="184" t="s">
        <v>296</v>
      </c>
    </row>
    <row r="1023" spans="2:65" s="12" customFormat="1">
      <c r="B1023" s="151"/>
      <c r="D1023" s="152" t="s">
        <v>304</v>
      </c>
      <c r="E1023" s="153" t="s">
        <v>1</v>
      </c>
      <c r="F1023" s="154" t="s">
        <v>1034</v>
      </c>
      <c r="H1023" s="155">
        <v>0.17499999999999999</v>
      </c>
      <c r="I1023" s="156"/>
      <c r="L1023" s="151"/>
      <c r="M1023" s="157"/>
      <c r="T1023" s="158"/>
      <c r="AT1023" s="153" t="s">
        <v>304</v>
      </c>
      <c r="AU1023" s="153" t="s">
        <v>85</v>
      </c>
      <c r="AV1023" s="12" t="s">
        <v>85</v>
      </c>
      <c r="AW1023" s="12" t="s">
        <v>32</v>
      </c>
      <c r="AX1023" s="12" t="s">
        <v>76</v>
      </c>
      <c r="AY1023" s="153" t="s">
        <v>296</v>
      </c>
    </row>
    <row r="1024" spans="2:65" s="12" customFormat="1">
      <c r="B1024" s="151"/>
      <c r="D1024" s="152" t="s">
        <v>304</v>
      </c>
      <c r="E1024" s="153" t="s">
        <v>1</v>
      </c>
      <c r="F1024" s="154" t="s">
        <v>1035</v>
      </c>
      <c r="H1024" s="155">
        <v>0.32500000000000001</v>
      </c>
      <c r="I1024" s="156"/>
      <c r="L1024" s="151"/>
      <c r="M1024" s="157"/>
      <c r="T1024" s="158"/>
      <c r="AT1024" s="153" t="s">
        <v>304</v>
      </c>
      <c r="AU1024" s="153" t="s">
        <v>85</v>
      </c>
      <c r="AV1024" s="12" t="s">
        <v>85</v>
      </c>
      <c r="AW1024" s="12" t="s">
        <v>32</v>
      </c>
      <c r="AX1024" s="12" t="s">
        <v>76</v>
      </c>
      <c r="AY1024" s="153" t="s">
        <v>296</v>
      </c>
    </row>
    <row r="1025" spans="2:65" s="13" customFormat="1">
      <c r="B1025" s="159"/>
      <c r="D1025" s="152" t="s">
        <v>304</v>
      </c>
      <c r="E1025" s="160" t="s">
        <v>1</v>
      </c>
      <c r="F1025" s="161" t="s">
        <v>306</v>
      </c>
      <c r="H1025" s="162">
        <v>0.5</v>
      </c>
      <c r="I1025" s="163"/>
      <c r="L1025" s="159"/>
      <c r="M1025" s="164"/>
      <c r="T1025" s="165"/>
      <c r="AT1025" s="160" t="s">
        <v>304</v>
      </c>
      <c r="AU1025" s="160" t="s">
        <v>85</v>
      </c>
      <c r="AV1025" s="13" t="s">
        <v>94</v>
      </c>
      <c r="AW1025" s="13" t="s">
        <v>32</v>
      </c>
      <c r="AX1025" s="13" t="s">
        <v>76</v>
      </c>
      <c r="AY1025" s="160" t="s">
        <v>296</v>
      </c>
    </row>
    <row r="1026" spans="2:65" s="14" customFormat="1">
      <c r="B1026" s="166"/>
      <c r="D1026" s="152" t="s">
        <v>304</v>
      </c>
      <c r="E1026" s="167" t="s">
        <v>1</v>
      </c>
      <c r="F1026" s="168" t="s">
        <v>308</v>
      </c>
      <c r="H1026" s="169">
        <v>0.71599999999999997</v>
      </c>
      <c r="I1026" s="170"/>
      <c r="L1026" s="166"/>
      <c r="M1026" s="171"/>
      <c r="T1026" s="172"/>
      <c r="AT1026" s="167" t="s">
        <v>304</v>
      </c>
      <c r="AU1026" s="167" t="s">
        <v>85</v>
      </c>
      <c r="AV1026" s="14" t="s">
        <v>107</v>
      </c>
      <c r="AW1026" s="14" t="s">
        <v>32</v>
      </c>
      <c r="AX1026" s="14" t="s">
        <v>83</v>
      </c>
      <c r="AY1026" s="167" t="s">
        <v>296</v>
      </c>
    </row>
    <row r="1027" spans="2:65" s="1" customFormat="1" ht="24.2" customHeight="1">
      <c r="B1027" s="32"/>
      <c r="C1027" s="138" t="s">
        <v>1036</v>
      </c>
      <c r="D1027" s="138" t="s">
        <v>298</v>
      </c>
      <c r="E1027" s="139" t="s">
        <v>1037</v>
      </c>
      <c r="F1027" s="140" t="s">
        <v>1038</v>
      </c>
      <c r="G1027" s="141" t="s">
        <v>301</v>
      </c>
      <c r="H1027" s="142">
        <v>9.1199999999999992</v>
      </c>
      <c r="I1027" s="143"/>
      <c r="J1027" s="144">
        <f>ROUND(I1027*H1027,2)</f>
        <v>0</v>
      </c>
      <c r="K1027" s="140" t="s">
        <v>302</v>
      </c>
      <c r="L1027" s="32"/>
      <c r="M1027" s="145" t="s">
        <v>1</v>
      </c>
      <c r="N1027" s="146" t="s">
        <v>41</v>
      </c>
      <c r="P1027" s="147">
        <f>O1027*H1027</f>
        <v>0</v>
      </c>
      <c r="Q1027" s="147">
        <v>4.6499999999999996E-3</v>
      </c>
      <c r="R1027" s="147">
        <f>Q1027*H1027</f>
        <v>4.2407999999999994E-2</v>
      </c>
      <c r="S1027" s="147">
        <v>0</v>
      </c>
      <c r="T1027" s="148">
        <f>S1027*H1027</f>
        <v>0</v>
      </c>
      <c r="AR1027" s="149" t="s">
        <v>107</v>
      </c>
      <c r="AT1027" s="149" t="s">
        <v>298</v>
      </c>
      <c r="AU1027" s="149" t="s">
        <v>85</v>
      </c>
      <c r="AY1027" s="17" t="s">
        <v>296</v>
      </c>
      <c r="BE1027" s="150">
        <f>IF(N1027="základní",J1027,0)</f>
        <v>0</v>
      </c>
      <c r="BF1027" s="150">
        <f>IF(N1027="snížená",J1027,0)</f>
        <v>0</v>
      </c>
      <c r="BG1027" s="150">
        <f>IF(N1027="zákl. přenesená",J1027,0)</f>
        <v>0</v>
      </c>
      <c r="BH1027" s="150">
        <f>IF(N1027="sníž. přenesená",J1027,0)</f>
        <v>0</v>
      </c>
      <c r="BI1027" s="150">
        <f>IF(N1027="nulová",J1027,0)</f>
        <v>0</v>
      </c>
      <c r="BJ1027" s="17" t="s">
        <v>83</v>
      </c>
      <c r="BK1027" s="150">
        <f>ROUND(I1027*H1027,2)</f>
        <v>0</v>
      </c>
      <c r="BL1027" s="17" t="s">
        <v>107</v>
      </c>
      <c r="BM1027" s="149" t="s">
        <v>1039</v>
      </c>
    </row>
    <row r="1028" spans="2:65" s="15" customFormat="1">
      <c r="B1028" s="183"/>
      <c r="D1028" s="152" t="s">
        <v>304</v>
      </c>
      <c r="E1028" s="184" t="s">
        <v>1</v>
      </c>
      <c r="F1028" s="185" t="s">
        <v>630</v>
      </c>
      <c r="H1028" s="184" t="s">
        <v>1</v>
      </c>
      <c r="I1028" s="186"/>
      <c r="L1028" s="183"/>
      <c r="M1028" s="187"/>
      <c r="T1028" s="188"/>
      <c r="AT1028" s="184" t="s">
        <v>304</v>
      </c>
      <c r="AU1028" s="184" t="s">
        <v>85</v>
      </c>
      <c r="AV1028" s="15" t="s">
        <v>83</v>
      </c>
      <c r="AW1028" s="15" t="s">
        <v>32</v>
      </c>
      <c r="AX1028" s="15" t="s">
        <v>76</v>
      </c>
      <c r="AY1028" s="184" t="s">
        <v>296</v>
      </c>
    </row>
    <row r="1029" spans="2:65" s="12" customFormat="1">
      <c r="B1029" s="151"/>
      <c r="D1029" s="152" t="s">
        <v>304</v>
      </c>
      <c r="E1029" s="153" t="s">
        <v>1</v>
      </c>
      <c r="F1029" s="154" t="s">
        <v>1040</v>
      </c>
      <c r="H1029" s="155">
        <v>2.7010000000000001</v>
      </c>
      <c r="I1029" s="156"/>
      <c r="L1029" s="151"/>
      <c r="M1029" s="157"/>
      <c r="T1029" s="158"/>
      <c r="AT1029" s="153" t="s">
        <v>304</v>
      </c>
      <c r="AU1029" s="153" t="s">
        <v>85</v>
      </c>
      <c r="AV1029" s="12" t="s">
        <v>85</v>
      </c>
      <c r="AW1029" s="12" t="s">
        <v>32</v>
      </c>
      <c r="AX1029" s="12" t="s">
        <v>76</v>
      </c>
      <c r="AY1029" s="153" t="s">
        <v>296</v>
      </c>
    </row>
    <row r="1030" spans="2:65" s="13" customFormat="1">
      <c r="B1030" s="159"/>
      <c r="D1030" s="152" t="s">
        <v>304</v>
      </c>
      <c r="E1030" s="160" t="s">
        <v>1</v>
      </c>
      <c r="F1030" s="161" t="s">
        <v>306</v>
      </c>
      <c r="H1030" s="162">
        <v>2.7010000000000001</v>
      </c>
      <c r="I1030" s="163"/>
      <c r="L1030" s="159"/>
      <c r="M1030" s="164"/>
      <c r="T1030" s="165"/>
      <c r="AT1030" s="160" t="s">
        <v>304</v>
      </c>
      <c r="AU1030" s="160" t="s">
        <v>85</v>
      </c>
      <c r="AV1030" s="13" t="s">
        <v>94</v>
      </c>
      <c r="AW1030" s="13" t="s">
        <v>32</v>
      </c>
      <c r="AX1030" s="13" t="s">
        <v>76</v>
      </c>
      <c r="AY1030" s="160" t="s">
        <v>296</v>
      </c>
    </row>
    <row r="1031" spans="2:65" s="15" customFormat="1">
      <c r="B1031" s="183"/>
      <c r="D1031" s="152" t="s">
        <v>304</v>
      </c>
      <c r="E1031" s="184" t="s">
        <v>1</v>
      </c>
      <c r="F1031" s="185" t="s">
        <v>639</v>
      </c>
      <c r="H1031" s="184" t="s">
        <v>1</v>
      </c>
      <c r="I1031" s="186"/>
      <c r="L1031" s="183"/>
      <c r="M1031" s="187"/>
      <c r="T1031" s="188"/>
      <c r="AT1031" s="184" t="s">
        <v>304</v>
      </c>
      <c r="AU1031" s="184" t="s">
        <v>85</v>
      </c>
      <c r="AV1031" s="15" t="s">
        <v>83</v>
      </c>
      <c r="AW1031" s="15" t="s">
        <v>32</v>
      </c>
      <c r="AX1031" s="15" t="s">
        <v>76</v>
      </c>
      <c r="AY1031" s="184" t="s">
        <v>296</v>
      </c>
    </row>
    <row r="1032" spans="2:65" s="15" customFormat="1">
      <c r="B1032" s="183"/>
      <c r="D1032" s="152" t="s">
        <v>304</v>
      </c>
      <c r="E1032" s="184" t="s">
        <v>1</v>
      </c>
      <c r="F1032" s="185" t="s">
        <v>805</v>
      </c>
      <c r="H1032" s="184" t="s">
        <v>1</v>
      </c>
      <c r="I1032" s="186"/>
      <c r="L1032" s="183"/>
      <c r="M1032" s="187"/>
      <c r="T1032" s="188"/>
      <c r="AT1032" s="184" t="s">
        <v>304</v>
      </c>
      <c r="AU1032" s="184" t="s">
        <v>85</v>
      </c>
      <c r="AV1032" s="15" t="s">
        <v>83</v>
      </c>
      <c r="AW1032" s="15" t="s">
        <v>32</v>
      </c>
      <c r="AX1032" s="15" t="s">
        <v>76</v>
      </c>
      <c r="AY1032" s="184" t="s">
        <v>296</v>
      </c>
    </row>
    <row r="1033" spans="2:65" s="12" customFormat="1">
      <c r="B1033" s="151"/>
      <c r="D1033" s="152" t="s">
        <v>304</v>
      </c>
      <c r="E1033" s="153" t="s">
        <v>1</v>
      </c>
      <c r="F1033" s="154" t="s">
        <v>1041</v>
      </c>
      <c r="H1033" s="155">
        <v>2.2770000000000001</v>
      </c>
      <c r="I1033" s="156"/>
      <c r="L1033" s="151"/>
      <c r="M1033" s="157"/>
      <c r="T1033" s="158"/>
      <c r="AT1033" s="153" t="s">
        <v>304</v>
      </c>
      <c r="AU1033" s="153" t="s">
        <v>85</v>
      </c>
      <c r="AV1033" s="12" t="s">
        <v>85</v>
      </c>
      <c r="AW1033" s="12" t="s">
        <v>32</v>
      </c>
      <c r="AX1033" s="12" t="s">
        <v>76</v>
      </c>
      <c r="AY1033" s="153" t="s">
        <v>296</v>
      </c>
    </row>
    <row r="1034" spans="2:65" s="12" customFormat="1">
      <c r="B1034" s="151"/>
      <c r="D1034" s="152" t="s">
        <v>304</v>
      </c>
      <c r="E1034" s="153" t="s">
        <v>1</v>
      </c>
      <c r="F1034" s="154" t="s">
        <v>1042</v>
      </c>
      <c r="H1034" s="155">
        <v>4.1420000000000003</v>
      </c>
      <c r="I1034" s="156"/>
      <c r="L1034" s="151"/>
      <c r="M1034" s="157"/>
      <c r="T1034" s="158"/>
      <c r="AT1034" s="153" t="s">
        <v>304</v>
      </c>
      <c r="AU1034" s="153" t="s">
        <v>85</v>
      </c>
      <c r="AV1034" s="12" t="s">
        <v>85</v>
      </c>
      <c r="AW1034" s="12" t="s">
        <v>32</v>
      </c>
      <c r="AX1034" s="12" t="s">
        <v>76</v>
      </c>
      <c r="AY1034" s="153" t="s">
        <v>296</v>
      </c>
    </row>
    <row r="1035" spans="2:65" s="13" customFormat="1">
      <c r="B1035" s="159"/>
      <c r="D1035" s="152" t="s">
        <v>304</v>
      </c>
      <c r="E1035" s="160" t="s">
        <v>1</v>
      </c>
      <c r="F1035" s="161" t="s">
        <v>306</v>
      </c>
      <c r="H1035" s="162">
        <v>6.4189999999999996</v>
      </c>
      <c r="I1035" s="163"/>
      <c r="L1035" s="159"/>
      <c r="M1035" s="164"/>
      <c r="T1035" s="165"/>
      <c r="AT1035" s="160" t="s">
        <v>304</v>
      </c>
      <c r="AU1035" s="160" t="s">
        <v>85</v>
      </c>
      <c r="AV1035" s="13" t="s">
        <v>94</v>
      </c>
      <c r="AW1035" s="13" t="s">
        <v>32</v>
      </c>
      <c r="AX1035" s="13" t="s">
        <v>76</v>
      </c>
      <c r="AY1035" s="160" t="s">
        <v>296</v>
      </c>
    </row>
    <row r="1036" spans="2:65" s="14" customFormat="1">
      <c r="B1036" s="166"/>
      <c r="D1036" s="152" t="s">
        <v>304</v>
      </c>
      <c r="E1036" s="167" t="s">
        <v>1</v>
      </c>
      <c r="F1036" s="168" t="s">
        <v>308</v>
      </c>
      <c r="H1036" s="169">
        <v>9.1199999999999992</v>
      </c>
      <c r="I1036" s="170"/>
      <c r="L1036" s="166"/>
      <c r="M1036" s="171"/>
      <c r="T1036" s="172"/>
      <c r="AT1036" s="167" t="s">
        <v>304</v>
      </c>
      <c r="AU1036" s="167" t="s">
        <v>85</v>
      </c>
      <c r="AV1036" s="14" t="s">
        <v>107</v>
      </c>
      <c r="AW1036" s="14" t="s">
        <v>32</v>
      </c>
      <c r="AX1036" s="14" t="s">
        <v>83</v>
      </c>
      <c r="AY1036" s="167" t="s">
        <v>296</v>
      </c>
    </row>
    <row r="1037" spans="2:65" s="1" customFormat="1" ht="24.2" customHeight="1">
      <c r="B1037" s="32"/>
      <c r="C1037" s="138" t="s">
        <v>1043</v>
      </c>
      <c r="D1037" s="138" t="s">
        <v>298</v>
      </c>
      <c r="E1037" s="139" t="s">
        <v>1044</v>
      </c>
      <c r="F1037" s="140" t="s">
        <v>1045</v>
      </c>
      <c r="G1037" s="141" t="s">
        <v>301</v>
      </c>
      <c r="H1037" s="142">
        <v>9.1199999999999992</v>
      </c>
      <c r="I1037" s="143"/>
      <c r="J1037" s="144">
        <f>ROUND(I1037*H1037,2)</f>
        <v>0</v>
      </c>
      <c r="K1037" s="140" t="s">
        <v>302</v>
      </c>
      <c r="L1037" s="32"/>
      <c r="M1037" s="145" t="s">
        <v>1</v>
      </c>
      <c r="N1037" s="146" t="s">
        <v>41</v>
      </c>
      <c r="P1037" s="147">
        <f>O1037*H1037</f>
        <v>0</v>
      </c>
      <c r="Q1037" s="147">
        <v>0</v>
      </c>
      <c r="R1037" s="147">
        <f>Q1037*H1037</f>
        <v>0</v>
      </c>
      <c r="S1037" s="147">
        <v>0</v>
      </c>
      <c r="T1037" s="148">
        <f>S1037*H1037</f>
        <v>0</v>
      </c>
      <c r="AR1037" s="149" t="s">
        <v>107</v>
      </c>
      <c r="AT1037" s="149" t="s">
        <v>298</v>
      </c>
      <c r="AU1037" s="149" t="s">
        <v>85</v>
      </c>
      <c r="AY1037" s="17" t="s">
        <v>296</v>
      </c>
      <c r="BE1037" s="150">
        <f>IF(N1037="základní",J1037,0)</f>
        <v>0</v>
      </c>
      <c r="BF1037" s="150">
        <f>IF(N1037="snížená",J1037,0)</f>
        <v>0</v>
      </c>
      <c r="BG1037" s="150">
        <f>IF(N1037="zákl. přenesená",J1037,0)</f>
        <v>0</v>
      </c>
      <c r="BH1037" s="150">
        <f>IF(N1037="sníž. přenesená",J1037,0)</f>
        <v>0</v>
      </c>
      <c r="BI1037" s="150">
        <f>IF(N1037="nulová",J1037,0)</f>
        <v>0</v>
      </c>
      <c r="BJ1037" s="17" t="s">
        <v>83</v>
      </c>
      <c r="BK1037" s="150">
        <f>ROUND(I1037*H1037,2)</f>
        <v>0</v>
      </c>
      <c r="BL1037" s="17" t="s">
        <v>107</v>
      </c>
      <c r="BM1037" s="149" t="s">
        <v>1046</v>
      </c>
    </row>
    <row r="1038" spans="2:65" s="1" customFormat="1" ht="33" customHeight="1">
      <c r="B1038" s="32"/>
      <c r="C1038" s="138" t="s">
        <v>1047</v>
      </c>
      <c r="D1038" s="138" t="s">
        <v>298</v>
      </c>
      <c r="E1038" s="139" t="s">
        <v>1048</v>
      </c>
      <c r="F1038" s="140" t="s">
        <v>1049</v>
      </c>
      <c r="G1038" s="141" t="s">
        <v>301</v>
      </c>
      <c r="H1038" s="142">
        <v>1.59</v>
      </c>
      <c r="I1038" s="143"/>
      <c r="J1038" s="144">
        <f>ROUND(I1038*H1038,2)</f>
        <v>0</v>
      </c>
      <c r="K1038" s="140" t="s">
        <v>302</v>
      </c>
      <c r="L1038" s="32"/>
      <c r="M1038" s="145" t="s">
        <v>1</v>
      </c>
      <c r="N1038" s="146" t="s">
        <v>41</v>
      </c>
      <c r="P1038" s="147">
        <f>O1038*H1038</f>
        <v>0</v>
      </c>
      <c r="Q1038" s="147">
        <v>1.6100000000000001E-3</v>
      </c>
      <c r="R1038" s="147">
        <f>Q1038*H1038</f>
        <v>2.5599000000000004E-3</v>
      </c>
      <c r="S1038" s="147">
        <v>0</v>
      </c>
      <c r="T1038" s="148">
        <f>S1038*H1038</f>
        <v>0</v>
      </c>
      <c r="AR1038" s="149" t="s">
        <v>107</v>
      </c>
      <c r="AT1038" s="149" t="s">
        <v>298</v>
      </c>
      <c r="AU1038" s="149" t="s">
        <v>85</v>
      </c>
      <c r="AY1038" s="17" t="s">
        <v>296</v>
      </c>
      <c r="BE1038" s="150">
        <f>IF(N1038="základní",J1038,0)</f>
        <v>0</v>
      </c>
      <c r="BF1038" s="150">
        <f>IF(N1038="snížená",J1038,0)</f>
        <v>0</v>
      </c>
      <c r="BG1038" s="150">
        <f>IF(N1038="zákl. přenesená",J1038,0)</f>
        <v>0</v>
      </c>
      <c r="BH1038" s="150">
        <f>IF(N1038="sníž. přenesená",J1038,0)</f>
        <v>0</v>
      </c>
      <c r="BI1038" s="150">
        <f>IF(N1038="nulová",J1038,0)</f>
        <v>0</v>
      </c>
      <c r="BJ1038" s="17" t="s">
        <v>83</v>
      </c>
      <c r="BK1038" s="150">
        <f>ROUND(I1038*H1038,2)</f>
        <v>0</v>
      </c>
      <c r="BL1038" s="17" t="s">
        <v>107</v>
      </c>
      <c r="BM1038" s="149" t="s">
        <v>1050</v>
      </c>
    </row>
    <row r="1039" spans="2:65" s="15" customFormat="1">
      <c r="B1039" s="183"/>
      <c r="D1039" s="152" t="s">
        <v>304</v>
      </c>
      <c r="E1039" s="184" t="s">
        <v>1</v>
      </c>
      <c r="F1039" s="185" t="s">
        <v>630</v>
      </c>
      <c r="H1039" s="184" t="s">
        <v>1</v>
      </c>
      <c r="I1039" s="186"/>
      <c r="L1039" s="183"/>
      <c r="M1039" s="187"/>
      <c r="T1039" s="188"/>
      <c r="AT1039" s="184" t="s">
        <v>304</v>
      </c>
      <c r="AU1039" s="184" t="s">
        <v>85</v>
      </c>
      <c r="AV1039" s="15" t="s">
        <v>83</v>
      </c>
      <c r="AW1039" s="15" t="s">
        <v>32</v>
      </c>
      <c r="AX1039" s="15" t="s">
        <v>76</v>
      </c>
      <c r="AY1039" s="184" t="s">
        <v>296</v>
      </c>
    </row>
    <row r="1040" spans="2:65" s="12" customFormat="1">
      <c r="B1040" s="151"/>
      <c r="D1040" s="152" t="s">
        <v>304</v>
      </c>
      <c r="E1040" s="153" t="s">
        <v>1</v>
      </c>
      <c r="F1040" s="154" t="s">
        <v>1051</v>
      </c>
      <c r="H1040" s="155">
        <v>0.43099999999999999</v>
      </c>
      <c r="I1040" s="156"/>
      <c r="L1040" s="151"/>
      <c r="M1040" s="157"/>
      <c r="T1040" s="158"/>
      <c r="AT1040" s="153" t="s">
        <v>304</v>
      </c>
      <c r="AU1040" s="153" t="s">
        <v>85</v>
      </c>
      <c r="AV1040" s="12" t="s">
        <v>85</v>
      </c>
      <c r="AW1040" s="12" t="s">
        <v>32</v>
      </c>
      <c r="AX1040" s="12" t="s">
        <v>76</v>
      </c>
      <c r="AY1040" s="153" t="s">
        <v>296</v>
      </c>
    </row>
    <row r="1041" spans="2:65" s="13" customFormat="1">
      <c r="B1041" s="159"/>
      <c r="D1041" s="152" t="s">
        <v>304</v>
      </c>
      <c r="E1041" s="160" t="s">
        <v>1</v>
      </c>
      <c r="F1041" s="161" t="s">
        <v>306</v>
      </c>
      <c r="H1041" s="162">
        <v>0.43099999999999999</v>
      </c>
      <c r="I1041" s="163"/>
      <c r="L1041" s="159"/>
      <c r="M1041" s="164"/>
      <c r="T1041" s="165"/>
      <c r="AT1041" s="160" t="s">
        <v>304</v>
      </c>
      <c r="AU1041" s="160" t="s">
        <v>85</v>
      </c>
      <c r="AV1041" s="13" t="s">
        <v>94</v>
      </c>
      <c r="AW1041" s="13" t="s">
        <v>32</v>
      </c>
      <c r="AX1041" s="13" t="s">
        <v>76</v>
      </c>
      <c r="AY1041" s="160" t="s">
        <v>296</v>
      </c>
    </row>
    <row r="1042" spans="2:65" s="15" customFormat="1">
      <c r="B1042" s="183"/>
      <c r="D1042" s="152" t="s">
        <v>304</v>
      </c>
      <c r="E1042" s="184" t="s">
        <v>1</v>
      </c>
      <c r="F1042" s="185" t="s">
        <v>639</v>
      </c>
      <c r="H1042" s="184" t="s">
        <v>1</v>
      </c>
      <c r="I1042" s="186"/>
      <c r="L1042" s="183"/>
      <c r="M1042" s="187"/>
      <c r="T1042" s="188"/>
      <c r="AT1042" s="184" t="s">
        <v>304</v>
      </c>
      <c r="AU1042" s="184" t="s">
        <v>85</v>
      </c>
      <c r="AV1042" s="15" t="s">
        <v>83</v>
      </c>
      <c r="AW1042" s="15" t="s">
        <v>32</v>
      </c>
      <c r="AX1042" s="15" t="s">
        <v>76</v>
      </c>
      <c r="AY1042" s="184" t="s">
        <v>296</v>
      </c>
    </row>
    <row r="1043" spans="2:65" s="15" customFormat="1">
      <c r="B1043" s="183"/>
      <c r="D1043" s="152" t="s">
        <v>304</v>
      </c>
      <c r="E1043" s="184" t="s">
        <v>1</v>
      </c>
      <c r="F1043" s="185" t="s">
        <v>805</v>
      </c>
      <c r="H1043" s="184" t="s">
        <v>1</v>
      </c>
      <c r="I1043" s="186"/>
      <c r="L1043" s="183"/>
      <c r="M1043" s="187"/>
      <c r="T1043" s="188"/>
      <c r="AT1043" s="184" t="s">
        <v>304</v>
      </c>
      <c r="AU1043" s="184" t="s">
        <v>85</v>
      </c>
      <c r="AV1043" s="15" t="s">
        <v>83</v>
      </c>
      <c r="AW1043" s="15" t="s">
        <v>32</v>
      </c>
      <c r="AX1043" s="15" t="s">
        <v>76</v>
      </c>
      <c r="AY1043" s="184" t="s">
        <v>296</v>
      </c>
    </row>
    <row r="1044" spans="2:65" s="12" customFormat="1">
      <c r="B1044" s="151"/>
      <c r="D1044" s="152" t="s">
        <v>304</v>
      </c>
      <c r="E1044" s="153" t="s">
        <v>1</v>
      </c>
      <c r="F1044" s="154" t="s">
        <v>1052</v>
      </c>
      <c r="H1044" s="155">
        <v>0.437</v>
      </c>
      <c r="I1044" s="156"/>
      <c r="L1044" s="151"/>
      <c r="M1044" s="157"/>
      <c r="T1044" s="158"/>
      <c r="AT1044" s="153" t="s">
        <v>304</v>
      </c>
      <c r="AU1044" s="153" t="s">
        <v>85</v>
      </c>
      <c r="AV1044" s="12" t="s">
        <v>85</v>
      </c>
      <c r="AW1044" s="12" t="s">
        <v>32</v>
      </c>
      <c r="AX1044" s="12" t="s">
        <v>76</v>
      </c>
      <c r="AY1044" s="153" t="s">
        <v>296</v>
      </c>
    </row>
    <row r="1045" spans="2:65" s="12" customFormat="1">
      <c r="B1045" s="151"/>
      <c r="D1045" s="152" t="s">
        <v>304</v>
      </c>
      <c r="E1045" s="153" t="s">
        <v>1</v>
      </c>
      <c r="F1045" s="154" t="s">
        <v>1053</v>
      </c>
      <c r="H1045" s="155">
        <v>0.72199999999999998</v>
      </c>
      <c r="I1045" s="156"/>
      <c r="L1045" s="151"/>
      <c r="M1045" s="157"/>
      <c r="T1045" s="158"/>
      <c r="AT1045" s="153" t="s">
        <v>304</v>
      </c>
      <c r="AU1045" s="153" t="s">
        <v>85</v>
      </c>
      <c r="AV1045" s="12" t="s">
        <v>85</v>
      </c>
      <c r="AW1045" s="12" t="s">
        <v>32</v>
      </c>
      <c r="AX1045" s="12" t="s">
        <v>76</v>
      </c>
      <c r="AY1045" s="153" t="s">
        <v>296</v>
      </c>
    </row>
    <row r="1046" spans="2:65" s="13" customFormat="1">
      <c r="B1046" s="159"/>
      <c r="D1046" s="152" t="s">
        <v>304</v>
      </c>
      <c r="E1046" s="160" t="s">
        <v>1</v>
      </c>
      <c r="F1046" s="161" t="s">
        <v>306</v>
      </c>
      <c r="H1046" s="162">
        <v>1.159</v>
      </c>
      <c r="I1046" s="163"/>
      <c r="L1046" s="159"/>
      <c r="M1046" s="164"/>
      <c r="T1046" s="165"/>
      <c r="AT1046" s="160" t="s">
        <v>304</v>
      </c>
      <c r="AU1046" s="160" t="s">
        <v>85</v>
      </c>
      <c r="AV1046" s="13" t="s">
        <v>94</v>
      </c>
      <c r="AW1046" s="13" t="s">
        <v>32</v>
      </c>
      <c r="AX1046" s="13" t="s">
        <v>76</v>
      </c>
      <c r="AY1046" s="160" t="s">
        <v>296</v>
      </c>
    </row>
    <row r="1047" spans="2:65" s="14" customFormat="1">
      <c r="B1047" s="166"/>
      <c r="D1047" s="152" t="s">
        <v>304</v>
      </c>
      <c r="E1047" s="167" t="s">
        <v>1</v>
      </c>
      <c r="F1047" s="168" t="s">
        <v>308</v>
      </c>
      <c r="H1047" s="169">
        <v>1.59</v>
      </c>
      <c r="I1047" s="170"/>
      <c r="L1047" s="166"/>
      <c r="M1047" s="171"/>
      <c r="T1047" s="172"/>
      <c r="AT1047" s="167" t="s">
        <v>304</v>
      </c>
      <c r="AU1047" s="167" t="s">
        <v>85</v>
      </c>
      <c r="AV1047" s="14" t="s">
        <v>107</v>
      </c>
      <c r="AW1047" s="14" t="s">
        <v>32</v>
      </c>
      <c r="AX1047" s="14" t="s">
        <v>83</v>
      </c>
      <c r="AY1047" s="167" t="s">
        <v>296</v>
      </c>
    </row>
    <row r="1048" spans="2:65" s="1" customFormat="1" ht="33" customHeight="1">
      <c r="B1048" s="32"/>
      <c r="C1048" s="138" t="s">
        <v>1054</v>
      </c>
      <c r="D1048" s="138" t="s">
        <v>298</v>
      </c>
      <c r="E1048" s="139" t="s">
        <v>1055</v>
      </c>
      <c r="F1048" s="140" t="s">
        <v>1056</v>
      </c>
      <c r="G1048" s="141" t="s">
        <v>301</v>
      </c>
      <c r="H1048" s="142">
        <v>1.59</v>
      </c>
      <c r="I1048" s="143"/>
      <c r="J1048" s="144">
        <f>ROUND(I1048*H1048,2)</f>
        <v>0</v>
      </c>
      <c r="K1048" s="140" t="s">
        <v>302</v>
      </c>
      <c r="L1048" s="32"/>
      <c r="M1048" s="145" t="s">
        <v>1</v>
      </c>
      <c r="N1048" s="146" t="s">
        <v>41</v>
      </c>
      <c r="P1048" s="147">
        <f>O1048*H1048</f>
        <v>0</v>
      </c>
      <c r="Q1048" s="147">
        <v>0</v>
      </c>
      <c r="R1048" s="147">
        <f>Q1048*H1048</f>
        <v>0</v>
      </c>
      <c r="S1048" s="147">
        <v>0</v>
      </c>
      <c r="T1048" s="148">
        <f>S1048*H1048</f>
        <v>0</v>
      </c>
      <c r="AR1048" s="149" t="s">
        <v>107</v>
      </c>
      <c r="AT1048" s="149" t="s">
        <v>298</v>
      </c>
      <c r="AU1048" s="149" t="s">
        <v>85</v>
      </c>
      <c r="AY1048" s="17" t="s">
        <v>296</v>
      </c>
      <c r="BE1048" s="150">
        <f>IF(N1048="základní",J1048,0)</f>
        <v>0</v>
      </c>
      <c r="BF1048" s="150">
        <f>IF(N1048="snížená",J1048,0)</f>
        <v>0</v>
      </c>
      <c r="BG1048" s="150">
        <f>IF(N1048="zákl. přenesená",J1048,0)</f>
        <v>0</v>
      </c>
      <c r="BH1048" s="150">
        <f>IF(N1048="sníž. přenesená",J1048,0)</f>
        <v>0</v>
      </c>
      <c r="BI1048" s="150">
        <f>IF(N1048="nulová",J1048,0)</f>
        <v>0</v>
      </c>
      <c r="BJ1048" s="17" t="s">
        <v>83</v>
      </c>
      <c r="BK1048" s="150">
        <f>ROUND(I1048*H1048,2)</f>
        <v>0</v>
      </c>
      <c r="BL1048" s="17" t="s">
        <v>107</v>
      </c>
      <c r="BM1048" s="149" t="s">
        <v>1057</v>
      </c>
    </row>
    <row r="1049" spans="2:65" s="1" customFormat="1" ht="24.2" customHeight="1">
      <c r="B1049" s="32"/>
      <c r="C1049" s="138" t="s">
        <v>1058</v>
      </c>
      <c r="D1049" s="138" t="s">
        <v>298</v>
      </c>
      <c r="E1049" s="139" t="s">
        <v>1059</v>
      </c>
      <c r="F1049" s="140" t="s">
        <v>1060</v>
      </c>
      <c r="G1049" s="141" t="s">
        <v>346</v>
      </c>
      <c r="H1049" s="142">
        <v>0.17899999999999999</v>
      </c>
      <c r="I1049" s="143"/>
      <c r="J1049" s="144">
        <f>ROUND(I1049*H1049,2)</f>
        <v>0</v>
      </c>
      <c r="K1049" s="140" t="s">
        <v>302</v>
      </c>
      <c r="L1049" s="32"/>
      <c r="M1049" s="145" t="s">
        <v>1</v>
      </c>
      <c r="N1049" s="146" t="s">
        <v>41</v>
      </c>
      <c r="P1049" s="147">
        <f>O1049*H1049</f>
        <v>0</v>
      </c>
      <c r="Q1049" s="147">
        <v>1.0551200000000001</v>
      </c>
      <c r="R1049" s="147">
        <f>Q1049*H1049</f>
        <v>0.18886648</v>
      </c>
      <c r="S1049" s="147">
        <v>0</v>
      </c>
      <c r="T1049" s="148">
        <f>S1049*H1049</f>
        <v>0</v>
      </c>
      <c r="AR1049" s="149" t="s">
        <v>107</v>
      </c>
      <c r="AT1049" s="149" t="s">
        <v>298</v>
      </c>
      <c r="AU1049" s="149" t="s">
        <v>85</v>
      </c>
      <c r="AY1049" s="17" t="s">
        <v>296</v>
      </c>
      <c r="BE1049" s="150">
        <f>IF(N1049="základní",J1049,0)</f>
        <v>0</v>
      </c>
      <c r="BF1049" s="150">
        <f>IF(N1049="snížená",J1049,0)</f>
        <v>0</v>
      </c>
      <c r="BG1049" s="150">
        <f>IF(N1049="zákl. přenesená",J1049,0)</f>
        <v>0</v>
      </c>
      <c r="BH1049" s="150">
        <f>IF(N1049="sníž. přenesená",J1049,0)</f>
        <v>0</v>
      </c>
      <c r="BI1049" s="150">
        <f>IF(N1049="nulová",J1049,0)</f>
        <v>0</v>
      </c>
      <c r="BJ1049" s="17" t="s">
        <v>83</v>
      </c>
      <c r="BK1049" s="150">
        <f>ROUND(I1049*H1049,2)</f>
        <v>0</v>
      </c>
      <c r="BL1049" s="17" t="s">
        <v>107</v>
      </c>
      <c r="BM1049" s="149" t="s">
        <v>1061</v>
      </c>
    </row>
    <row r="1050" spans="2:65" s="12" customFormat="1">
      <c r="B1050" s="151"/>
      <c r="D1050" s="152" t="s">
        <v>304</v>
      </c>
      <c r="E1050" s="153" t="s">
        <v>1</v>
      </c>
      <c r="F1050" s="154" t="s">
        <v>1062</v>
      </c>
      <c r="H1050" s="155">
        <v>0.17899999999999999</v>
      </c>
      <c r="I1050" s="156"/>
      <c r="L1050" s="151"/>
      <c r="M1050" s="157"/>
      <c r="T1050" s="158"/>
      <c r="AT1050" s="153" t="s">
        <v>304</v>
      </c>
      <c r="AU1050" s="153" t="s">
        <v>85</v>
      </c>
      <c r="AV1050" s="12" t="s">
        <v>85</v>
      </c>
      <c r="AW1050" s="12" t="s">
        <v>32</v>
      </c>
      <c r="AX1050" s="12" t="s">
        <v>76</v>
      </c>
      <c r="AY1050" s="153" t="s">
        <v>296</v>
      </c>
    </row>
    <row r="1051" spans="2:65" s="13" customFormat="1">
      <c r="B1051" s="159"/>
      <c r="D1051" s="152" t="s">
        <v>304</v>
      </c>
      <c r="E1051" s="160" t="s">
        <v>1</v>
      </c>
      <c r="F1051" s="161" t="s">
        <v>306</v>
      </c>
      <c r="H1051" s="162">
        <v>0.17899999999999999</v>
      </c>
      <c r="I1051" s="163"/>
      <c r="L1051" s="159"/>
      <c r="M1051" s="164"/>
      <c r="T1051" s="165"/>
      <c r="AT1051" s="160" t="s">
        <v>304</v>
      </c>
      <c r="AU1051" s="160" t="s">
        <v>85</v>
      </c>
      <c r="AV1051" s="13" t="s">
        <v>94</v>
      </c>
      <c r="AW1051" s="13" t="s">
        <v>32</v>
      </c>
      <c r="AX1051" s="13" t="s">
        <v>76</v>
      </c>
      <c r="AY1051" s="160" t="s">
        <v>296</v>
      </c>
    </row>
    <row r="1052" spans="2:65" s="14" customFormat="1">
      <c r="B1052" s="166"/>
      <c r="D1052" s="152" t="s">
        <v>304</v>
      </c>
      <c r="E1052" s="167" t="s">
        <v>1</v>
      </c>
      <c r="F1052" s="168" t="s">
        <v>308</v>
      </c>
      <c r="H1052" s="169">
        <v>0.17899999999999999</v>
      </c>
      <c r="I1052" s="170"/>
      <c r="L1052" s="166"/>
      <c r="M1052" s="171"/>
      <c r="T1052" s="172"/>
      <c r="AT1052" s="167" t="s">
        <v>304</v>
      </c>
      <c r="AU1052" s="167" t="s">
        <v>85</v>
      </c>
      <c r="AV1052" s="14" t="s">
        <v>107</v>
      </c>
      <c r="AW1052" s="14" t="s">
        <v>32</v>
      </c>
      <c r="AX1052" s="14" t="s">
        <v>83</v>
      </c>
      <c r="AY1052" s="167" t="s">
        <v>296</v>
      </c>
    </row>
    <row r="1053" spans="2:65" s="1" customFormat="1" ht="16.5" customHeight="1">
      <c r="B1053" s="32"/>
      <c r="C1053" s="138" t="s">
        <v>1063</v>
      </c>
      <c r="D1053" s="138" t="s">
        <v>298</v>
      </c>
      <c r="E1053" s="139" t="s">
        <v>1064</v>
      </c>
      <c r="F1053" s="140" t="s">
        <v>1065</v>
      </c>
      <c r="G1053" s="141" t="s">
        <v>311</v>
      </c>
      <c r="H1053" s="142">
        <v>11.749000000000001</v>
      </c>
      <c r="I1053" s="143"/>
      <c r="J1053" s="144">
        <f>ROUND(I1053*H1053,2)</f>
        <v>0</v>
      </c>
      <c r="K1053" s="140" t="s">
        <v>302</v>
      </c>
      <c r="L1053" s="32"/>
      <c r="M1053" s="145" t="s">
        <v>1</v>
      </c>
      <c r="N1053" s="146" t="s">
        <v>41</v>
      </c>
      <c r="P1053" s="147">
        <f>O1053*H1053</f>
        <v>0</v>
      </c>
      <c r="Q1053" s="147">
        <v>2.5019800000000001</v>
      </c>
      <c r="R1053" s="147">
        <f>Q1053*H1053</f>
        <v>29.395763020000004</v>
      </c>
      <c r="S1053" s="147">
        <v>0</v>
      </c>
      <c r="T1053" s="148">
        <f>S1053*H1053</f>
        <v>0</v>
      </c>
      <c r="AR1053" s="149" t="s">
        <v>107</v>
      </c>
      <c r="AT1053" s="149" t="s">
        <v>298</v>
      </c>
      <c r="AU1053" s="149" t="s">
        <v>85</v>
      </c>
      <c r="AY1053" s="17" t="s">
        <v>296</v>
      </c>
      <c r="BE1053" s="150">
        <f>IF(N1053="základní",J1053,0)</f>
        <v>0</v>
      </c>
      <c r="BF1053" s="150">
        <f>IF(N1053="snížená",J1053,0)</f>
        <v>0</v>
      </c>
      <c r="BG1053" s="150">
        <f>IF(N1053="zákl. přenesená",J1053,0)</f>
        <v>0</v>
      </c>
      <c r="BH1053" s="150">
        <f>IF(N1053="sníž. přenesená",J1053,0)</f>
        <v>0</v>
      </c>
      <c r="BI1053" s="150">
        <f>IF(N1053="nulová",J1053,0)</f>
        <v>0</v>
      </c>
      <c r="BJ1053" s="17" t="s">
        <v>83</v>
      </c>
      <c r="BK1053" s="150">
        <f>ROUND(I1053*H1053,2)</f>
        <v>0</v>
      </c>
      <c r="BL1053" s="17" t="s">
        <v>107</v>
      </c>
      <c r="BM1053" s="149" t="s">
        <v>1066</v>
      </c>
    </row>
    <row r="1054" spans="2:65" s="15" customFormat="1">
      <c r="B1054" s="183"/>
      <c r="D1054" s="152" t="s">
        <v>304</v>
      </c>
      <c r="E1054" s="184" t="s">
        <v>1</v>
      </c>
      <c r="F1054" s="185" t="s">
        <v>630</v>
      </c>
      <c r="H1054" s="184" t="s">
        <v>1</v>
      </c>
      <c r="I1054" s="186"/>
      <c r="L1054" s="183"/>
      <c r="M1054" s="187"/>
      <c r="T1054" s="188"/>
      <c r="AT1054" s="184" t="s">
        <v>304</v>
      </c>
      <c r="AU1054" s="184" t="s">
        <v>85</v>
      </c>
      <c r="AV1054" s="15" t="s">
        <v>83</v>
      </c>
      <c r="AW1054" s="15" t="s">
        <v>32</v>
      </c>
      <c r="AX1054" s="15" t="s">
        <v>76</v>
      </c>
      <c r="AY1054" s="184" t="s">
        <v>296</v>
      </c>
    </row>
    <row r="1055" spans="2:65" s="12" customFormat="1" ht="33.75">
      <c r="B1055" s="151"/>
      <c r="D1055" s="152" t="s">
        <v>304</v>
      </c>
      <c r="E1055" s="153" t="s">
        <v>1</v>
      </c>
      <c r="F1055" s="154" t="s">
        <v>1067</v>
      </c>
      <c r="H1055" s="155">
        <v>2.411</v>
      </c>
      <c r="I1055" s="156"/>
      <c r="L1055" s="151"/>
      <c r="M1055" s="157"/>
      <c r="T1055" s="158"/>
      <c r="AT1055" s="153" t="s">
        <v>304</v>
      </c>
      <c r="AU1055" s="153" t="s">
        <v>85</v>
      </c>
      <c r="AV1055" s="12" t="s">
        <v>85</v>
      </c>
      <c r="AW1055" s="12" t="s">
        <v>32</v>
      </c>
      <c r="AX1055" s="12" t="s">
        <v>76</v>
      </c>
      <c r="AY1055" s="153" t="s">
        <v>296</v>
      </c>
    </row>
    <row r="1056" spans="2:65" s="12" customFormat="1" ht="33.75">
      <c r="B1056" s="151"/>
      <c r="D1056" s="152" t="s">
        <v>304</v>
      </c>
      <c r="E1056" s="153" t="s">
        <v>1</v>
      </c>
      <c r="F1056" s="154" t="s">
        <v>1068</v>
      </c>
      <c r="H1056" s="155">
        <v>1.714</v>
      </c>
      <c r="I1056" s="156"/>
      <c r="L1056" s="151"/>
      <c r="M1056" s="157"/>
      <c r="T1056" s="158"/>
      <c r="AT1056" s="153" t="s">
        <v>304</v>
      </c>
      <c r="AU1056" s="153" t="s">
        <v>85</v>
      </c>
      <c r="AV1056" s="12" t="s">
        <v>85</v>
      </c>
      <c r="AW1056" s="12" t="s">
        <v>32</v>
      </c>
      <c r="AX1056" s="12" t="s">
        <v>76</v>
      </c>
      <c r="AY1056" s="153" t="s">
        <v>296</v>
      </c>
    </row>
    <row r="1057" spans="2:65" s="13" customFormat="1">
      <c r="B1057" s="159"/>
      <c r="D1057" s="152" t="s">
        <v>304</v>
      </c>
      <c r="E1057" s="160" t="s">
        <v>1</v>
      </c>
      <c r="F1057" s="161" t="s">
        <v>306</v>
      </c>
      <c r="H1057" s="162">
        <v>4.125</v>
      </c>
      <c r="I1057" s="163"/>
      <c r="L1057" s="159"/>
      <c r="M1057" s="164"/>
      <c r="T1057" s="165"/>
      <c r="AT1057" s="160" t="s">
        <v>304</v>
      </c>
      <c r="AU1057" s="160" t="s">
        <v>85</v>
      </c>
      <c r="AV1057" s="13" t="s">
        <v>94</v>
      </c>
      <c r="AW1057" s="13" t="s">
        <v>32</v>
      </c>
      <c r="AX1057" s="13" t="s">
        <v>76</v>
      </c>
      <c r="AY1057" s="160" t="s">
        <v>296</v>
      </c>
    </row>
    <row r="1058" spans="2:65" s="15" customFormat="1">
      <c r="B1058" s="183"/>
      <c r="D1058" s="152" t="s">
        <v>304</v>
      </c>
      <c r="E1058" s="184" t="s">
        <v>1</v>
      </c>
      <c r="F1058" s="185" t="s">
        <v>639</v>
      </c>
      <c r="H1058" s="184" t="s">
        <v>1</v>
      </c>
      <c r="I1058" s="186"/>
      <c r="L1058" s="183"/>
      <c r="M1058" s="187"/>
      <c r="T1058" s="188"/>
      <c r="AT1058" s="184" t="s">
        <v>304</v>
      </c>
      <c r="AU1058" s="184" t="s">
        <v>85</v>
      </c>
      <c r="AV1058" s="15" t="s">
        <v>83</v>
      </c>
      <c r="AW1058" s="15" t="s">
        <v>32</v>
      </c>
      <c r="AX1058" s="15" t="s">
        <v>76</v>
      </c>
      <c r="AY1058" s="184" t="s">
        <v>296</v>
      </c>
    </row>
    <row r="1059" spans="2:65" s="12" customFormat="1" ht="33.75">
      <c r="B1059" s="151"/>
      <c r="D1059" s="152" t="s">
        <v>304</v>
      </c>
      <c r="E1059" s="153" t="s">
        <v>1</v>
      </c>
      <c r="F1059" s="154" t="s">
        <v>1069</v>
      </c>
      <c r="H1059" s="155">
        <v>5.8849999999999998</v>
      </c>
      <c r="I1059" s="156"/>
      <c r="L1059" s="151"/>
      <c r="M1059" s="157"/>
      <c r="T1059" s="158"/>
      <c r="AT1059" s="153" t="s">
        <v>304</v>
      </c>
      <c r="AU1059" s="153" t="s">
        <v>85</v>
      </c>
      <c r="AV1059" s="12" t="s">
        <v>85</v>
      </c>
      <c r="AW1059" s="12" t="s">
        <v>32</v>
      </c>
      <c r="AX1059" s="12" t="s">
        <v>76</v>
      </c>
      <c r="AY1059" s="153" t="s">
        <v>296</v>
      </c>
    </row>
    <row r="1060" spans="2:65" s="12" customFormat="1">
      <c r="B1060" s="151"/>
      <c r="D1060" s="152" t="s">
        <v>304</v>
      </c>
      <c r="E1060" s="153" t="s">
        <v>1</v>
      </c>
      <c r="F1060" s="154" t="s">
        <v>1070</v>
      </c>
      <c r="H1060" s="155">
        <v>1.141</v>
      </c>
      <c r="I1060" s="156"/>
      <c r="L1060" s="151"/>
      <c r="M1060" s="157"/>
      <c r="T1060" s="158"/>
      <c r="AT1060" s="153" t="s">
        <v>304</v>
      </c>
      <c r="AU1060" s="153" t="s">
        <v>85</v>
      </c>
      <c r="AV1060" s="12" t="s">
        <v>85</v>
      </c>
      <c r="AW1060" s="12" t="s">
        <v>32</v>
      </c>
      <c r="AX1060" s="12" t="s">
        <v>76</v>
      </c>
      <c r="AY1060" s="153" t="s">
        <v>296</v>
      </c>
    </row>
    <row r="1061" spans="2:65" s="12" customFormat="1">
      <c r="B1061" s="151"/>
      <c r="D1061" s="152" t="s">
        <v>304</v>
      </c>
      <c r="E1061" s="153" t="s">
        <v>1</v>
      </c>
      <c r="F1061" s="154" t="s">
        <v>1071</v>
      </c>
      <c r="H1061" s="155">
        <v>0.35299999999999998</v>
      </c>
      <c r="I1061" s="156"/>
      <c r="L1061" s="151"/>
      <c r="M1061" s="157"/>
      <c r="T1061" s="158"/>
      <c r="AT1061" s="153" t="s">
        <v>304</v>
      </c>
      <c r="AU1061" s="153" t="s">
        <v>85</v>
      </c>
      <c r="AV1061" s="12" t="s">
        <v>85</v>
      </c>
      <c r="AW1061" s="12" t="s">
        <v>32</v>
      </c>
      <c r="AX1061" s="12" t="s">
        <v>76</v>
      </c>
      <c r="AY1061" s="153" t="s">
        <v>296</v>
      </c>
    </row>
    <row r="1062" spans="2:65" s="13" customFormat="1">
      <c r="B1062" s="159"/>
      <c r="D1062" s="152" t="s">
        <v>304</v>
      </c>
      <c r="E1062" s="160" t="s">
        <v>1</v>
      </c>
      <c r="F1062" s="161" t="s">
        <v>306</v>
      </c>
      <c r="H1062" s="162">
        <v>7.3789999999999996</v>
      </c>
      <c r="I1062" s="163"/>
      <c r="L1062" s="159"/>
      <c r="M1062" s="164"/>
      <c r="T1062" s="165"/>
      <c r="AT1062" s="160" t="s">
        <v>304</v>
      </c>
      <c r="AU1062" s="160" t="s">
        <v>85</v>
      </c>
      <c r="AV1062" s="13" t="s">
        <v>94</v>
      </c>
      <c r="AW1062" s="13" t="s">
        <v>32</v>
      </c>
      <c r="AX1062" s="13" t="s">
        <v>76</v>
      </c>
      <c r="AY1062" s="160" t="s">
        <v>296</v>
      </c>
    </row>
    <row r="1063" spans="2:65" s="12" customFormat="1">
      <c r="B1063" s="151"/>
      <c r="D1063" s="152" t="s">
        <v>304</v>
      </c>
      <c r="E1063" s="153" t="s">
        <v>1</v>
      </c>
      <c r="F1063" s="154" t="s">
        <v>1072</v>
      </c>
      <c r="H1063" s="155">
        <v>0.245</v>
      </c>
      <c r="I1063" s="156"/>
      <c r="L1063" s="151"/>
      <c r="M1063" s="157"/>
      <c r="T1063" s="158"/>
      <c r="AT1063" s="153" t="s">
        <v>304</v>
      </c>
      <c r="AU1063" s="153" t="s">
        <v>85</v>
      </c>
      <c r="AV1063" s="12" t="s">
        <v>85</v>
      </c>
      <c r="AW1063" s="12" t="s">
        <v>32</v>
      </c>
      <c r="AX1063" s="12" t="s">
        <v>76</v>
      </c>
      <c r="AY1063" s="153" t="s">
        <v>296</v>
      </c>
    </row>
    <row r="1064" spans="2:65" s="13" customFormat="1">
      <c r="B1064" s="159"/>
      <c r="D1064" s="152" t="s">
        <v>304</v>
      </c>
      <c r="E1064" s="160" t="s">
        <v>1</v>
      </c>
      <c r="F1064" s="161" t="s">
        <v>306</v>
      </c>
      <c r="H1064" s="162">
        <v>0.245</v>
      </c>
      <c r="I1064" s="163"/>
      <c r="L1064" s="159"/>
      <c r="M1064" s="164"/>
      <c r="T1064" s="165"/>
      <c r="AT1064" s="160" t="s">
        <v>304</v>
      </c>
      <c r="AU1064" s="160" t="s">
        <v>85</v>
      </c>
      <c r="AV1064" s="13" t="s">
        <v>94</v>
      </c>
      <c r="AW1064" s="13" t="s">
        <v>32</v>
      </c>
      <c r="AX1064" s="13" t="s">
        <v>76</v>
      </c>
      <c r="AY1064" s="160" t="s">
        <v>296</v>
      </c>
    </row>
    <row r="1065" spans="2:65" s="14" customFormat="1">
      <c r="B1065" s="166"/>
      <c r="D1065" s="152" t="s">
        <v>304</v>
      </c>
      <c r="E1065" s="167" t="s">
        <v>1</v>
      </c>
      <c r="F1065" s="168" t="s">
        <v>308</v>
      </c>
      <c r="H1065" s="169">
        <v>11.749000000000001</v>
      </c>
      <c r="I1065" s="170"/>
      <c r="L1065" s="166"/>
      <c r="M1065" s="171"/>
      <c r="T1065" s="172"/>
      <c r="AT1065" s="167" t="s">
        <v>304</v>
      </c>
      <c r="AU1065" s="167" t="s">
        <v>85</v>
      </c>
      <c r="AV1065" s="14" t="s">
        <v>107</v>
      </c>
      <c r="AW1065" s="14" t="s">
        <v>32</v>
      </c>
      <c r="AX1065" s="14" t="s">
        <v>83</v>
      </c>
      <c r="AY1065" s="167" t="s">
        <v>296</v>
      </c>
    </row>
    <row r="1066" spans="2:65" s="1" customFormat="1" ht="16.5" customHeight="1">
      <c r="B1066" s="32"/>
      <c r="C1066" s="138" t="s">
        <v>248</v>
      </c>
      <c r="D1066" s="138" t="s">
        <v>298</v>
      </c>
      <c r="E1066" s="139" t="s">
        <v>1073</v>
      </c>
      <c r="F1066" s="140" t="s">
        <v>1074</v>
      </c>
      <c r="G1066" s="141" t="s">
        <v>301</v>
      </c>
      <c r="H1066" s="142">
        <v>124.367</v>
      </c>
      <c r="I1066" s="143"/>
      <c r="J1066" s="144">
        <f>ROUND(I1066*H1066,2)</f>
        <v>0</v>
      </c>
      <c r="K1066" s="140" t="s">
        <v>302</v>
      </c>
      <c r="L1066" s="32"/>
      <c r="M1066" s="145" t="s">
        <v>1</v>
      </c>
      <c r="N1066" s="146" t="s">
        <v>41</v>
      </c>
      <c r="P1066" s="147">
        <f>O1066*H1066</f>
        <v>0</v>
      </c>
      <c r="Q1066" s="147">
        <v>1.1169999999999999E-2</v>
      </c>
      <c r="R1066" s="147">
        <f>Q1066*H1066</f>
        <v>1.38917939</v>
      </c>
      <c r="S1066" s="147">
        <v>0</v>
      </c>
      <c r="T1066" s="148">
        <f>S1066*H1066</f>
        <v>0</v>
      </c>
      <c r="AR1066" s="149" t="s">
        <v>107</v>
      </c>
      <c r="AT1066" s="149" t="s">
        <v>298</v>
      </c>
      <c r="AU1066" s="149" t="s">
        <v>85</v>
      </c>
      <c r="AY1066" s="17" t="s">
        <v>296</v>
      </c>
      <c r="BE1066" s="150">
        <f>IF(N1066="základní",J1066,0)</f>
        <v>0</v>
      </c>
      <c r="BF1066" s="150">
        <f>IF(N1066="snížená",J1066,0)</f>
        <v>0</v>
      </c>
      <c r="BG1066" s="150">
        <f>IF(N1066="zákl. přenesená",J1066,0)</f>
        <v>0</v>
      </c>
      <c r="BH1066" s="150">
        <f>IF(N1066="sníž. přenesená",J1066,0)</f>
        <v>0</v>
      </c>
      <c r="BI1066" s="150">
        <f>IF(N1066="nulová",J1066,0)</f>
        <v>0</v>
      </c>
      <c r="BJ1066" s="17" t="s">
        <v>83</v>
      </c>
      <c r="BK1066" s="150">
        <f>ROUND(I1066*H1066,2)</f>
        <v>0</v>
      </c>
      <c r="BL1066" s="17" t="s">
        <v>107</v>
      </c>
      <c r="BM1066" s="149" t="s">
        <v>1075</v>
      </c>
    </row>
    <row r="1067" spans="2:65" s="15" customFormat="1">
      <c r="B1067" s="183"/>
      <c r="D1067" s="152" t="s">
        <v>304</v>
      </c>
      <c r="E1067" s="184" t="s">
        <v>1</v>
      </c>
      <c r="F1067" s="185" t="s">
        <v>630</v>
      </c>
      <c r="H1067" s="184" t="s">
        <v>1</v>
      </c>
      <c r="I1067" s="186"/>
      <c r="L1067" s="183"/>
      <c r="M1067" s="187"/>
      <c r="T1067" s="188"/>
      <c r="AT1067" s="184" t="s">
        <v>304</v>
      </c>
      <c r="AU1067" s="184" t="s">
        <v>85</v>
      </c>
      <c r="AV1067" s="15" t="s">
        <v>83</v>
      </c>
      <c r="AW1067" s="15" t="s">
        <v>32</v>
      </c>
      <c r="AX1067" s="15" t="s">
        <v>76</v>
      </c>
      <c r="AY1067" s="184" t="s">
        <v>296</v>
      </c>
    </row>
    <row r="1068" spans="2:65" s="12" customFormat="1" ht="33.75">
      <c r="B1068" s="151"/>
      <c r="D1068" s="152" t="s">
        <v>304</v>
      </c>
      <c r="E1068" s="153" t="s">
        <v>1</v>
      </c>
      <c r="F1068" s="154" t="s">
        <v>1076</v>
      </c>
      <c r="H1068" s="155">
        <v>25.373999999999999</v>
      </c>
      <c r="I1068" s="156"/>
      <c r="L1068" s="151"/>
      <c r="M1068" s="157"/>
      <c r="T1068" s="158"/>
      <c r="AT1068" s="153" t="s">
        <v>304</v>
      </c>
      <c r="AU1068" s="153" t="s">
        <v>85</v>
      </c>
      <c r="AV1068" s="12" t="s">
        <v>85</v>
      </c>
      <c r="AW1068" s="12" t="s">
        <v>32</v>
      </c>
      <c r="AX1068" s="12" t="s">
        <v>76</v>
      </c>
      <c r="AY1068" s="153" t="s">
        <v>296</v>
      </c>
    </row>
    <row r="1069" spans="2:65" s="12" customFormat="1" ht="22.5">
      <c r="B1069" s="151"/>
      <c r="D1069" s="152" t="s">
        <v>304</v>
      </c>
      <c r="E1069" s="153" t="s">
        <v>1</v>
      </c>
      <c r="F1069" s="154" t="s">
        <v>1077</v>
      </c>
      <c r="H1069" s="155">
        <v>18.045000000000002</v>
      </c>
      <c r="I1069" s="156"/>
      <c r="L1069" s="151"/>
      <c r="M1069" s="157"/>
      <c r="T1069" s="158"/>
      <c r="AT1069" s="153" t="s">
        <v>304</v>
      </c>
      <c r="AU1069" s="153" t="s">
        <v>85</v>
      </c>
      <c r="AV1069" s="12" t="s">
        <v>85</v>
      </c>
      <c r="AW1069" s="12" t="s">
        <v>32</v>
      </c>
      <c r="AX1069" s="12" t="s">
        <v>76</v>
      </c>
      <c r="AY1069" s="153" t="s">
        <v>296</v>
      </c>
    </row>
    <row r="1070" spans="2:65" s="13" customFormat="1">
      <c r="B1070" s="159"/>
      <c r="D1070" s="152" t="s">
        <v>304</v>
      </c>
      <c r="E1070" s="160" t="s">
        <v>1</v>
      </c>
      <c r="F1070" s="161" t="s">
        <v>306</v>
      </c>
      <c r="H1070" s="162">
        <v>43.418999999999997</v>
      </c>
      <c r="I1070" s="163"/>
      <c r="L1070" s="159"/>
      <c r="M1070" s="164"/>
      <c r="T1070" s="165"/>
      <c r="AT1070" s="160" t="s">
        <v>304</v>
      </c>
      <c r="AU1070" s="160" t="s">
        <v>85</v>
      </c>
      <c r="AV1070" s="13" t="s">
        <v>94</v>
      </c>
      <c r="AW1070" s="13" t="s">
        <v>32</v>
      </c>
      <c r="AX1070" s="13" t="s">
        <v>76</v>
      </c>
      <c r="AY1070" s="160" t="s">
        <v>296</v>
      </c>
    </row>
    <row r="1071" spans="2:65" s="15" customFormat="1">
      <c r="B1071" s="183"/>
      <c r="D1071" s="152" t="s">
        <v>304</v>
      </c>
      <c r="E1071" s="184" t="s">
        <v>1</v>
      </c>
      <c r="F1071" s="185" t="s">
        <v>639</v>
      </c>
      <c r="H1071" s="184" t="s">
        <v>1</v>
      </c>
      <c r="I1071" s="186"/>
      <c r="L1071" s="183"/>
      <c r="M1071" s="187"/>
      <c r="T1071" s="188"/>
      <c r="AT1071" s="184" t="s">
        <v>304</v>
      </c>
      <c r="AU1071" s="184" t="s">
        <v>85</v>
      </c>
      <c r="AV1071" s="15" t="s">
        <v>83</v>
      </c>
      <c r="AW1071" s="15" t="s">
        <v>32</v>
      </c>
      <c r="AX1071" s="15" t="s">
        <v>76</v>
      </c>
      <c r="AY1071" s="184" t="s">
        <v>296</v>
      </c>
    </row>
    <row r="1072" spans="2:65" s="12" customFormat="1" ht="33.75">
      <c r="B1072" s="151"/>
      <c r="D1072" s="152" t="s">
        <v>304</v>
      </c>
      <c r="E1072" s="153" t="s">
        <v>1</v>
      </c>
      <c r="F1072" s="154" t="s">
        <v>1078</v>
      </c>
      <c r="H1072" s="155">
        <v>61.948</v>
      </c>
      <c r="I1072" s="156"/>
      <c r="L1072" s="151"/>
      <c r="M1072" s="157"/>
      <c r="T1072" s="158"/>
      <c r="AT1072" s="153" t="s">
        <v>304</v>
      </c>
      <c r="AU1072" s="153" t="s">
        <v>85</v>
      </c>
      <c r="AV1072" s="12" t="s">
        <v>85</v>
      </c>
      <c r="AW1072" s="12" t="s">
        <v>32</v>
      </c>
      <c r="AX1072" s="12" t="s">
        <v>76</v>
      </c>
      <c r="AY1072" s="153" t="s">
        <v>296</v>
      </c>
    </row>
    <row r="1073" spans="2:65" s="12" customFormat="1">
      <c r="B1073" s="151"/>
      <c r="D1073" s="152" t="s">
        <v>304</v>
      </c>
      <c r="E1073" s="153" t="s">
        <v>1</v>
      </c>
      <c r="F1073" s="154" t="s">
        <v>1079</v>
      </c>
      <c r="H1073" s="155">
        <v>12.01</v>
      </c>
      <c r="I1073" s="156"/>
      <c r="L1073" s="151"/>
      <c r="M1073" s="157"/>
      <c r="T1073" s="158"/>
      <c r="AT1073" s="153" t="s">
        <v>304</v>
      </c>
      <c r="AU1073" s="153" t="s">
        <v>85</v>
      </c>
      <c r="AV1073" s="12" t="s">
        <v>85</v>
      </c>
      <c r="AW1073" s="12" t="s">
        <v>32</v>
      </c>
      <c r="AX1073" s="12" t="s">
        <v>76</v>
      </c>
      <c r="AY1073" s="153" t="s">
        <v>296</v>
      </c>
    </row>
    <row r="1074" spans="2:65" s="12" customFormat="1">
      <c r="B1074" s="151"/>
      <c r="D1074" s="152" t="s">
        <v>304</v>
      </c>
      <c r="E1074" s="153" t="s">
        <v>1</v>
      </c>
      <c r="F1074" s="154" t="s">
        <v>1080</v>
      </c>
      <c r="H1074" s="155">
        <v>3.72</v>
      </c>
      <c r="I1074" s="156"/>
      <c r="L1074" s="151"/>
      <c r="M1074" s="157"/>
      <c r="T1074" s="158"/>
      <c r="AT1074" s="153" t="s">
        <v>304</v>
      </c>
      <c r="AU1074" s="153" t="s">
        <v>85</v>
      </c>
      <c r="AV1074" s="12" t="s">
        <v>85</v>
      </c>
      <c r="AW1074" s="12" t="s">
        <v>32</v>
      </c>
      <c r="AX1074" s="12" t="s">
        <v>76</v>
      </c>
      <c r="AY1074" s="153" t="s">
        <v>296</v>
      </c>
    </row>
    <row r="1075" spans="2:65" s="13" customFormat="1">
      <c r="B1075" s="159"/>
      <c r="D1075" s="152" t="s">
        <v>304</v>
      </c>
      <c r="E1075" s="160" t="s">
        <v>1</v>
      </c>
      <c r="F1075" s="161" t="s">
        <v>306</v>
      </c>
      <c r="H1075" s="162">
        <v>77.677999999999997</v>
      </c>
      <c r="I1075" s="163"/>
      <c r="L1075" s="159"/>
      <c r="M1075" s="164"/>
      <c r="T1075" s="165"/>
      <c r="AT1075" s="160" t="s">
        <v>304</v>
      </c>
      <c r="AU1075" s="160" t="s">
        <v>85</v>
      </c>
      <c r="AV1075" s="13" t="s">
        <v>94</v>
      </c>
      <c r="AW1075" s="13" t="s">
        <v>32</v>
      </c>
      <c r="AX1075" s="13" t="s">
        <v>76</v>
      </c>
      <c r="AY1075" s="160" t="s">
        <v>296</v>
      </c>
    </row>
    <row r="1076" spans="2:65" s="13" customFormat="1">
      <c r="B1076" s="159"/>
      <c r="D1076" s="152" t="s">
        <v>304</v>
      </c>
      <c r="E1076" s="160" t="s">
        <v>1</v>
      </c>
      <c r="F1076" s="161" t="s">
        <v>306</v>
      </c>
      <c r="H1076" s="162">
        <v>0</v>
      </c>
      <c r="I1076" s="163"/>
      <c r="L1076" s="159"/>
      <c r="M1076" s="164"/>
      <c r="T1076" s="165"/>
      <c r="AT1076" s="160" t="s">
        <v>304</v>
      </c>
      <c r="AU1076" s="160" t="s">
        <v>85</v>
      </c>
      <c r="AV1076" s="13" t="s">
        <v>94</v>
      </c>
      <c r="AW1076" s="13" t="s">
        <v>32</v>
      </c>
      <c r="AX1076" s="13" t="s">
        <v>76</v>
      </c>
      <c r="AY1076" s="160" t="s">
        <v>296</v>
      </c>
    </row>
    <row r="1077" spans="2:65" s="12" customFormat="1">
      <c r="B1077" s="151"/>
      <c r="D1077" s="152" t="s">
        <v>304</v>
      </c>
      <c r="E1077" s="153" t="s">
        <v>1</v>
      </c>
      <c r="F1077" s="154" t="s">
        <v>1081</v>
      </c>
      <c r="H1077" s="155">
        <v>3.27</v>
      </c>
      <c r="I1077" s="156"/>
      <c r="L1077" s="151"/>
      <c r="M1077" s="157"/>
      <c r="T1077" s="158"/>
      <c r="AT1077" s="153" t="s">
        <v>304</v>
      </c>
      <c r="AU1077" s="153" t="s">
        <v>85</v>
      </c>
      <c r="AV1077" s="12" t="s">
        <v>85</v>
      </c>
      <c r="AW1077" s="12" t="s">
        <v>32</v>
      </c>
      <c r="AX1077" s="12" t="s">
        <v>76</v>
      </c>
      <c r="AY1077" s="153" t="s">
        <v>296</v>
      </c>
    </row>
    <row r="1078" spans="2:65" s="13" customFormat="1">
      <c r="B1078" s="159"/>
      <c r="D1078" s="152" t="s">
        <v>304</v>
      </c>
      <c r="E1078" s="160" t="s">
        <v>1</v>
      </c>
      <c r="F1078" s="161" t="s">
        <v>306</v>
      </c>
      <c r="H1078" s="162">
        <v>3.27</v>
      </c>
      <c r="I1078" s="163"/>
      <c r="L1078" s="159"/>
      <c r="M1078" s="164"/>
      <c r="T1078" s="165"/>
      <c r="AT1078" s="160" t="s">
        <v>304</v>
      </c>
      <c r="AU1078" s="160" t="s">
        <v>85</v>
      </c>
      <c r="AV1078" s="13" t="s">
        <v>94</v>
      </c>
      <c r="AW1078" s="13" t="s">
        <v>32</v>
      </c>
      <c r="AX1078" s="13" t="s">
        <v>76</v>
      </c>
      <c r="AY1078" s="160" t="s">
        <v>296</v>
      </c>
    </row>
    <row r="1079" spans="2:65" s="14" customFormat="1">
      <c r="B1079" s="166"/>
      <c r="D1079" s="152" t="s">
        <v>304</v>
      </c>
      <c r="E1079" s="167" t="s">
        <v>1</v>
      </c>
      <c r="F1079" s="168" t="s">
        <v>308</v>
      </c>
      <c r="H1079" s="169">
        <v>124.367</v>
      </c>
      <c r="I1079" s="170"/>
      <c r="L1079" s="166"/>
      <c r="M1079" s="171"/>
      <c r="T1079" s="172"/>
      <c r="AT1079" s="167" t="s">
        <v>304</v>
      </c>
      <c r="AU1079" s="167" t="s">
        <v>85</v>
      </c>
      <c r="AV1079" s="14" t="s">
        <v>107</v>
      </c>
      <c r="AW1079" s="14" t="s">
        <v>32</v>
      </c>
      <c r="AX1079" s="14" t="s">
        <v>83</v>
      </c>
      <c r="AY1079" s="167" t="s">
        <v>296</v>
      </c>
    </row>
    <row r="1080" spans="2:65" s="1" customFormat="1" ht="16.5" customHeight="1">
      <c r="B1080" s="32"/>
      <c r="C1080" s="138" t="s">
        <v>1082</v>
      </c>
      <c r="D1080" s="138" t="s">
        <v>298</v>
      </c>
      <c r="E1080" s="139" t="s">
        <v>1083</v>
      </c>
      <c r="F1080" s="140" t="s">
        <v>1084</v>
      </c>
      <c r="G1080" s="141" t="s">
        <v>301</v>
      </c>
      <c r="H1080" s="142">
        <v>124.367</v>
      </c>
      <c r="I1080" s="143"/>
      <c r="J1080" s="144">
        <f>ROUND(I1080*H1080,2)</f>
        <v>0</v>
      </c>
      <c r="K1080" s="140" t="s">
        <v>302</v>
      </c>
      <c r="L1080" s="32"/>
      <c r="M1080" s="145" t="s">
        <v>1</v>
      </c>
      <c r="N1080" s="146" t="s">
        <v>41</v>
      </c>
      <c r="P1080" s="147">
        <f>O1080*H1080</f>
        <v>0</v>
      </c>
      <c r="Q1080" s="147">
        <v>0</v>
      </c>
      <c r="R1080" s="147">
        <f>Q1080*H1080</f>
        <v>0</v>
      </c>
      <c r="S1080" s="147">
        <v>0</v>
      </c>
      <c r="T1080" s="148">
        <f>S1080*H1080</f>
        <v>0</v>
      </c>
      <c r="AR1080" s="149" t="s">
        <v>107</v>
      </c>
      <c r="AT1080" s="149" t="s">
        <v>298</v>
      </c>
      <c r="AU1080" s="149" t="s">
        <v>85</v>
      </c>
      <c r="AY1080" s="17" t="s">
        <v>296</v>
      </c>
      <c r="BE1080" s="150">
        <f>IF(N1080="základní",J1080,0)</f>
        <v>0</v>
      </c>
      <c r="BF1080" s="150">
        <f>IF(N1080="snížená",J1080,0)</f>
        <v>0</v>
      </c>
      <c r="BG1080" s="150">
        <f>IF(N1080="zákl. přenesená",J1080,0)</f>
        <v>0</v>
      </c>
      <c r="BH1080" s="150">
        <f>IF(N1080="sníž. přenesená",J1080,0)</f>
        <v>0</v>
      </c>
      <c r="BI1080" s="150">
        <f>IF(N1080="nulová",J1080,0)</f>
        <v>0</v>
      </c>
      <c r="BJ1080" s="17" t="s">
        <v>83</v>
      </c>
      <c r="BK1080" s="150">
        <f>ROUND(I1080*H1080,2)</f>
        <v>0</v>
      </c>
      <c r="BL1080" s="17" t="s">
        <v>107</v>
      </c>
      <c r="BM1080" s="149" t="s">
        <v>1085</v>
      </c>
    </row>
    <row r="1081" spans="2:65" s="1" customFormat="1" ht="24.2" customHeight="1">
      <c r="B1081" s="32"/>
      <c r="C1081" s="138" t="s">
        <v>1086</v>
      </c>
      <c r="D1081" s="138" t="s">
        <v>298</v>
      </c>
      <c r="E1081" s="139" t="s">
        <v>1087</v>
      </c>
      <c r="F1081" s="140" t="s">
        <v>1088</v>
      </c>
      <c r="G1081" s="141" t="s">
        <v>346</v>
      </c>
      <c r="H1081" s="142">
        <v>4.0419999999999998</v>
      </c>
      <c r="I1081" s="143"/>
      <c r="J1081" s="144">
        <f>ROUND(I1081*H1081,2)</f>
        <v>0</v>
      </c>
      <c r="K1081" s="140" t="s">
        <v>302</v>
      </c>
      <c r="L1081" s="32"/>
      <c r="M1081" s="145" t="s">
        <v>1</v>
      </c>
      <c r="N1081" s="146" t="s">
        <v>41</v>
      </c>
      <c r="P1081" s="147">
        <f>O1081*H1081</f>
        <v>0</v>
      </c>
      <c r="Q1081" s="147">
        <v>1.05291</v>
      </c>
      <c r="R1081" s="147">
        <f>Q1081*H1081</f>
        <v>4.25586222</v>
      </c>
      <c r="S1081" s="147">
        <v>0</v>
      </c>
      <c r="T1081" s="148">
        <f>S1081*H1081</f>
        <v>0</v>
      </c>
      <c r="AR1081" s="149" t="s">
        <v>107</v>
      </c>
      <c r="AT1081" s="149" t="s">
        <v>298</v>
      </c>
      <c r="AU1081" s="149" t="s">
        <v>85</v>
      </c>
      <c r="AY1081" s="17" t="s">
        <v>296</v>
      </c>
      <c r="BE1081" s="150">
        <f>IF(N1081="základní",J1081,0)</f>
        <v>0</v>
      </c>
      <c r="BF1081" s="150">
        <f>IF(N1081="snížená",J1081,0)</f>
        <v>0</v>
      </c>
      <c r="BG1081" s="150">
        <f>IF(N1081="zákl. přenesená",J1081,0)</f>
        <v>0</v>
      </c>
      <c r="BH1081" s="150">
        <f>IF(N1081="sníž. přenesená",J1081,0)</f>
        <v>0</v>
      </c>
      <c r="BI1081" s="150">
        <f>IF(N1081="nulová",J1081,0)</f>
        <v>0</v>
      </c>
      <c r="BJ1081" s="17" t="s">
        <v>83</v>
      </c>
      <c r="BK1081" s="150">
        <f>ROUND(I1081*H1081,2)</f>
        <v>0</v>
      </c>
      <c r="BL1081" s="17" t="s">
        <v>107</v>
      </c>
      <c r="BM1081" s="149" t="s">
        <v>1089</v>
      </c>
    </row>
    <row r="1082" spans="2:65" s="12" customFormat="1">
      <c r="B1082" s="151"/>
      <c r="D1082" s="152" t="s">
        <v>304</v>
      </c>
      <c r="E1082" s="153" t="s">
        <v>1</v>
      </c>
      <c r="F1082" s="154" t="s">
        <v>1090</v>
      </c>
      <c r="H1082" s="155">
        <v>0.71099999999999997</v>
      </c>
      <c r="I1082" s="156"/>
      <c r="L1082" s="151"/>
      <c r="M1082" s="157"/>
      <c r="T1082" s="158"/>
      <c r="AT1082" s="153" t="s">
        <v>304</v>
      </c>
      <c r="AU1082" s="153" t="s">
        <v>85</v>
      </c>
      <c r="AV1082" s="12" t="s">
        <v>85</v>
      </c>
      <c r="AW1082" s="12" t="s">
        <v>32</v>
      </c>
      <c r="AX1082" s="12" t="s">
        <v>76</v>
      </c>
      <c r="AY1082" s="153" t="s">
        <v>296</v>
      </c>
    </row>
    <row r="1083" spans="2:65" s="12" customFormat="1">
      <c r="B1083" s="151"/>
      <c r="D1083" s="152" t="s">
        <v>304</v>
      </c>
      <c r="E1083" s="153" t="s">
        <v>1</v>
      </c>
      <c r="F1083" s="154" t="s">
        <v>1091</v>
      </c>
      <c r="H1083" s="155">
        <v>3.331</v>
      </c>
      <c r="I1083" s="156"/>
      <c r="L1083" s="151"/>
      <c r="M1083" s="157"/>
      <c r="T1083" s="158"/>
      <c r="AT1083" s="153" t="s">
        <v>304</v>
      </c>
      <c r="AU1083" s="153" t="s">
        <v>85</v>
      </c>
      <c r="AV1083" s="12" t="s">
        <v>85</v>
      </c>
      <c r="AW1083" s="12" t="s">
        <v>32</v>
      </c>
      <c r="AX1083" s="12" t="s">
        <v>76</v>
      </c>
      <c r="AY1083" s="153" t="s">
        <v>296</v>
      </c>
    </row>
    <row r="1084" spans="2:65" s="13" customFormat="1">
      <c r="B1084" s="159"/>
      <c r="D1084" s="152" t="s">
        <v>304</v>
      </c>
      <c r="E1084" s="160" t="s">
        <v>1</v>
      </c>
      <c r="F1084" s="161" t="s">
        <v>306</v>
      </c>
      <c r="H1084" s="162">
        <v>4.0419999999999998</v>
      </c>
      <c r="I1084" s="163"/>
      <c r="L1084" s="159"/>
      <c r="M1084" s="164"/>
      <c r="T1084" s="165"/>
      <c r="AT1084" s="160" t="s">
        <v>304</v>
      </c>
      <c r="AU1084" s="160" t="s">
        <v>85</v>
      </c>
      <c r="AV1084" s="13" t="s">
        <v>94</v>
      </c>
      <c r="AW1084" s="13" t="s">
        <v>32</v>
      </c>
      <c r="AX1084" s="13" t="s">
        <v>76</v>
      </c>
      <c r="AY1084" s="160" t="s">
        <v>296</v>
      </c>
    </row>
    <row r="1085" spans="2:65" s="14" customFormat="1">
      <c r="B1085" s="166"/>
      <c r="D1085" s="152" t="s">
        <v>304</v>
      </c>
      <c r="E1085" s="167" t="s">
        <v>1</v>
      </c>
      <c r="F1085" s="168" t="s">
        <v>308</v>
      </c>
      <c r="H1085" s="169">
        <v>4.0419999999999998</v>
      </c>
      <c r="I1085" s="170"/>
      <c r="L1085" s="166"/>
      <c r="M1085" s="171"/>
      <c r="T1085" s="172"/>
      <c r="AT1085" s="167" t="s">
        <v>304</v>
      </c>
      <c r="AU1085" s="167" t="s">
        <v>85</v>
      </c>
      <c r="AV1085" s="14" t="s">
        <v>107</v>
      </c>
      <c r="AW1085" s="14" t="s">
        <v>32</v>
      </c>
      <c r="AX1085" s="14" t="s">
        <v>83</v>
      </c>
      <c r="AY1085" s="167" t="s">
        <v>296</v>
      </c>
    </row>
    <row r="1086" spans="2:65" s="1" customFormat="1" ht="24.2" customHeight="1">
      <c r="B1086" s="32"/>
      <c r="C1086" s="138" t="s">
        <v>1092</v>
      </c>
      <c r="D1086" s="138" t="s">
        <v>298</v>
      </c>
      <c r="E1086" s="139" t="s">
        <v>1093</v>
      </c>
      <c r="F1086" s="140" t="s">
        <v>1094</v>
      </c>
      <c r="G1086" s="141" t="s">
        <v>376</v>
      </c>
      <c r="H1086" s="142">
        <v>8</v>
      </c>
      <c r="I1086" s="143"/>
      <c r="J1086" s="144">
        <f>ROUND(I1086*H1086,2)</f>
        <v>0</v>
      </c>
      <c r="K1086" s="140" t="s">
        <v>302</v>
      </c>
      <c r="L1086" s="32"/>
      <c r="M1086" s="145" t="s">
        <v>1</v>
      </c>
      <c r="N1086" s="146" t="s">
        <v>41</v>
      </c>
      <c r="P1086" s="147">
        <f>O1086*H1086</f>
        <v>0</v>
      </c>
      <c r="Q1086" s="147">
        <v>3.3349999999999998E-2</v>
      </c>
      <c r="R1086" s="147">
        <f>Q1086*H1086</f>
        <v>0.26679999999999998</v>
      </c>
      <c r="S1086" s="147">
        <v>0</v>
      </c>
      <c r="T1086" s="148">
        <f>S1086*H1086</f>
        <v>0</v>
      </c>
      <c r="AR1086" s="149" t="s">
        <v>107</v>
      </c>
      <c r="AT1086" s="149" t="s">
        <v>298</v>
      </c>
      <c r="AU1086" s="149" t="s">
        <v>85</v>
      </c>
      <c r="AY1086" s="17" t="s">
        <v>296</v>
      </c>
      <c r="BE1086" s="150">
        <f>IF(N1086="základní",J1086,0)</f>
        <v>0</v>
      </c>
      <c r="BF1086" s="150">
        <f>IF(N1086="snížená",J1086,0)</f>
        <v>0</v>
      </c>
      <c r="BG1086" s="150">
        <f>IF(N1086="zákl. přenesená",J1086,0)</f>
        <v>0</v>
      </c>
      <c r="BH1086" s="150">
        <f>IF(N1086="sníž. přenesená",J1086,0)</f>
        <v>0</v>
      </c>
      <c r="BI1086" s="150">
        <f>IF(N1086="nulová",J1086,0)</f>
        <v>0</v>
      </c>
      <c r="BJ1086" s="17" t="s">
        <v>83</v>
      </c>
      <c r="BK1086" s="150">
        <f>ROUND(I1086*H1086,2)</f>
        <v>0</v>
      </c>
      <c r="BL1086" s="17" t="s">
        <v>107</v>
      </c>
      <c r="BM1086" s="149" t="s">
        <v>1095</v>
      </c>
    </row>
    <row r="1087" spans="2:65" s="12" customFormat="1">
      <c r="B1087" s="151"/>
      <c r="D1087" s="152" t="s">
        <v>304</v>
      </c>
      <c r="E1087" s="153" t="s">
        <v>1</v>
      </c>
      <c r="F1087" s="154" t="s">
        <v>1096</v>
      </c>
      <c r="H1087" s="155">
        <v>1</v>
      </c>
      <c r="I1087" s="156"/>
      <c r="L1087" s="151"/>
      <c r="M1087" s="157"/>
      <c r="T1087" s="158"/>
      <c r="AT1087" s="153" t="s">
        <v>304</v>
      </c>
      <c r="AU1087" s="153" t="s">
        <v>85</v>
      </c>
      <c r="AV1087" s="12" t="s">
        <v>85</v>
      </c>
      <c r="AW1087" s="12" t="s">
        <v>32</v>
      </c>
      <c r="AX1087" s="12" t="s">
        <v>76</v>
      </c>
      <c r="AY1087" s="153" t="s">
        <v>296</v>
      </c>
    </row>
    <row r="1088" spans="2:65" s="12" customFormat="1">
      <c r="B1088" s="151"/>
      <c r="D1088" s="152" t="s">
        <v>304</v>
      </c>
      <c r="E1088" s="153" t="s">
        <v>1</v>
      </c>
      <c r="F1088" s="154" t="s">
        <v>1097</v>
      </c>
      <c r="H1088" s="155">
        <v>4</v>
      </c>
      <c r="I1088" s="156"/>
      <c r="L1088" s="151"/>
      <c r="M1088" s="157"/>
      <c r="T1088" s="158"/>
      <c r="AT1088" s="153" t="s">
        <v>304</v>
      </c>
      <c r="AU1088" s="153" t="s">
        <v>85</v>
      </c>
      <c r="AV1088" s="12" t="s">
        <v>85</v>
      </c>
      <c r="AW1088" s="12" t="s">
        <v>32</v>
      </c>
      <c r="AX1088" s="12" t="s">
        <v>76</v>
      </c>
      <c r="AY1088" s="153" t="s">
        <v>296</v>
      </c>
    </row>
    <row r="1089" spans="2:65" s="12" customFormat="1">
      <c r="B1089" s="151"/>
      <c r="D1089" s="152" t="s">
        <v>304</v>
      </c>
      <c r="E1089" s="153" t="s">
        <v>1</v>
      </c>
      <c r="F1089" s="154" t="s">
        <v>1098</v>
      </c>
      <c r="H1089" s="155">
        <v>3</v>
      </c>
      <c r="I1089" s="156"/>
      <c r="L1089" s="151"/>
      <c r="M1089" s="157"/>
      <c r="T1089" s="158"/>
      <c r="AT1089" s="153" t="s">
        <v>304</v>
      </c>
      <c r="AU1089" s="153" t="s">
        <v>85</v>
      </c>
      <c r="AV1089" s="12" t="s">
        <v>85</v>
      </c>
      <c r="AW1089" s="12" t="s">
        <v>32</v>
      </c>
      <c r="AX1089" s="12" t="s">
        <v>76</v>
      </c>
      <c r="AY1089" s="153" t="s">
        <v>296</v>
      </c>
    </row>
    <row r="1090" spans="2:65" s="13" customFormat="1">
      <c r="B1090" s="159"/>
      <c r="D1090" s="152" t="s">
        <v>304</v>
      </c>
      <c r="E1090" s="160" t="s">
        <v>1</v>
      </c>
      <c r="F1090" s="161" t="s">
        <v>306</v>
      </c>
      <c r="H1090" s="162">
        <v>8</v>
      </c>
      <c r="I1090" s="163"/>
      <c r="L1090" s="159"/>
      <c r="M1090" s="164"/>
      <c r="T1090" s="165"/>
      <c r="AT1090" s="160" t="s">
        <v>304</v>
      </c>
      <c r="AU1090" s="160" t="s">
        <v>85</v>
      </c>
      <c r="AV1090" s="13" t="s">
        <v>94</v>
      </c>
      <c r="AW1090" s="13" t="s">
        <v>32</v>
      </c>
      <c r="AX1090" s="13" t="s">
        <v>76</v>
      </c>
      <c r="AY1090" s="160" t="s">
        <v>296</v>
      </c>
    </row>
    <row r="1091" spans="2:65" s="14" customFormat="1">
      <c r="B1091" s="166"/>
      <c r="D1091" s="152" t="s">
        <v>304</v>
      </c>
      <c r="E1091" s="167" t="s">
        <v>1</v>
      </c>
      <c r="F1091" s="168" t="s">
        <v>308</v>
      </c>
      <c r="H1091" s="169">
        <v>8</v>
      </c>
      <c r="I1091" s="170"/>
      <c r="L1091" s="166"/>
      <c r="M1091" s="171"/>
      <c r="T1091" s="172"/>
      <c r="AT1091" s="167" t="s">
        <v>304</v>
      </c>
      <c r="AU1091" s="167" t="s">
        <v>85</v>
      </c>
      <c r="AV1091" s="14" t="s">
        <v>107</v>
      </c>
      <c r="AW1091" s="14" t="s">
        <v>32</v>
      </c>
      <c r="AX1091" s="14" t="s">
        <v>83</v>
      </c>
      <c r="AY1091" s="167" t="s">
        <v>296</v>
      </c>
    </row>
    <row r="1092" spans="2:65" s="1" customFormat="1" ht="24.2" customHeight="1">
      <c r="B1092" s="32"/>
      <c r="C1092" s="173" t="s">
        <v>1099</v>
      </c>
      <c r="D1092" s="173" t="s">
        <v>343</v>
      </c>
      <c r="E1092" s="174" t="s">
        <v>1100</v>
      </c>
      <c r="F1092" s="175" t="s">
        <v>1101</v>
      </c>
      <c r="G1092" s="176" t="s">
        <v>1102</v>
      </c>
      <c r="H1092" s="177">
        <v>1</v>
      </c>
      <c r="I1092" s="178"/>
      <c r="J1092" s="179">
        <f>ROUND(I1092*H1092,2)</f>
        <v>0</v>
      </c>
      <c r="K1092" s="175" t="s">
        <v>1</v>
      </c>
      <c r="L1092" s="180"/>
      <c r="M1092" s="181" t="s">
        <v>1</v>
      </c>
      <c r="N1092" s="182" t="s">
        <v>41</v>
      </c>
      <c r="P1092" s="147">
        <f>O1092*H1092</f>
        <v>0</v>
      </c>
      <c r="Q1092" s="147">
        <v>0</v>
      </c>
      <c r="R1092" s="147">
        <f>Q1092*H1092</f>
        <v>0</v>
      </c>
      <c r="S1092" s="147">
        <v>0</v>
      </c>
      <c r="T1092" s="148">
        <f>S1092*H1092</f>
        <v>0</v>
      </c>
      <c r="AR1092" s="149" t="s">
        <v>347</v>
      </c>
      <c r="AT1092" s="149" t="s">
        <v>343</v>
      </c>
      <c r="AU1092" s="149" t="s">
        <v>85</v>
      </c>
      <c r="AY1092" s="17" t="s">
        <v>296</v>
      </c>
      <c r="BE1092" s="150">
        <f>IF(N1092="základní",J1092,0)</f>
        <v>0</v>
      </c>
      <c r="BF1092" s="150">
        <f>IF(N1092="snížená",J1092,0)</f>
        <v>0</v>
      </c>
      <c r="BG1092" s="150">
        <f>IF(N1092="zákl. přenesená",J1092,0)</f>
        <v>0</v>
      </c>
      <c r="BH1092" s="150">
        <f>IF(N1092="sníž. přenesená",J1092,0)</f>
        <v>0</v>
      </c>
      <c r="BI1092" s="150">
        <f>IF(N1092="nulová",J1092,0)</f>
        <v>0</v>
      </c>
      <c r="BJ1092" s="17" t="s">
        <v>83</v>
      </c>
      <c r="BK1092" s="150">
        <f>ROUND(I1092*H1092,2)</f>
        <v>0</v>
      </c>
      <c r="BL1092" s="17" t="s">
        <v>107</v>
      </c>
      <c r="BM1092" s="149" t="s">
        <v>1103</v>
      </c>
    </row>
    <row r="1093" spans="2:65" s="1" customFormat="1" ht="24.2" customHeight="1">
      <c r="B1093" s="32"/>
      <c r="C1093" s="173" t="s">
        <v>1104</v>
      </c>
      <c r="D1093" s="173" t="s">
        <v>343</v>
      </c>
      <c r="E1093" s="174" t="s">
        <v>1105</v>
      </c>
      <c r="F1093" s="175" t="s">
        <v>1106</v>
      </c>
      <c r="G1093" s="176" t="s">
        <v>1102</v>
      </c>
      <c r="H1093" s="177">
        <v>4</v>
      </c>
      <c r="I1093" s="178"/>
      <c r="J1093" s="179">
        <f>ROUND(I1093*H1093,2)</f>
        <v>0</v>
      </c>
      <c r="K1093" s="175" t="s">
        <v>1</v>
      </c>
      <c r="L1093" s="180"/>
      <c r="M1093" s="181" t="s">
        <v>1</v>
      </c>
      <c r="N1093" s="182" t="s">
        <v>41</v>
      </c>
      <c r="P1093" s="147">
        <f>O1093*H1093</f>
        <v>0</v>
      </c>
      <c r="Q1093" s="147">
        <v>0</v>
      </c>
      <c r="R1093" s="147">
        <f>Q1093*H1093</f>
        <v>0</v>
      </c>
      <c r="S1093" s="147">
        <v>0</v>
      </c>
      <c r="T1093" s="148">
        <f>S1093*H1093</f>
        <v>0</v>
      </c>
      <c r="AR1093" s="149" t="s">
        <v>347</v>
      </c>
      <c r="AT1093" s="149" t="s">
        <v>343</v>
      </c>
      <c r="AU1093" s="149" t="s">
        <v>85</v>
      </c>
      <c r="AY1093" s="17" t="s">
        <v>296</v>
      </c>
      <c r="BE1093" s="150">
        <f>IF(N1093="základní",J1093,0)</f>
        <v>0</v>
      </c>
      <c r="BF1093" s="150">
        <f>IF(N1093="snížená",J1093,0)</f>
        <v>0</v>
      </c>
      <c r="BG1093" s="150">
        <f>IF(N1093="zákl. přenesená",J1093,0)</f>
        <v>0</v>
      </c>
      <c r="BH1093" s="150">
        <f>IF(N1093="sníž. přenesená",J1093,0)</f>
        <v>0</v>
      </c>
      <c r="BI1093" s="150">
        <f>IF(N1093="nulová",J1093,0)</f>
        <v>0</v>
      </c>
      <c r="BJ1093" s="17" t="s">
        <v>83</v>
      </c>
      <c r="BK1093" s="150">
        <f>ROUND(I1093*H1093,2)</f>
        <v>0</v>
      </c>
      <c r="BL1093" s="17" t="s">
        <v>107</v>
      </c>
      <c r="BM1093" s="149" t="s">
        <v>1107</v>
      </c>
    </row>
    <row r="1094" spans="2:65" s="1" customFormat="1" ht="24.2" customHeight="1">
      <c r="B1094" s="32"/>
      <c r="C1094" s="173" t="s">
        <v>1108</v>
      </c>
      <c r="D1094" s="173" t="s">
        <v>343</v>
      </c>
      <c r="E1094" s="174" t="s">
        <v>1109</v>
      </c>
      <c r="F1094" s="175" t="s">
        <v>1106</v>
      </c>
      <c r="G1094" s="176" t="s">
        <v>1102</v>
      </c>
      <c r="H1094" s="177">
        <v>3</v>
      </c>
      <c r="I1094" s="178"/>
      <c r="J1094" s="179">
        <f>ROUND(I1094*H1094,2)</f>
        <v>0</v>
      </c>
      <c r="K1094" s="175" t="s">
        <v>1</v>
      </c>
      <c r="L1094" s="180"/>
      <c r="M1094" s="181" t="s">
        <v>1</v>
      </c>
      <c r="N1094" s="182" t="s">
        <v>41</v>
      </c>
      <c r="P1094" s="147">
        <f>O1094*H1094</f>
        <v>0</v>
      </c>
      <c r="Q1094" s="147">
        <v>0</v>
      </c>
      <c r="R1094" s="147">
        <f>Q1094*H1094</f>
        <v>0</v>
      </c>
      <c r="S1094" s="147">
        <v>0</v>
      </c>
      <c r="T1094" s="148">
        <f>S1094*H1094</f>
        <v>0</v>
      </c>
      <c r="AR1094" s="149" t="s">
        <v>347</v>
      </c>
      <c r="AT1094" s="149" t="s">
        <v>343</v>
      </c>
      <c r="AU1094" s="149" t="s">
        <v>85</v>
      </c>
      <c r="AY1094" s="17" t="s">
        <v>296</v>
      </c>
      <c r="BE1094" s="150">
        <f>IF(N1094="základní",J1094,0)</f>
        <v>0</v>
      </c>
      <c r="BF1094" s="150">
        <f>IF(N1094="snížená",J1094,0)</f>
        <v>0</v>
      </c>
      <c r="BG1094" s="150">
        <f>IF(N1094="zákl. přenesená",J1094,0)</f>
        <v>0</v>
      </c>
      <c r="BH1094" s="150">
        <f>IF(N1094="sníž. přenesená",J1094,0)</f>
        <v>0</v>
      </c>
      <c r="BI1094" s="150">
        <f>IF(N1094="nulová",J1094,0)</f>
        <v>0</v>
      </c>
      <c r="BJ1094" s="17" t="s">
        <v>83</v>
      </c>
      <c r="BK1094" s="150">
        <f>ROUND(I1094*H1094,2)</f>
        <v>0</v>
      </c>
      <c r="BL1094" s="17" t="s">
        <v>107</v>
      </c>
      <c r="BM1094" s="149" t="s">
        <v>1110</v>
      </c>
    </row>
    <row r="1095" spans="2:65" s="11" customFormat="1" ht="22.9" customHeight="1">
      <c r="B1095" s="126"/>
      <c r="D1095" s="127" t="s">
        <v>75</v>
      </c>
      <c r="E1095" s="136" t="s">
        <v>336</v>
      </c>
      <c r="F1095" s="136" t="s">
        <v>1111</v>
      </c>
      <c r="I1095" s="129"/>
      <c r="J1095" s="137">
        <f>BK1095</f>
        <v>0</v>
      </c>
      <c r="L1095" s="126"/>
      <c r="M1095" s="131"/>
      <c r="P1095" s="132">
        <f>SUM(P1096:P1321)</f>
        <v>0</v>
      </c>
      <c r="R1095" s="132">
        <f>SUM(R1096:R1321)</f>
        <v>335.76957550000003</v>
      </c>
      <c r="T1095" s="133">
        <f>SUM(T1096:T1321)</f>
        <v>0</v>
      </c>
      <c r="AR1095" s="127" t="s">
        <v>83</v>
      </c>
      <c r="AT1095" s="134" t="s">
        <v>75</v>
      </c>
      <c r="AU1095" s="134" t="s">
        <v>83</v>
      </c>
      <c r="AY1095" s="127" t="s">
        <v>296</v>
      </c>
      <c r="BK1095" s="135">
        <f>SUM(BK1096:BK1321)</f>
        <v>0</v>
      </c>
    </row>
    <row r="1096" spans="2:65" s="1" customFormat="1" ht="24.2" customHeight="1">
      <c r="B1096" s="32"/>
      <c r="C1096" s="138" t="s">
        <v>1112</v>
      </c>
      <c r="D1096" s="138" t="s">
        <v>298</v>
      </c>
      <c r="E1096" s="139" t="s">
        <v>1113</v>
      </c>
      <c r="F1096" s="140" t="s">
        <v>1114</v>
      </c>
      <c r="G1096" s="141" t="s">
        <v>301</v>
      </c>
      <c r="H1096" s="142">
        <v>620.29999999999995</v>
      </c>
      <c r="I1096" s="143"/>
      <c r="J1096" s="144">
        <f>ROUND(I1096*H1096,2)</f>
        <v>0</v>
      </c>
      <c r="K1096" s="140" t="s">
        <v>302</v>
      </c>
      <c r="L1096" s="32"/>
      <c r="M1096" s="145" t="s">
        <v>1</v>
      </c>
      <c r="N1096" s="146" t="s">
        <v>41</v>
      </c>
      <c r="P1096" s="147">
        <f>O1096*H1096</f>
        <v>0</v>
      </c>
      <c r="Q1096" s="147">
        <v>1.4E-3</v>
      </c>
      <c r="R1096" s="147">
        <f>Q1096*H1096</f>
        <v>0.86841999999999997</v>
      </c>
      <c r="S1096" s="147">
        <v>0</v>
      </c>
      <c r="T1096" s="148">
        <f>S1096*H1096</f>
        <v>0</v>
      </c>
      <c r="AR1096" s="149" t="s">
        <v>107</v>
      </c>
      <c r="AT1096" s="149" t="s">
        <v>298</v>
      </c>
      <c r="AU1096" s="149" t="s">
        <v>85</v>
      </c>
      <c r="AY1096" s="17" t="s">
        <v>296</v>
      </c>
      <c r="BE1096" s="150">
        <f>IF(N1096="základní",J1096,0)</f>
        <v>0</v>
      </c>
      <c r="BF1096" s="150">
        <f>IF(N1096="snížená",J1096,0)</f>
        <v>0</v>
      </c>
      <c r="BG1096" s="150">
        <f>IF(N1096="zákl. přenesená",J1096,0)</f>
        <v>0</v>
      </c>
      <c r="BH1096" s="150">
        <f>IF(N1096="sníž. přenesená",J1096,0)</f>
        <v>0</v>
      </c>
      <c r="BI1096" s="150">
        <f>IF(N1096="nulová",J1096,0)</f>
        <v>0</v>
      </c>
      <c r="BJ1096" s="17" t="s">
        <v>83</v>
      </c>
      <c r="BK1096" s="150">
        <f>ROUND(I1096*H1096,2)</f>
        <v>0</v>
      </c>
      <c r="BL1096" s="17" t="s">
        <v>107</v>
      </c>
      <c r="BM1096" s="149" t="s">
        <v>1115</v>
      </c>
    </row>
    <row r="1097" spans="2:65" s="12" customFormat="1">
      <c r="B1097" s="151"/>
      <c r="D1097" s="152" t="s">
        <v>304</v>
      </c>
      <c r="E1097" s="153" t="s">
        <v>1</v>
      </c>
      <c r="F1097" s="154" t="s">
        <v>1116</v>
      </c>
      <c r="H1097" s="155">
        <v>620.29999999999995</v>
      </c>
      <c r="I1097" s="156"/>
      <c r="L1097" s="151"/>
      <c r="M1097" s="157"/>
      <c r="T1097" s="158"/>
      <c r="AT1097" s="153" t="s">
        <v>304</v>
      </c>
      <c r="AU1097" s="153" t="s">
        <v>85</v>
      </c>
      <c r="AV1097" s="12" t="s">
        <v>85</v>
      </c>
      <c r="AW1097" s="12" t="s">
        <v>32</v>
      </c>
      <c r="AX1097" s="12" t="s">
        <v>76</v>
      </c>
      <c r="AY1097" s="153" t="s">
        <v>296</v>
      </c>
    </row>
    <row r="1098" spans="2:65" s="13" customFormat="1">
      <c r="B1098" s="159"/>
      <c r="D1098" s="152" t="s">
        <v>304</v>
      </c>
      <c r="E1098" s="160" t="s">
        <v>1</v>
      </c>
      <c r="F1098" s="161" t="s">
        <v>306</v>
      </c>
      <c r="H1098" s="162">
        <v>620.29999999999995</v>
      </c>
      <c r="I1098" s="163"/>
      <c r="L1098" s="159"/>
      <c r="M1098" s="164"/>
      <c r="T1098" s="165"/>
      <c r="AT1098" s="160" t="s">
        <v>304</v>
      </c>
      <c r="AU1098" s="160" t="s">
        <v>85</v>
      </c>
      <c r="AV1098" s="13" t="s">
        <v>94</v>
      </c>
      <c r="AW1098" s="13" t="s">
        <v>32</v>
      </c>
      <c r="AX1098" s="13" t="s">
        <v>76</v>
      </c>
      <c r="AY1098" s="160" t="s">
        <v>296</v>
      </c>
    </row>
    <row r="1099" spans="2:65" s="14" customFormat="1">
      <c r="B1099" s="166"/>
      <c r="D1099" s="152" t="s">
        <v>304</v>
      </c>
      <c r="E1099" s="167" t="s">
        <v>1</v>
      </c>
      <c r="F1099" s="168" t="s">
        <v>308</v>
      </c>
      <c r="H1099" s="169">
        <v>620.29999999999995</v>
      </c>
      <c r="I1099" s="170"/>
      <c r="L1099" s="166"/>
      <c r="M1099" s="171"/>
      <c r="T1099" s="172"/>
      <c r="AT1099" s="167" t="s">
        <v>304</v>
      </c>
      <c r="AU1099" s="167" t="s">
        <v>85</v>
      </c>
      <c r="AV1099" s="14" t="s">
        <v>107</v>
      </c>
      <c r="AW1099" s="14" t="s">
        <v>32</v>
      </c>
      <c r="AX1099" s="14" t="s">
        <v>83</v>
      </c>
      <c r="AY1099" s="167" t="s">
        <v>296</v>
      </c>
    </row>
    <row r="1100" spans="2:65" s="1" customFormat="1" ht="24.2" customHeight="1">
      <c r="B1100" s="32"/>
      <c r="C1100" s="138" t="s">
        <v>1117</v>
      </c>
      <c r="D1100" s="138" t="s">
        <v>298</v>
      </c>
      <c r="E1100" s="139" t="s">
        <v>1118</v>
      </c>
      <c r="F1100" s="140" t="s">
        <v>1119</v>
      </c>
      <c r="G1100" s="141" t="s">
        <v>301</v>
      </c>
      <c r="H1100" s="142">
        <v>31.7</v>
      </c>
      <c r="I1100" s="143"/>
      <c r="J1100" s="144">
        <f>ROUND(I1100*H1100,2)</f>
        <v>0</v>
      </c>
      <c r="K1100" s="140" t="s">
        <v>302</v>
      </c>
      <c r="L1100" s="32"/>
      <c r="M1100" s="145" t="s">
        <v>1</v>
      </c>
      <c r="N1100" s="146" t="s">
        <v>41</v>
      </c>
      <c r="P1100" s="147">
        <f>O1100*H1100</f>
        <v>0</v>
      </c>
      <c r="Q1100" s="147">
        <v>1.4E-3</v>
      </c>
      <c r="R1100" s="147">
        <f>Q1100*H1100</f>
        <v>4.4379999999999996E-2</v>
      </c>
      <c r="S1100" s="147">
        <v>0</v>
      </c>
      <c r="T1100" s="148">
        <f>S1100*H1100</f>
        <v>0</v>
      </c>
      <c r="AR1100" s="149" t="s">
        <v>107</v>
      </c>
      <c r="AT1100" s="149" t="s">
        <v>298</v>
      </c>
      <c r="AU1100" s="149" t="s">
        <v>85</v>
      </c>
      <c r="AY1100" s="17" t="s">
        <v>296</v>
      </c>
      <c r="BE1100" s="150">
        <f>IF(N1100="základní",J1100,0)</f>
        <v>0</v>
      </c>
      <c r="BF1100" s="150">
        <f>IF(N1100="snížená",J1100,0)</f>
        <v>0</v>
      </c>
      <c r="BG1100" s="150">
        <f>IF(N1100="zákl. přenesená",J1100,0)</f>
        <v>0</v>
      </c>
      <c r="BH1100" s="150">
        <f>IF(N1100="sníž. přenesená",J1100,0)</f>
        <v>0</v>
      </c>
      <c r="BI1100" s="150">
        <f>IF(N1100="nulová",J1100,0)</f>
        <v>0</v>
      </c>
      <c r="BJ1100" s="17" t="s">
        <v>83</v>
      </c>
      <c r="BK1100" s="150">
        <f>ROUND(I1100*H1100,2)</f>
        <v>0</v>
      </c>
      <c r="BL1100" s="17" t="s">
        <v>107</v>
      </c>
      <c r="BM1100" s="149" t="s">
        <v>1120</v>
      </c>
    </row>
    <row r="1101" spans="2:65" s="12" customFormat="1">
      <c r="B1101" s="151"/>
      <c r="D1101" s="152" t="s">
        <v>304</v>
      </c>
      <c r="E1101" s="153" t="s">
        <v>1</v>
      </c>
      <c r="F1101" s="154" t="s">
        <v>1121</v>
      </c>
      <c r="H1101" s="155">
        <v>31.7</v>
      </c>
      <c r="I1101" s="156"/>
      <c r="L1101" s="151"/>
      <c r="M1101" s="157"/>
      <c r="T1101" s="158"/>
      <c r="AT1101" s="153" t="s">
        <v>304</v>
      </c>
      <c r="AU1101" s="153" t="s">
        <v>85</v>
      </c>
      <c r="AV1101" s="12" t="s">
        <v>85</v>
      </c>
      <c r="AW1101" s="12" t="s">
        <v>32</v>
      </c>
      <c r="AX1101" s="12" t="s">
        <v>76</v>
      </c>
      <c r="AY1101" s="153" t="s">
        <v>296</v>
      </c>
    </row>
    <row r="1102" spans="2:65" s="13" customFormat="1">
      <c r="B1102" s="159"/>
      <c r="D1102" s="152" t="s">
        <v>304</v>
      </c>
      <c r="E1102" s="160" t="s">
        <v>1</v>
      </c>
      <c r="F1102" s="161" t="s">
        <v>306</v>
      </c>
      <c r="H1102" s="162">
        <v>31.7</v>
      </c>
      <c r="I1102" s="163"/>
      <c r="L1102" s="159"/>
      <c r="M1102" s="164"/>
      <c r="T1102" s="165"/>
      <c r="AT1102" s="160" t="s">
        <v>304</v>
      </c>
      <c r="AU1102" s="160" t="s">
        <v>85</v>
      </c>
      <c r="AV1102" s="13" t="s">
        <v>94</v>
      </c>
      <c r="AW1102" s="13" t="s">
        <v>32</v>
      </c>
      <c r="AX1102" s="13" t="s">
        <v>76</v>
      </c>
      <c r="AY1102" s="160" t="s">
        <v>296</v>
      </c>
    </row>
    <row r="1103" spans="2:65" s="14" customFormat="1">
      <c r="B1103" s="166"/>
      <c r="D1103" s="152" t="s">
        <v>304</v>
      </c>
      <c r="E1103" s="167" t="s">
        <v>1</v>
      </c>
      <c r="F1103" s="168" t="s">
        <v>308</v>
      </c>
      <c r="H1103" s="169">
        <v>31.7</v>
      </c>
      <c r="I1103" s="170"/>
      <c r="L1103" s="166"/>
      <c r="M1103" s="171"/>
      <c r="T1103" s="172"/>
      <c r="AT1103" s="167" t="s">
        <v>304</v>
      </c>
      <c r="AU1103" s="167" t="s">
        <v>85</v>
      </c>
      <c r="AV1103" s="14" t="s">
        <v>107</v>
      </c>
      <c r="AW1103" s="14" t="s">
        <v>32</v>
      </c>
      <c r="AX1103" s="14" t="s">
        <v>83</v>
      </c>
      <c r="AY1103" s="167" t="s">
        <v>296</v>
      </c>
    </row>
    <row r="1104" spans="2:65" s="1" customFormat="1" ht="24.2" customHeight="1">
      <c r="B1104" s="32"/>
      <c r="C1104" s="138" t="s">
        <v>1122</v>
      </c>
      <c r="D1104" s="138" t="s">
        <v>298</v>
      </c>
      <c r="E1104" s="139" t="s">
        <v>1123</v>
      </c>
      <c r="F1104" s="140" t="s">
        <v>1124</v>
      </c>
      <c r="G1104" s="141" t="s">
        <v>301</v>
      </c>
      <c r="H1104" s="142">
        <v>620.29999999999995</v>
      </c>
      <c r="I1104" s="143"/>
      <c r="J1104" s="144">
        <f>ROUND(I1104*H1104,2)</f>
        <v>0</v>
      </c>
      <c r="K1104" s="140" t="s">
        <v>302</v>
      </c>
      <c r="L1104" s="32"/>
      <c r="M1104" s="145" t="s">
        <v>1</v>
      </c>
      <c r="N1104" s="146" t="s">
        <v>41</v>
      </c>
      <c r="P1104" s="147">
        <f>O1104*H1104</f>
        <v>0</v>
      </c>
      <c r="Q1104" s="147">
        <v>4.9399999999999999E-3</v>
      </c>
      <c r="R1104" s="147">
        <f>Q1104*H1104</f>
        <v>3.064282</v>
      </c>
      <c r="S1104" s="147">
        <v>0</v>
      </c>
      <c r="T1104" s="148">
        <f>S1104*H1104</f>
        <v>0</v>
      </c>
      <c r="AR1104" s="149" t="s">
        <v>107</v>
      </c>
      <c r="AT1104" s="149" t="s">
        <v>298</v>
      </c>
      <c r="AU1104" s="149" t="s">
        <v>85</v>
      </c>
      <c r="AY1104" s="17" t="s">
        <v>296</v>
      </c>
      <c r="BE1104" s="150">
        <f>IF(N1104="základní",J1104,0)</f>
        <v>0</v>
      </c>
      <c r="BF1104" s="150">
        <f>IF(N1104="snížená",J1104,0)</f>
        <v>0</v>
      </c>
      <c r="BG1104" s="150">
        <f>IF(N1104="zákl. přenesená",J1104,0)</f>
        <v>0</v>
      </c>
      <c r="BH1104" s="150">
        <f>IF(N1104="sníž. přenesená",J1104,0)</f>
        <v>0</v>
      </c>
      <c r="BI1104" s="150">
        <f>IF(N1104="nulová",J1104,0)</f>
        <v>0</v>
      </c>
      <c r="BJ1104" s="17" t="s">
        <v>83</v>
      </c>
      <c r="BK1104" s="150">
        <f>ROUND(I1104*H1104,2)</f>
        <v>0</v>
      </c>
      <c r="BL1104" s="17" t="s">
        <v>107</v>
      </c>
      <c r="BM1104" s="149" t="s">
        <v>1125</v>
      </c>
    </row>
    <row r="1105" spans="2:65" s="12" customFormat="1">
      <c r="B1105" s="151"/>
      <c r="D1105" s="152" t="s">
        <v>304</v>
      </c>
      <c r="E1105" s="153" t="s">
        <v>1</v>
      </c>
      <c r="F1105" s="154" t="s">
        <v>1116</v>
      </c>
      <c r="H1105" s="155">
        <v>620.29999999999995</v>
      </c>
      <c r="I1105" s="156"/>
      <c r="L1105" s="151"/>
      <c r="M1105" s="157"/>
      <c r="T1105" s="158"/>
      <c r="AT1105" s="153" t="s">
        <v>304</v>
      </c>
      <c r="AU1105" s="153" t="s">
        <v>85</v>
      </c>
      <c r="AV1105" s="12" t="s">
        <v>85</v>
      </c>
      <c r="AW1105" s="12" t="s">
        <v>32</v>
      </c>
      <c r="AX1105" s="12" t="s">
        <v>76</v>
      </c>
      <c r="AY1105" s="153" t="s">
        <v>296</v>
      </c>
    </row>
    <row r="1106" spans="2:65" s="13" customFormat="1">
      <c r="B1106" s="159"/>
      <c r="D1106" s="152" t="s">
        <v>304</v>
      </c>
      <c r="E1106" s="160" t="s">
        <v>1</v>
      </c>
      <c r="F1106" s="161" t="s">
        <v>306</v>
      </c>
      <c r="H1106" s="162">
        <v>620.29999999999995</v>
      </c>
      <c r="I1106" s="163"/>
      <c r="L1106" s="159"/>
      <c r="M1106" s="164"/>
      <c r="T1106" s="165"/>
      <c r="AT1106" s="160" t="s">
        <v>304</v>
      </c>
      <c r="AU1106" s="160" t="s">
        <v>85</v>
      </c>
      <c r="AV1106" s="13" t="s">
        <v>94</v>
      </c>
      <c r="AW1106" s="13" t="s">
        <v>32</v>
      </c>
      <c r="AX1106" s="13" t="s">
        <v>76</v>
      </c>
      <c r="AY1106" s="160" t="s">
        <v>296</v>
      </c>
    </row>
    <row r="1107" spans="2:65" s="14" customFormat="1">
      <c r="B1107" s="166"/>
      <c r="D1107" s="152" t="s">
        <v>304</v>
      </c>
      <c r="E1107" s="167" t="s">
        <v>1</v>
      </c>
      <c r="F1107" s="168" t="s">
        <v>308</v>
      </c>
      <c r="H1107" s="169">
        <v>620.29999999999995</v>
      </c>
      <c r="I1107" s="170"/>
      <c r="L1107" s="166"/>
      <c r="M1107" s="171"/>
      <c r="T1107" s="172"/>
      <c r="AT1107" s="167" t="s">
        <v>304</v>
      </c>
      <c r="AU1107" s="167" t="s">
        <v>85</v>
      </c>
      <c r="AV1107" s="14" t="s">
        <v>107</v>
      </c>
      <c r="AW1107" s="14" t="s">
        <v>32</v>
      </c>
      <c r="AX1107" s="14" t="s">
        <v>83</v>
      </c>
      <c r="AY1107" s="167" t="s">
        <v>296</v>
      </c>
    </row>
    <row r="1108" spans="2:65" s="1" customFormat="1" ht="24.2" customHeight="1">
      <c r="B1108" s="32"/>
      <c r="C1108" s="138" t="s">
        <v>1126</v>
      </c>
      <c r="D1108" s="138" t="s">
        <v>298</v>
      </c>
      <c r="E1108" s="139" t="s">
        <v>1127</v>
      </c>
      <c r="F1108" s="140" t="s">
        <v>1128</v>
      </c>
      <c r="G1108" s="141" t="s">
        <v>301</v>
      </c>
      <c r="H1108" s="142">
        <v>31.7</v>
      </c>
      <c r="I1108" s="143"/>
      <c r="J1108" s="144">
        <f>ROUND(I1108*H1108,2)</f>
        <v>0</v>
      </c>
      <c r="K1108" s="140" t="s">
        <v>302</v>
      </c>
      <c r="L1108" s="32"/>
      <c r="M1108" s="145" t="s">
        <v>1</v>
      </c>
      <c r="N1108" s="146" t="s">
        <v>41</v>
      </c>
      <c r="P1108" s="147">
        <f>O1108*H1108</f>
        <v>0</v>
      </c>
      <c r="Q1108" s="147">
        <v>4.9399999999999999E-3</v>
      </c>
      <c r="R1108" s="147">
        <f>Q1108*H1108</f>
        <v>0.15659799999999999</v>
      </c>
      <c r="S1108" s="147">
        <v>0</v>
      </c>
      <c r="T1108" s="148">
        <f>S1108*H1108</f>
        <v>0</v>
      </c>
      <c r="AR1108" s="149" t="s">
        <v>107</v>
      </c>
      <c r="AT1108" s="149" t="s">
        <v>298</v>
      </c>
      <c r="AU1108" s="149" t="s">
        <v>85</v>
      </c>
      <c r="AY1108" s="17" t="s">
        <v>296</v>
      </c>
      <c r="BE1108" s="150">
        <f>IF(N1108="základní",J1108,0)</f>
        <v>0</v>
      </c>
      <c r="BF1108" s="150">
        <f>IF(N1108="snížená",J1108,0)</f>
        <v>0</v>
      </c>
      <c r="BG1108" s="150">
        <f>IF(N1108="zákl. přenesená",J1108,0)</f>
        <v>0</v>
      </c>
      <c r="BH1108" s="150">
        <f>IF(N1108="sníž. přenesená",J1108,0)</f>
        <v>0</v>
      </c>
      <c r="BI1108" s="150">
        <f>IF(N1108="nulová",J1108,0)</f>
        <v>0</v>
      </c>
      <c r="BJ1108" s="17" t="s">
        <v>83</v>
      </c>
      <c r="BK1108" s="150">
        <f>ROUND(I1108*H1108,2)</f>
        <v>0</v>
      </c>
      <c r="BL1108" s="17" t="s">
        <v>107</v>
      </c>
      <c r="BM1108" s="149" t="s">
        <v>1129</v>
      </c>
    </row>
    <row r="1109" spans="2:65" s="12" customFormat="1">
      <c r="B1109" s="151"/>
      <c r="D1109" s="152" t="s">
        <v>304</v>
      </c>
      <c r="E1109" s="153" t="s">
        <v>1</v>
      </c>
      <c r="F1109" s="154" t="s">
        <v>1121</v>
      </c>
      <c r="H1109" s="155">
        <v>31.7</v>
      </c>
      <c r="I1109" s="156"/>
      <c r="L1109" s="151"/>
      <c r="M1109" s="157"/>
      <c r="T1109" s="158"/>
      <c r="AT1109" s="153" t="s">
        <v>304</v>
      </c>
      <c r="AU1109" s="153" t="s">
        <v>85</v>
      </c>
      <c r="AV1109" s="12" t="s">
        <v>85</v>
      </c>
      <c r="AW1109" s="12" t="s">
        <v>32</v>
      </c>
      <c r="AX1109" s="12" t="s">
        <v>76</v>
      </c>
      <c r="AY1109" s="153" t="s">
        <v>296</v>
      </c>
    </row>
    <row r="1110" spans="2:65" s="13" customFormat="1">
      <c r="B1110" s="159"/>
      <c r="D1110" s="152" t="s">
        <v>304</v>
      </c>
      <c r="E1110" s="160" t="s">
        <v>1</v>
      </c>
      <c r="F1110" s="161" t="s">
        <v>306</v>
      </c>
      <c r="H1110" s="162">
        <v>31.7</v>
      </c>
      <c r="I1110" s="163"/>
      <c r="L1110" s="159"/>
      <c r="M1110" s="164"/>
      <c r="T1110" s="165"/>
      <c r="AT1110" s="160" t="s">
        <v>304</v>
      </c>
      <c r="AU1110" s="160" t="s">
        <v>85</v>
      </c>
      <c r="AV1110" s="13" t="s">
        <v>94</v>
      </c>
      <c r="AW1110" s="13" t="s">
        <v>32</v>
      </c>
      <c r="AX1110" s="13" t="s">
        <v>76</v>
      </c>
      <c r="AY1110" s="160" t="s">
        <v>296</v>
      </c>
    </row>
    <row r="1111" spans="2:65" s="14" customFormat="1">
      <c r="B1111" s="166"/>
      <c r="D1111" s="152" t="s">
        <v>304</v>
      </c>
      <c r="E1111" s="167" t="s">
        <v>1</v>
      </c>
      <c r="F1111" s="168" t="s">
        <v>308</v>
      </c>
      <c r="H1111" s="169">
        <v>31.7</v>
      </c>
      <c r="I1111" s="170"/>
      <c r="L1111" s="166"/>
      <c r="M1111" s="171"/>
      <c r="T1111" s="172"/>
      <c r="AT1111" s="167" t="s">
        <v>304</v>
      </c>
      <c r="AU1111" s="167" t="s">
        <v>85</v>
      </c>
      <c r="AV1111" s="14" t="s">
        <v>107</v>
      </c>
      <c r="AW1111" s="14" t="s">
        <v>32</v>
      </c>
      <c r="AX1111" s="14" t="s">
        <v>83</v>
      </c>
      <c r="AY1111" s="167" t="s">
        <v>296</v>
      </c>
    </row>
    <row r="1112" spans="2:65" s="1" customFormat="1" ht="24.2" customHeight="1">
      <c r="B1112" s="32"/>
      <c r="C1112" s="138" t="s">
        <v>1130</v>
      </c>
      <c r="D1112" s="138" t="s">
        <v>298</v>
      </c>
      <c r="E1112" s="139" t="s">
        <v>1131</v>
      </c>
      <c r="F1112" s="140" t="s">
        <v>1132</v>
      </c>
      <c r="G1112" s="141" t="s">
        <v>301</v>
      </c>
      <c r="H1112" s="142">
        <v>620.29999999999995</v>
      </c>
      <c r="I1112" s="143"/>
      <c r="J1112" s="144">
        <f>ROUND(I1112*H1112,2)</f>
        <v>0</v>
      </c>
      <c r="K1112" s="140" t="s">
        <v>302</v>
      </c>
      <c r="L1112" s="32"/>
      <c r="M1112" s="145" t="s">
        <v>1</v>
      </c>
      <c r="N1112" s="146" t="s">
        <v>41</v>
      </c>
      <c r="P1112" s="147">
        <f>O1112*H1112</f>
        <v>0</v>
      </c>
      <c r="Q1112" s="147">
        <v>1.6279999999999999E-2</v>
      </c>
      <c r="R1112" s="147">
        <f>Q1112*H1112</f>
        <v>10.098483999999999</v>
      </c>
      <c r="S1112" s="147">
        <v>0</v>
      </c>
      <c r="T1112" s="148">
        <f>S1112*H1112</f>
        <v>0</v>
      </c>
      <c r="AR1112" s="149" t="s">
        <v>107</v>
      </c>
      <c r="AT1112" s="149" t="s">
        <v>298</v>
      </c>
      <c r="AU1112" s="149" t="s">
        <v>85</v>
      </c>
      <c r="AY1112" s="17" t="s">
        <v>296</v>
      </c>
      <c r="BE1112" s="150">
        <f>IF(N1112="základní",J1112,0)</f>
        <v>0</v>
      </c>
      <c r="BF1112" s="150">
        <f>IF(N1112="snížená",J1112,0)</f>
        <v>0</v>
      </c>
      <c r="BG1112" s="150">
        <f>IF(N1112="zákl. přenesená",J1112,0)</f>
        <v>0</v>
      </c>
      <c r="BH1112" s="150">
        <f>IF(N1112="sníž. přenesená",J1112,0)</f>
        <v>0</v>
      </c>
      <c r="BI1112" s="150">
        <f>IF(N1112="nulová",J1112,0)</f>
        <v>0</v>
      </c>
      <c r="BJ1112" s="17" t="s">
        <v>83</v>
      </c>
      <c r="BK1112" s="150">
        <f>ROUND(I1112*H1112,2)</f>
        <v>0</v>
      </c>
      <c r="BL1112" s="17" t="s">
        <v>107</v>
      </c>
      <c r="BM1112" s="149" t="s">
        <v>1133</v>
      </c>
    </row>
    <row r="1113" spans="2:65" s="12" customFormat="1">
      <c r="B1113" s="151"/>
      <c r="D1113" s="152" t="s">
        <v>304</v>
      </c>
      <c r="E1113" s="153" t="s">
        <v>1</v>
      </c>
      <c r="F1113" s="154" t="s">
        <v>1116</v>
      </c>
      <c r="H1113" s="155">
        <v>620.29999999999995</v>
      </c>
      <c r="I1113" s="156"/>
      <c r="L1113" s="151"/>
      <c r="M1113" s="157"/>
      <c r="T1113" s="158"/>
      <c r="AT1113" s="153" t="s">
        <v>304</v>
      </c>
      <c r="AU1113" s="153" t="s">
        <v>85</v>
      </c>
      <c r="AV1113" s="12" t="s">
        <v>85</v>
      </c>
      <c r="AW1113" s="12" t="s">
        <v>32</v>
      </c>
      <c r="AX1113" s="12" t="s">
        <v>76</v>
      </c>
      <c r="AY1113" s="153" t="s">
        <v>296</v>
      </c>
    </row>
    <row r="1114" spans="2:65" s="13" customFormat="1">
      <c r="B1114" s="159"/>
      <c r="D1114" s="152" t="s">
        <v>304</v>
      </c>
      <c r="E1114" s="160" t="s">
        <v>1</v>
      </c>
      <c r="F1114" s="161" t="s">
        <v>306</v>
      </c>
      <c r="H1114" s="162">
        <v>620.29999999999995</v>
      </c>
      <c r="I1114" s="163"/>
      <c r="L1114" s="159"/>
      <c r="M1114" s="164"/>
      <c r="T1114" s="165"/>
      <c r="AT1114" s="160" t="s">
        <v>304</v>
      </c>
      <c r="AU1114" s="160" t="s">
        <v>85</v>
      </c>
      <c r="AV1114" s="13" t="s">
        <v>94</v>
      </c>
      <c r="AW1114" s="13" t="s">
        <v>32</v>
      </c>
      <c r="AX1114" s="13" t="s">
        <v>76</v>
      </c>
      <c r="AY1114" s="160" t="s">
        <v>296</v>
      </c>
    </row>
    <row r="1115" spans="2:65" s="14" customFormat="1">
      <c r="B1115" s="166"/>
      <c r="D1115" s="152" t="s">
        <v>304</v>
      </c>
      <c r="E1115" s="167" t="s">
        <v>1</v>
      </c>
      <c r="F1115" s="168" t="s">
        <v>308</v>
      </c>
      <c r="H1115" s="169">
        <v>620.29999999999995</v>
      </c>
      <c r="I1115" s="170"/>
      <c r="L1115" s="166"/>
      <c r="M1115" s="171"/>
      <c r="T1115" s="172"/>
      <c r="AT1115" s="167" t="s">
        <v>304</v>
      </c>
      <c r="AU1115" s="167" t="s">
        <v>85</v>
      </c>
      <c r="AV1115" s="14" t="s">
        <v>107</v>
      </c>
      <c r="AW1115" s="14" t="s">
        <v>32</v>
      </c>
      <c r="AX1115" s="14" t="s">
        <v>83</v>
      </c>
      <c r="AY1115" s="167" t="s">
        <v>296</v>
      </c>
    </row>
    <row r="1116" spans="2:65" s="1" customFormat="1" ht="33" customHeight="1">
      <c r="B1116" s="32"/>
      <c r="C1116" s="138" t="s">
        <v>1134</v>
      </c>
      <c r="D1116" s="138" t="s">
        <v>298</v>
      </c>
      <c r="E1116" s="139" t="s">
        <v>1135</v>
      </c>
      <c r="F1116" s="140" t="s">
        <v>1136</v>
      </c>
      <c r="G1116" s="141" t="s">
        <v>301</v>
      </c>
      <c r="H1116" s="142">
        <v>31.7</v>
      </c>
      <c r="I1116" s="143"/>
      <c r="J1116" s="144">
        <f>ROUND(I1116*H1116,2)</f>
        <v>0</v>
      </c>
      <c r="K1116" s="140" t="s">
        <v>302</v>
      </c>
      <c r="L1116" s="32"/>
      <c r="M1116" s="145" t="s">
        <v>1</v>
      </c>
      <c r="N1116" s="146" t="s">
        <v>41</v>
      </c>
      <c r="P1116" s="147">
        <f>O1116*H1116</f>
        <v>0</v>
      </c>
      <c r="Q1116" s="147">
        <v>1.6279999999999999E-2</v>
      </c>
      <c r="R1116" s="147">
        <f>Q1116*H1116</f>
        <v>0.51607599999999998</v>
      </c>
      <c r="S1116" s="147">
        <v>0</v>
      </c>
      <c r="T1116" s="148">
        <f>S1116*H1116</f>
        <v>0</v>
      </c>
      <c r="AR1116" s="149" t="s">
        <v>107</v>
      </c>
      <c r="AT1116" s="149" t="s">
        <v>298</v>
      </c>
      <c r="AU1116" s="149" t="s">
        <v>85</v>
      </c>
      <c r="AY1116" s="17" t="s">
        <v>296</v>
      </c>
      <c r="BE1116" s="150">
        <f>IF(N1116="základní",J1116,0)</f>
        <v>0</v>
      </c>
      <c r="BF1116" s="150">
        <f>IF(N1116="snížená",J1116,0)</f>
        <v>0</v>
      </c>
      <c r="BG1116" s="150">
        <f>IF(N1116="zákl. přenesená",J1116,0)</f>
        <v>0</v>
      </c>
      <c r="BH1116" s="150">
        <f>IF(N1116="sníž. přenesená",J1116,0)</f>
        <v>0</v>
      </c>
      <c r="BI1116" s="150">
        <f>IF(N1116="nulová",J1116,0)</f>
        <v>0</v>
      </c>
      <c r="BJ1116" s="17" t="s">
        <v>83</v>
      </c>
      <c r="BK1116" s="150">
        <f>ROUND(I1116*H1116,2)</f>
        <v>0</v>
      </c>
      <c r="BL1116" s="17" t="s">
        <v>107</v>
      </c>
      <c r="BM1116" s="149" t="s">
        <v>1137</v>
      </c>
    </row>
    <row r="1117" spans="2:65" s="12" customFormat="1">
      <c r="B1117" s="151"/>
      <c r="D1117" s="152" t="s">
        <v>304</v>
      </c>
      <c r="E1117" s="153" t="s">
        <v>1</v>
      </c>
      <c r="F1117" s="154" t="s">
        <v>1121</v>
      </c>
      <c r="H1117" s="155">
        <v>31.7</v>
      </c>
      <c r="I1117" s="156"/>
      <c r="L1117" s="151"/>
      <c r="M1117" s="157"/>
      <c r="T1117" s="158"/>
      <c r="AT1117" s="153" t="s">
        <v>304</v>
      </c>
      <c r="AU1117" s="153" t="s">
        <v>85</v>
      </c>
      <c r="AV1117" s="12" t="s">
        <v>85</v>
      </c>
      <c r="AW1117" s="12" t="s">
        <v>32</v>
      </c>
      <c r="AX1117" s="12" t="s">
        <v>76</v>
      </c>
      <c r="AY1117" s="153" t="s">
        <v>296</v>
      </c>
    </row>
    <row r="1118" spans="2:65" s="13" customFormat="1">
      <c r="B1118" s="159"/>
      <c r="D1118" s="152" t="s">
        <v>304</v>
      </c>
      <c r="E1118" s="160" t="s">
        <v>1</v>
      </c>
      <c r="F1118" s="161" t="s">
        <v>306</v>
      </c>
      <c r="H1118" s="162">
        <v>31.7</v>
      </c>
      <c r="I1118" s="163"/>
      <c r="L1118" s="159"/>
      <c r="M1118" s="164"/>
      <c r="T1118" s="165"/>
      <c r="AT1118" s="160" t="s">
        <v>304</v>
      </c>
      <c r="AU1118" s="160" t="s">
        <v>85</v>
      </c>
      <c r="AV1118" s="13" t="s">
        <v>94</v>
      </c>
      <c r="AW1118" s="13" t="s">
        <v>32</v>
      </c>
      <c r="AX1118" s="13" t="s">
        <v>76</v>
      </c>
      <c r="AY1118" s="160" t="s">
        <v>296</v>
      </c>
    </row>
    <row r="1119" spans="2:65" s="14" customFormat="1">
      <c r="B1119" s="166"/>
      <c r="D1119" s="152" t="s">
        <v>304</v>
      </c>
      <c r="E1119" s="167" t="s">
        <v>1</v>
      </c>
      <c r="F1119" s="168" t="s">
        <v>308</v>
      </c>
      <c r="H1119" s="169">
        <v>31.7</v>
      </c>
      <c r="I1119" s="170"/>
      <c r="L1119" s="166"/>
      <c r="M1119" s="171"/>
      <c r="T1119" s="172"/>
      <c r="AT1119" s="167" t="s">
        <v>304</v>
      </c>
      <c r="AU1119" s="167" t="s">
        <v>85</v>
      </c>
      <c r="AV1119" s="14" t="s">
        <v>107</v>
      </c>
      <c r="AW1119" s="14" t="s">
        <v>32</v>
      </c>
      <c r="AX1119" s="14" t="s">
        <v>83</v>
      </c>
      <c r="AY1119" s="167" t="s">
        <v>296</v>
      </c>
    </row>
    <row r="1120" spans="2:65" s="1" customFormat="1" ht="24.2" customHeight="1">
      <c r="B1120" s="32"/>
      <c r="C1120" s="138" t="s">
        <v>1138</v>
      </c>
      <c r="D1120" s="138" t="s">
        <v>298</v>
      </c>
      <c r="E1120" s="139" t="s">
        <v>1139</v>
      </c>
      <c r="F1120" s="140" t="s">
        <v>1140</v>
      </c>
      <c r="G1120" s="141" t="s">
        <v>301</v>
      </c>
      <c r="H1120" s="142">
        <v>942.9</v>
      </c>
      <c r="I1120" s="143"/>
      <c r="J1120" s="144">
        <f>ROUND(I1120*H1120,2)</f>
        <v>0</v>
      </c>
      <c r="K1120" s="140" t="s">
        <v>302</v>
      </c>
      <c r="L1120" s="32"/>
      <c r="M1120" s="145" t="s">
        <v>1</v>
      </c>
      <c r="N1120" s="146" t="s">
        <v>41</v>
      </c>
      <c r="P1120" s="147">
        <f>O1120*H1120</f>
        <v>0</v>
      </c>
      <c r="Q1120" s="147">
        <v>1.4E-3</v>
      </c>
      <c r="R1120" s="147">
        <f>Q1120*H1120</f>
        <v>1.32006</v>
      </c>
      <c r="S1120" s="147">
        <v>0</v>
      </c>
      <c r="T1120" s="148">
        <f>S1120*H1120</f>
        <v>0</v>
      </c>
      <c r="AR1120" s="149" t="s">
        <v>107</v>
      </c>
      <c r="AT1120" s="149" t="s">
        <v>298</v>
      </c>
      <c r="AU1120" s="149" t="s">
        <v>85</v>
      </c>
      <c r="AY1120" s="17" t="s">
        <v>296</v>
      </c>
      <c r="BE1120" s="150">
        <f>IF(N1120="základní",J1120,0)</f>
        <v>0</v>
      </c>
      <c r="BF1120" s="150">
        <f>IF(N1120="snížená",J1120,0)</f>
        <v>0</v>
      </c>
      <c r="BG1120" s="150">
        <f>IF(N1120="zákl. přenesená",J1120,0)</f>
        <v>0</v>
      </c>
      <c r="BH1120" s="150">
        <f>IF(N1120="sníž. přenesená",J1120,0)</f>
        <v>0</v>
      </c>
      <c r="BI1120" s="150">
        <f>IF(N1120="nulová",J1120,0)</f>
        <v>0</v>
      </c>
      <c r="BJ1120" s="17" t="s">
        <v>83</v>
      </c>
      <c r="BK1120" s="150">
        <f>ROUND(I1120*H1120,2)</f>
        <v>0</v>
      </c>
      <c r="BL1120" s="17" t="s">
        <v>107</v>
      </c>
      <c r="BM1120" s="149" t="s">
        <v>1141</v>
      </c>
    </row>
    <row r="1121" spans="2:65" s="12" customFormat="1">
      <c r="B1121" s="151"/>
      <c r="D1121" s="152" t="s">
        <v>304</v>
      </c>
      <c r="E1121" s="153" t="s">
        <v>1</v>
      </c>
      <c r="F1121" s="154" t="s">
        <v>1142</v>
      </c>
      <c r="H1121" s="155">
        <v>629.1</v>
      </c>
      <c r="I1121" s="156"/>
      <c r="L1121" s="151"/>
      <c r="M1121" s="157"/>
      <c r="T1121" s="158"/>
      <c r="AT1121" s="153" t="s">
        <v>304</v>
      </c>
      <c r="AU1121" s="153" t="s">
        <v>85</v>
      </c>
      <c r="AV1121" s="12" t="s">
        <v>85</v>
      </c>
      <c r="AW1121" s="12" t="s">
        <v>32</v>
      </c>
      <c r="AX1121" s="12" t="s">
        <v>76</v>
      </c>
      <c r="AY1121" s="153" t="s">
        <v>296</v>
      </c>
    </row>
    <row r="1122" spans="2:65" s="12" customFormat="1">
      <c r="B1122" s="151"/>
      <c r="D1122" s="152" t="s">
        <v>304</v>
      </c>
      <c r="E1122" s="153" t="s">
        <v>1</v>
      </c>
      <c r="F1122" s="154" t="s">
        <v>1143</v>
      </c>
      <c r="H1122" s="155">
        <v>16.2</v>
      </c>
      <c r="I1122" s="156"/>
      <c r="L1122" s="151"/>
      <c r="M1122" s="157"/>
      <c r="T1122" s="158"/>
      <c r="AT1122" s="153" t="s">
        <v>304</v>
      </c>
      <c r="AU1122" s="153" t="s">
        <v>85</v>
      </c>
      <c r="AV1122" s="12" t="s">
        <v>85</v>
      </c>
      <c r="AW1122" s="12" t="s">
        <v>32</v>
      </c>
      <c r="AX1122" s="12" t="s">
        <v>76</v>
      </c>
      <c r="AY1122" s="153" t="s">
        <v>296</v>
      </c>
    </row>
    <row r="1123" spans="2:65" s="12" customFormat="1">
      <c r="B1123" s="151"/>
      <c r="D1123" s="152" t="s">
        <v>304</v>
      </c>
      <c r="E1123" s="153" t="s">
        <v>1</v>
      </c>
      <c r="F1123" s="154" t="s">
        <v>1144</v>
      </c>
      <c r="H1123" s="155">
        <v>18.600000000000001</v>
      </c>
      <c r="I1123" s="156"/>
      <c r="L1123" s="151"/>
      <c r="M1123" s="157"/>
      <c r="T1123" s="158"/>
      <c r="AT1123" s="153" t="s">
        <v>304</v>
      </c>
      <c r="AU1123" s="153" t="s">
        <v>85</v>
      </c>
      <c r="AV1123" s="12" t="s">
        <v>85</v>
      </c>
      <c r="AW1123" s="12" t="s">
        <v>32</v>
      </c>
      <c r="AX1123" s="12" t="s">
        <v>76</v>
      </c>
      <c r="AY1123" s="153" t="s">
        <v>296</v>
      </c>
    </row>
    <row r="1124" spans="2:65" s="12" customFormat="1">
      <c r="B1124" s="151"/>
      <c r="D1124" s="152" t="s">
        <v>304</v>
      </c>
      <c r="E1124" s="153" t="s">
        <v>1</v>
      </c>
      <c r="F1124" s="154" t="s">
        <v>1145</v>
      </c>
      <c r="H1124" s="155">
        <v>199.5</v>
      </c>
      <c r="I1124" s="156"/>
      <c r="L1124" s="151"/>
      <c r="M1124" s="157"/>
      <c r="T1124" s="158"/>
      <c r="AT1124" s="153" t="s">
        <v>304</v>
      </c>
      <c r="AU1124" s="153" t="s">
        <v>85</v>
      </c>
      <c r="AV1124" s="12" t="s">
        <v>85</v>
      </c>
      <c r="AW1124" s="12" t="s">
        <v>32</v>
      </c>
      <c r="AX1124" s="12" t="s">
        <v>76</v>
      </c>
      <c r="AY1124" s="153" t="s">
        <v>296</v>
      </c>
    </row>
    <row r="1125" spans="2:65" s="12" customFormat="1">
      <c r="B1125" s="151"/>
      <c r="D1125" s="152" t="s">
        <v>304</v>
      </c>
      <c r="E1125" s="153" t="s">
        <v>1</v>
      </c>
      <c r="F1125" s="154" t="s">
        <v>1146</v>
      </c>
      <c r="H1125" s="155">
        <v>67.900000000000006</v>
      </c>
      <c r="I1125" s="156"/>
      <c r="L1125" s="151"/>
      <c r="M1125" s="157"/>
      <c r="T1125" s="158"/>
      <c r="AT1125" s="153" t="s">
        <v>304</v>
      </c>
      <c r="AU1125" s="153" t="s">
        <v>85</v>
      </c>
      <c r="AV1125" s="12" t="s">
        <v>85</v>
      </c>
      <c r="AW1125" s="12" t="s">
        <v>32</v>
      </c>
      <c r="AX1125" s="12" t="s">
        <v>76</v>
      </c>
      <c r="AY1125" s="153" t="s">
        <v>296</v>
      </c>
    </row>
    <row r="1126" spans="2:65" s="12" customFormat="1">
      <c r="B1126" s="151"/>
      <c r="D1126" s="152" t="s">
        <v>304</v>
      </c>
      <c r="E1126" s="153" t="s">
        <v>1</v>
      </c>
      <c r="F1126" s="154" t="s">
        <v>1147</v>
      </c>
      <c r="H1126" s="155">
        <v>11.6</v>
      </c>
      <c r="I1126" s="156"/>
      <c r="L1126" s="151"/>
      <c r="M1126" s="157"/>
      <c r="T1126" s="158"/>
      <c r="AT1126" s="153" t="s">
        <v>304</v>
      </c>
      <c r="AU1126" s="153" t="s">
        <v>85</v>
      </c>
      <c r="AV1126" s="12" t="s">
        <v>85</v>
      </c>
      <c r="AW1126" s="12" t="s">
        <v>32</v>
      </c>
      <c r="AX1126" s="12" t="s">
        <v>76</v>
      </c>
      <c r="AY1126" s="153" t="s">
        <v>296</v>
      </c>
    </row>
    <row r="1127" spans="2:65" s="13" customFormat="1">
      <c r="B1127" s="159"/>
      <c r="D1127" s="152" t="s">
        <v>304</v>
      </c>
      <c r="E1127" s="160" t="s">
        <v>1</v>
      </c>
      <c r="F1127" s="161" t="s">
        <v>306</v>
      </c>
      <c r="H1127" s="162">
        <v>942.9</v>
      </c>
      <c r="I1127" s="163"/>
      <c r="L1127" s="159"/>
      <c r="M1127" s="164"/>
      <c r="T1127" s="165"/>
      <c r="AT1127" s="160" t="s">
        <v>304</v>
      </c>
      <c r="AU1127" s="160" t="s">
        <v>85</v>
      </c>
      <c r="AV1127" s="13" t="s">
        <v>94</v>
      </c>
      <c r="AW1127" s="13" t="s">
        <v>32</v>
      </c>
      <c r="AX1127" s="13" t="s">
        <v>76</v>
      </c>
      <c r="AY1127" s="160" t="s">
        <v>296</v>
      </c>
    </row>
    <row r="1128" spans="2:65" s="14" customFormat="1">
      <c r="B1128" s="166"/>
      <c r="D1128" s="152" t="s">
        <v>304</v>
      </c>
      <c r="E1128" s="167" t="s">
        <v>1</v>
      </c>
      <c r="F1128" s="168" t="s">
        <v>308</v>
      </c>
      <c r="H1128" s="169">
        <v>942.9</v>
      </c>
      <c r="I1128" s="170"/>
      <c r="L1128" s="166"/>
      <c r="M1128" s="171"/>
      <c r="T1128" s="172"/>
      <c r="AT1128" s="167" t="s">
        <v>304</v>
      </c>
      <c r="AU1128" s="167" t="s">
        <v>85</v>
      </c>
      <c r="AV1128" s="14" t="s">
        <v>107</v>
      </c>
      <c r="AW1128" s="14" t="s">
        <v>32</v>
      </c>
      <c r="AX1128" s="14" t="s">
        <v>83</v>
      </c>
      <c r="AY1128" s="167" t="s">
        <v>296</v>
      </c>
    </row>
    <row r="1129" spans="2:65" s="1" customFormat="1" ht="24.2" customHeight="1">
      <c r="B1129" s="32"/>
      <c r="C1129" s="138" t="s">
        <v>1148</v>
      </c>
      <c r="D1129" s="138" t="s">
        <v>298</v>
      </c>
      <c r="E1129" s="139" t="s">
        <v>1149</v>
      </c>
      <c r="F1129" s="140" t="s">
        <v>1150</v>
      </c>
      <c r="G1129" s="141" t="s">
        <v>301</v>
      </c>
      <c r="H1129" s="142">
        <v>2636.7</v>
      </c>
      <c r="I1129" s="143"/>
      <c r="J1129" s="144">
        <f>ROUND(I1129*H1129,2)</f>
        <v>0</v>
      </c>
      <c r="K1129" s="140" t="s">
        <v>302</v>
      </c>
      <c r="L1129" s="32"/>
      <c r="M1129" s="145" t="s">
        <v>1</v>
      </c>
      <c r="N1129" s="146" t="s">
        <v>41</v>
      </c>
      <c r="P1129" s="147">
        <f>O1129*H1129</f>
        <v>0</v>
      </c>
      <c r="Q1129" s="147">
        <v>4.9399999999999999E-3</v>
      </c>
      <c r="R1129" s="147">
        <f>Q1129*H1129</f>
        <v>13.025297999999999</v>
      </c>
      <c r="S1129" s="147">
        <v>0</v>
      </c>
      <c r="T1129" s="148">
        <f>S1129*H1129</f>
        <v>0</v>
      </c>
      <c r="AR1129" s="149" t="s">
        <v>107</v>
      </c>
      <c r="AT1129" s="149" t="s">
        <v>298</v>
      </c>
      <c r="AU1129" s="149" t="s">
        <v>85</v>
      </c>
      <c r="AY1129" s="17" t="s">
        <v>296</v>
      </c>
      <c r="BE1129" s="150">
        <f>IF(N1129="základní",J1129,0)</f>
        <v>0</v>
      </c>
      <c r="BF1129" s="150">
        <f>IF(N1129="snížená",J1129,0)</f>
        <v>0</v>
      </c>
      <c r="BG1129" s="150">
        <f>IF(N1129="zákl. přenesená",J1129,0)</f>
        <v>0</v>
      </c>
      <c r="BH1129" s="150">
        <f>IF(N1129="sníž. přenesená",J1129,0)</f>
        <v>0</v>
      </c>
      <c r="BI1129" s="150">
        <f>IF(N1129="nulová",J1129,0)</f>
        <v>0</v>
      </c>
      <c r="BJ1129" s="17" t="s">
        <v>83</v>
      </c>
      <c r="BK1129" s="150">
        <f>ROUND(I1129*H1129,2)</f>
        <v>0</v>
      </c>
      <c r="BL1129" s="17" t="s">
        <v>107</v>
      </c>
      <c r="BM1129" s="149" t="s">
        <v>1151</v>
      </c>
    </row>
    <row r="1130" spans="2:65" s="12" customFormat="1">
      <c r="B1130" s="151"/>
      <c r="D1130" s="152" t="s">
        <v>304</v>
      </c>
      <c r="E1130" s="153" t="s">
        <v>1</v>
      </c>
      <c r="F1130" s="154" t="s">
        <v>1142</v>
      </c>
      <c r="H1130" s="155">
        <v>629.1</v>
      </c>
      <c r="I1130" s="156"/>
      <c r="L1130" s="151"/>
      <c r="M1130" s="157"/>
      <c r="T1130" s="158"/>
      <c r="AT1130" s="153" t="s">
        <v>304</v>
      </c>
      <c r="AU1130" s="153" t="s">
        <v>85</v>
      </c>
      <c r="AV1130" s="12" t="s">
        <v>85</v>
      </c>
      <c r="AW1130" s="12" t="s">
        <v>32</v>
      </c>
      <c r="AX1130" s="12" t="s">
        <v>76</v>
      </c>
      <c r="AY1130" s="153" t="s">
        <v>296</v>
      </c>
    </row>
    <row r="1131" spans="2:65" s="12" customFormat="1">
      <c r="B1131" s="151"/>
      <c r="D1131" s="152" t="s">
        <v>304</v>
      </c>
      <c r="E1131" s="153" t="s">
        <v>1</v>
      </c>
      <c r="F1131" s="154" t="s">
        <v>1152</v>
      </c>
      <c r="H1131" s="155">
        <v>1425.8</v>
      </c>
      <c r="I1131" s="156"/>
      <c r="L1131" s="151"/>
      <c r="M1131" s="157"/>
      <c r="T1131" s="158"/>
      <c r="AT1131" s="153" t="s">
        <v>304</v>
      </c>
      <c r="AU1131" s="153" t="s">
        <v>85</v>
      </c>
      <c r="AV1131" s="12" t="s">
        <v>85</v>
      </c>
      <c r="AW1131" s="12" t="s">
        <v>32</v>
      </c>
      <c r="AX1131" s="12" t="s">
        <v>76</v>
      </c>
      <c r="AY1131" s="153" t="s">
        <v>296</v>
      </c>
    </row>
    <row r="1132" spans="2:65" s="12" customFormat="1">
      <c r="B1132" s="151"/>
      <c r="D1132" s="152" t="s">
        <v>304</v>
      </c>
      <c r="E1132" s="153" t="s">
        <v>1</v>
      </c>
      <c r="F1132" s="154" t="s">
        <v>1143</v>
      </c>
      <c r="H1132" s="155">
        <v>16.2</v>
      </c>
      <c r="I1132" s="156"/>
      <c r="L1132" s="151"/>
      <c r="M1132" s="157"/>
      <c r="T1132" s="158"/>
      <c r="AT1132" s="153" t="s">
        <v>304</v>
      </c>
      <c r="AU1132" s="153" t="s">
        <v>85</v>
      </c>
      <c r="AV1132" s="12" t="s">
        <v>85</v>
      </c>
      <c r="AW1132" s="12" t="s">
        <v>32</v>
      </c>
      <c r="AX1132" s="12" t="s">
        <v>76</v>
      </c>
      <c r="AY1132" s="153" t="s">
        <v>296</v>
      </c>
    </row>
    <row r="1133" spans="2:65" s="12" customFormat="1">
      <c r="B1133" s="151"/>
      <c r="D1133" s="152" t="s">
        <v>304</v>
      </c>
      <c r="E1133" s="153" t="s">
        <v>1</v>
      </c>
      <c r="F1133" s="154" t="s">
        <v>1144</v>
      </c>
      <c r="H1133" s="155">
        <v>18.600000000000001</v>
      </c>
      <c r="I1133" s="156"/>
      <c r="L1133" s="151"/>
      <c r="M1133" s="157"/>
      <c r="T1133" s="158"/>
      <c r="AT1133" s="153" t="s">
        <v>304</v>
      </c>
      <c r="AU1133" s="153" t="s">
        <v>85</v>
      </c>
      <c r="AV1133" s="12" t="s">
        <v>85</v>
      </c>
      <c r="AW1133" s="12" t="s">
        <v>32</v>
      </c>
      <c r="AX1133" s="12" t="s">
        <v>76</v>
      </c>
      <c r="AY1133" s="153" t="s">
        <v>296</v>
      </c>
    </row>
    <row r="1134" spans="2:65" s="12" customFormat="1">
      <c r="B1134" s="151"/>
      <c r="D1134" s="152" t="s">
        <v>304</v>
      </c>
      <c r="E1134" s="153" t="s">
        <v>1</v>
      </c>
      <c r="F1134" s="154" t="s">
        <v>1153</v>
      </c>
      <c r="H1134" s="155">
        <v>243.3</v>
      </c>
      <c r="I1134" s="156"/>
      <c r="L1134" s="151"/>
      <c r="M1134" s="157"/>
      <c r="T1134" s="158"/>
      <c r="AT1134" s="153" t="s">
        <v>304</v>
      </c>
      <c r="AU1134" s="153" t="s">
        <v>85</v>
      </c>
      <c r="AV1134" s="12" t="s">
        <v>85</v>
      </c>
      <c r="AW1134" s="12" t="s">
        <v>32</v>
      </c>
      <c r="AX1134" s="12" t="s">
        <v>76</v>
      </c>
      <c r="AY1134" s="153" t="s">
        <v>296</v>
      </c>
    </row>
    <row r="1135" spans="2:65" s="12" customFormat="1">
      <c r="B1135" s="151"/>
      <c r="D1135" s="152" t="s">
        <v>304</v>
      </c>
      <c r="E1135" s="153" t="s">
        <v>1</v>
      </c>
      <c r="F1135" s="154" t="s">
        <v>1145</v>
      </c>
      <c r="H1135" s="155">
        <v>199.5</v>
      </c>
      <c r="I1135" s="156"/>
      <c r="L1135" s="151"/>
      <c r="M1135" s="157"/>
      <c r="T1135" s="158"/>
      <c r="AT1135" s="153" t="s">
        <v>304</v>
      </c>
      <c r="AU1135" s="153" t="s">
        <v>85</v>
      </c>
      <c r="AV1135" s="12" t="s">
        <v>85</v>
      </c>
      <c r="AW1135" s="12" t="s">
        <v>32</v>
      </c>
      <c r="AX1135" s="12" t="s">
        <v>76</v>
      </c>
      <c r="AY1135" s="153" t="s">
        <v>296</v>
      </c>
    </row>
    <row r="1136" spans="2:65" s="12" customFormat="1">
      <c r="B1136" s="151"/>
      <c r="D1136" s="152" t="s">
        <v>304</v>
      </c>
      <c r="E1136" s="153" t="s">
        <v>1</v>
      </c>
      <c r="F1136" s="154" t="s">
        <v>1146</v>
      </c>
      <c r="H1136" s="155">
        <v>67.900000000000006</v>
      </c>
      <c r="I1136" s="156"/>
      <c r="L1136" s="151"/>
      <c r="M1136" s="157"/>
      <c r="T1136" s="158"/>
      <c r="AT1136" s="153" t="s">
        <v>304</v>
      </c>
      <c r="AU1136" s="153" t="s">
        <v>85</v>
      </c>
      <c r="AV1136" s="12" t="s">
        <v>85</v>
      </c>
      <c r="AW1136" s="12" t="s">
        <v>32</v>
      </c>
      <c r="AX1136" s="12" t="s">
        <v>76</v>
      </c>
      <c r="AY1136" s="153" t="s">
        <v>296</v>
      </c>
    </row>
    <row r="1137" spans="2:65" s="12" customFormat="1">
      <c r="B1137" s="151"/>
      <c r="D1137" s="152" t="s">
        <v>304</v>
      </c>
      <c r="E1137" s="153" t="s">
        <v>1</v>
      </c>
      <c r="F1137" s="154" t="s">
        <v>1154</v>
      </c>
      <c r="H1137" s="155">
        <v>24.7</v>
      </c>
      <c r="I1137" s="156"/>
      <c r="L1137" s="151"/>
      <c r="M1137" s="157"/>
      <c r="T1137" s="158"/>
      <c r="AT1137" s="153" t="s">
        <v>304</v>
      </c>
      <c r="AU1137" s="153" t="s">
        <v>85</v>
      </c>
      <c r="AV1137" s="12" t="s">
        <v>85</v>
      </c>
      <c r="AW1137" s="12" t="s">
        <v>32</v>
      </c>
      <c r="AX1137" s="12" t="s">
        <v>76</v>
      </c>
      <c r="AY1137" s="153" t="s">
        <v>296</v>
      </c>
    </row>
    <row r="1138" spans="2:65" s="12" customFormat="1">
      <c r="B1138" s="151"/>
      <c r="D1138" s="152" t="s">
        <v>304</v>
      </c>
      <c r="E1138" s="153" t="s">
        <v>1</v>
      </c>
      <c r="F1138" s="154" t="s">
        <v>1147</v>
      </c>
      <c r="H1138" s="155">
        <v>11.6</v>
      </c>
      <c r="I1138" s="156"/>
      <c r="L1138" s="151"/>
      <c r="M1138" s="157"/>
      <c r="T1138" s="158"/>
      <c r="AT1138" s="153" t="s">
        <v>304</v>
      </c>
      <c r="AU1138" s="153" t="s">
        <v>85</v>
      </c>
      <c r="AV1138" s="12" t="s">
        <v>85</v>
      </c>
      <c r="AW1138" s="12" t="s">
        <v>32</v>
      </c>
      <c r="AX1138" s="12" t="s">
        <v>76</v>
      </c>
      <c r="AY1138" s="153" t="s">
        <v>296</v>
      </c>
    </row>
    <row r="1139" spans="2:65" s="13" customFormat="1">
      <c r="B1139" s="159"/>
      <c r="D1139" s="152" t="s">
        <v>304</v>
      </c>
      <c r="E1139" s="160" t="s">
        <v>1</v>
      </c>
      <c r="F1139" s="161" t="s">
        <v>306</v>
      </c>
      <c r="H1139" s="162">
        <v>2636.7</v>
      </c>
      <c r="I1139" s="163"/>
      <c r="L1139" s="159"/>
      <c r="M1139" s="164"/>
      <c r="T1139" s="165"/>
      <c r="AT1139" s="160" t="s">
        <v>304</v>
      </c>
      <c r="AU1139" s="160" t="s">
        <v>85</v>
      </c>
      <c r="AV1139" s="13" t="s">
        <v>94</v>
      </c>
      <c r="AW1139" s="13" t="s">
        <v>32</v>
      </c>
      <c r="AX1139" s="13" t="s">
        <v>76</v>
      </c>
      <c r="AY1139" s="160" t="s">
        <v>296</v>
      </c>
    </row>
    <row r="1140" spans="2:65" s="14" customFormat="1">
      <c r="B1140" s="166"/>
      <c r="D1140" s="152" t="s">
        <v>304</v>
      </c>
      <c r="E1140" s="167" t="s">
        <v>1</v>
      </c>
      <c r="F1140" s="168" t="s">
        <v>308</v>
      </c>
      <c r="H1140" s="169">
        <v>2636.7</v>
      </c>
      <c r="I1140" s="170"/>
      <c r="L1140" s="166"/>
      <c r="M1140" s="171"/>
      <c r="T1140" s="172"/>
      <c r="AT1140" s="167" t="s">
        <v>304</v>
      </c>
      <c r="AU1140" s="167" t="s">
        <v>85</v>
      </c>
      <c r="AV1140" s="14" t="s">
        <v>107</v>
      </c>
      <c r="AW1140" s="14" t="s">
        <v>32</v>
      </c>
      <c r="AX1140" s="14" t="s">
        <v>83</v>
      </c>
      <c r="AY1140" s="167" t="s">
        <v>296</v>
      </c>
    </row>
    <row r="1141" spans="2:65" s="1" customFormat="1" ht="24.2" customHeight="1">
      <c r="B1141" s="32"/>
      <c r="C1141" s="138" t="s">
        <v>1155</v>
      </c>
      <c r="D1141" s="138" t="s">
        <v>298</v>
      </c>
      <c r="E1141" s="139" t="s">
        <v>1156</v>
      </c>
      <c r="F1141" s="140" t="s">
        <v>1157</v>
      </c>
      <c r="G1141" s="141" t="s">
        <v>301</v>
      </c>
      <c r="H1141" s="142">
        <v>1693.8</v>
      </c>
      <c r="I1141" s="143"/>
      <c r="J1141" s="144">
        <f>ROUND(I1141*H1141,2)</f>
        <v>0</v>
      </c>
      <c r="K1141" s="140" t="s">
        <v>302</v>
      </c>
      <c r="L1141" s="32"/>
      <c r="M1141" s="145" t="s">
        <v>1</v>
      </c>
      <c r="N1141" s="146" t="s">
        <v>41</v>
      </c>
      <c r="P1141" s="147">
        <f>O1141*H1141</f>
        <v>0</v>
      </c>
      <c r="Q1141" s="147">
        <v>2.5999999999999998E-4</v>
      </c>
      <c r="R1141" s="147">
        <f>Q1141*H1141</f>
        <v>0.44038799999999995</v>
      </c>
      <c r="S1141" s="147">
        <v>0</v>
      </c>
      <c r="T1141" s="148">
        <f>S1141*H1141</f>
        <v>0</v>
      </c>
      <c r="AR1141" s="149" t="s">
        <v>107</v>
      </c>
      <c r="AT1141" s="149" t="s">
        <v>298</v>
      </c>
      <c r="AU1141" s="149" t="s">
        <v>85</v>
      </c>
      <c r="AY1141" s="17" t="s">
        <v>296</v>
      </c>
      <c r="BE1141" s="150">
        <f>IF(N1141="základní",J1141,0)</f>
        <v>0</v>
      </c>
      <c r="BF1141" s="150">
        <f>IF(N1141="snížená",J1141,0)</f>
        <v>0</v>
      </c>
      <c r="BG1141" s="150">
        <f>IF(N1141="zákl. přenesená",J1141,0)</f>
        <v>0</v>
      </c>
      <c r="BH1141" s="150">
        <f>IF(N1141="sníž. přenesená",J1141,0)</f>
        <v>0</v>
      </c>
      <c r="BI1141" s="150">
        <f>IF(N1141="nulová",J1141,0)</f>
        <v>0</v>
      </c>
      <c r="BJ1141" s="17" t="s">
        <v>83</v>
      </c>
      <c r="BK1141" s="150">
        <f>ROUND(I1141*H1141,2)</f>
        <v>0</v>
      </c>
      <c r="BL1141" s="17" t="s">
        <v>107</v>
      </c>
      <c r="BM1141" s="149" t="s">
        <v>1158</v>
      </c>
    </row>
    <row r="1142" spans="2:65" s="12" customFormat="1">
      <c r="B1142" s="151"/>
      <c r="D1142" s="152" t="s">
        <v>304</v>
      </c>
      <c r="E1142" s="153" t="s">
        <v>1</v>
      </c>
      <c r="F1142" s="154" t="s">
        <v>1152</v>
      </c>
      <c r="H1142" s="155">
        <v>1425.8</v>
      </c>
      <c r="I1142" s="156"/>
      <c r="L1142" s="151"/>
      <c r="M1142" s="157"/>
      <c r="T1142" s="158"/>
      <c r="AT1142" s="153" t="s">
        <v>304</v>
      </c>
      <c r="AU1142" s="153" t="s">
        <v>85</v>
      </c>
      <c r="AV1142" s="12" t="s">
        <v>85</v>
      </c>
      <c r="AW1142" s="12" t="s">
        <v>32</v>
      </c>
      <c r="AX1142" s="12" t="s">
        <v>76</v>
      </c>
      <c r="AY1142" s="153" t="s">
        <v>296</v>
      </c>
    </row>
    <row r="1143" spans="2:65" s="12" customFormat="1">
      <c r="B1143" s="151"/>
      <c r="D1143" s="152" t="s">
        <v>304</v>
      </c>
      <c r="E1143" s="153" t="s">
        <v>1</v>
      </c>
      <c r="F1143" s="154" t="s">
        <v>1153</v>
      </c>
      <c r="H1143" s="155">
        <v>243.3</v>
      </c>
      <c r="I1143" s="156"/>
      <c r="L1143" s="151"/>
      <c r="M1143" s="157"/>
      <c r="T1143" s="158"/>
      <c r="AT1143" s="153" t="s">
        <v>304</v>
      </c>
      <c r="AU1143" s="153" t="s">
        <v>85</v>
      </c>
      <c r="AV1143" s="12" t="s">
        <v>85</v>
      </c>
      <c r="AW1143" s="12" t="s">
        <v>32</v>
      </c>
      <c r="AX1143" s="12" t="s">
        <v>76</v>
      </c>
      <c r="AY1143" s="153" t="s">
        <v>296</v>
      </c>
    </row>
    <row r="1144" spans="2:65" s="12" customFormat="1">
      <c r="B1144" s="151"/>
      <c r="D1144" s="152" t="s">
        <v>304</v>
      </c>
      <c r="E1144" s="153" t="s">
        <v>1</v>
      </c>
      <c r="F1144" s="154" t="s">
        <v>1154</v>
      </c>
      <c r="H1144" s="155">
        <v>24.7</v>
      </c>
      <c r="I1144" s="156"/>
      <c r="L1144" s="151"/>
      <c r="M1144" s="157"/>
      <c r="T1144" s="158"/>
      <c r="AT1144" s="153" t="s">
        <v>304</v>
      </c>
      <c r="AU1144" s="153" t="s">
        <v>85</v>
      </c>
      <c r="AV1144" s="12" t="s">
        <v>85</v>
      </c>
      <c r="AW1144" s="12" t="s">
        <v>32</v>
      </c>
      <c r="AX1144" s="12" t="s">
        <v>76</v>
      </c>
      <c r="AY1144" s="153" t="s">
        <v>296</v>
      </c>
    </row>
    <row r="1145" spans="2:65" s="13" customFormat="1">
      <c r="B1145" s="159"/>
      <c r="D1145" s="152" t="s">
        <v>304</v>
      </c>
      <c r="E1145" s="160" t="s">
        <v>1</v>
      </c>
      <c r="F1145" s="161" t="s">
        <v>306</v>
      </c>
      <c r="H1145" s="162">
        <v>1693.8</v>
      </c>
      <c r="I1145" s="163"/>
      <c r="L1145" s="159"/>
      <c r="M1145" s="164"/>
      <c r="T1145" s="165"/>
      <c r="AT1145" s="160" t="s">
        <v>304</v>
      </c>
      <c r="AU1145" s="160" t="s">
        <v>85</v>
      </c>
      <c r="AV1145" s="13" t="s">
        <v>94</v>
      </c>
      <c r="AW1145" s="13" t="s">
        <v>32</v>
      </c>
      <c r="AX1145" s="13" t="s">
        <v>76</v>
      </c>
      <c r="AY1145" s="160" t="s">
        <v>296</v>
      </c>
    </row>
    <row r="1146" spans="2:65" s="14" customFormat="1">
      <c r="B1146" s="166"/>
      <c r="D1146" s="152" t="s">
        <v>304</v>
      </c>
      <c r="E1146" s="167" t="s">
        <v>1</v>
      </c>
      <c r="F1146" s="168" t="s">
        <v>308</v>
      </c>
      <c r="H1146" s="169">
        <v>1693.8</v>
      </c>
      <c r="I1146" s="170"/>
      <c r="L1146" s="166"/>
      <c r="M1146" s="171"/>
      <c r="T1146" s="172"/>
      <c r="AT1146" s="167" t="s">
        <v>304</v>
      </c>
      <c r="AU1146" s="167" t="s">
        <v>85</v>
      </c>
      <c r="AV1146" s="14" t="s">
        <v>107</v>
      </c>
      <c r="AW1146" s="14" t="s">
        <v>32</v>
      </c>
      <c r="AX1146" s="14" t="s">
        <v>83</v>
      </c>
      <c r="AY1146" s="167" t="s">
        <v>296</v>
      </c>
    </row>
    <row r="1147" spans="2:65" s="1" customFormat="1" ht="21.75" customHeight="1">
      <c r="B1147" s="32"/>
      <c r="C1147" s="138" t="s">
        <v>1159</v>
      </c>
      <c r="D1147" s="138" t="s">
        <v>298</v>
      </c>
      <c r="E1147" s="139" t="s">
        <v>1160</v>
      </c>
      <c r="F1147" s="140" t="s">
        <v>1161</v>
      </c>
      <c r="G1147" s="141" t="s">
        <v>301</v>
      </c>
      <c r="H1147" s="142">
        <v>116.2</v>
      </c>
      <c r="I1147" s="143"/>
      <c r="J1147" s="144">
        <f>ROUND(I1147*H1147,2)</f>
        <v>0</v>
      </c>
      <c r="K1147" s="140" t="s">
        <v>302</v>
      </c>
      <c r="L1147" s="32"/>
      <c r="M1147" s="145" t="s">
        <v>1</v>
      </c>
      <c r="N1147" s="146" t="s">
        <v>41</v>
      </c>
      <c r="P1147" s="147">
        <f>O1147*H1147</f>
        <v>0</v>
      </c>
      <c r="Q1147" s="147">
        <v>4.3800000000000002E-3</v>
      </c>
      <c r="R1147" s="147">
        <f>Q1147*H1147</f>
        <v>0.50895600000000008</v>
      </c>
      <c r="S1147" s="147">
        <v>0</v>
      </c>
      <c r="T1147" s="148">
        <f>S1147*H1147</f>
        <v>0</v>
      </c>
      <c r="AR1147" s="149" t="s">
        <v>107</v>
      </c>
      <c r="AT1147" s="149" t="s">
        <v>298</v>
      </c>
      <c r="AU1147" s="149" t="s">
        <v>85</v>
      </c>
      <c r="AY1147" s="17" t="s">
        <v>296</v>
      </c>
      <c r="BE1147" s="150">
        <f>IF(N1147="základní",J1147,0)</f>
        <v>0</v>
      </c>
      <c r="BF1147" s="150">
        <f>IF(N1147="snížená",J1147,0)</f>
        <v>0</v>
      </c>
      <c r="BG1147" s="150">
        <f>IF(N1147="zákl. přenesená",J1147,0)</f>
        <v>0</v>
      </c>
      <c r="BH1147" s="150">
        <f>IF(N1147="sníž. přenesená",J1147,0)</f>
        <v>0</v>
      </c>
      <c r="BI1147" s="150">
        <f>IF(N1147="nulová",J1147,0)</f>
        <v>0</v>
      </c>
      <c r="BJ1147" s="17" t="s">
        <v>83</v>
      </c>
      <c r="BK1147" s="150">
        <f>ROUND(I1147*H1147,2)</f>
        <v>0</v>
      </c>
      <c r="BL1147" s="17" t="s">
        <v>107</v>
      </c>
      <c r="BM1147" s="149" t="s">
        <v>1162</v>
      </c>
    </row>
    <row r="1148" spans="2:65" s="12" customFormat="1">
      <c r="B1148" s="151"/>
      <c r="D1148" s="152" t="s">
        <v>304</v>
      </c>
      <c r="E1148" s="153" t="s">
        <v>1</v>
      </c>
      <c r="F1148" s="154" t="s">
        <v>1143</v>
      </c>
      <c r="H1148" s="155">
        <v>16.2</v>
      </c>
      <c r="I1148" s="156"/>
      <c r="L1148" s="151"/>
      <c r="M1148" s="157"/>
      <c r="T1148" s="158"/>
      <c r="AT1148" s="153" t="s">
        <v>304</v>
      </c>
      <c r="AU1148" s="153" t="s">
        <v>85</v>
      </c>
      <c r="AV1148" s="12" t="s">
        <v>85</v>
      </c>
      <c r="AW1148" s="12" t="s">
        <v>32</v>
      </c>
      <c r="AX1148" s="12" t="s">
        <v>76</v>
      </c>
      <c r="AY1148" s="153" t="s">
        <v>296</v>
      </c>
    </row>
    <row r="1149" spans="2:65" s="12" customFormat="1">
      <c r="B1149" s="151"/>
      <c r="D1149" s="152" t="s">
        <v>304</v>
      </c>
      <c r="E1149" s="153" t="s">
        <v>1</v>
      </c>
      <c r="F1149" s="154" t="s">
        <v>1163</v>
      </c>
      <c r="H1149" s="155">
        <v>100</v>
      </c>
      <c r="I1149" s="156"/>
      <c r="L1149" s="151"/>
      <c r="M1149" s="157"/>
      <c r="T1149" s="158"/>
      <c r="AT1149" s="153" t="s">
        <v>304</v>
      </c>
      <c r="AU1149" s="153" t="s">
        <v>85</v>
      </c>
      <c r="AV1149" s="12" t="s">
        <v>85</v>
      </c>
      <c r="AW1149" s="12" t="s">
        <v>32</v>
      </c>
      <c r="AX1149" s="12" t="s">
        <v>76</v>
      </c>
      <c r="AY1149" s="153" t="s">
        <v>296</v>
      </c>
    </row>
    <row r="1150" spans="2:65" s="13" customFormat="1">
      <c r="B1150" s="159"/>
      <c r="D1150" s="152" t="s">
        <v>304</v>
      </c>
      <c r="E1150" s="160" t="s">
        <v>1</v>
      </c>
      <c r="F1150" s="161" t="s">
        <v>306</v>
      </c>
      <c r="H1150" s="162">
        <v>116.2</v>
      </c>
      <c r="I1150" s="163"/>
      <c r="L1150" s="159"/>
      <c r="M1150" s="164"/>
      <c r="T1150" s="165"/>
      <c r="AT1150" s="160" t="s">
        <v>304</v>
      </c>
      <c r="AU1150" s="160" t="s">
        <v>85</v>
      </c>
      <c r="AV1150" s="13" t="s">
        <v>94</v>
      </c>
      <c r="AW1150" s="13" t="s">
        <v>32</v>
      </c>
      <c r="AX1150" s="13" t="s">
        <v>76</v>
      </c>
      <c r="AY1150" s="160" t="s">
        <v>296</v>
      </c>
    </row>
    <row r="1151" spans="2:65" s="14" customFormat="1">
      <c r="B1151" s="166"/>
      <c r="D1151" s="152" t="s">
        <v>304</v>
      </c>
      <c r="E1151" s="167" t="s">
        <v>1</v>
      </c>
      <c r="F1151" s="168" t="s">
        <v>308</v>
      </c>
      <c r="H1151" s="169">
        <v>116.2</v>
      </c>
      <c r="I1151" s="170"/>
      <c r="L1151" s="166"/>
      <c r="M1151" s="171"/>
      <c r="T1151" s="172"/>
      <c r="AT1151" s="167" t="s">
        <v>304</v>
      </c>
      <c r="AU1151" s="167" t="s">
        <v>85</v>
      </c>
      <c r="AV1151" s="14" t="s">
        <v>107</v>
      </c>
      <c r="AW1151" s="14" t="s">
        <v>32</v>
      </c>
      <c r="AX1151" s="14" t="s">
        <v>83</v>
      </c>
      <c r="AY1151" s="167" t="s">
        <v>296</v>
      </c>
    </row>
    <row r="1152" spans="2:65" s="1" customFormat="1" ht="24.2" customHeight="1">
      <c r="B1152" s="32"/>
      <c r="C1152" s="138" t="s">
        <v>1164</v>
      </c>
      <c r="D1152" s="138" t="s">
        <v>298</v>
      </c>
      <c r="E1152" s="139" t="s">
        <v>1165</v>
      </c>
      <c r="F1152" s="140" t="s">
        <v>1166</v>
      </c>
      <c r="G1152" s="141" t="s">
        <v>301</v>
      </c>
      <c r="H1152" s="142">
        <v>565.6</v>
      </c>
      <c r="I1152" s="143"/>
      <c r="J1152" s="144">
        <f>ROUND(I1152*H1152,2)</f>
        <v>0</v>
      </c>
      <c r="K1152" s="140" t="s">
        <v>302</v>
      </c>
      <c r="L1152" s="32"/>
      <c r="M1152" s="145" t="s">
        <v>1</v>
      </c>
      <c r="N1152" s="146" t="s">
        <v>41</v>
      </c>
      <c r="P1152" s="147">
        <f>O1152*H1152</f>
        <v>0</v>
      </c>
      <c r="Q1152" s="147">
        <v>1.3650000000000001E-2</v>
      </c>
      <c r="R1152" s="147">
        <f>Q1152*H1152</f>
        <v>7.7204400000000009</v>
      </c>
      <c r="S1152" s="147">
        <v>0</v>
      </c>
      <c r="T1152" s="148">
        <f>S1152*H1152</f>
        <v>0</v>
      </c>
      <c r="AR1152" s="149" t="s">
        <v>107</v>
      </c>
      <c r="AT1152" s="149" t="s">
        <v>298</v>
      </c>
      <c r="AU1152" s="149" t="s">
        <v>85</v>
      </c>
      <c r="AY1152" s="17" t="s">
        <v>296</v>
      </c>
      <c r="BE1152" s="150">
        <f>IF(N1152="základní",J1152,0)</f>
        <v>0</v>
      </c>
      <c r="BF1152" s="150">
        <f>IF(N1152="snížená",J1152,0)</f>
        <v>0</v>
      </c>
      <c r="BG1152" s="150">
        <f>IF(N1152="zákl. přenesená",J1152,0)</f>
        <v>0</v>
      </c>
      <c r="BH1152" s="150">
        <f>IF(N1152="sníž. přenesená",J1152,0)</f>
        <v>0</v>
      </c>
      <c r="BI1152" s="150">
        <f>IF(N1152="nulová",J1152,0)</f>
        <v>0</v>
      </c>
      <c r="BJ1152" s="17" t="s">
        <v>83</v>
      </c>
      <c r="BK1152" s="150">
        <f>ROUND(I1152*H1152,2)</f>
        <v>0</v>
      </c>
      <c r="BL1152" s="17" t="s">
        <v>107</v>
      </c>
      <c r="BM1152" s="149" t="s">
        <v>1167</v>
      </c>
    </row>
    <row r="1153" spans="2:65" s="12" customFormat="1">
      <c r="B1153" s="151"/>
      <c r="D1153" s="152" t="s">
        <v>304</v>
      </c>
      <c r="E1153" s="153" t="s">
        <v>1</v>
      </c>
      <c r="F1153" s="154" t="s">
        <v>1144</v>
      </c>
      <c r="H1153" s="155">
        <v>18.600000000000001</v>
      </c>
      <c r="I1153" s="156"/>
      <c r="L1153" s="151"/>
      <c r="M1153" s="157"/>
      <c r="T1153" s="158"/>
      <c r="AT1153" s="153" t="s">
        <v>304</v>
      </c>
      <c r="AU1153" s="153" t="s">
        <v>85</v>
      </c>
      <c r="AV1153" s="12" t="s">
        <v>85</v>
      </c>
      <c r="AW1153" s="12" t="s">
        <v>32</v>
      </c>
      <c r="AX1153" s="12" t="s">
        <v>76</v>
      </c>
      <c r="AY1153" s="153" t="s">
        <v>296</v>
      </c>
    </row>
    <row r="1154" spans="2:65" s="12" customFormat="1">
      <c r="B1154" s="151"/>
      <c r="D1154" s="152" t="s">
        <v>304</v>
      </c>
      <c r="E1154" s="153" t="s">
        <v>1</v>
      </c>
      <c r="F1154" s="154" t="s">
        <v>1153</v>
      </c>
      <c r="H1154" s="155">
        <v>243.3</v>
      </c>
      <c r="I1154" s="156"/>
      <c r="L1154" s="151"/>
      <c r="M1154" s="157"/>
      <c r="T1154" s="158"/>
      <c r="AT1154" s="153" t="s">
        <v>304</v>
      </c>
      <c r="AU1154" s="153" t="s">
        <v>85</v>
      </c>
      <c r="AV1154" s="12" t="s">
        <v>85</v>
      </c>
      <c r="AW1154" s="12" t="s">
        <v>32</v>
      </c>
      <c r="AX1154" s="12" t="s">
        <v>76</v>
      </c>
      <c r="AY1154" s="153" t="s">
        <v>296</v>
      </c>
    </row>
    <row r="1155" spans="2:65" s="12" customFormat="1">
      <c r="B1155" s="151"/>
      <c r="D1155" s="152" t="s">
        <v>304</v>
      </c>
      <c r="E1155" s="153" t="s">
        <v>1</v>
      </c>
      <c r="F1155" s="154" t="s">
        <v>1145</v>
      </c>
      <c r="H1155" s="155">
        <v>199.5</v>
      </c>
      <c r="I1155" s="156"/>
      <c r="L1155" s="151"/>
      <c r="M1155" s="157"/>
      <c r="T1155" s="158"/>
      <c r="AT1155" s="153" t="s">
        <v>304</v>
      </c>
      <c r="AU1155" s="153" t="s">
        <v>85</v>
      </c>
      <c r="AV1155" s="12" t="s">
        <v>85</v>
      </c>
      <c r="AW1155" s="12" t="s">
        <v>32</v>
      </c>
      <c r="AX1155" s="12" t="s">
        <v>76</v>
      </c>
      <c r="AY1155" s="153" t="s">
        <v>296</v>
      </c>
    </row>
    <row r="1156" spans="2:65" s="12" customFormat="1">
      <c r="B1156" s="151"/>
      <c r="D1156" s="152" t="s">
        <v>304</v>
      </c>
      <c r="E1156" s="153" t="s">
        <v>1</v>
      </c>
      <c r="F1156" s="154" t="s">
        <v>1146</v>
      </c>
      <c r="H1156" s="155">
        <v>67.900000000000006</v>
      </c>
      <c r="I1156" s="156"/>
      <c r="L1156" s="151"/>
      <c r="M1156" s="157"/>
      <c r="T1156" s="158"/>
      <c r="AT1156" s="153" t="s">
        <v>304</v>
      </c>
      <c r="AU1156" s="153" t="s">
        <v>85</v>
      </c>
      <c r="AV1156" s="12" t="s">
        <v>85</v>
      </c>
      <c r="AW1156" s="12" t="s">
        <v>32</v>
      </c>
      <c r="AX1156" s="12" t="s">
        <v>76</v>
      </c>
      <c r="AY1156" s="153" t="s">
        <v>296</v>
      </c>
    </row>
    <row r="1157" spans="2:65" s="12" customFormat="1">
      <c r="B1157" s="151"/>
      <c r="D1157" s="152" t="s">
        <v>304</v>
      </c>
      <c r="E1157" s="153" t="s">
        <v>1</v>
      </c>
      <c r="F1157" s="154" t="s">
        <v>1154</v>
      </c>
      <c r="H1157" s="155">
        <v>24.7</v>
      </c>
      <c r="I1157" s="156"/>
      <c r="L1157" s="151"/>
      <c r="M1157" s="157"/>
      <c r="T1157" s="158"/>
      <c r="AT1157" s="153" t="s">
        <v>304</v>
      </c>
      <c r="AU1157" s="153" t="s">
        <v>85</v>
      </c>
      <c r="AV1157" s="12" t="s">
        <v>85</v>
      </c>
      <c r="AW1157" s="12" t="s">
        <v>32</v>
      </c>
      <c r="AX1157" s="12" t="s">
        <v>76</v>
      </c>
      <c r="AY1157" s="153" t="s">
        <v>296</v>
      </c>
    </row>
    <row r="1158" spans="2:65" s="12" customFormat="1">
      <c r="B1158" s="151"/>
      <c r="D1158" s="152" t="s">
        <v>304</v>
      </c>
      <c r="E1158" s="153" t="s">
        <v>1</v>
      </c>
      <c r="F1158" s="154" t="s">
        <v>1147</v>
      </c>
      <c r="H1158" s="155">
        <v>11.6</v>
      </c>
      <c r="I1158" s="156"/>
      <c r="L1158" s="151"/>
      <c r="M1158" s="157"/>
      <c r="T1158" s="158"/>
      <c r="AT1158" s="153" t="s">
        <v>304</v>
      </c>
      <c r="AU1158" s="153" t="s">
        <v>85</v>
      </c>
      <c r="AV1158" s="12" t="s">
        <v>85</v>
      </c>
      <c r="AW1158" s="12" t="s">
        <v>32</v>
      </c>
      <c r="AX1158" s="12" t="s">
        <v>76</v>
      </c>
      <c r="AY1158" s="153" t="s">
        <v>296</v>
      </c>
    </row>
    <row r="1159" spans="2:65" s="13" customFormat="1">
      <c r="B1159" s="159"/>
      <c r="D1159" s="152" t="s">
        <v>304</v>
      </c>
      <c r="E1159" s="160" t="s">
        <v>1</v>
      </c>
      <c r="F1159" s="161" t="s">
        <v>306</v>
      </c>
      <c r="H1159" s="162">
        <v>565.6</v>
      </c>
      <c r="I1159" s="163"/>
      <c r="L1159" s="159"/>
      <c r="M1159" s="164"/>
      <c r="T1159" s="165"/>
      <c r="AT1159" s="160" t="s">
        <v>304</v>
      </c>
      <c r="AU1159" s="160" t="s">
        <v>85</v>
      </c>
      <c r="AV1159" s="13" t="s">
        <v>94</v>
      </c>
      <c r="AW1159" s="13" t="s">
        <v>32</v>
      </c>
      <c r="AX1159" s="13" t="s">
        <v>76</v>
      </c>
      <c r="AY1159" s="160" t="s">
        <v>296</v>
      </c>
    </row>
    <row r="1160" spans="2:65" s="14" customFormat="1">
      <c r="B1160" s="166"/>
      <c r="D1160" s="152" t="s">
        <v>304</v>
      </c>
      <c r="E1160" s="167" t="s">
        <v>1</v>
      </c>
      <c r="F1160" s="168" t="s">
        <v>308</v>
      </c>
      <c r="H1160" s="169">
        <v>565.6</v>
      </c>
      <c r="I1160" s="170"/>
      <c r="L1160" s="166"/>
      <c r="M1160" s="171"/>
      <c r="T1160" s="172"/>
      <c r="AT1160" s="167" t="s">
        <v>304</v>
      </c>
      <c r="AU1160" s="167" t="s">
        <v>85</v>
      </c>
      <c r="AV1160" s="14" t="s">
        <v>107</v>
      </c>
      <c r="AW1160" s="14" t="s">
        <v>32</v>
      </c>
      <c r="AX1160" s="14" t="s">
        <v>83</v>
      </c>
      <c r="AY1160" s="167" t="s">
        <v>296</v>
      </c>
    </row>
    <row r="1161" spans="2:65" s="1" customFormat="1" ht="24.2" customHeight="1">
      <c r="B1161" s="32"/>
      <c r="C1161" s="138" t="s">
        <v>1168</v>
      </c>
      <c r="D1161" s="138" t="s">
        <v>298</v>
      </c>
      <c r="E1161" s="139" t="s">
        <v>1169</v>
      </c>
      <c r="F1161" s="140" t="s">
        <v>1170</v>
      </c>
      <c r="G1161" s="141" t="s">
        <v>301</v>
      </c>
      <c r="H1161" s="142">
        <v>2071.1</v>
      </c>
      <c r="I1161" s="143"/>
      <c r="J1161" s="144">
        <f>ROUND(I1161*H1161,2)</f>
        <v>0</v>
      </c>
      <c r="K1161" s="140" t="s">
        <v>302</v>
      </c>
      <c r="L1161" s="32"/>
      <c r="M1161" s="145" t="s">
        <v>1</v>
      </c>
      <c r="N1161" s="146" t="s">
        <v>41</v>
      </c>
      <c r="P1161" s="147">
        <f>O1161*H1161</f>
        <v>0</v>
      </c>
      <c r="Q1161" s="147">
        <v>1.6279999999999999E-2</v>
      </c>
      <c r="R1161" s="147">
        <f>Q1161*H1161</f>
        <v>33.717507999999995</v>
      </c>
      <c r="S1161" s="147">
        <v>0</v>
      </c>
      <c r="T1161" s="148">
        <f>S1161*H1161</f>
        <v>0</v>
      </c>
      <c r="AR1161" s="149" t="s">
        <v>107</v>
      </c>
      <c r="AT1161" s="149" t="s">
        <v>298</v>
      </c>
      <c r="AU1161" s="149" t="s">
        <v>85</v>
      </c>
      <c r="AY1161" s="17" t="s">
        <v>296</v>
      </c>
      <c r="BE1161" s="150">
        <f>IF(N1161="základní",J1161,0)</f>
        <v>0</v>
      </c>
      <c r="BF1161" s="150">
        <f>IF(N1161="snížená",J1161,0)</f>
        <v>0</v>
      </c>
      <c r="BG1161" s="150">
        <f>IF(N1161="zákl. přenesená",J1161,0)</f>
        <v>0</v>
      </c>
      <c r="BH1161" s="150">
        <f>IF(N1161="sníž. přenesená",J1161,0)</f>
        <v>0</v>
      </c>
      <c r="BI1161" s="150">
        <f>IF(N1161="nulová",J1161,0)</f>
        <v>0</v>
      </c>
      <c r="BJ1161" s="17" t="s">
        <v>83</v>
      </c>
      <c r="BK1161" s="150">
        <f>ROUND(I1161*H1161,2)</f>
        <v>0</v>
      </c>
      <c r="BL1161" s="17" t="s">
        <v>107</v>
      </c>
      <c r="BM1161" s="149" t="s">
        <v>1171</v>
      </c>
    </row>
    <row r="1162" spans="2:65" s="12" customFormat="1">
      <c r="B1162" s="151"/>
      <c r="D1162" s="152" t="s">
        <v>304</v>
      </c>
      <c r="E1162" s="153" t="s">
        <v>1</v>
      </c>
      <c r="F1162" s="154" t="s">
        <v>1142</v>
      </c>
      <c r="H1162" s="155">
        <v>629.1</v>
      </c>
      <c r="I1162" s="156"/>
      <c r="L1162" s="151"/>
      <c r="M1162" s="157"/>
      <c r="T1162" s="158"/>
      <c r="AT1162" s="153" t="s">
        <v>304</v>
      </c>
      <c r="AU1162" s="153" t="s">
        <v>85</v>
      </c>
      <c r="AV1162" s="12" t="s">
        <v>85</v>
      </c>
      <c r="AW1162" s="12" t="s">
        <v>32</v>
      </c>
      <c r="AX1162" s="12" t="s">
        <v>76</v>
      </c>
      <c r="AY1162" s="153" t="s">
        <v>296</v>
      </c>
    </row>
    <row r="1163" spans="2:65" s="12" customFormat="1">
      <c r="B1163" s="151"/>
      <c r="D1163" s="152" t="s">
        <v>304</v>
      </c>
      <c r="E1163" s="153" t="s">
        <v>1</v>
      </c>
      <c r="F1163" s="154" t="s">
        <v>1152</v>
      </c>
      <c r="H1163" s="155">
        <v>1425.8</v>
      </c>
      <c r="I1163" s="156"/>
      <c r="L1163" s="151"/>
      <c r="M1163" s="157"/>
      <c r="T1163" s="158"/>
      <c r="AT1163" s="153" t="s">
        <v>304</v>
      </c>
      <c r="AU1163" s="153" t="s">
        <v>85</v>
      </c>
      <c r="AV1163" s="12" t="s">
        <v>85</v>
      </c>
      <c r="AW1163" s="12" t="s">
        <v>32</v>
      </c>
      <c r="AX1163" s="12" t="s">
        <v>76</v>
      </c>
      <c r="AY1163" s="153" t="s">
        <v>296</v>
      </c>
    </row>
    <row r="1164" spans="2:65" s="12" customFormat="1">
      <c r="B1164" s="151"/>
      <c r="D1164" s="152" t="s">
        <v>304</v>
      </c>
      <c r="E1164" s="153" t="s">
        <v>1</v>
      </c>
      <c r="F1164" s="154" t="s">
        <v>1143</v>
      </c>
      <c r="H1164" s="155">
        <v>16.2</v>
      </c>
      <c r="I1164" s="156"/>
      <c r="L1164" s="151"/>
      <c r="M1164" s="157"/>
      <c r="T1164" s="158"/>
      <c r="AT1164" s="153" t="s">
        <v>304</v>
      </c>
      <c r="AU1164" s="153" t="s">
        <v>85</v>
      </c>
      <c r="AV1164" s="12" t="s">
        <v>85</v>
      </c>
      <c r="AW1164" s="12" t="s">
        <v>32</v>
      </c>
      <c r="AX1164" s="12" t="s">
        <v>76</v>
      </c>
      <c r="AY1164" s="153" t="s">
        <v>296</v>
      </c>
    </row>
    <row r="1165" spans="2:65" s="13" customFormat="1">
      <c r="B1165" s="159"/>
      <c r="D1165" s="152" t="s">
        <v>304</v>
      </c>
      <c r="E1165" s="160" t="s">
        <v>1</v>
      </c>
      <c r="F1165" s="161" t="s">
        <v>306</v>
      </c>
      <c r="H1165" s="162">
        <v>2071.1</v>
      </c>
      <c r="I1165" s="163"/>
      <c r="L1165" s="159"/>
      <c r="M1165" s="164"/>
      <c r="T1165" s="165"/>
      <c r="AT1165" s="160" t="s">
        <v>304</v>
      </c>
      <c r="AU1165" s="160" t="s">
        <v>85</v>
      </c>
      <c r="AV1165" s="13" t="s">
        <v>94</v>
      </c>
      <c r="AW1165" s="13" t="s">
        <v>32</v>
      </c>
      <c r="AX1165" s="13" t="s">
        <v>76</v>
      </c>
      <c r="AY1165" s="160" t="s">
        <v>296</v>
      </c>
    </row>
    <row r="1166" spans="2:65" s="14" customFormat="1">
      <c r="B1166" s="166"/>
      <c r="D1166" s="152" t="s">
        <v>304</v>
      </c>
      <c r="E1166" s="167" t="s">
        <v>1</v>
      </c>
      <c r="F1166" s="168" t="s">
        <v>308</v>
      </c>
      <c r="H1166" s="169">
        <v>2071.1</v>
      </c>
      <c r="I1166" s="170"/>
      <c r="L1166" s="166"/>
      <c r="M1166" s="171"/>
      <c r="T1166" s="172"/>
      <c r="AT1166" s="167" t="s">
        <v>304</v>
      </c>
      <c r="AU1166" s="167" t="s">
        <v>85</v>
      </c>
      <c r="AV1166" s="14" t="s">
        <v>107</v>
      </c>
      <c r="AW1166" s="14" t="s">
        <v>32</v>
      </c>
      <c r="AX1166" s="14" t="s">
        <v>83</v>
      </c>
      <c r="AY1166" s="167" t="s">
        <v>296</v>
      </c>
    </row>
    <row r="1167" spans="2:65" s="1" customFormat="1" ht="24.2" customHeight="1">
      <c r="B1167" s="32"/>
      <c r="C1167" s="138" t="s">
        <v>1172</v>
      </c>
      <c r="D1167" s="138" t="s">
        <v>298</v>
      </c>
      <c r="E1167" s="139" t="s">
        <v>1173</v>
      </c>
      <c r="F1167" s="140" t="s">
        <v>1174</v>
      </c>
      <c r="G1167" s="141" t="s">
        <v>301</v>
      </c>
      <c r="H1167" s="142">
        <v>9.1</v>
      </c>
      <c r="I1167" s="143"/>
      <c r="J1167" s="144">
        <f>ROUND(I1167*H1167,2)</f>
        <v>0</v>
      </c>
      <c r="K1167" s="140" t="s">
        <v>302</v>
      </c>
      <c r="L1167" s="32"/>
      <c r="M1167" s="145" t="s">
        <v>1</v>
      </c>
      <c r="N1167" s="146" t="s">
        <v>41</v>
      </c>
      <c r="P1167" s="147">
        <f>O1167*H1167</f>
        <v>0</v>
      </c>
      <c r="Q1167" s="147">
        <v>1.4590000000000001E-2</v>
      </c>
      <c r="R1167" s="147">
        <f>Q1167*H1167</f>
        <v>0.132769</v>
      </c>
      <c r="S1167" s="147">
        <v>0</v>
      </c>
      <c r="T1167" s="148">
        <f>S1167*H1167</f>
        <v>0</v>
      </c>
      <c r="AR1167" s="149" t="s">
        <v>107</v>
      </c>
      <c r="AT1167" s="149" t="s">
        <v>298</v>
      </c>
      <c r="AU1167" s="149" t="s">
        <v>85</v>
      </c>
      <c r="AY1167" s="17" t="s">
        <v>296</v>
      </c>
      <c r="BE1167" s="150">
        <f>IF(N1167="základní",J1167,0)</f>
        <v>0</v>
      </c>
      <c r="BF1167" s="150">
        <f>IF(N1167="snížená",J1167,0)</f>
        <v>0</v>
      </c>
      <c r="BG1167" s="150">
        <f>IF(N1167="zákl. přenesená",J1167,0)</f>
        <v>0</v>
      </c>
      <c r="BH1167" s="150">
        <f>IF(N1167="sníž. přenesená",J1167,0)</f>
        <v>0</v>
      </c>
      <c r="BI1167" s="150">
        <f>IF(N1167="nulová",J1167,0)</f>
        <v>0</v>
      </c>
      <c r="BJ1167" s="17" t="s">
        <v>83</v>
      </c>
      <c r="BK1167" s="150">
        <f>ROUND(I1167*H1167,2)</f>
        <v>0</v>
      </c>
      <c r="BL1167" s="17" t="s">
        <v>107</v>
      </c>
      <c r="BM1167" s="149" t="s">
        <v>1175</v>
      </c>
    </row>
    <row r="1168" spans="2:65" s="1" customFormat="1" ht="24.2" customHeight="1">
      <c r="B1168" s="32"/>
      <c r="C1168" s="173" t="s">
        <v>1176</v>
      </c>
      <c r="D1168" s="173" t="s">
        <v>343</v>
      </c>
      <c r="E1168" s="174" t="s">
        <v>1177</v>
      </c>
      <c r="F1168" s="175" t="s">
        <v>1178</v>
      </c>
      <c r="G1168" s="176" t="s">
        <v>301</v>
      </c>
      <c r="H1168" s="177">
        <v>11.375</v>
      </c>
      <c r="I1168" s="178"/>
      <c r="J1168" s="179">
        <f>ROUND(I1168*H1168,2)</f>
        <v>0</v>
      </c>
      <c r="K1168" s="175" t="s">
        <v>302</v>
      </c>
      <c r="L1168" s="180"/>
      <c r="M1168" s="181" t="s">
        <v>1</v>
      </c>
      <c r="N1168" s="182" t="s">
        <v>41</v>
      </c>
      <c r="P1168" s="147">
        <f>O1168*H1168</f>
        <v>0</v>
      </c>
      <c r="Q1168" s="147">
        <v>4.0000000000000001E-3</v>
      </c>
      <c r="R1168" s="147">
        <f>Q1168*H1168</f>
        <v>4.5499999999999999E-2</v>
      </c>
      <c r="S1168" s="147">
        <v>0</v>
      </c>
      <c r="T1168" s="148">
        <f>S1168*H1168</f>
        <v>0</v>
      </c>
      <c r="AR1168" s="149" t="s">
        <v>347</v>
      </c>
      <c r="AT1168" s="149" t="s">
        <v>343</v>
      </c>
      <c r="AU1168" s="149" t="s">
        <v>85</v>
      </c>
      <c r="AY1168" s="17" t="s">
        <v>296</v>
      </c>
      <c r="BE1168" s="150">
        <f>IF(N1168="základní",J1168,0)</f>
        <v>0</v>
      </c>
      <c r="BF1168" s="150">
        <f>IF(N1168="snížená",J1168,0)</f>
        <v>0</v>
      </c>
      <c r="BG1168" s="150">
        <f>IF(N1168="zákl. přenesená",J1168,0)</f>
        <v>0</v>
      </c>
      <c r="BH1168" s="150">
        <f>IF(N1168="sníž. přenesená",J1168,0)</f>
        <v>0</v>
      </c>
      <c r="BI1168" s="150">
        <f>IF(N1168="nulová",J1168,0)</f>
        <v>0</v>
      </c>
      <c r="BJ1168" s="17" t="s">
        <v>83</v>
      </c>
      <c r="BK1168" s="150">
        <f>ROUND(I1168*H1168,2)</f>
        <v>0</v>
      </c>
      <c r="BL1168" s="17" t="s">
        <v>107</v>
      </c>
      <c r="BM1168" s="149" t="s">
        <v>1179</v>
      </c>
    </row>
    <row r="1169" spans="2:65" s="12" customFormat="1">
      <c r="B1169" s="151"/>
      <c r="D1169" s="152" t="s">
        <v>304</v>
      </c>
      <c r="F1169" s="154" t="s">
        <v>1180</v>
      </c>
      <c r="H1169" s="155">
        <v>11.375</v>
      </c>
      <c r="I1169" s="156"/>
      <c r="L1169" s="151"/>
      <c r="M1169" s="157"/>
      <c r="T1169" s="158"/>
      <c r="AT1169" s="153" t="s">
        <v>304</v>
      </c>
      <c r="AU1169" s="153" t="s">
        <v>85</v>
      </c>
      <c r="AV1169" s="12" t="s">
        <v>85</v>
      </c>
      <c r="AW1169" s="12" t="s">
        <v>4</v>
      </c>
      <c r="AX1169" s="12" t="s">
        <v>83</v>
      </c>
      <c r="AY1169" s="153" t="s">
        <v>296</v>
      </c>
    </row>
    <row r="1170" spans="2:65" s="1" customFormat="1" ht="16.5" customHeight="1">
      <c r="B1170" s="32"/>
      <c r="C1170" s="138" t="s">
        <v>1181</v>
      </c>
      <c r="D1170" s="138" t="s">
        <v>298</v>
      </c>
      <c r="E1170" s="139" t="s">
        <v>1182</v>
      </c>
      <c r="F1170" s="140" t="s">
        <v>1183</v>
      </c>
      <c r="G1170" s="141" t="s">
        <v>301</v>
      </c>
      <c r="H1170" s="142">
        <v>737.3</v>
      </c>
      <c r="I1170" s="143"/>
      <c r="J1170" s="144">
        <f>ROUND(I1170*H1170,2)</f>
        <v>0</v>
      </c>
      <c r="K1170" s="140" t="s">
        <v>302</v>
      </c>
      <c r="L1170" s="32"/>
      <c r="M1170" s="145" t="s">
        <v>1</v>
      </c>
      <c r="N1170" s="146" t="s">
        <v>41</v>
      </c>
      <c r="P1170" s="147">
        <f>O1170*H1170</f>
        <v>0</v>
      </c>
      <c r="Q1170" s="147">
        <v>2.5999999999999998E-4</v>
      </c>
      <c r="R1170" s="147">
        <f>Q1170*H1170</f>
        <v>0.19169799999999998</v>
      </c>
      <c r="S1170" s="147">
        <v>0</v>
      </c>
      <c r="T1170" s="148">
        <f>S1170*H1170</f>
        <v>0</v>
      </c>
      <c r="AR1170" s="149" t="s">
        <v>107</v>
      </c>
      <c r="AT1170" s="149" t="s">
        <v>298</v>
      </c>
      <c r="AU1170" s="149" t="s">
        <v>85</v>
      </c>
      <c r="AY1170" s="17" t="s">
        <v>296</v>
      </c>
      <c r="BE1170" s="150">
        <f>IF(N1170="základní",J1170,0)</f>
        <v>0</v>
      </c>
      <c r="BF1170" s="150">
        <f>IF(N1170="snížená",J1170,0)</f>
        <v>0</v>
      </c>
      <c r="BG1170" s="150">
        <f>IF(N1170="zákl. přenesená",J1170,0)</f>
        <v>0</v>
      </c>
      <c r="BH1170" s="150">
        <f>IF(N1170="sníž. přenesená",J1170,0)</f>
        <v>0</v>
      </c>
      <c r="BI1170" s="150">
        <f>IF(N1170="nulová",J1170,0)</f>
        <v>0</v>
      </c>
      <c r="BJ1170" s="17" t="s">
        <v>83</v>
      </c>
      <c r="BK1170" s="150">
        <f>ROUND(I1170*H1170,2)</f>
        <v>0</v>
      </c>
      <c r="BL1170" s="17" t="s">
        <v>107</v>
      </c>
      <c r="BM1170" s="149" t="s">
        <v>1184</v>
      </c>
    </row>
    <row r="1171" spans="2:65" s="12" customFormat="1">
      <c r="B1171" s="151"/>
      <c r="D1171" s="152" t="s">
        <v>304</v>
      </c>
      <c r="E1171" s="153" t="s">
        <v>1</v>
      </c>
      <c r="F1171" s="154" t="s">
        <v>1185</v>
      </c>
      <c r="H1171" s="155">
        <v>37.9</v>
      </c>
      <c r="I1171" s="156"/>
      <c r="L1171" s="151"/>
      <c r="M1171" s="157"/>
      <c r="T1171" s="158"/>
      <c r="AT1171" s="153" t="s">
        <v>304</v>
      </c>
      <c r="AU1171" s="153" t="s">
        <v>85</v>
      </c>
      <c r="AV1171" s="12" t="s">
        <v>85</v>
      </c>
      <c r="AW1171" s="12" t="s">
        <v>32</v>
      </c>
      <c r="AX1171" s="12" t="s">
        <v>76</v>
      </c>
      <c r="AY1171" s="153" t="s">
        <v>296</v>
      </c>
    </row>
    <row r="1172" spans="2:65" s="12" customFormat="1">
      <c r="B1172" s="151"/>
      <c r="D1172" s="152" t="s">
        <v>304</v>
      </c>
      <c r="E1172" s="153" t="s">
        <v>1</v>
      </c>
      <c r="F1172" s="154" t="s">
        <v>1186</v>
      </c>
      <c r="H1172" s="155">
        <v>699.4</v>
      </c>
      <c r="I1172" s="156"/>
      <c r="L1172" s="151"/>
      <c r="M1172" s="157"/>
      <c r="T1172" s="158"/>
      <c r="AT1172" s="153" t="s">
        <v>304</v>
      </c>
      <c r="AU1172" s="153" t="s">
        <v>85</v>
      </c>
      <c r="AV1172" s="12" t="s">
        <v>85</v>
      </c>
      <c r="AW1172" s="12" t="s">
        <v>32</v>
      </c>
      <c r="AX1172" s="12" t="s">
        <v>76</v>
      </c>
      <c r="AY1172" s="153" t="s">
        <v>296</v>
      </c>
    </row>
    <row r="1173" spans="2:65" s="13" customFormat="1">
      <c r="B1173" s="159"/>
      <c r="D1173" s="152" t="s">
        <v>304</v>
      </c>
      <c r="E1173" s="160" t="s">
        <v>1</v>
      </c>
      <c r="F1173" s="161" t="s">
        <v>306</v>
      </c>
      <c r="H1173" s="162">
        <v>737.3</v>
      </c>
      <c r="I1173" s="163"/>
      <c r="L1173" s="159"/>
      <c r="M1173" s="164"/>
      <c r="T1173" s="165"/>
      <c r="AT1173" s="160" t="s">
        <v>304</v>
      </c>
      <c r="AU1173" s="160" t="s">
        <v>85</v>
      </c>
      <c r="AV1173" s="13" t="s">
        <v>94</v>
      </c>
      <c r="AW1173" s="13" t="s">
        <v>32</v>
      </c>
      <c r="AX1173" s="13" t="s">
        <v>76</v>
      </c>
      <c r="AY1173" s="160" t="s">
        <v>296</v>
      </c>
    </row>
    <row r="1174" spans="2:65" s="14" customFormat="1">
      <c r="B1174" s="166"/>
      <c r="D1174" s="152" t="s">
        <v>304</v>
      </c>
      <c r="E1174" s="167" t="s">
        <v>1</v>
      </c>
      <c r="F1174" s="168" t="s">
        <v>308</v>
      </c>
      <c r="H1174" s="169">
        <v>737.3</v>
      </c>
      <c r="I1174" s="170"/>
      <c r="L1174" s="166"/>
      <c r="M1174" s="171"/>
      <c r="T1174" s="172"/>
      <c r="AT1174" s="167" t="s">
        <v>304</v>
      </c>
      <c r="AU1174" s="167" t="s">
        <v>85</v>
      </c>
      <c r="AV1174" s="14" t="s">
        <v>107</v>
      </c>
      <c r="AW1174" s="14" t="s">
        <v>32</v>
      </c>
      <c r="AX1174" s="14" t="s">
        <v>83</v>
      </c>
      <c r="AY1174" s="167" t="s">
        <v>296</v>
      </c>
    </row>
    <row r="1175" spans="2:65" s="1" customFormat="1" ht="24.2" customHeight="1">
      <c r="B1175" s="32"/>
      <c r="C1175" s="138" t="s">
        <v>1187</v>
      </c>
      <c r="D1175" s="138" t="s">
        <v>298</v>
      </c>
      <c r="E1175" s="139" t="s">
        <v>1188</v>
      </c>
      <c r="F1175" s="140" t="s">
        <v>1189</v>
      </c>
      <c r="G1175" s="141" t="s">
        <v>301</v>
      </c>
      <c r="H1175" s="142">
        <v>737.3</v>
      </c>
      <c r="I1175" s="143"/>
      <c r="J1175" s="144">
        <f>ROUND(I1175*H1175,2)</f>
        <v>0</v>
      </c>
      <c r="K1175" s="140" t="s">
        <v>302</v>
      </c>
      <c r="L1175" s="32"/>
      <c r="M1175" s="145" t="s">
        <v>1</v>
      </c>
      <c r="N1175" s="146" t="s">
        <v>41</v>
      </c>
      <c r="P1175" s="147">
        <f>O1175*H1175</f>
        <v>0</v>
      </c>
      <c r="Q1175" s="147">
        <v>1.3999999999999999E-4</v>
      </c>
      <c r="R1175" s="147">
        <f>Q1175*H1175</f>
        <v>0.10322199999999998</v>
      </c>
      <c r="S1175" s="147">
        <v>0</v>
      </c>
      <c r="T1175" s="148">
        <f>S1175*H1175</f>
        <v>0</v>
      </c>
      <c r="AR1175" s="149" t="s">
        <v>107</v>
      </c>
      <c r="AT1175" s="149" t="s">
        <v>298</v>
      </c>
      <c r="AU1175" s="149" t="s">
        <v>85</v>
      </c>
      <c r="AY1175" s="17" t="s">
        <v>296</v>
      </c>
      <c r="BE1175" s="150">
        <f>IF(N1175="základní",J1175,0)</f>
        <v>0</v>
      </c>
      <c r="BF1175" s="150">
        <f>IF(N1175="snížená",J1175,0)</f>
        <v>0</v>
      </c>
      <c r="BG1175" s="150">
        <f>IF(N1175="zákl. přenesená",J1175,0)</f>
        <v>0</v>
      </c>
      <c r="BH1175" s="150">
        <f>IF(N1175="sníž. přenesená",J1175,0)</f>
        <v>0</v>
      </c>
      <c r="BI1175" s="150">
        <f>IF(N1175="nulová",J1175,0)</f>
        <v>0</v>
      </c>
      <c r="BJ1175" s="17" t="s">
        <v>83</v>
      </c>
      <c r="BK1175" s="150">
        <f>ROUND(I1175*H1175,2)</f>
        <v>0</v>
      </c>
      <c r="BL1175" s="17" t="s">
        <v>107</v>
      </c>
      <c r="BM1175" s="149" t="s">
        <v>1190</v>
      </c>
    </row>
    <row r="1176" spans="2:65" s="12" customFormat="1">
      <c r="B1176" s="151"/>
      <c r="D1176" s="152" t="s">
        <v>304</v>
      </c>
      <c r="E1176" s="153" t="s">
        <v>1</v>
      </c>
      <c r="F1176" s="154" t="s">
        <v>1185</v>
      </c>
      <c r="H1176" s="155">
        <v>37.9</v>
      </c>
      <c r="I1176" s="156"/>
      <c r="L1176" s="151"/>
      <c r="M1176" s="157"/>
      <c r="T1176" s="158"/>
      <c r="AT1176" s="153" t="s">
        <v>304</v>
      </c>
      <c r="AU1176" s="153" t="s">
        <v>85</v>
      </c>
      <c r="AV1176" s="12" t="s">
        <v>85</v>
      </c>
      <c r="AW1176" s="12" t="s">
        <v>32</v>
      </c>
      <c r="AX1176" s="12" t="s">
        <v>76</v>
      </c>
      <c r="AY1176" s="153" t="s">
        <v>296</v>
      </c>
    </row>
    <row r="1177" spans="2:65" s="12" customFormat="1">
      <c r="B1177" s="151"/>
      <c r="D1177" s="152" t="s">
        <v>304</v>
      </c>
      <c r="E1177" s="153" t="s">
        <v>1</v>
      </c>
      <c r="F1177" s="154" t="s">
        <v>1186</v>
      </c>
      <c r="H1177" s="155">
        <v>699.4</v>
      </c>
      <c r="I1177" s="156"/>
      <c r="L1177" s="151"/>
      <c r="M1177" s="157"/>
      <c r="T1177" s="158"/>
      <c r="AT1177" s="153" t="s">
        <v>304</v>
      </c>
      <c r="AU1177" s="153" t="s">
        <v>85</v>
      </c>
      <c r="AV1177" s="12" t="s">
        <v>85</v>
      </c>
      <c r="AW1177" s="12" t="s">
        <v>32</v>
      </c>
      <c r="AX1177" s="12" t="s">
        <v>76</v>
      </c>
      <c r="AY1177" s="153" t="s">
        <v>296</v>
      </c>
    </row>
    <row r="1178" spans="2:65" s="13" customFormat="1">
      <c r="B1178" s="159"/>
      <c r="D1178" s="152" t="s">
        <v>304</v>
      </c>
      <c r="E1178" s="160" t="s">
        <v>1</v>
      </c>
      <c r="F1178" s="161" t="s">
        <v>306</v>
      </c>
      <c r="H1178" s="162">
        <v>737.3</v>
      </c>
      <c r="I1178" s="163"/>
      <c r="L1178" s="159"/>
      <c r="M1178" s="164"/>
      <c r="T1178" s="165"/>
      <c r="AT1178" s="160" t="s">
        <v>304</v>
      </c>
      <c r="AU1178" s="160" t="s">
        <v>85</v>
      </c>
      <c r="AV1178" s="13" t="s">
        <v>94</v>
      </c>
      <c r="AW1178" s="13" t="s">
        <v>32</v>
      </c>
      <c r="AX1178" s="13" t="s">
        <v>76</v>
      </c>
      <c r="AY1178" s="160" t="s">
        <v>296</v>
      </c>
    </row>
    <row r="1179" spans="2:65" s="14" customFormat="1">
      <c r="B1179" s="166"/>
      <c r="D1179" s="152" t="s">
        <v>304</v>
      </c>
      <c r="E1179" s="167" t="s">
        <v>1</v>
      </c>
      <c r="F1179" s="168" t="s">
        <v>308</v>
      </c>
      <c r="H1179" s="169">
        <v>737.3</v>
      </c>
      <c r="I1179" s="170"/>
      <c r="L1179" s="166"/>
      <c r="M1179" s="171"/>
      <c r="T1179" s="172"/>
      <c r="AT1179" s="167" t="s">
        <v>304</v>
      </c>
      <c r="AU1179" s="167" t="s">
        <v>85</v>
      </c>
      <c r="AV1179" s="14" t="s">
        <v>107</v>
      </c>
      <c r="AW1179" s="14" t="s">
        <v>32</v>
      </c>
      <c r="AX1179" s="14" t="s">
        <v>83</v>
      </c>
      <c r="AY1179" s="167" t="s">
        <v>296</v>
      </c>
    </row>
    <row r="1180" spans="2:65" s="1" customFormat="1" ht="37.9" customHeight="1">
      <c r="B1180" s="32"/>
      <c r="C1180" s="138" t="s">
        <v>1191</v>
      </c>
      <c r="D1180" s="138" t="s">
        <v>298</v>
      </c>
      <c r="E1180" s="139" t="s">
        <v>1192</v>
      </c>
      <c r="F1180" s="140" t="s">
        <v>1193</v>
      </c>
      <c r="G1180" s="141" t="s">
        <v>301</v>
      </c>
      <c r="H1180" s="142">
        <v>37.9</v>
      </c>
      <c r="I1180" s="143"/>
      <c r="J1180" s="144">
        <f>ROUND(I1180*H1180,2)</f>
        <v>0</v>
      </c>
      <c r="K1180" s="140" t="s">
        <v>302</v>
      </c>
      <c r="L1180" s="32"/>
      <c r="M1180" s="145" t="s">
        <v>1</v>
      </c>
      <c r="N1180" s="146" t="s">
        <v>41</v>
      </c>
      <c r="P1180" s="147">
        <f>O1180*H1180</f>
        <v>0</v>
      </c>
      <c r="Q1180" s="147">
        <v>8.8400000000000006E-3</v>
      </c>
      <c r="R1180" s="147">
        <f>Q1180*H1180</f>
        <v>0.335036</v>
      </c>
      <c r="S1180" s="147">
        <v>0</v>
      </c>
      <c r="T1180" s="148">
        <f>S1180*H1180</f>
        <v>0</v>
      </c>
      <c r="AR1180" s="149" t="s">
        <v>107</v>
      </c>
      <c r="AT1180" s="149" t="s">
        <v>298</v>
      </c>
      <c r="AU1180" s="149" t="s">
        <v>85</v>
      </c>
      <c r="AY1180" s="17" t="s">
        <v>296</v>
      </c>
      <c r="BE1180" s="150">
        <f>IF(N1180="základní",J1180,0)</f>
        <v>0</v>
      </c>
      <c r="BF1180" s="150">
        <f>IF(N1180="snížená",J1180,0)</f>
        <v>0</v>
      </c>
      <c r="BG1180" s="150">
        <f>IF(N1180="zákl. přenesená",J1180,0)</f>
        <v>0</v>
      </c>
      <c r="BH1180" s="150">
        <f>IF(N1180="sníž. přenesená",J1180,0)</f>
        <v>0</v>
      </c>
      <c r="BI1180" s="150">
        <f>IF(N1180="nulová",J1180,0)</f>
        <v>0</v>
      </c>
      <c r="BJ1180" s="17" t="s">
        <v>83</v>
      </c>
      <c r="BK1180" s="150">
        <f>ROUND(I1180*H1180,2)</f>
        <v>0</v>
      </c>
      <c r="BL1180" s="17" t="s">
        <v>107</v>
      </c>
      <c r="BM1180" s="149" t="s">
        <v>1194</v>
      </c>
    </row>
    <row r="1181" spans="2:65" s="12" customFormat="1">
      <c r="B1181" s="151"/>
      <c r="D1181" s="152" t="s">
        <v>304</v>
      </c>
      <c r="E1181" s="153" t="s">
        <v>1</v>
      </c>
      <c r="F1181" s="154" t="s">
        <v>1185</v>
      </c>
      <c r="H1181" s="155">
        <v>37.9</v>
      </c>
      <c r="I1181" s="156"/>
      <c r="L1181" s="151"/>
      <c r="M1181" s="157"/>
      <c r="T1181" s="158"/>
      <c r="AT1181" s="153" t="s">
        <v>304</v>
      </c>
      <c r="AU1181" s="153" t="s">
        <v>85</v>
      </c>
      <c r="AV1181" s="12" t="s">
        <v>85</v>
      </c>
      <c r="AW1181" s="12" t="s">
        <v>32</v>
      </c>
      <c r="AX1181" s="12" t="s">
        <v>76</v>
      </c>
      <c r="AY1181" s="153" t="s">
        <v>296</v>
      </c>
    </row>
    <row r="1182" spans="2:65" s="13" customFormat="1">
      <c r="B1182" s="159"/>
      <c r="D1182" s="152" t="s">
        <v>304</v>
      </c>
      <c r="E1182" s="160" t="s">
        <v>1</v>
      </c>
      <c r="F1182" s="161" t="s">
        <v>306</v>
      </c>
      <c r="H1182" s="162">
        <v>37.9</v>
      </c>
      <c r="I1182" s="163"/>
      <c r="L1182" s="159"/>
      <c r="M1182" s="164"/>
      <c r="T1182" s="165"/>
      <c r="AT1182" s="160" t="s">
        <v>304</v>
      </c>
      <c r="AU1182" s="160" t="s">
        <v>85</v>
      </c>
      <c r="AV1182" s="13" t="s">
        <v>94</v>
      </c>
      <c r="AW1182" s="13" t="s">
        <v>32</v>
      </c>
      <c r="AX1182" s="13" t="s">
        <v>76</v>
      </c>
      <c r="AY1182" s="160" t="s">
        <v>296</v>
      </c>
    </row>
    <row r="1183" spans="2:65" s="14" customFormat="1">
      <c r="B1183" s="166"/>
      <c r="D1183" s="152" t="s">
        <v>304</v>
      </c>
      <c r="E1183" s="167" t="s">
        <v>1</v>
      </c>
      <c r="F1183" s="168" t="s">
        <v>308</v>
      </c>
      <c r="H1183" s="169">
        <v>37.9</v>
      </c>
      <c r="I1183" s="170"/>
      <c r="L1183" s="166"/>
      <c r="M1183" s="171"/>
      <c r="T1183" s="172"/>
      <c r="AT1183" s="167" t="s">
        <v>304</v>
      </c>
      <c r="AU1183" s="167" t="s">
        <v>85</v>
      </c>
      <c r="AV1183" s="14" t="s">
        <v>107</v>
      </c>
      <c r="AW1183" s="14" t="s">
        <v>32</v>
      </c>
      <c r="AX1183" s="14" t="s">
        <v>83</v>
      </c>
      <c r="AY1183" s="167" t="s">
        <v>296</v>
      </c>
    </row>
    <row r="1184" spans="2:65" s="1" customFormat="1" ht="24.2" customHeight="1">
      <c r="B1184" s="32"/>
      <c r="C1184" s="173" t="s">
        <v>1195</v>
      </c>
      <c r="D1184" s="173" t="s">
        <v>343</v>
      </c>
      <c r="E1184" s="174" t="s">
        <v>1196</v>
      </c>
      <c r="F1184" s="175" t="s">
        <v>1197</v>
      </c>
      <c r="G1184" s="176" t="s">
        <v>301</v>
      </c>
      <c r="H1184" s="177">
        <v>39.795000000000002</v>
      </c>
      <c r="I1184" s="178"/>
      <c r="J1184" s="179">
        <f>ROUND(I1184*H1184,2)</f>
        <v>0</v>
      </c>
      <c r="K1184" s="175" t="s">
        <v>302</v>
      </c>
      <c r="L1184" s="180"/>
      <c r="M1184" s="181" t="s">
        <v>1</v>
      </c>
      <c r="N1184" s="182" t="s">
        <v>41</v>
      </c>
      <c r="P1184" s="147">
        <f>O1184*H1184</f>
        <v>0</v>
      </c>
      <c r="Q1184" s="147">
        <v>8.9999999999999993E-3</v>
      </c>
      <c r="R1184" s="147">
        <f>Q1184*H1184</f>
        <v>0.358155</v>
      </c>
      <c r="S1184" s="147">
        <v>0</v>
      </c>
      <c r="T1184" s="148">
        <f>S1184*H1184</f>
        <v>0</v>
      </c>
      <c r="AR1184" s="149" t="s">
        <v>347</v>
      </c>
      <c r="AT1184" s="149" t="s">
        <v>343</v>
      </c>
      <c r="AU1184" s="149" t="s">
        <v>85</v>
      </c>
      <c r="AY1184" s="17" t="s">
        <v>296</v>
      </c>
      <c r="BE1184" s="150">
        <f>IF(N1184="základní",J1184,0)</f>
        <v>0</v>
      </c>
      <c r="BF1184" s="150">
        <f>IF(N1184="snížená",J1184,0)</f>
        <v>0</v>
      </c>
      <c r="BG1184" s="150">
        <f>IF(N1184="zákl. přenesená",J1184,0)</f>
        <v>0</v>
      </c>
      <c r="BH1184" s="150">
        <f>IF(N1184="sníž. přenesená",J1184,0)</f>
        <v>0</v>
      </c>
      <c r="BI1184" s="150">
        <f>IF(N1184="nulová",J1184,0)</f>
        <v>0</v>
      </c>
      <c r="BJ1184" s="17" t="s">
        <v>83</v>
      </c>
      <c r="BK1184" s="150">
        <f>ROUND(I1184*H1184,2)</f>
        <v>0</v>
      </c>
      <c r="BL1184" s="17" t="s">
        <v>107</v>
      </c>
      <c r="BM1184" s="149" t="s">
        <v>1198</v>
      </c>
    </row>
    <row r="1185" spans="2:65" s="12" customFormat="1">
      <c r="B1185" s="151"/>
      <c r="D1185" s="152" t="s">
        <v>304</v>
      </c>
      <c r="F1185" s="154" t="s">
        <v>1199</v>
      </c>
      <c r="H1185" s="155">
        <v>39.795000000000002</v>
      </c>
      <c r="I1185" s="156"/>
      <c r="L1185" s="151"/>
      <c r="M1185" s="157"/>
      <c r="T1185" s="158"/>
      <c r="AT1185" s="153" t="s">
        <v>304</v>
      </c>
      <c r="AU1185" s="153" t="s">
        <v>85</v>
      </c>
      <c r="AV1185" s="12" t="s">
        <v>85</v>
      </c>
      <c r="AW1185" s="12" t="s">
        <v>4</v>
      </c>
      <c r="AX1185" s="12" t="s">
        <v>83</v>
      </c>
      <c r="AY1185" s="153" t="s">
        <v>296</v>
      </c>
    </row>
    <row r="1186" spans="2:65" s="1" customFormat="1" ht="44.25" customHeight="1">
      <c r="B1186" s="32"/>
      <c r="C1186" s="138" t="s">
        <v>1200</v>
      </c>
      <c r="D1186" s="138" t="s">
        <v>298</v>
      </c>
      <c r="E1186" s="139" t="s">
        <v>1201</v>
      </c>
      <c r="F1186" s="140" t="s">
        <v>1202</v>
      </c>
      <c r="G1186" s="141" t="s">
        <v>301</v>
      </c>
      <c r="H1186" s="142">
        <v>699.4</v>
      </c>
      <c r="I1186" s="143"/>
      <c r="J1186" s="144">
        <f>ROUND(I1186*H1186,2)</f>
        <v>0</v>
      </c>
      <c r="K1186" s="140" t="s">
        <v>302</v>
      </c>
      <c r="L1186" s="32"/>
      <c r="M1186" s="145" t="s">
        <v>1</v>
      </c>
      <c r="N1186" s="146" t="s">
        <v>41</v>
      </c>
      <c r="P1186" s="147">
        <f>O1186*H1186</f>
        <v>0</v>
      </c>
      <c r="Q1186" s="147">
        <v>1.184E-2</v>
      </c>
      <c r="R1186" s="147">
        <f>Q1186*H1186</f>
        <v>8.2808960000000003</v>
      </c>
      <c r="S1186" s="147">
        <v>0</v>
      </c>
      <c r="T1186" s="148">
        <f>S1186*H1186</f>
        <v>0</v>
      </c>
      <c r="AR1186" s="149" t="s">
        <v>107</v>
      </c>
      <c r="AT1186" s="149" t="s">
        <v>298</v>
      </c>
      <c r="AU1186" s="149" t="s">
        <v>85</v>
      </c>
      <c r="AY1186" s="17" t="s">
        <v>296</v>
      </c>
      <c r="BE1186" s="150">
        <f>IF(N1186="základní",J1186,0)</f>
        <v>0</v>
      </c>
      <c r="BF1186" s="150">
        <f>IF(N1186="snížená",J1186,0)</f>
        <v>0</v>
      </c>
      <c r="BG1186" s="150">
        <f>IF(N1186="zákl. přenesená",J1186,0)</f>
        <v>0</v>
      </c>
      <c r="BH1186" s="150">
        <f>IF(N1186="sníž. přenesená",J1186,0)</f>
        <v>0</v>
      </c>
      <c r="BI1186" s="150">
        <f>IF(N1186="nulová",J1186,0)</f>
        <v>0</v>
      </c>
      <c r="BJ1186" s="17" t="s">
        <v>83</v>
      </c>
      <c r="BK1186" s="150">
        <f>ROUND(I1186*H1186,2)</f>
        <v>0</v>
      </c>
      <c r="BL1186" s="17" t="s">
        <v>107</v>
      </c>
      <c r="BM1186" s="149" t="s">
        <v>1203</v>
      </c>
    </row>
    <row r="1187" spans="2:65" s="12" customFormat="1">
      <c r="B1187" s="151"/>
      <c r="D1187" s="152" t="s">
        <v>304</v>
      </c>
      <c r="E1187" s="153" t="s">
        <v>1</v>
      </c>
      <c r="F1187" s="154" t="s">
        <v>1186</v>
      </c>
      <c r="H1187" s="155">
        <v>699.4</v>
      </c>
      <c r="I1187" s="156"/>
      <c r="L1187" s="151"/>
      <c r="M1187" s="157"/>
      <c r="T1187" s="158"/>
      <c r="AT1187" s="153" t="s">
        <v>304</v>
      </c>
      <c r="AU1187" s="153" t="s">
        <v>85</v>
      </c>
      <c r="AV1187" s="12" t="s">
        <v>85</v>
      </c>
      <c r="AW1187" s="12" t="s">
        <v>32</v>
      </c>
      <c r="AX1187" s="12" t="s">
        <v>76</v>
      </c>
      <c r="AY1187" s="153" t="s">
        <v>296</v>
      </c>
    </row>
    <row r="1188" spans="2:65" s="13" customFormat="1">
      <c r="B1188" s="159"/>
      <c r="D1188" s="152" t="s">
        <v>304</v>
      </c>
      <c r="E1188" s="160" t="s">
        <v>1</v>
      </c>
      <c r="F1188" s="161" t="s">
        <v>306</v>
      </c>
      <c r="H1188" s="162">
        <v>699.4</v>
      </c>
      <c r="I1188" s="163"/>
      <c r="L1188" s="159"/>
      <c r="M1188" s="164"/>
      <c r="T1188" s="165"/>
      <c r="AT1188" s="160" t="s">
        <v>304</v>
      </c>
      <c r="AU1188" s="160" t="s">
        <v>85</v>
      </c>
      <c r="AV1188" s="13" t="s">
        <v>94</v>
      </c>
      <c r="AW1188" s="13" t="s">
        <v>32</v>
      </c>
      <c r="AX1188" s="13" t="s">
        <v>76</v>
      </c>
      <c r="AY1188" s="160" t="s">
        <v>296</v>
      </c>
    </row>
    <row r="1189" spans="2:65" s="14" customFormat="1">
      <c r="B1189" s="166"/>
      <c r="D1189" s="152" t="s">
        <v>304</v>
      </c>
      <c r="E1189" s="167" t="s">
        <v>1</v>
      </c>
      <c r="F1189" s="168" t="s">
        <v>308</v>
      </c>
      <c r="H1189" s="169">
        <v>699.4</v>
      </c>
      <c r="I1189" s="170"/>
      <c r="L1189" s="166"/>
      <c r="M1189" s="171"/>
      <c r="T1189" s="172"/>
      <c r="AT1189" s="167" t="s">
        <v>304</v>
      </c>
      <c r="AU1189" s="167" t="s">
        <v>85</v>
      </c>
      <c r="AV1189" s="14" t="s">
        <v>107</v>
      </c>
      <c r="AW1189" s="14" t="s">
        <v>32</v>
      </c>
      <c r="AX1189" s="14" t="s">
        <v>83</v>
      </c>
      <c r="AY1189" s="167" t="s">
        <v>296</v>
      </c>
    </row>
    <row r="1190" spans="2:65" s="1" customFormat="1" ht="24.2" customHeight="1">
      <c r="B1190" s="32"/>
      <c r="C1190" s="173" t="s">
        <v>1204</v>
      </c>
      <c r="D1190" s="173" t="s">
        <v>343</v>
      </c>
      <c r="E1190" s="174" t="s">
        <v>1205</v>
      </c>
      <c r="F1190" s="175" t="s">
        <v>1206</v>
      </c>
      <c r="G1190" s="176" t="s">
        <v>301</v>
      </c>
      <c r="H1190" s="177">
        <v>774.16499999999996</v>
      </c>
      <c r="I1190" s="178"/>
      <c r="J1190" s="179">
        <f>ROUND(I1190*H1190,2)</f>
        <v>0</v>
      </c>
      <c r="K1190" s="175" t="s">
        <v>1</v>
      </c>
      <c r="L1190" s="180"/>
      <c r="M1190" s="181" t="s">
        <v>1</v>
      </c>
      <c r="N1190" s="182" t="s">
        <v>41</v>
      </c>
      <c r="P1190" s="147">
        <f>O1190*H1190</f>
        <v>0</v>
      </c>
      <c r="Q1190" s="147">
        <v>3.3599999999999998E-2</v>
      </c>
      <c r="R1190" s="147">
        <f>Q1190*H1190</f>
        <v>26.011943999999996</v>
      </c>
      <c r="S1190" s="147">
        <v>0</v>
      </c>
      <c r="T1190" s="148">
        <f>S1190*H1190</f>
        <v>0</v>
      </c>
      <c r="AR1190" s="149" t="s">
        <v>347</v>
      </c>
      <c r="AT1190" s="149" t="s">
        <v>343</v>
      </c>
      <c r="AU1190" s="149" t="s">
        <v>85</v>
      </c>
      <c r="AY1190" s="17" t="s">
        <v>296</v>
      </c>
      <c r="BE1190" s="150">
        <f>IF(N1190="základní",J1190,0)</f>
        <v>0</v>
      </c>
      <c r="BF1190" s="150">
        <f>IF(N1190="snížená",J1190,0)</f>
        <v>0</v>
      </c>
      <c r="BG1190" s="150">
        <f>IF(N1190="zákl. přenesená",J1190,0)</f>
        <v>0</v>
      </c>
      <c r="BH1190" s="150">
        <f>IF(N1190="sníž. přenesená",J1190,0)</f>
        <v>0</v>
      </c>
      <c r="BI1190" s="150">
        <f>IF(N1190="nulová",J1190,0)</f>
        <v>0</v>
      </c>
      <c r="BJ1190" s="17" t="s">
        <v>83</v>
      </c>
      <c r="BK1190" s="150">
        <f>ROUND(I1190*H1190,2)</f>
        <v>0</v>
      </c>
      <c r="BL1190" s="17" t="s">
        <v>107</v>
      </c>
      <c r="BM1190" s="149" t="s">
        <v>1207</v>
      </c>
    </row>
    <row r="1191" spans="2:65" s="12" customFormat="1">
      <c r="B1191" s="151"/>
      <c r="D1191" s="152" t="s">
        <v>304</v>
      </c>
      <c r="F1191" s="154" t="s">
        <v>1208</v>
      </c>
      <c r="H1191" s="155">
        <v>774.16499999999996</v>
      </c>
      <c r="I1191" s="156"/>
      <c r="L1191" s="151"/>
      <c r="M1191" s="157"/>
      <c r="T1191" s="158"/>
      <c r="AT1191" s="153" t="s">
        <v>304</v>
      </c>
      <c r="AU1191" s="153" t="s">
        <v>85</v>
      </c>
      <c r="AV1191" s="12" t="s">
        <v>85</v>
      </c>
      <c r="AW1191" s="12" t="s">
        <v>4</v>
      </c>
      <c r="AX1191" s="12" t="s">
        <v>83</v>
      </c>
      <c r="AY1191" s="153" t="s">
        <v>296</v>
      </c>
    </row>
    <row r="1192" spans="2:65" s="1" customFormat="1" ht="16.5" customHeight="1">
      <c r="B1192" s="32"/>
      <c r="C1192" s="138" t="s">
        <v>1209</v>
      </c>
      <c r="D1192" s="138" t="s">
        <v>298</v>
      </c>
      <c r="E1192" s="139" t="s">
        <v>1210</v>
      </c>
      <c r="F1192" s="140" t="s">
        <v>1211</v>
      </c>
      <c r="G1192" s="141" t="s">
        <v>339</v>
      </c>
      <c r="H1192" s="142">
        <v>432.45</v>
      </c>
      <c r="I1192" s="143"/>
      <c r="J1192" s="144">
        <f>ROUND(I1192*H1192,2)</f>
        <v>0</v>
      </c>
      <c r="K1192" s="140" t="s">
        <v>302</v>
      </c>
      <c r="L1192" s="32"/>
      <c r="M1192" s="145" t="s">
        <v>1</v>
      </c>
      <c r="N1192" s="146" t="s">
        <v>41</v>
      </c>
      <c r="P1192" s="147">
        <f>O1192*H1192</f>
        <v>0</v>
      </c>
      <c r="Q1192" s="147">
        <v>0</v>
      </c>
      <c r="R1192" s="147">
        <f>Q1192*H1192</f>
        <v>0</v>
      </c>
      <c r="S1192" s="147">
        <v>0</v>
      </c>
      <c r="T1192" s="148">
        <f>S1192*H1192</f>
        <v>0</v>
      </c>
      <c r="AR1192" s="149" t="s">
        <v>107</v>
      </c>
      <c r="AT1192" s="149" t="s">
        <v>298</v>
      </c>
      <c r="AU1192" s="149" t="s">
        <v>85</v>
      </c>
      <c r="AY1192" s="17" t="s">
        <v>296</v>
      </c>
      <c r="BE1192" s="150">
        <f>IF(N1192="základní",J1192,0)</f>
        <v>0</v>
      </c>
      <c r="BF1192" s="150">
        <f>IF(N1192="snížená",J1192,0)</f>
        <v>0</v>
      </c>
      <c r="BG1192" s="150">
        <f>IF(N1192="zákl. přenesená",J1192,0)</f>
        <v>0</v>
      </c>
      <c r="BH1192" s="150">
        <f>IF(N1192="sníž. přenesená",J1192,0)</f>
        <v>0</v>
      </c>
      <c r="BI1192" s="150">
        <f>IF(N1192="nulová",J1192,0)</f>
        <v>0</v>
      </c>
      <c r="BJ1192" s="17" t="s">
        <v>83</v>
      </c>
      <c r="BK1192" s="150">
        <f>ROUND(I1192*H1192,2)</f>
        <v>0</v>
      </c>
      <c r="BL1192" s="17" t="s">
        <v>107</v>
      </c>
      <c r="BM1192" s="149" t="s">
        <v>1212</v>
      </c>
    </row>
    <row r="1193" spans="2:65" s="12" customFormat="1">
      <c r="B1193" s="151"/>
      <c r="D1193" s="152" t="s">
        <v>304</v>
      </c>
      <c r="E1193" s="153" t="s">
        <v>1</v>
      </c>
      <c r="F1193" s="154" t="s">
        <v>1213</v>
      </c>
      <c r="H1193" s="155">
        <v>432.45</v>
      </c>
      <c r="I1193" s="156"/>
      <c r="L1193" s="151"/>
      <c r="M1193" s="157"/>
      <c r="T1193" s="158"/>
      <c r="AT1193" s="153" t="s">
        <v>304</v>
      </c>
      <c r="AU1193" s="153" t="s">
        <v>85</v>
      </c>
      <c r="AV1193" s="12" t="s">
        <v>85</v>
      </c>
      <c r="AW1193" s="12" t="s">
        <v>32</v>
      </c>
      <c r="AX1193" s="12" t="s">
        <v>76</v>
      </c>
      <c r="AY1193" s="153" t="s">
        <v>296</v>
      </c>
    </row>
    <row r="1194" spans="2:65" s="13" customFormat="1">
      <c r="B1194" s="159"/>
      <c r="D1194" s="152" t="s">
        <v>304</v>
      </c>
      <c r="E1194" s="160" t="s">
        <v>1</v>
      </c>
      <c r="F1194" s="161" t="s">
        <v>306</v>
      </c>
      <c r="H1194" s="162">
        <v>432.45</v>
      </c>
      <c r="I1194" s="163"/>
      <c r="L1194" s="159"/>
      <c r="M1194" s="164"/>
      <c r="T1194" s="165"/>
      <c r="AT1194" s="160" t="s">
        <v>304</v>
      </c>
      <c r="AU1194" s="160" t="s">
        <v>85</v>
      </c>
      <c r="AV1194" s="13" t="s">
        <v>94</v>
      </c>
      <c r="AW1194" s="13" t="s">
        <v>32</v>
      </c>
      <c r="AX1194" s="13" t="s">
        <v>76</v>
      </c>
      <c r="AY1194" s="160" t="s">
        <v>296</v>
      </c>
    </row>
    <row r="1195" spans="2:65" s="14" customFormat="1">
      <c r="B1195" s="166"/>
      <c r="D1195" s="152" t="s">
        <v>304</v>
      </c>
      <c r="E1195" s="167" t="s">
        <v>1</v>
      </c>
      <c r="F1195" s="168" t="s">
        <v>308</v>
      </c>
      <c r="H1195" s="169">
        <v>432.45</v>
      </c>
      <c r="I1195" s="170"/>
      <c r="L1195" s="166"/>
      <c r="M1195" s="171"/>
      <c r="T1195" s="172"/>
      <c r="AT1195" s="167" t="s">
        <v>304</v>
      </c>
      <c r="AU1195" s="167" t="s">
        <v>85</v>
      </c>
      <c r="AV1195" s="14" t="s">
        <v>107</v>
      </c>
      <c r="AW1195" s="14" t="s">
        <v>32</v>
      </c>
      <c r="AX1195" s="14" t="s">
        <v>83</v>
      </c>
      <c r="AY1195" s="167" t="s">
        <v>296</v>
      </c>
    </row>
    <row r="1196" spans="2:65" s="1" customFormat="1" ht="24.2" customHeight="1">
      <c r="B1196" s="32"/>
      <c r="C1196" s="173" t="s">
        <v>1214</v>
      </c>
      <c r="D1196" s="173" t="s">
        <v>343</v>
      </c>
      <c r="E1196" s="174" t="s">
        <v>1215</v>
      </c>
      <c r="F1196" s="175" t="s">
        <v>1216</v>
      </c>
      <c r="G1196" s="176" t="s">
        <v>339</v>
      </c>
      <c r="H1196" s="177">
        <v>91.034999999999997</v>
      </c>
      <c r="I1196" s="178"/>
      <c r="J1196" s="179">
        <f>ROUND(I1196*H1196,2)</f>
        <v>0</v>
      </c>
      <c r="K1196" s="175" t="s">
        <v>302</v>
      </c>
      <c r="L1196" s="180"/>
      <c r="M1196" s="181" t="s">
        <v>1</v>
      </c>
      <c r="N1196" s="182" t="s">
        <v>41</v>
      </c>
      <c r="P1196" s="147">
        <f>O1196*H1196</f>
        <v>0</v>
      </c>
      <c r="Q1196" s="147">
        <v>1E-4</v>
      </c>
      <c r="R1196" s="147">
        <f>Q1196*H1196</f>
        <v>9.1035000000000005E-3</v>
      </c>
      <c r="S1196" s="147">
        <v>0</v>
      </c>
      <c r="T1196" s="148">
        <f>S1196*H1196</f>
        <v>0</v>
      </c>
      <c r="AR1196" s="149" t="s">
        <v>347</v>
      </c>
      <c r="AT1196" s="149" t="s">
        <v>343</v>
      </c>
      <c r="AU1196" s="149" t="s">
        <v>85</v>
      </c>
      <c r="AY1196" s="17" t="s">
        <v>296</v>
      </c>
      <c r="BE1196" s="150">
        <f>IF(N1196="základní",J1196,0)</f>
        <v>0</v>
      </c>
      <c r="BF1196" s="150">
        <f>IF(N1196="snížená",J1196,0)</f>
        <v>0</v>
      </c>
      <c r="BG1196" s="150">
        <f>IF(N1196="zákl. přenesená",J1196,0)</f>
        <v>0</v>
      </c>
      <c r="BH1196" s="150">
        <f>IF(N1196="sníž. přenesená",J1196,0)</f>
        <v>0</v>
      </c>
      <c r="BI1196" s="150">
        <f>IF(N1196="nulová",J1196,0)</f>
        <v>0</v>
      </c>
      <c r="BJ1196" s="17" t="s">
        <v>83</v>
      </c>
      <c r="BK1196" s="150">
        <f>ROUND(I1196*H1196,2)</f>
        <v>0</v>
      </c>
      <c r="BL1196" s="17" t="s">
        <v>107</v>
      </c>
      <c r="BM1196" s="149" t="s">
        <v>1217</v>
      </c>
    </row>
    <row r="1197" spans="2:65" s="12" customFormat="1">
      <c r="B1197" s="151"/>
      <c r="D1197" s="152" t="s">
        <v>304</v>
      </c>
      <c r="F1197" s="154" t="s">
        <v>1218</v>
      </c>
      <c r="H1197" s="155">
        <v>91.034999999999997</v>
      </c>
      <c r="I1197" s="156"/>
      <c r="L1197" s="151"/>
      <c r="M1197" s="157"/>
      <c r="T1197" s="158"/>
      <c r="AT1197" s="153" t="s">
        <v>304</v>
      </c>
      <c r="AU1197" s="153" t="s">
        <v>85</v>
      </c>
      <c r="AV1197" s="12" t="s">
        <v>85</v>
      </c>
      <c r="AW1197" s="12" t="s">
        <v>4</v>
      </c>
      <c r="AX1197" s="12" t="s">
        <v>83</v>
      </c>
      <c r="AY1197" s="153" t="s">
        <v>296</v>
      </c>
    </row>
    <row r="1198" spans="2:65" s="1" customFormat="1" ht="24.2" customHeight="1">
      <c r="B1198" s="32"/>
      <c r="C1198" s="173" t="s">
        <v>1219</v>
      </c>
      <c r="D1198" s="173" t="s">
        <v>343</v>
      </c>
      <c r="E1198" s="174" t="s">
        <v>1220</v>
      </c>
      <c r="F1198" s="175" t="s">
        <v>1221</v>
      </c>
      <c r="G1198" s="176" t="s">
        <v>339</v>
      </c>
      <c r="H1198" s="177">
        <v>154.66499999999999</v>
      </c>
      <c r="I1198" s="178"/>
      <c r="J1198" s="179">
        <f>ROUND(I1198*H1198,2)</f>
        <v>0</v>
      </c>
      <c r="K1198" s="175" t="s">
        <v>302</v>
      </c>
      <c r="L1198" s="180"/>
      <c r="M1198" s="181" t="s">
        <v>1</v>
      </c>
      <c r="N1198" s="182" t="s">
        <v>41</v>
      </c>
      <c r="P1198" s="147">
        <f>O1198*H1198</f>
        <v>0</v>
      </c>
      <c r="Q1198" s="147">
        <v>4.0000000000000003E-5</v>
      </c>
      <c r="R1198" s="147">
        <f>Q1198*H1198</f>
        <v>6.1866000000000004E-3</v>
      </c>
      <c r="S1198" s="147">
        <v>0</v>
      </c>
      <c r="T1198" s="148">
        <f>S1198*H1198</f>
        <v>0</v>
      </c>
      <c r="AR1198" s="149" t="s">
        <v>347</v>
      </c>
      <c r="AT1198" s="149" t="s">
        <v>343</v>
      </c>
      <c r="AU1198" s="149" t="s">
        <v>85</v>
      </c>
      <c r="AY1198" s="17" t="s">
        <v>296</v>
      </c>
      <c r="BE1198" s="150">
        <f>IF(N1198="základní",J1198,0)</f>
        <v>0</v>
      </c>
      <c r="BF1198" s="150">
        <f>IF(N1198="snížená",J1198,0)</f>
        <v>0</v>
      </c>
      <c r="BG1198" s="150">
        <f>IF(N1198="zákl. přenesená",J1198,0)</f>
        <v>0</v>
      </c>
      <c r="BH1198" s="150">
        <f>IF(N1198="sníž. přenesená",J1198,0)</f>
        <v>0</v>
      </c>
      <c r="BI1198" s="150">
        <f>IF(N1198="nulová",J1198,0)</f>
        <v>0</v>
      </c>
      <c r="BJ1198" s="17" t="s">
        <v>83</v>
      </c>
      <c r="BK1198" s="150">
        <f>ROUND(I1198*H1198,2)</f>
        <v>0</v>
      </c>
      <c r="BL1198" s="17" t="s">
        <v>107</v>
      </c>
      <c r="BM1198" s="149" t="s">
        <v>1222</v>
      </c>
    </row>
    <row r="1199" spans="2:65" s="12" customFormat="1">
      <c r="B1199" s="151"/>
      <c r="D1199" s="152" t="s">
        <v>304</v>
      </c>
      <c r="F1199" s="154" t="s">
        <v>1223</v>
      </c>
      <c r="H1199" s="155">
        <v>154.66499999999999</v>
      </c>
      <c r="I1199" s="156"/>
      <c r="L1199" s="151"/>
      <c r="M1199" s="157"/>
      <c r="T1199" s="158"/>
      <c r="AT1199" s="153" t="s">
        <v>304</v>
      </c>
      <c r="AU1199" s="153" t="s">
        <v>85</v>
      </c>
      <c r="AV1199" s="12" t="s">
        <v>85</v>
      </c>
      <c r="AW1199" s="12" t="s">
        <v>4</v>
      </c>
      <c r="AX1199" s="12" t="s">
        <v>83</v>
      </c>
      <c r="AY1199" s="153" t="s">
        <v>296</v>
      </c>
    </row>
    <row r="1200" spans="2:65" s="1" customFormat="1" ht="24.2" customHeight="1">
      <c r="B1200" s="32"/>
      <c r="C1200" s="173" t="s">
        <v>1224</v>
      </c>
      <c r="D1200" s="173" t="s">
        <v>343</v>
      </c>
      <c r="E1200" s="174" t="s">
        <v>1225</v>
      </c>
      <c r="F1200" s="175" t="s">
        <v>1226</v>
      </c>
      <c r="G1200" s="176" t="s">
        <v>339</v>
      </c>
      <c r="H1200" s="177">
        <v>117.758</v>
      </c>
      <c r="I1200" s="178"/>
      <c r="J1200" s="179">
        <f>ROUND(I1200*H1200,2)</f>
        <v>0</v>
      </c>
      <c r="K1200" s="175" t="s">
        <v>302</v>
      </c>
      <c r="L1200" s="180"/>
      <c r="M1200" s="181" t="s">
        <v>1</v>
      </c>
      <c r="N1200" s="182" t="s">
        <v>41</v>
      </c>
      <c r="P1200" s="147">
        <f>O1200*H1200</f>
        <v>0</v>
      </c>
      <c r="Q1200" s="147">
        <v>2.9999999999999997E-4</v>
      </c>
      <c r="R1200" s="147">
        <f>Q1200*H1200</f>
        <v>3.5327399999999995E-2</v>
      </c>
      <c r="S1200" s="147">
        <v>0</v>
      </c>
      <c r="T1200" s="148">
        <f>S1200*H1200</f>
        <v>0</v>
      </c>
      <c r="AR1200" s="149" t="s">
        <v>347</v>
      </c>
      <c r="AT1200" s="149" t="s">
        <v>343</v>
      </c>
      <c r="AU1200" s="149" t="s">
        <v>85</v>
      </c>
      <c r="AY1200" s="17" t="s">
        <v>296</v>
      </c>
      <c r="BE1200" s="150">
        <f>IF(N1200="základní",J1200,0)</f>
        <v>0</v>
      </c>
      <c r="BF1200" s="150">
        <f>IF(N1200="snížená",J1200,0)</f>
        <v>0</v>
      </c>
      <c r="BG1200" s="150">
        <f>IF(N1200="zákl. přenesená",J1200,0)</f>
        <v>0</v>
      </c>
      <c r="BH1200" s="150">
        <f>IF(N1200="sníž. přenesená",J1200,0)</f>
        <v>0</v>
      </c>
      <c r="BI1200" s="150">
        <f>IF(N1200="nulová",J1200,0)</f>
        <v>0</v>
      </c>
      <c r="BJ1200" s="17" t="s">
        <v>83</v>
      </c>
      <c r="BK1200" s="150">
        <f>ROUND(I1200*H1200,2)</f>
        <v>0</v>
      </c>
      <c r="BL1200" s="17" t="s">
        <v>107</v>
      </c>
      <c r="BM1200" s="149" t="s">
        <v>1227</v>
      </c>
    </row>
    <row r="1201" spans="2:65" s="12" customFormat="1">
      <c r="B1201" s="151"/>
      <c r="D1201" s="152" t="s">
        <v>304</v>
      </c>
      <c r="F1201" s="154" t="s">
        <v>1228</v>
      </c>
      <c r="H1201" s="155">
        <v>117.758</v>
      </c>
      <c r="I1201" s="156"/>
      <c r="L1201" s="151"/>
      <c r="M1201" s="157"/>
      <c r="T1201" s="158"/>
      <c r="AT1201" s="153" t="s">
        <v>304</v>
      </c>
      <c r="AU1201" s="153" t="s">
        <v>85</v>
      </c>
      <c r="AV1201" s="12" t="s">
        <v>85</v>
      </c>
      <c r="AW1201" s="12" t="s">
        <v>4</v>
      </c>
      <c r="AX1201" s="12" t="s">
        <v>83</v>
      </c>
      <c r="AY1201" s="153" t="s">
        <v>296</v>
      </c>
    </row>
    <row r="1202" spans="2:65" s="1" customFormat="1" ht="24.2" customHeight="1">
      <c r="B1202" s="32"/>
      <c r="C1202" s="173" t="s">
        <v>1229</v>
      </c>
      <c r="D1202" s="173" t="s">
        <v>343</v>
      </c>
      <c r="E1202" s="174" t="s">
        <v>1230</v>
      </c>
      <c r="F1202" s="175" t="s">
        <v>1231</v>
      </c>
      <c r="G1202" s="176" t="s">
        <v>339</v>
      </c>
      <c r="H1202" s="177">
        <v>90.614999999999995</v>
      </c>
      <c r="I1202" s="178"/>
      <c r="J1202" s="179">
        <f>ROUND(I1202*H1202,2)</f>
        <v>0</v>
      </c>
      <c r="K1202" s="175" t="s">
        <v>302</v>
      </c>
      <c r="L1202" s="180"/>
      <c r="M1202" s="181" t="s">
        <v>1</v>
      </c>
      <c r="N1202" s="182" t="s">
        <v>41</v>
      </c>
      <c r="P1202" s="147">
        <f>O1202*H1202</f>
        <v>0</v>
      </c>
      <c r="Q1202" s="147">
        <v>2.0000000000000001E-4</v>
      </c>
      <c r="R1202" s="147">
        <f>Q1202*H1202</f>
        <v>1.8123E-2</v>
      </c>
      <c r="S1202" s="147">
        <v>0</v>
      </c>
      <c r="T1202" s="148">
        <f>S1202*H1202</f>
        <v>0</v>
      </c>
      <c r="AR1202" s="149" t="s">
        <v>347</v>
      </c>
      <c r="AT1202" s="149" t="s">
        <v>343</v>
      </c>
      <c r="AU1202" s="149" t="s">
        <v>85</v>
      </c>
      <c r="AY1202" s="17" t="s">
        <v>296</v>
      </c>
      <c r="BE1202" s="150">
        <f>IF(N1202="základní",J1202,0)</f>
        <v>0</v>
      </c>
      <c r="BF1202" s="150">
        <f>IF(N1202="snížená",J1202,0)</f>
        <v>0</v>
      </c>
      <c r="BG1202" s="150">
        <f>IF(N1202="zákl. přenesená",J1202,0)</f>
        <v>0</v>
      </c>
      <c r="BH1202" s="150">
        <f>IF(N1202="sníž. přenesená",J1202,0)</f>
        <v>0</v>
      </c>
      <c r="BI1202" s="150">
        <f>IF(N1202="nulová",J1202,0)</f>
        <v>0</v>
      </c>
      <c r="BJ1202" s="17" t="s">
        <v>83</v>
      </c>
      <c r="BK1202" s="150">
        <f>ROUND(I1202*H1202,2)</f>
        <v>0</v>
      </c>
      <c r="BL1202" s="17" t="s">
        <v>107</v>
      </c>
      <c r="BM1202" s="149" t="s">
        <v>1232</v>
      </c>
    </row>
    <row r="1203" spans="2:65" s="12" customFormat="1">
      <c r="B1203" s="151"/>
      <c r="D1203" s="152" t="s">
        <v>304</v>
      </c>
      <c r="F1203" s="154" t="s">
        <v>1233</v>
      </c>
      <c r="H1203" s="155">
        <v>90.614999999999995</v>
      </c>
      <c r="I1203" s="156"/>
      <c r="L1203" s="151"/>
      <c r="M1203" s="157"/>
      <c r="T1203" s="158"/>
      <c r="AT1203" s="153" t="s">
        <v>304</v>
      </c>
      <c r="AU1203" s="153" t="s">
        <v>85</v>
      </c>
      <c r="AV1203" s="12" t="s">
        <v>85</v>
      </c>
      <c r="AW1203" s="12" t="s">
        <v>4</v>
      </c>
      <c r="AX1203" s="12" t="s">
        <v>83</v>
      </c>
      <c r="AY1203" s="153" t="s">
        <v>296</v>
      </c>
    </row>
    <row r="1204" spans="2:65" s="1" customFormat="1" ht="24.2" customHeight="1">
      <c r="B1204" s="32"/>
      <c r="C1204" s="138" t="s">
        <v>1234</v>
      </c>
      <c r="D1204" s="138" t="s">
        <v>298</v>
      </c>
      <c r="E1204" s="139" t="s">
        <v>1235</v>
      </c>
      <c r="F1204" s="140" t="s">
        <v>1236</v>
      </c>
      <c r="G1204" s="141" t="s">
        <v>301</v>
      </c>
      <c r="H1204" s="142">
        <v>7.2</v>
      </c>
      <c r="I1204" s="143"/>
      <c r="J1204" s="144">
        <f>ROUND(I1204*H1204,2)</f>
        <v>0</v>
      </c>
      <c r="K1204" s="140" t="s">
        <v>302</v>
      </c>
      <c r="L1204" s="32"/>
      <c r="M1204" s="145" t="s">
        <v>1</v>
      </c>
      <c r="N1204" s="146" t="s">
        <v>41</v>
      </c>
      <c r="P1204" s="147">
        <f>O1204*H1204</f>
        <v>0</v>
      </c>
      <c r="Q1204" s="147">
        <v>1.3440000000000001E-2</v>
      </c>
      <c r="R1204" s="147">
        <f>Q1204*H1204</f>
        <v>9.6768000000000007E-2</v>
      </c>
      <c r="S1204" s="147">
        <v>0</v>
      </c>
      <c r="T1204" s="148">
        <f>S1204*H1204</f>
        <v>0</v>
      </c>
      <c r="AR1204" s="149" t="s">
        <v>107</v>
      </c>
      <c r="AT1204" s="149" t="s">
        <v>298</v>
      </c>
      <c r="AU1204" s="149" t="s">
        <v>85</v>
      </c>
      <c r="AY1204" s="17" t="s">
        <v>296</v>
      </c>
      <c r="BE1204" s="150">
        <f>IF(N1204="základní",J1204,0)</f>
        <v>0</v>
      </c>
      <c r="BF1204" s="150">
        <f>IF(N1204="snížená",J1204,0)</f>
        <v>0</v>
      </c>
      <c r="BG1204" s="150">
        <f>IF(N1204="zákl. přenesená",J1204,0)</f>
        <v>0</v>
      </c>
      <c r="BH1204" s="150">
        <f>IF(N1204="sníž. přenesená",J1204,0)</f>
        <v>0</v>
      </c>
      <c r="BI1204" s="150">
        <f>IF(N1204="nulová",J1204,0)</f>
        <v>0</v>
      </c>
      <c r="BJ1204" s="17" t="s">
        <v>83</v>
      </c>
      <c r="BK1204" s="150">
        <f>ROUND(I1204*H1204,2)</f>
        <v>0</v>
      </c>
      <c r="BL1204" s="17" t="s">
        <v>107</v>
      </c>
      <c r="BM1204" s="149" t="s">
        <v>1237</v>
      </c>
    </row>
    <row r="1205" spans="2:65" s="12" customFormat="1">
      <c r="B1205" s="151"/>
      <c r="D1205" s="152" t="s">
        <v>304</v>
      </c>
      <c r="E1205" s="153" t="s">
        <v>1</v>
      </c>
      <c r="F1205" s="154" t="s">
        <v>1238</v>
      </c>
      <c r="H1205" s="155">
        <v>7.2</v>
      </c>
      <c r="I1205" s="156"/>
      <c r="L1205" s="151"/>
      <c r="M1205" s="157"/>
      <c r="T1205" s="158"/>
      <c r="AT1205" s="153" t="s">
        <v>304</v>
      </c>
      <c r="AU1205" s="153" t="s">
        <v>85</v>
      </c>
      <c r="AV1205" s="12" t="s">
        <v>85</v>
      </c>
      <c r="AW1205" s="12" t="s">
        <v>32</v>
      </c>
      <c r="AX1205" s="12" t="s">
        <v>76</v>
      </c>
      <c r="AY1205" s="153" t="s">
        <v>296</v>
      </c>
    </row>
    <row r="1206" spans="2:65" s="13" customFormat="1">
      <c r="B1206" s="159"/>
      <c r="D1206" s="152" t="s">
        <v>304</v>
      </c>
      <c r="E1206" s="160" t="s">
        <v>1</v>
      </c>
      <c r="F1206" s="161" t="s">
        <v>306</v>
      </c>
      <c r="H1206" s="162">
        <v>7.2</v>
      </c>
      <c r="I1206" s="163"/>
      <c r="L1206" s="159"/>
      <c r="M1206" s="164"/>
      <c r="T1206" s="165"/>
      <c r="AT1206" s="160" t="s">
        <v>304</v>
      </c>
      <c r="AU1206" s="160" t="s">
        <v>85</v>
      </c>
      <c r="AV1206" s="13" t="s">
        <v>94</v>
      </c>
      <c r="AW1206" s="13" t="s">
        <v>32</v>
      </c>
      <c r="AX1206" s="13" t="s">
        <v>76</v>
      </c>
      <c r="AY1206" s="160" t="s">
        <v>296</v>
      </c>
    </row>
    <row r="1207" spans="2:65" s="14" customFormat="1">
      <c r="B1207" s="166"/>
      <c r="D1207" s="152" t="s">
        <v>304</v>
      </c>
      <c r="E1207" s="167" t="s">
        <v>1</v>
      </c>
      <c r="F1207" s="168" t="s">
        <v>308</v>
      </c>
      <c r="H1207" s="169">
        <v>7.2</v>
      </c>
      <c r="I1207" s="170"/>
      <c r="L1207" s="166"/>
      <c r="M1207" s="171"/>
      <c r="T1207" s="172"/>
      <c r="AT1207" s="167" t="s">
        <v>304</v>
      </c>
      <c r="AU1207" s="167" t="s">
        <v>85</v>
      </c>
      <c r="AV1207" s="14" t="s">
        <v>107</v>
      </c>
      <c r="AW1207" s="14" t="s">
        <v>32</v>
      </c>
      <c r="AX1207" s="14" t="s">
        <v>83</v>
      </c>
      <c r="AY1207" s="167" t="s">
        <v>296</v>
      </c>
    </row>
    <row r="1208" spans="2:65" s="1" customFormat="1" ht="24.2" customHeight="1">
      <c r="B1208" s="32"/>
      <c r="C1208" s="173" t="s">
        <v>1239</v>
      </c>
      <c r="D1208" s="173" t="s">
        <v>343</v>
      </c>
      <c r="E1208" s="174" t="s">
        <v>1177</v>
      </c>
      <c r="F1208" s="175" t="s">
        <v>1178</v>
      </c>
      <c r="G1208" s="176" t="s">
        <v>301</v>
      </c>
      <c r="H1208" s="177">
        <v>9</v>
      </c>
      <c r="I1208" s="178"/>
      <c r="J1208" s="179">
        <f>ROUND(I1208*H1208,2)</f>
        <v>0</v>
      </c>
      <c r="K1208" s="175" t="s">
        <v>302</v>
      </c>
      <c r="L1208" s="180"/>
      <c r="M1208" s="181" t="s">
        <v>1</v>
      </c>
      <c r="N1208" s="182" t="s">
        <v>41</v>
      </c>
      <c r="P1208" s="147">
        <f>O1208*H1208</f>
        <v>0</v>
      </c>
      <c r="Q1208" s="147">
        <v>4.0000000000000001E-3</v>
      </c>
      <c r="R1208" s="147">
        <f>Q1208*H1208</f>
        <v>3.6000000000000004E-2</v>
      </c>
      <c r="S1208" s="147">
        <v>0</v>
      </c>
      <c r="T1208" s="148">
        <f>S1208*H1208</f>
        <v>0</v>
      </c>
      <c r="AR1208" s="149" t="s">
        <v>347</v>
      </c>
      <c r="AT1208" s="149" t="s">
        <v>343</v>
      </c>
      <c r="AU1208" s="149" t="s">
        <v>85</v>
      </c>
      <c r="AY1208" s="17" t="s">
        <v>296</v>
      </c>
      <c r="BE1208" s="150">
        <f>IF(N1208="základní",J1208,0)</f>
        <v>0</v>
      </c>
      <c r="BF1208" s="150">
        <f>IF(N1208="snížená",J1208,0)</f>
        <v>0</v>
      </c>
      <c r="BG1208" s="150">
        <f>IF(N1208="zákl. přenesená",J1208,0)</f>
        <v>0</v>
      </c>
      <c r="BH1208" s="150">
        <f>IF(N1208="sníž. přenesená",J1208,0)</f>
        <v>0</v>
      </c>
      <c r="BI1208" s="150">
        <f>IF(N1208="nulová",J1208,0)</f>
        <v>0</v>
      </c>
      <c r="BJ1208" s="17" t="s">
        <v>83</v>
      </c>
      <c r="BK1208" s="150">
        <f>ROUND(I1208*H1208,2)</f>
        <v>0</v>
      </c>
      <c r="BL1208" s="17" t="s">
        <v>107</v>
      </c>
      <c r="BM1208" s="149" t="s">
        <v>1240</v>
      </c>
    </row>
    <row r="1209" spans="2:65" s="12" customFormat="1">
      <c r="B1209" s="151"/>
      <c r="D1209" s="152" t="s">
        <v>304</v>
      </c>
      <c r="F1209" s="154" t="s">
        <v>1241</v>
      </c>
      <c r="H1209" s="155">
        <v>9</v>
      </c>
      <c r="I1209" s="156"/>
      <c r="L1209" s="151"/>
      <c r="M1209" s="157"/>
      <c r="T1209" s="158"/>
      <c r="AT1209" s="153" t="s">
        <v>304</v>
      </c>
      <c r="AU1209" s="153" t="s">
        <v>85</v>
      </c>
      <c r="AV1209" s="12" t="s">
        <v>85</v>
      </c>
      <c r="AW1209" s="12" t="s">
        <v>4</v>
      </c>
      <c r="AX1209" s="12" t="s">
        <v>83</v>
      </c>
      <c r="AY1209" s="153" t="s">
        <v>296</v>
      </c>
    </row>
    <row r="1210" spans="2:65" s="1" customFormat="1" ht="24.2" customHeight="1">
      <c r="B1210" s="32"/>
      <c r="C1210" s="138" t="s">
        <v>1242</v>
      </c>
      <c r="D1210" s="138" t="s">
        <v>298</v>
      </c>
      <c r="E1210" s="139" t="s">
        <v>1243</v>
      </c>
      <c r="F1210" s="140" t="s">
        <v>1244</v>
      </c>
      <c r="G1210" s="141" t="s">
        <v>301</v>
      </c>
      <c r="H1210" s="142">
        <v>737.3</v>
      </c>
      <c r="I1210" s="143"/>
      <c r="J1210" s="144">
        <f>ROUND(I1210*H1210,2)</f>
        <v>0</v>
      </c>
      <c r="K1210" s="140" t="s">
        <v>302</v>
      </c>
      <c r="L1210" s="32"/>
      <c r="M1210" s="145" t="s">
        <v>1</v>
      </c>
      <c r="N1210" s="146" t="s">
        <v>41</v>
      </c>
      <c r="P1210" s="147">
        <f>O1210*H1210</f>
        <v>0</v>
      </c>
      <c r="Q1210" s="147">
        <v>2.8500000000000001E-3</v>
      </c>
      <c r="R1210" s="147">
        <f>Q1210*H1210</f>
        <v>2.101305</v>
      </c>
      <c r="S1210" s="147">
        <v>0</v>
      </c>
      <c r="T1210" s="148">
        <f>S1210*H1210</f>
        <v>0</v>
      </c>
      <c r="AR1210" s="149" t="s">
        <v>107</v>
      </c>
      <c r="AT1210" s="149" t="s">
        <v>298</v>
      </c>
      <c r="AU1210" s="149" t="s">
        <v>85</v>
      </c>
      <c r="AY1210" s="17" t="s">
        <v>296</v>
      </c>
      <c r="BE1210" s="150">
        <f>IF(N1210="základní",J1210,0)</f>
        <v>0</v>
      </c>
      <c r="BF1210" s="150">
        <f>IF(N1210="snížená",J1210,0)</f>
        <v>0</v>
      </c>
      <c r="BG1210" s="150">
        <f>IF(N1210="zákl. přenesená",J1210,0)</f>
        <v>0</v>
      </c>
      <c r="BH1210" s="150">
        <f>IF(N1210="sníž. přenesená",J1210,0)</f>
        <v>0</v>
      </c>
      <c r="BI1210" s="150">
        <f>IF(N1210="nulová",J1210,0)</f>
        <v>0</v>
      </c>
      <c r="BJ1210" s="17" t="s">
        <v>83</v>
      </c>
      <c r="BK1210" s="150">
        <f>ROUND(I1210*H1210,2)</f>
        <v>0</v>
      </c>
      <c r="BL1210" s="17" t="s">
        <v>107</v>
      </c>
      <c r="BM1210" s="149" t="s">
        <v>1245</v>
      </c>
    </row>
    <row r="1211" spans="2:65" s="12" customFormat="1">
      <c r="B1211" s="151"/>
      <c r="D1211" s="152" t="s">
        <v>304</v>
      </c>
      <c r="E1211" s="153" t="s">
        <v>1</v>
      </c>
      <c r="F1211" s="154" t="s">
        <v>1185</v>
      </c>
      <c r="H1211" s="155">
        <v>37.9</v>
      </c>
      <c r="I1211" s="156"/>
      <c r="L1211" s="151"/>
      <c r="M1211" s="157"/>
      <c r="T1211" s="158"/>
      <c r="AT1211" s="153" t="s">
        <v>304</v>
      </c>
      <c r="AU1211" s="153" t="s">
        <v>85</v>
      </c>
      <c r="AV1211" s="12" t="s">
        <v>85</v>
      </c>
      <c r="AW1211" s="12" t="s">
        <v>32</v>
      </c>
      <c r="AX1211" s="12" t="s">
        <v>76</v>
      </c>
      <c r="AY1211" s="153" t="s">
        <v>296</v>
      </c>
    </row>
    <row r="1212" spans="2:65" s="12" customFormat="1">
      <c r="B1212" s="151"/>
      <c r="D1212" s="152" t="s">
        <v>304</v>
      </c>
      <c r="E1212" s="153" t="s">
        <v>1</v>
      </c>
      <c r="F1212" s="154" t="s">
        <v>1186</v>
      </c>
      <c r="H1212" s="155">
        <v>699.4</v>
      </c>
      <c r="I1212" s="156"/>
      <c r="L1212" s="151"/>
      <c r="M1212" s="157"/>
      <c r="T1212" s="158"/>
      <c r="AT1212" s="153" t="s">
        <v>304</v>
      </c>
      <c r="AU1212" s="153" t="s">
        <v>85</v>
      </c>
      <c r="AV1212" s="12" t="s">
        <v>85</v>
      </c>
      <c r="AW1212" s="12" t="s">
        <v>32</v>
      </c>
      <c r="AX1212" s="12" t="s">
        <v>76</v>
      </c>
      <c r="AY1212" s="153" t="s">
        <v>296</v>
      </c>
    </row>
    <row r="1213" spans="2:65" s="13" customFormat="1">
      <c r="B1213" s="159"/>
      <c r="D1213" s="152" t="s">
        <v>304</v>
      </c>
      <c r="E1213" s="160" t="s">
        <v>1</v>
      </c>
      <c r="F1213" s="161" t="s">
        <v>306</v>
      </c>
      <c r="H1213" s="162">
        <v>737.3</v>
      </c>
      <c r="I1213" s="163"/>
      <c r="L1213" s="159"/>
      <c r="M1213" s="164"/>
      <c r="T1213" s="165"/>
      <c r="AT1213" s="160" t="s">
        <v>304</v>
      </c>
      <c r="AU1213" s="160" t="s">
        <v>85</v>
      </c>
      <c r="AV1213" s="13" t="s">
        <v>94</v>
      </c>
      <c r="AW1213" s="13" t="s">
        <v>32</v>
      </c>
      <c r="AX1213" s="13" t="s">
        <v>76</v>
      </c>
      <c r="AY1213" s="160" t="s">
        <v>296</v>
      </c>
    </row>
    <row r="1214" spans="2:65" s="14" customFormat="1">
      <c r="B1214" s="166"/>
      <c r="D1214" s="152" t="s">
        <v>304</v>
      </c>
      <c r="E1214" s="167" t="s">
        <v>1</v>
      </c>
      <c r="F1214" s="168" t="s">
        <v>308</v>
      </c>
      <c r="H1214" s="169">
        <v>737.3</v>
      </c>
      <c r="I1214" s="170"/>
      <c r="L1214" s="166"/>
      <c r="M1214" s="171"/>
      <c r="T1214" s="172"/>
      <c r="AT1214" s="167" t="s">
        <v>304</v>
      </c>
      <c r="AU1214" s="167" t="s">
        <v>85</v>
      </c>
      <c r="AV1214" s="14" t="s">
        <v>107</v>
      </c>
      <c r="AW1214" s="14" t="s">
        <v>32</v>
      </c>
      <c r="AX1214" s="14" t="s">
        <v>83</v>
      </c>
      <c r="AY1214" s="167" t="s">
        <v>296</v>
      </c>
    </row>
    <row r="1215" spans="2:65" s="1" customFormat="1" ht="16.5" customHeight="1">
      <c r="B1215" s="32"/>
      <c r="C1215" s="138" t="s">
        <v>1246</v>
      </c>
      <c r="D1215" s="138" t="s">
        <v>298</v>
      </c>
      <c r="E1215" s="139" t="s">
        <v>1247</v>
      </c>
      <c r="F1215" s="140" t="s">
        <v>1248</v>
      </c>
      <c r="G1215" s="141" t="s">
        <v>301</v>
      </c>
      <c r="H1215" s="142">
        <v>10</v>
      </c>
      <c r="I1215" s="143"/>
      <c r="J1215" s="144">
        <f>ROUND(I1215*H1215,2)</f>
        <v>0</v>
      </c>
      <c r="K1215" s="140" t="s">
        <v>302</v>
      </c>
      <c r="L1215" s="32"/>
      <c r="M1215" s="145" t="s">
        <v>1</v>
      </c>
      <c r="N1215" s="146" t="s">
        <v>41</v>
      </c>
      <c r="P1215" s="147">
        <f>O1215*H1215</f>
        <v>0</v>
      </c>
      <c r="Q1215" s="147">
        <v>1.6070000000000001E-2</v>
      </c>
      <c r="R1215" s="147">
        <f>Q1215*H1215</f>
        <v>0.16070000000000001</v>
      </c>
      <c r="S1215" s="147">
        <v>0</v>
      </c>
      <c r="T1215" s="148">
        <f>S1215*H1215</f>
        <v>0</v>
      </c>
      <c r="AR1215" s="149" t="s">
        <v>107</v>
      </c>
      <c r="AT1215" s="149" t="s">
        <v>298</v>
      </c>
      <c r="AU1215" s="149" t="s">
        <v>85</v>
      </c>
      <c r="AY1215" s="17" t="s">
        <v>296</v>
      </c>
      <c r="BE1215" s="150">
        <f>IF(N1215="základní",J1215,0)</f>
        <v>0</v>
      </c>
      <c r="BF1215" s="150">
        <f>IF(N1215="snížená",J1215,0)</f>
        <v>0</v>
      </c>
      <c r="BG1215" s="150">
        <f>IF(N1215="zákl. přenesená",J1215,0)</f>
        <v>0</v>
      </c>
      <c r="BH1215" s="150">
        <f>IF(N1215="sníž. přenesená",J1215,0)</f>
        <v>0</v>
      </c>
      <c r="BI1215" s="150">
        <f>IF(N1215="nulová",J1215,0)</f>
        <v>0</v>
      </c>
      <c r="BJ1215" s="17" t="s">
        <v>83</v>
      </c>
      <c r="BK1215" s="150">
        <f>ROUND(I1215*H1215,2)</f>
        <v>0</v>
      </c>
      <c r="BL1215" s="17" t="s">
        <v>107</v>
      </c>
      <c r="BM1215" s="149" t="s">
        <v>1249</v>
      </c>
    </row>
    <row r="1216" spans="2:65" s="1" customFormat="1" ht="16.5" customHeight="1">
      <c r="B1216" s="32"/>
      <c r="C1216" s="138" t="s">
        <v>1250</v>
      </c>
      <c r="D1216" s="138" t="s">
        <v>298</v>
      </c>
      <c r="E1216" s="139" t="s">
        <v>1251</v>
      </c>
      <c r="F1216" s="140" t="s">
        <v>1252</v>
      </c>
      <c r="G1216" s="141" t="s">
        <v>301</v>
      </c>
      <c r="H1216" s="142">
        <v>10</v>
      </c>
      <c r="I1216" s="143"/>
      <c r="J1216" s="144">
        <f>ROUND(I1216*H1216,2)</f>
        <v>0</v>
      </c>
      <c r="K1216" s="140" t="s">
        <v>302</v>
      </c>
      <c r="L1216" s="32"/>
      <c r="M1216" s="145" t="s">
        <v>1</v>
      </c>
      <c r="N1216" s="146" t="s">
        <v>41</v>
      </c>
      <c r="P1216" s="147">
        <f>O1216*H1216</f>
        <v>0</v>
      </c>
      <c r="Q1216" s="147">
        <v>0</v>
      </c>
      <c r="R1216" s="147">
        <f>Q1216*H1216</f>
        <v>0</v>
      </c>
      <c r="S1216" s="147">
        <v>0</v>
      </c>
      <c r="T1216" s="148">
        <f>S1216*H1216</f>
        <v>0</v>
      </c>
      <c r="AR1216" s="149" t="s">
        <v>107</v>
      </c>
      <c r="AT1216" s="149" t="s">
        <v>298</v>
      </c>
      <c r="AU1216" s="149" t="s">
        <v>85</v>
      </c>
      <c r="AY1216" s="17" t="s">
        <v>296</v>
      </c>
      <c r="BE1216" s="150">
        <f>IF(N1216="základní",J1216,0)</f>
        <v>0</v>
      </c>
      <c r="BF1216" s="150">
        <f>IF(N1216="snížená",J1216,0)</f>
        <v>0</v>
      </c>
      <c r="BG1216" s="150">
        <f>IF(N1216="zákl. přenesená",J1216,0)</f>
        <v>0</v>
      </c>
      <c r="BH1216" s="150">
        <f>IF(N1216="sníž. přenesená",J1216,0)</f>
        <v>0</v>
      </c>
      <c r="BI1216" s="150">
        <f>IF(N1216="nulová",J1216,0)</f>
        <v>0</v>
      </c>
      <c r="BJ1216" s="17" t="s">
        <v>83</v>
      </c>
      <c r="BK1216" s="150">
        <f>ROUND(I1216*H1216,2)</f>
        <v>0</v>
      </c>
      <c r="BL1216" s="17" t="s">
        <v>107</v>
      </c>
      <c r="BM1216" s="149" t="s">
        <v>1253</v>
      </c>
    </row>
    <row r="1217" spans="2:65" s="1" customFormat="1" ht="24.2" customHeight="1">
      <c r="B1217" s="32"/>
      <c r="C1217" s="138" t="s">
        <v>1254</v>
      </c>
      <c r="D1217" s="138" t="s">
        <v>298</v>
      </c>
      <c r="E1217" s="139" t="s">
        <v>1255</v>
      </c>
      <c r="F1217" s="140" t="s">
        <v>1256</v>
      </c>
      <c r="G1217" s="141" t="s">
        <v>301</v>
      </c>
      <c r="H1217" s="142">
        <v>1225.8</v>
      </c>
      <c r="I1217" s="143"/>
      <c r="J1217" s="144">
        <f>ROUND(I1217*H1217,2)</f>
        <v>0</v>
      </c>
      <c r="K1217" s="140" t="s">
        <v>302</v>
      </c>
      <c r="L1217" s="32"/>
      <c r="M1217" s="145" t="s">
        <v>1</v>
      </c>
      <c r="N1217" s="146" t="s">
        <v>41</v>
      </c>
      <c r="P1217" s="147">
        <f>O1217*H1217</f>
        <v>0</v>
      </c>
      <c r="Q1217" s="147">
        <v>0.11</v>
      </c>
      <c r="R1217" s="147">
        <f>Q1217*H1217</f>
        <v>134.83799999999999</v>
      </c>
      <c r="S1217" s="147">
        <v>0</v>
      </c>
      <c r="T1217" s="148">
        <f>S1217*H1217</f>
        <v>0</v>
      </c>
      <c r="AR1217" s="149" t="s">
        <v>107</v>
      </c>
      <c r="AT1217" s="149" t="s">
        <v>298</v>
      </c>
      <c r="AU1217" s="149" t="s">
        <v>85</v>
      </c>
      <c r="AY1217" s="17" t="s">
        <v>296</v>
      </c>
      <c r="BE1217" s="150">
        <f>IF(N1217="základní",J1217,0)</f>
        <v>0</v>
      </c>
      <c r="BF1217" s="150">
        <f>IF(N1217="snížená",J1217,0)</f>
        <v>0</v>
      </c>
      <c r="BG1217" s="150">
        <f>IF(N1217="zákl. přenesená",J1217,0)</f>
        <v>0</v>
      </c>
      <c r="BH1217" s="150">
        <f>IF(N1217="sníž. přenesená",J1217,0)</f>
        <v>0</v>
      </c>
      <c r="BI1217" s="150">
        <f>IF(N1217="nulová",J1217,0)</f>
        <v>0</v>
      </c>
      <c r="BJ1217" s="17" t="s">
        <v>83</v>
      </c>
      <c r="BK1217" s="150">
        <f>ROUND(I1217*H1217,2)</f>
        <v>0</v>
      </c>
      <c r="BL1217" s="17" t="s">
        <v>107</v>
      </c>
      <c r="BM1217" s="149" t="s">
        <v>1257</v>
      </c>
    </row>
    <row r="1218" spans="2:65" s="15" customFormat="1">
      <c r="B1218" s="183"/>
      <c r="D1218" s="152" t="s">
        <v>304</v>
      </c>
      <c r="E1218" s="184" t="s">
        <v>1</v>
      </c>
      <c r="F1218" s="185" t="s">
        <v>1258</v>
      </c>
      <c r="H1218" s="184" t="s">
        <v>1</v>
      </c>
      <c r="I1218" s="186"/>
      <c r="L1218" s="183"/>
      <c r="M1218" s="187"/>
      <c r="T1218" s="188"/>
      <c r="AT1218" s="184" t="s">
        <v>304</v>
      </c>
      <c r="AU1218" s="184" t="s">
        <v>85</v>
      </c>
      <c r="AV1218" s="15" t="s">
        <v>83</v>
      </c>
      <c r="AW1218" s="15" t="s">
        <v>32</v>
      </c>
      <c r="AX1218" s="15" t="s">
        <v>76</v>
      </c>
      <c r="AY1218" s="184" t="s">
        <v>296</v>
      </c>
    </row>
    <row r="1219" spans="2:65" s="12" customFormat="1">
      <c r="B1219" s="151"/>
      <c r="D1219" s="152" t="s">
        <v>304</v>
      </c>
      <c r="E1219" s="153" t="s">
        <v>1</v>
      </c>
      <c r="F1219" s="154" t="s">
        <v>213</v>
      </c>
      <c r="H1219" s="155">
        <v>300.7</v>
      </c>
      <c r="I1219" s="156"/>
      <c r="L1219" s="151"/>
      <c r="M1219" s="157"/>
      <c r="T1219" s="158"/>
      <c r="AT1219" s="153" t="s">
        <v>304</v>
      </c>
      <c r="AU1219" s="153" t="s">
        <v>85</v>
      </c>
      <c r="AV1219" s="12" t="s">
        <v>85</v>
      </c>
      <c r="AW1219" s="12" t="s">
        <v>32</v>
      </c>
      <c r="AX1219" s="12" t="s">
        <v>76</v>
      </c>
      <c r="AY1219" s="153" t="s">
        <v>296</v>
      </c>
    </row>
    <row r="1220" spans="2:65" s="12" customFormat="1">
      <c r="B1220" s="151"/>
      <c r="D1220" s="152" t="s">
        <v>304</v>
      </c>
      <c r="E1220" s="153" t="s">
        <v>1</v>
      </c>
      <c r="F1220" s="154" t="s">
        <v>215</v>
      </c>
      <c r="H1220" s="155">
        <v>44.8</v>
      </c>
      <c r="I1220" s="156"/>
      <c r="L1220" s="151"/>
      <c r="M1220" s="157"/>
      <c r="T1220" s="158"/>
      <c r="AT1220" s="153" t="s">
        <v>304</v>
      </c>
      <c r="AU1220" s="153" t="s">
        <v>85</v>
      </c>
      <c r="AV1220" s="12" t="s">
        <v>85</v>
      </c>
      <c r="AW1220" s="12" t="s">
        <v>32</v>
      </c>
      <c r="AX1220" s="12" t="s">
        <v>76</v>
      </c>
      <c r="AY1220" s="153" t="s">
        <v>296</v>
      </c>
    </row>
    <row r="1221" spans="2:65" s="12" customFormat="1">
      <c r="B1221" s="151"/>
      <c r="D1221" s="152" t="s">
        <v>304</v>
      </c>
      <c r="E1221" s="153" t="s">
        <v>1</v>
      </c>
      <c r="F1221" s="154" t="s">
        <v>217</v>
      </c>
      <c r="H1221" s="155">
        <v>68.400000000000006</v>
      </c>
      <c r="I1221" s="156"/>
      <c r="L1221" s="151"/>
      <c r="M1221" s="157"/>
      <c r="T1221" s="158"/>
      <c r="AT1221" s="153" t="s">
        <v>304</v>
      </c>
      <c r="AU1221" s="153" t="s">
        <v>85</v>
      </c>
      <c r="AV1221" s="12" t="s">
        <v>85</v>
      </c>
      <c r="AW1221" s="12" t="s">
        <v>32</v>
      </c>
      <c r="AX1221" s="12" t="s">
        <v>76</v>
      </c>
      <c r="AY1221" s="153" t="s">
        <v>296</v>
      </c>
    </row>
    <row r="1222" spans="2:65" s="12" customFormat="1">
      <c r="B1222" s="151"/>
      <c r="D1222" s="152" t="s">
        <v>304</v>
      </c>
      <c r="E1222" s="153" t="s">
        <v>1</v>
      </c>
      <c r="F1222" s="154" t="s">
        <v>219</v>
      </c>
      <c r="H1222" s="155">
        <v>99.1</v>
      </c>
      <c r="I1222" s="156"/>
      <c r="L1222" s="151"/>
      <c r="M1222" s="157"/>
      <c r="T1222" s="158"/>
      <c r="AT1222" s="153" t="s">
        <v>304</v>
      </c>
      <c r="AU1222" s="153" t="s">
        <v>85</v>
      </c>
      <c r="AV1222" s="12" t="s">
        <v>85</v>
      </c>
      <c r="AW1222" s="12" t="s">
        <v>32</v>
      </c>
      <c r="AX1222" s="12" t="s">
        <v>76</v>
      </c>
      <c r="AY1222" s="153" t="s">
        <v>296</v>
      </c>
    </row>
    <row r="1223" spans="2:65" s="12" customFormat="1">
      <c r="B1223" s="151"/>
      <c r="D1223" s="152" t="s">
        <v>304</v>
      </c>
      <c r="E1223" s="153" t="s">
        <v>1</v>
      </c>
      <c r="F1223" s="154" t="s">
        <v>221</v>
      </c>
      <c r="H1223" s="155">
        <v>41.9</v>
      </c>
      <c r="I1223" s="156"/>
      <c r="L1223" s="151"/>
      <c r="M1223" s="157"/>
      <c r="T1223" s="158"/>
      <c r="AT1223" s="153" t="s">
        <v>304</v>
      </c>
      <c r="AU1223" s="153" t="s">
        <v>85</v>
      </c>
      <c r="AV1223" s="12" t="s">
        <v>85</v>
      </c>
      <c r="AW1223" s="12" t="s">
        <v>32</v>
      </c>
      <c r="AX1223" s="12" t="s">
        <v>76</v>
      </c>
      <c r="AY1223" s="153" t="s">
        <v>296</v>
      </c>
    </row>
    <row r="1224" spans="2:65" s="12" customFormat="1">
      <c r="B1224" s="151"/>
      <c r="D1224" s="152" t="s">
        <v>304</v>
      </c>
      <c r="E1224" s="153" t="s">
        <v>1</v>
      </c>
      <c r="F1224" s="154" t="s">
        <v>223</v>
      </c>
      <c r="H1224" s="155">
        <v>50.1</v>
      </c>
      <c r="I1224" s="156"/>
      <c r="L1224" s="151"/>
      <c r="M1224" s="157"/>
      <c r="T1224" s="158"/>
      <c r="AT1224" s="153" t="s">
        <v>304</v>
      </c>
      <c r="AU1224" s="153" t="s">
        <v>85</v>
      </c>
      <c r="AV1224" s="12" t="s">
        <v>85</v>
      </c>
      <c r="AW1224" s="12" t="s">
        <v>32</v>
      </c>
      <c r="AX1224" s="12" t="s">
        <v>76</v>
      </c>
      <c r="AY1224" s="153" t="s">
        <v>296</v>
      </c>
    </row>
    <row r="1225" spans="2:65" s="12" customFormat="1">
      <c r="B1225" s="151"/>
      <c r="D1225" s="152" t="s">
        <v>304</v>
      </c>
      <c r="E1225" s="153" t="s">
        <v>1</v>
      </c>
      <c r="F1225" s="154" t="s">
        <v>225</v>
      </c>
      <c r="H1225" s="155">
        <v>38.299999999999997</v>
      </c>
      <c r="I1225" s="156"/>
      <c r="L1225" s="151"/>
      <c r="M1225" s="157"/>
      <c r="T1225" s="158"/>
      <c r="AT1225" s="153" t="s">
        <v>304</v>
      </c>
      <c r="AU1225" s="153" t="s">
        <v>85</v>
      </c>
      <c r="AV1225" s="12" t="s">
        <v>85</v>
      </c>
      <c r="AW1225" s="12" t="s">
        <v>32</v>
      </c>
      <c r="AX1225" s="12" t="s">
        <v>76</v>
      </c>
      <c r="AY1225" s="153" t="s">
        <v>296</v>
      </c>
    </row>
    <row r="1226" spans="2:65" s="13" customFormat="1">
      <c r="B1226" s="159"/>
      <c r="D1226" s="152" t="s">
        <v>304</v>
      </c>
      <c r="E1226" s="160" t="s">
        <v>1</v>
      </c>
      <c r="F1226" s="161" t="s">
        <v>306</v>
      </c>
      <c r="H1226" s="162">
        <v>643.29999999999995</v>
      </c>
      <c r="I1226" s="163"/>
      <c r="L1226" s="159"/>
      <c r="M1226" s="164"/>
      <c r="T1226" s="165"/>
      <c r="AT1226" s="160" t="s">
        <v>304</v>
      </c>
      <c r="AU1226" s="160" t="s">
        <v>85</v>
      </c>
      <c r="AV1226" s="13" t="s">
        <v>94</v>
      </c>
      <c r="AW1226" s="13" t="s">
        <v>32</v>
      </c>
      <c r="AX1226" s="13" t="s">
        <v>76</v>
      </c>
      <c r="AY1226" s="160" t="s">
        <v>296</v>
      </c>
    </row>
    <row r="1227" spans="2:65" s="15" customFormat="1">
      <c r="B1227" s="183"/>
      <c r="D1227" s="152" t="s">
        <v>304</v>
      </c>
      <c r="E1227" s="184" t="s">
        <v>1</v>
      </c>
      <c r="F1227" s="185" t="s">
        <v>1259</v>
      </c>
      <c r="H1227" s="184" t="s">
        <v>1</v>
      </c>
      <c r="I1227" s="186"/>
      <c r="L1227" s="183"/>
      <c r="M1227" s="187"/>
      <c r="T1227" s="188"/>
      <c r="AT1227" s="184" t="s">
        <v>304</v>
      </c>
      <c r="AU1227" s="184" t="s">
        <v>85</v>
      </c>
      <c r="AV1227" s="15" t="s">
        <v>83</v>
      </c>
      <c r="AW1227" s="15" t="s">
        <v>32</v>
      </c>
      <c r="AX1227" s="15" t="s">
        <v>76</v>
      </c>
      <c r="AY1227" s="184" t="s">
        <v>296</v>
      </c>
    </row>
    <row r="1228" spans="2:65" s="12" customFormat="1">
      <c r="B1228" s="151"/>
      <c r="D1228" s="152" t="s">
        <v>304</v>
      </c>
      <c r="E1228" s="153" t="s">
        <v>1</v>
      </c>
      <c r="F1228" s="154" t="s">
        <v>229</v>
      </c>
      <c r="H1228" s="155">
        <v>369.8</v>
      </c>
      <c r="I1228" s="156"/>
      <c r="L1228" s="151"/>
      <c r="M1228" s="157"/>
      <c r="T1228" s="158"/>
      <c r="AT1228" s="153" t="s">
        <v>304</v>
      </c>
      <c r="AU1228" s="153" t="s">
        <v>85</v>
      </c>
      <c r="AV1228" s="12" t="s">
        <v>85</v>
      </c>
      <c r="AW1228" s="12" t="s">
        <v>32</v>
      </c>
      <c r="AX1228" s="12" t="s">
        <v>76</v>
      </c>
      <c r="AY1228" s="153" t="s">
        <v>296</v>
      </c>
    </row>
    <row r="1229" spans="2:65" s="12" customFormat="1">
      <c r="B1229" s="151"/>
      <c r="D1229" s="152" t="s">
        <v>304</v>
      </c>
      <c r="E1229" s="153" t="s">
        <v>1</v>
      </c>
      <c r="F1229" s="154" t="s">
        <v>231</v>
      </c>
      <c r="H1229" s="155">
        <v>114.8</v>
      </c>
      <c r="I1229" s="156"/>
      <c r="L1229" s="151"/>
      <c r="M1229" s="157"/>
      <c r="T1229" s="158"/>
      <c r="AT1229" s="153" t="s">
        <v>304</v>
      </c>
      <c r="AU1229" s="153" t="s">
        <v>85</v>
      </c>
      <c r="AV1229" s="12" t="s">
        <v>85</v>
      </c>
      <c r="AW1229" s="12" t="s">
        <v>32</v>
      </c>
      <c r="AX1229" s="12" t="s">
        <v>76</v>
      </c>
      <c r="AY1229" s="153" t="s">
        <v>296</v>
      </c>
    </row>
    <row r="1230" spans="2:65" s="12" customFormat="1">
      <c r="B1230" s="151"/>
      <c r="D1230" s="152" t="s">
        <v>304</v>
      </c>
      <c r="E1230" s="153" t="s">
        <v>1</v>
      </c>
      <c r="F1230" s="154" t="s">
        <v>233</v>
      </c>
      <c r="H1230" s="155">
        <v>18.600000000000001</v>
      </c>
      <c r="I1230" s="156"/>
      <c r="L1230" s="151"/>
      <c r="M1230" s="157"/>
      <c r="T1230" s="158"/>
      <c r="AT1230" s="153" t="s">
        <v>304</v>
      </c>
      <c r="AU1230" s="153" t="s">
        <v>85</v>
      </c>
      <c r="AV1230" s="12" t="s">
        <v>85</v>
      </c>
      <c r="AW1230" s="12" t="s">
        <v>32</v>
      </c>
      <c r="AX1230" s="12" t="s">
        <v>76</v>
      </c>
      <c r="AY1230" s="153" t="s">
        <v>296</v>
      </c>
    </row>
    <row r="1231" spans="2:65" s="13" customFormat="1">
      <c r="B1231" s="159"/>
      <c r="D1231" s="152" t="s">
        <v>304</v>
      </c>
      <c r="E1231" s="160" t="s">
        <v>1</v>
      </c>
      <c r="F1231" s="161" t="s">
        <v>306</v>
      </c>
      <c r="H1231" s="162">
        <v>503.2</v>
      </c>
      <c r="I1231" s="163"/>
      <c r="L1231" s="159"/>
      <c r="M1231" s="164"/>
      <c r="T1231" s="165"/>
      <c r="AT1231" s="160" t="s">
        <v>304</v>
      </c>
      <c r="AU1231" s="160" t="s">
        <v>85</v>
      </c>
      <c r="AV1231" s="13" t="s">
        <v>94</v>
      </c>
      <c r="AW1231" s="13" t="s">
        <v>32</v>
      </c>
      <c r="AX1231" s="13" t="s">
        <v>76</v>
      </c>
      <c r="AY1231" s="160" t="s">
        <v>296</v>
      </c>
    </row>
    <row r="1232" spans="2:65" s="15" customFormat="1">
      <c r="B1232" s="183"/>
      <c r="D1232" s="152" t="s">
        <v>304</v>
      </c>
      <c r="E1232" s="184" t="s">
        <v>1</v>
      </c>
      <c r="F1232" s="185" t="s">
        <v>1260</v>
      </c>
      <c r="H1232" s="184" t="s">
        <v>1</v>
      </c>
      <c r="I1232" s="186"/>
      <c r="L1232" s="183"/>
      <c r="M1232" s="187"/>
      <c r="T1232" s="188"/>
      <c r="AT1232" s="184" t="s">
        <v>304</v>
      </c>
      <c r="AU1232" s="184" t="s">
        <v>85</v>
      </c>
      <c r="AV1232" s="15" t="s">
        <v>83</v>
      </c>
      <c r="AW1232" s="15" t="s">
        <v>32</v>
      </c>
      <c r="AX1232" s="15" t="s">
        <v>76</v>
      </c>
      <c r="AY1232" s="184" t="s">
        <v>296</v>
      </c>
    </row>
    <row r="1233" spans="2:65" s="12" customFormat="1">
      <c r="B1233" s="151"/>
      <c r="D1233" s="152" t="s">
        <v>304</v>
      </c>
      <c r="E1233" s="153" t="s">
        <v>1</v>
      </c>
      <c r="F1233" s="154" t="s">
        <v>227</v>
      </c>
      <c r="H1233" s="155">
        <v>79.3</v>
      </c>
      <c r="I1233" s="156"/>
      <c r="L1233" s="151"/>
      <c r="M1233" s="157"/>
      <c r="T1233" s="158"/>
      <c r="AT1233" s="153" t="s">
        <v>304</v>
      </c>
      <c r="AU1233" s="153" t="s">
        <v>85</v>
      </c>
      <c r="AV1233" s="12" t="s">
        <v>85</v>
      </c>
      <c r="AW1233" s="12" t="s">
        <v>32</v>
      </c>
      <c r="AX1233" s="12" t="s">
        <v>76</v>
      </c>
      <c r="AY1233" s="153" t="s">
        <v>296</v>
      </c>
    </row>
    <row r="1234" spans="2:65" s="13" customFormat="1">
      <c r="B1234" s="159"/>
      <c r="D1234" s="152" t="s">
        <v>304</v>
      </c>
      <c r="E1234" s="160" t="s">
        <v>1</v>
      </c>
      <c r="F1234" s="161" t="s">
        <v>306</v>
      </c>
      <c r="H1234" s="162">
        <v>79.3</v>
      </c>
      <c r="I1234" s="163"/>
      <c r="L1234" s="159"/>
      <c r="M1234" s="164"/>
      <c r="T1234" s="165"/>
      <c r="AT1234" s="160" t="s">
        <v>304</v>
      </c>
      <c r="AU1234" s="160" t="s">
        <v>85</v>
      </c>
      <c r="AV1234" s="13" t="s">
        <v>94</v>
      </c>
      <c r="AW1234" s="13" t="s">
        <v>32</v>
      </c>
      <c r="AX1234" s="13" t="s">
        <v>76</v>
      </c>
      <c r="AY1234" s="160" t="s">
        <v>296</v>
      </c>
    </row>
    <row r="1235" spans="2:65" s="14" customFormat="1">
      <c r="B1235" s="166"/>
      <c r="D1235" s="152" t="s">
        <v>304</v>
      </c>
      <c r="E1235" s="167" t="s">
        <v>1</v>
      </c>
      <c r="F1235" s="168" t="s">
        <v>308</v>
      </c>
      <c r="H1235" s="169">
        <v>1225.8</v>
      </c>
      <c r="I1235" s="170"/>
      <c r="L1235" s="166"/>
      <c r="M1235" s="171"/>
      <c r="T1235" s="172"/>
      <c r="AT1235" s="167" t="s">
        <v>304</v>
      </c>
      <c r="AU1235" s="167" t="s">
        <v>85</v>
      </c>
      <c r="AV1235" s="14" t="s">
        <v>107</v>
      </c>
      <c r="AW1235" s="14" t="s">
        <v>32</v>
      </c>
      <c r="AX1235" s="14" t="s">
        <v>83</v>
      </c>
      <c r="AY1235" s="167" t="s">
        <v>296</v>
      </c>
    </row>
    <row r="1236" spans="2:65" s="1" customFormat="1" ht="24.2" customHeight="1">
      <c r="B1236" s="32"/>
      <c r="C1236" s="138" t="s">
        <v>1261</v>
      </c>
      <c r="D1236" s="138" t="s">
        <v>298</v>
      </c>
      <c r="E1236" s="139" t="s">
        <v>1262</v>
      </c>
      <c r="F1236" s="140" t="s">
        <v>1263</v>
      </c>
      <c r="G1236" s="141" t="s">
        <v>301</v>
      </c>
      <c r="H1236" s="142">
        <v>8175.2</v>
      </c>
      <c r="I1236" s="143"/>
      <c r="J1236" s="144">
        <f>ROUND(I1236*H1236,2)</f>
        <v>0</v>
      </c>
      <c r="K1236" s="140" t="s">
        <v>302</v>
      </c>
      <c r="L1236" s="32"/>
      <c r="M1236" s="145" t="s">
        <v>1</v>
      </c>
      <c r="N1236" s="146" t="s">
        <v>41</v>
      </c>
      <c r="P1236" s="147">
        <f>O1236*H1236</f>
        <v>0</v>
      </c>
      <c r="Q1236" s="147">
        <v>1.0999999999999999E-2</v>
      </c>
      <c r="R1236" s="147">
        <f>Q1236*H1236</f>
        <v>89.927199999999999</v>
      </c>
      <c r="S1236" s="147">
        <v>0</v>
      </c>
      <c r="T1236" s="148">
        <f>S1236*H1236</f>
        <v>0</v>
      </c>
      <c r="AR1236" s="149" t="s">
        <v>107</v>
      </c>
      <c r="AT1236" s="149" t="s">
        <v>298</v>
      </c>
      <c r="AU1236" s="149" t="s">
        <v>85</v>
      </c>
      <c r="AY1236" s="17" t="s">
        <v>296</v>
      </c>
      <c r="BE1236" s="150">
        <f>IF(N1236="základní",J1236,0)</f>
        <v>0</v>
      </c>
      <c r="BF1236" s="150">
        <f>IF(N1236="snížená",J1236,0)</f>
        <v>0</v>
      </c>
      <c r="BG1236" s="150">
        <f>IF(N1236="zákl. přenesená",J1236,0)</f>
        <v>0</v>
      </c>
      <c r="BH1236" s="150">
        <f>IF(N1236="sníž. přenesená",J1236,0)</f>
        <v>0</v>
      </c>
      <c r="BI1236" s="150">
        <f>IF(N1236="nulová",J1236,0)</f>
        <v>0</v>
      </c>
      <c r="BJ1236" s="17" t="s">
        <v>83</v>
      </c>
      <c r="BK1236" s="150">
        <f>ROUND(I1236*H1236,2)</f>
        <v>0</v>
      </c>
      <c r="BL1236" s="17" t="s">
        <v>107</v>
      </c>
      <c r="BM1236" s="149" t="s">
        <v>1264</v>
      </c>
    </row>
    <row r="1237" spans="2:65" s="15" customFormat="1">
      <c r="B1237" s="183"/>
      <c r="D1237" s="152" t="s">
        <v>304</v>
      </c>
      <c r="E1237" s="184" t="s">
        <v>1</v>
      </c>
      <c r="F1237" s="185" t="s">
        <v>1258</v>
      </c>
      <c r="H1237" s="184" t="s">
        <v>1</v>
      </c>
      <c r="I1237" s="186"/>
      <c r="L1237" s="183"/>
      <c r="M1237" s="187"/>
      <c r="T1237" s="188"/>
      <c r="AT1237" s="184" t="s">
        <v>304</v>
      </c>
      <c r="AU1237" s="184" t="s">
        <v>85</v>
      </c>
      <c r="AV1237" s="15" t="s">
        <v>83</v>
      </c>
      <c r="AW1237" s="15" t="s">
        <v>32</v>
      </c>
      <c r="AX1237" s="15" t="s">
        <v>76</v>
      </c>
      <c r="AY1237" s="184" t="s">
        <v>296</v>
      </c>
    </row>
    <row r="1238" spans="2:65" s="12" customFormat="1">
      <c r="B1238" s="151"/>
      <c r="D1238" s="152" t="s">
        <v>304</v>
      </c>
      <c r="E1238" s="153" t="s">
        <v>1</v>
      </c>
      <c r="F1238" s="154" t="s">
        <v>1265</v>
      </c>
      <c r="H1238" s="155">
        <v>1804.2</v>
      </c>
      <c r="I1238" s="156"/>
      <c r="L1238" s="151"/>
      <c r="M1238" s="157"/>
      <c r="T1238" s="158"/>
      <c r="AT1238" s="153" t="s">
        <v>304</v>
      </c>
      <c r="AU1238" s="153" t="s">
        <v>85</v>
      </c>
      <c r="AV1238" s="12" t="s">
        <v>85</v>
      </c>
      <c r="AW1238" s="12" t="s">
        <v>32</v>
      </c>
      <c r="AX1238" s="12" t="s">
        <v>76</v>
      </c>
      <c r="AY1238" s="153" t="s">
        <v>296</v>
      </c>
    </row>
    <row r="1239" spans="2:65" s="12" customFormat="1">
      <c r="B1239" s="151"/>
      <c r="D1239" s="152" t="s">
        <v>304</v>
      </c>
      <c r="E1239" s="153" t="s">
        <v>1</v>
      </c>
      <c r="F1239" s="154" t="s">
        <v>1266</v>
      </c>
      <c r="H1239" s="155">
        <v>268.8</v>
      </c>
      <c r="I1239" s="156"/>
      <c r="L1239" s="151"/>
      <c r="M1239" s="157"/>
      <c r="T1239" s="158"/>
      <c r="AT1239" s="153" t="s">
        <v>304</v>
      </c>
      <c r="AU1239" s="153" t="s">
        <v>85</v>
      </c>
      <c r="AV1239" s="12" t="s">
        <v>85</v>
      </c>
      <c r="AW1239" s="12" t="s">
        <v>32</v>
      </c>
      <c r="AX1239" s="12" t="s">
        <v>76</v>
      </c>
      <c r="AY1239" s="153" t="s">
        <v>296</v>
      </c>
    </row>
    <row r="1240" spans="2:65" s="12" customFormat="1">
      <c r="B1240" s="151"/>
      <c r="D1240" s="152" t="s">
        <v>304</v>
      </c>
      <c r="E1240" s="153" t="s">
        <v>1</v>
      </c>
      <c r="F1240" s="154" t="s">
        <v>1267</v>
      </c>
      <c r="H1240" s="155">
        <v>410.4</v>
      </c>
      <c r="I1240" s="156"/>
      <c r="L1240" s="151"/>
      <c r="M1240" s="157"/>
      <c r="T1240" s="158"/>
      <c r="AT1240" s="153" t="s">
        <v>304</v>
      </c>
      <c r="AU1240" s="153" t="s">
        <v>85</v>
      </c>
      <c r="AV1240" s="12" t="s">
        <v>85</v>
      </c>
      <c r="AW1240" s="12" t="s">
        <v>32</v>
      </c>
      <c r="AX1240" s="12" t="s">
        <v>76</v>
      </c>
      <c r="AY1240" s="153" t="s">
        <v>296</v>
      </c>
    </row>
    <row r="1241" spans="2:65" s="12" customFormat="1">
      <c r="B1241" s="151"/>
      <c r="D1241" s="152" t="s">
        <v>304</v>
      </c>
      <c r="E1241" s="153" t="s">
        <v>1</v>
      </c>
      <c r="F1241" s="154" t="s">
        <v>1268</v>
      </c>
      <c r="H1241" s="155">
        <v>594.6</v>
      </c>
      <c r="I1241" s="156"/>
      <c r="L1241" s="151"/>
      <c r="M1241" s="157"/>
      <c r="T1241" s="158"/>
      <c r="AT1241" s="153" t="s">
        <v>304</v>
      </c>
      <c r="AU1241" s="153" t="s">
        <v>85</v>
      </c>
      <c r="AV1241" s="12" t="s">
        <v>85</v>
      </c>
      <c r="AW1241" s="12" t="s">
        <v>32</v>
      </c>
      <c r="AX1241" s="12" t="s">
        <v>76</v>
      </c>
      <c r="AY1241" s="153" t="s">
        <v>296</v>
      </c>
    </row>
    <row r="1242" spans="2:65" s="12" customFormat="1">
      <c r="B1242" s="151"/>
      <c r="D1242" s="152" t="s">
        <v>304</v>
      </c>
      <c r="E1242" s="153" t="s">
        <v>1</v>
      </c>
      <c r="F1242" s="154" t="s">
        <v>1269</v>
      </c>
      <c r="H1242" s="155">
        <v>251.4</v>
      </c>
      <c r="I1242" s="156"/>
      <c r="L1242" s="151"/>
      <c r="M1242" s="157"/>
      <c r="T1242" s="158"/>
      <c r="AT1242" s="153" t="s">
        <v>304</v>
      </c>
      <c r="AU1242" s="153" t="s">
        <v>85</v>
      </c>
      <c r="AV1242" s="12" t="s">
        <v>85</v>
      </c>
      <c r="AW1242" s="12" t="s">
        <v>32</v>
      </c>
      <c r="AX1242" s="12" t="s">
        <v>76</v>
      </c>
      <c r="AY1242" s="153" t="s">
        <v>296</v>
      </c>
    </row>
    <row r="1243" spans="2:65" s="12" customFormat="1">
      <c r="B1243" s="151"/>
      <c r="D1243" s="152" t="s">
        <v>304</v>
      </c>
      <c r="E1243" s="153" t="s">
        <v>1</v>
      </c>
      <c r="F1243" s="154" t="s">
        <v>1270</v>
      </c>
      <c r="H1243" s="155">
        <v>300.60000000000002</v>
      </c>
      <c r="I1243" s="156"/>
      <c r="L1243" s="151"/>
      <c r="M1243" s="157"/>
      <c r="T1243" s="158"/>
      <c r="AT1243" s="153" t="s">
        <v>304</v>
      </c>
      <c r="AU1243" s="153" t="s">
        <v>85</v>
      </c>
      <c r="AV1243" s="12" t="s">
        <v>85</v>
      </c>
      <c r="AW1243" s="12" t="s">
        <v>32</v>
      </c>
      <c r="AX1243" s="12" t="s">
        <v>76</v>
      </c>
      <c r="AY1243" s="153" t="s">
        <v>296</v>
      </c>
    </row>
    <row r="1244" spans="2:65" s="12" customFormat="1">
      <c r="B1244" s="151"/>
      <c r="D1244" s="152" t="s">
        <v>304</v>
      </c>
      <c r="E1244" s="153" t="s">
        <v>1</v>
      </c>
      <c r="F1244" s="154" t="s">
        <v>1271</v>
      </c>
      <c r="H1244" s="155">
        <v>229.8</v>
      </c>
      <c r="I1244" s="156"/>
      <c r="L1244" s="151"/>
      <c r="M1244" s="157"/>
      <c r="T1244" s="158"/>
      <c r="AT1244" s="153" t="s">
        <v>304</v>
      </c>
      <c r="AU1244" s="153" t="s">
        <v>85</v>
      </c>
      <c r="AV1244" s="12" t="s">
        <v>85</v>
      </c>
      <c r="AW1244" s="12" t="s">
        <v>32</v>
      </c>
      <c r="AX1244" s="12" t="s">
        <v>76</v>
      </c>
      <c r="AY1244" s="153" t="s">
        <v>296</v>
      </c>
    </row>
    <row r="1245" spans="2:65" s="13" customFormat="1">
      <c r="B1245" s="159"/>
      <c r="D1245" s="152" t="s">
        <v>304</v>
      </c>
      <c r="E1245" s="160" t="s">
        <v>1</v>
      </c>
      <c r="F1245" s="161" t="s">
        <v>306</v>
      </c>
      <c r="H1245" s="162">
        <v>3859.8</v>
      </c>
      <c r="I1245" s="163"/>
      <c r="L1245" s="159"/>
      <c r="M1245" s="164"/>
      <c r="T1245" s="165"/>
      <c r="AT1245" s="160" t="s">
        <v>304</v>
      </c>
      <c r="AU1245" s="160" t="s">
        <v>85</v>
      </c>
      <c r="AV1245" s="13" t="s">
        <v>94</v>
      </c>
      <c r="AW1245" s="13" t="s">
        <v>32</v>
      </c>
      <c r="AX1245" s="13" t="s">
        <v>76</v>
      </c>
      <c r="AY1245" s="160" t="s">
        <v>296</v>
      </c>
    </row>
    <row r="1246" spans="2:65" s="15" customFormat="1">
      <c r="B1246" s="183"/>
      <c r="D1246" s="152" t="s">
        <v>304</v>
      </c>
      <c r="E1246" s="184" t="s">
        <v>1</v>
      </c>
      <c r="F1246" s="185" t="s">
        <v>1259</v>
      </c>
      <c r="H1246" s="184" t="s">
        <v>1</v>
      </c>
      <c r="I1246" s="186"/>
      <c r="L1246" s="183"/>
      <c r="M1246" s="187"/>
      <c r="T1246" s="188"/>
      <c r="AT1246" s="184" t="s">
        <v>304</v>
      </c>
      <c r="AU1246" s="184" t="s">
        <v>85</v>
      </c>
      <c r="AV1246" s="15" t="s">
        <v>83</v>
      </c>
      <c r="AW1246" s="15" t="s">
        <v>32</v>
      </c>
      <c r="AX1246" s="15" t="s">
        <v>76</v>
      </c>
      <c r="AY1246" s="184" t="s">
        <v>296</v>
      </c>
    </row>
    <row r="1247" spans="2:65" s="12" customFormat="1">
      <c r="B1247" s="151"/>
      <c r="D1247" s="152" t="s">
        <v>304</v>
      </c>
      <c r="E1247" s="153" t="s">
        <v>1</v>
      </c>
      <c r="F1247" s="154" t="s">
        <v>1272</v>
      </c>
      <c r="H1247" s="155">
        <v>2588.6</v>
      </c>
      <c r="I1247" s="156"/>
      <c r="L1247" s="151"/>
      <c r="M1247" s="157"/>
      <c r="T1247" s="158"/>
      <c r="AT1247" s="153" t="s">
        <v>304</v>
      </c>
      <c r="AU1247" s="153" t="s">
        <v>85</v>
      </c>
      <c r="AV1247" s="12" t="s">
        <v>85</v>
      </c>
      <c r="AW1247" s="12" t="s">
        <v>32</v>
      </c>
      <c r="AX1247" s="12" t="s">
        <v>76</v>
      </c>
      <c r="AY1247" s="153" t="s">
        <v>296</v>
      </c>
    </row>
    <row r="1248" spans="2:65" s="12" customFormat="1">
      <c r="B1248" s="151"/>
      <c r="D1248" s="152" t="s">
        <v>304</v>
      </c>
      <c r="E1248" s="153" t="s">
        <v>1</v>
      </c>
      <c r="F1248" s="154" t="s">
        <v>1273</v>
      </c>
      <c r="H1248" s="155">
        <v>803.6</v>
      </c>
      <c r="I1248" s="156"/>
      <c r="L1248" s="151"/>
      <c r="M1248" s="157"/>
      <c r="T1248" s="158"/>
      <c r="AT1248" s="153" t="s">
        <v>304</v>
      </c>
      <c r="AU1248" s="153" t="s">
        <v>85</v>
      </c>
      <c r="AV1248" s="12" t="s">
        <v>85</v>
      </c>
      <c r="AW1248" s="12" t="s">
        <v>32</v>
      </c>
      <c r="AX1248" s="12" t="s">
        <v>76</v>
      </c>
      <c r="AY1248" s="153" t="s">
        <v>296</v>
      </c>
    </row>
    <row r="1249" spans="2:65" s="12" customFormat="1">
      <c r="B1249" s="151"/>
      <c r="D1249" s="152" t="s">
        <v>304</v>
      </c>
      <c r="E1249" s="153" t="s">
        <v>1</v>
      </c>
      <c r="F1249" s="154" t="s">
        <v>1274</v>
      </c>
      <c r="H1249" s="155">
        <v>130.19999999999999</v>
      </c>
      <c r="I1249" s="156"/>
      <c r="L1249" s="151"/>
      <c r="M1249" s="157"/>
      <c r="T1249" s="158"/>
      <c r="AT1249" s="153" t="s">
        <v>304</v>
      </c>
      <c r="AU1249" s="153" t="s">
        <v>85</v>
      </c>
      <c r="AV1249" s="12" t="s">
        <v>85</v>
      </c>
      <c r="AW1249" s="12" t="s">
        <v>32</v>
      </c>
      <c r="AX1249" s="12" t="s">
        <v>76</v>
      </c>
      <c r="AY1249" s="153" t="s">
        <v>296</v>
      </c>
    </row>
    <row r="1250" spans="2:65" s="13" customFormat="1">
      <c r="B1250" s="159"/>
      <c r="D1250" s="152" t="s">
        <v>304</v>
      </c>
      <c r="E1250" s="160" t="s">
        <v>1</v>
      </c>
      <c r="F1250" s="161" t="s">
        <v>306</v>
      </c>
      <c r="H1250" s="162">
        <v>3522.4</v>
      </c>
      <c r="I1250" s="163"/>
      <c r="L1250" s="159"/>
      <c r="M1250" s="164"/>
      <c r="T1250" s="165"/>
      <c r="AT1250" s="160" t="s">
        <v>304</v>
      </c>
      <c r="AU1250" s="160" t="s">
        <v>85</v>
      </c>
      <c r="AV1250" s="13" t="s">
        <v>94</v>
      </c>
      <c r="AW1250" s="13" t="s">
        <v>32</v>
      </c>
      <c r="AX1250" s="13" t="s">
        <v>76</v>
      </c>
      <c r="AY1250" s="160" t="s">
        <v>296</v>
      </c>
    </row>
    <row r="1251" spans="2:65" s="15" customFormat="1">
      <c r="B1251" s="183"/>
      <c r="D1251" s="152" t="s">
        <v>304</v>
      </c>
      <c r="E1251" s="184" t="s">
        <v>1</v>
      </c>
      <c r="F1251" s="185" t="s">
        <v>1260</v>
      </c>
      <c r="H1251" s="184" t="s">
        <v>1</v>
      </c>
      <c r="I1251" s="186"/>
      <c r="L1251" s="183"/>
      <c r="M1251" s="187"/>
      <c r="T1251" s="188"/>
      <c r="AT1251" s="184" t="s">
        <v>304</v>
      </c>
      <c r="AU1251" s="184" t="s">
        <v>85</v>
      </c>
      <c r="AV1251" s="15" t="s">
        <v>83</v>
      </c>
      <c r="AW1251" s="15" t="s">
        <v>32</v>
      </c>
      <c r="AX1251" s="15" t="s">
        <v>76</v>
      </c>
      <c r="AY1251" s="184" t="s">
        <v>296</v>
      </c>
    </row>
    <row r="1252" spans="2:65" s="12" customFormat="1">
      <c r="B1252" s="151"/>
      <c r="D1252" s="152" t="s">
        <v>304</v>
      </c>
      <c r="E1252" s="153" t="s">
        <v>1</v>
      </c>
      <c r="F1252" s="154" t="s">
        <v>1275</v>
      </c>
      <c r="H1252" s="155">
        <v>793</v>
      </c>
      <c r="I1252" s="156"/>
      <c r="L1252" s="151"/>
      <c r="M1252" s="157"/>
      <c r="T1252" s="158"/>
      <c r="AT1252" s="153" t="s">
        <v>304</v>
      </c>
      <c r="AU1252" s="153" t="s">
        <v>85</v>
      </c>
      <c r="AV1252" s="12" t="s">
        <v>85</v>
      </c>
      <c r="AW1252" s="12" t="s">
        <v>32</v>
      </c>
      <c r="AX1252" s="12" t="s">
        <v>76</v>
      </c>
      <c r="AY1252" s="153" t="s">
        <v>296</v>
      </c>
    </row>
    <row r="1253" spans="2:65" s="13" customFormat="1">
      <c r="B1253" s="159"/>
      <c r="D1253" s="152" t="s">
        <v>304</v>
      </c>
      <c r="E1253" s="160" t="s">
        <v>1</v>
      </c>
      <c r="F1253" s="161" t="s">
        <v>306</v>
      </c>
      <c r="H1253" s="162">
        <v>793</v>
      </c>
      <c r="I1253" s="163"/>
      <c r="L1253" s="159"/>
      <c r="M1253" s="164"/>
      <c r="T1253" s="165"/>
      <c r="AT1253" s="160" t="s">
        <v>304</v>
      </c>
      <c r="AU1253" s="160" t="s">
        <v>85</v>
      </c>
      <c r="AV1253" s="13" t="s">
        <v>94</v>
      </c>
      <c r="AW1253" s="13" t="s">
        <v>32</v>
      </c>
      <c r="AX1253" s="13" t="s">
        <v>76</v>
      </c>
      <c r="AY1253" s="160" t="s">
        <v>296</v>
      </c>
    </row>
    <row r="1254" spans="2:65" s="14" customFormat="1">
      <c r="B1254" s="166"/>
      <c r="D1254" s="152" t="s">
        <v>304</v>
      </c>
      <c r="E1254" s="167" t="s">
        <v>1</v>
      </c>
      <c r="F1254" s="168" t="s">
        <v>308</v>
      </c>
      <c r="H1254" s="169">
        <v>8175.2</v>
      </c>
      <c r="I1254" s="170"/>
      <c r="L1254" s="166"/>
      <c r="M1254" s="171"/>
      <c r="T1254" s="172"/>
      <c r="AT1254" s="167" t="s">
        <v>304</v>
      </c>
      <c r="AU1254" s="167" t="s">
        <v>85</v>
      </c>
      <c r="AV1254" s="14" t="s">
        <v>107</v>
      </c>
      <c r="AW1254" s="14" t="s">
        <v>32</v>
      </c>
      <c r="AX1254" s="14" t="s">
        <v>83</v>
      </c>
      <c r="AY1254" s="167" t="s">
        <v>296</v>
      </c>
    </row>
    <row r="1255" spans="2:65" s="1" customFormat="1" ht="16.5" customHeight="1">
      <c r="B1255" s="32"/>
      <c r="C1255" s="138" t="s">
        <v>1276</v>
      </c>
      <c r="D1255" s="138" t="s">
        <v>298</v>
      </c>
      <c r="E1255" s="139" t="s">
        <v>1277</v>
      </c>
      <c r="F1255" s="140" t="s">
        <v>1278</v>
      </c>
      <c r="G1255" s="141" t="s">
        <v>301</v>
      </c>
      <c r="H1255" s="142">
        <v>1225.8</v>
      </c>
      <c r="I1255" s="143"/>
      <c r="J1255" s="144">
        <f>ROUND(I1255*H1255,2)</f>
        <v>0</v>
      </c>
      <c r="K1255" s="140" t="s">
        <v>302</v>
      </c>
      <c r="L1255" s="32"/>
      <c r="M1255" s="145" t="s">
        <v>1</v>
      </c>
      <c r="N1255" s="146" t="s">
        <v>41</v>
      </c>
      <c r="P1255" s="147">
        <f>O1255*H1255</f>
        <v>0</v>
      </c>
      <c r="Q1255" s="147">
        <v>1.2999999999999999E-4</v>
      </c>
      <c r="R1255" s="147">
        <f>Q1255*H1255</f>
        <v>0.15935399999999997</v>
      </c>
      <c r="S1255" s="147">
        <v>0</v>
      </c>
      <c r="T1255" s="148">
        <f>S1255*H1255</f>
        <v>0</v>
      </c>
      <c r="AR1255" s="149" t="s">
        <v>107</v>
      </c>
      <c r="AT1255" s="149" t="s">
        <v>298</v>
      </c>
      <c r="AU1255" s="149" t="s">
        <v>85</v>
      </c>
      <c r="AY1255" s="17" t="s">
        <v>296</v>
      </c>
      <c r="BE1255" s="150">
        <f>IF(N1255="základní",J1255,0)</f>
        <v>0</v>
      </c>
      <c r="BF1255" s="150">
        <f>IF(N1255="snížená",J1255,0)</f>
        <v>0</v>
      </c>
      <c r="BG1255" s="150">
        <f>IF(N1255="zákl. přenesená",J1255,0)</f>
        <v>0</v>
      </c>
      <c r="BH1255" s="150">
        <f>IF(N1255="sníž. přenesená",J1255,0)</f>
        <v>0</v>
      </c>
      <c r="BI1255" s="150">
        <f>IF(N1255="nulová",J1255,0)</f>
        <v>0</v>
      </c>
      <c r="BJ1255" s="17" t="s">
        <v>83</v>
      </c>
      <c r="BK1255" s="150">
        <f>ROUND(I1255*H1255,2)</f>
        <v>0</v>
      </c>
      <c r="BL1255" s="17" t="s">
        <v>107</v>
      </c>
      <c r="BM1255" s="149" t="s">
        <v>1279</v>
      </c>
    </row>
    <row r="1256" spans="2:65" s="12" customFormat="1">
      <c r="B1256" s="151"/>
      <c r="D1256" s="152" t="s">
        <v>304</v>
      </c>
      <c r="E1256" s="153" t="s">
        <v>213</v>
      </c>
      <c r="F1256" s="154" t="s">
        <v>1280</v>
      </c>
      <c r="H1256" s="155">
        <v>300.7</v>
      </c>
      <c r="I1256" s="156"/>
      <c r="L1256" s="151"/>
      <c r="M1256" s="157"/>
      <c r="T1256" s="158"/>
      <c r="AT1256" s="153" t="s">
        <v>304</v>
      </c>
      <c r="AU1256" s="153" t="s">
        <v>85</v>
      </c>
      <c r="AV1256" s="12" t="s">
        <v>85</v>
      </c>
      <c r="AW1256" s="12" t="s">
        <v>32</v>
      </c>
      <c r="AX1256" s="12" t="s">
        <v>76</v>
      </c>
      <c r="AY1256" s="153" t="s">
        <v>296</v>
      </c>
    </row>
    <row r="1257" spans="2:65" s="12" customFormat="1">
      <c r="B1257" s="151"/>
      <c r="D1257" s="152" t="s">
        <v>304</v>
      </c>
      <c r="E1257" s="153" t="s">
        <v>215</v>
      </c>
      <c r="F1257" s="154" t="s">
        <v>1281</v>
      </c>
      <c r="H1257" s="155">
        <v>44.8</v>
      </c>
      <c r="I1257" s="156"/>
      <c r="L1257" s="151"/>
      <c r="M1257" s="157"/>
      <c r="T1257" s="158"/>
      <c r="AT1257" s="153" t="s">
        <v>304</v>
      </c>
      <c r="AU1257" s="153" t="s">
        <v>85</v>
      </c>
      <c r="AV1257" s="12" t="s">
        <v>85</v>
      </c>
      <c r="AW1257" s="12" t="s">
        <v>32</v>
      </c>
      <c r="AX1257" s="12" t="s">
        <v>76</v>
      </c>
      <c r="AY1257" s="153" t="s">
        <v>296</v>
      </c>
    </row>
    <row r="1258" spans="2:65" s="12" customFormat="1">
      <c r="B1258" s="151"/>
      <c r="D1258" s="152" t="s">
        <v>304</v>
      </c>
      <c r="E1258" s="153" t="s">
        <v>217</v>
      </c>
      <c r="F1258" s="154" t="s">
        <v>1282</v>
      </c>
      <c r="H1258" s="155">
        <v>68.400000000000006</v>
      </c>
      <c r="I1258" s="156"/>
      <c r="L1258" s="151"/>
      <c r="M1258" s="157"/>
      <c r="T1258" s="158"/>
      <c r="AT1258" s="153" t="s">
        <v>304</v>
      </c>
      <c r="AU1258" s="153" t="s">
        <v>85</v>
      </c>
      <c r="AV1258" s="12" t="s">
        <v>85</v>
      </c>
      <c r="AW1258" s="12" t="s">
        <v>32</v>
      </c>
      <c r="AX1258" s="12" t="s">
        <v>76</v>
      </c>
      <c r="AY1258" s="153" t="s">
        <v>296</v>
      </c>
    </row>
    <row r="1259" spans="2:65" s="12" customFormat="1">
      <c r="B1259" s="151"/>
      <c r="D1259" s="152" t="s">
        <v>304</v>
      </c>
      <c r="E1259" s="153" t="s">
        <v>219</v>
      </c>
      <c r="F1259" s="154" t="s">
        <v>1283</v>
      </c>
      <c r="H1259" s="155">
        <v>99.1</v>
      </c>
      <c r="I1259" s="156"/>
      <c r="L1259" s="151"/>
      <c r="M1259" s="157"/>
      <c r="T1259" s="158"/>
      <c r="AT1259" s="153" t="s">
        <v>304</v>
      </c>
      <c r="AU1259" s="153" t="s">
        <v>85</v>
      </c>
      <c r="AV1259" s="12" t="s">
        <v>85</v>
      </c>
      <c r="AW1259" s="12" t="s">
        <v>32</v>
      </c>
      <c r="AX1259" s="12" t="s">
        <v>76</v>
      </c>
      <c r="AY1259" s="153" t="s">
        <v>296</v>
      </c>
    </row>
    <row r="1260" spans="2:65" s="12" customFormat="1">
      <c r="B1260" s="151"/>
      <c r="D1260" s="152" t="s">
        <v>304</v>
      </c>
      <c r="E1260" s="153" t="s">
        <v>221</v>
      </c>
      <c r="F1260" s="154" t="s">
        <v>1284</v>
      </c>
      <c r="H1260" s="155">
        <v>41.9</v>
      </c>
      <c r="I1260" s="156"/>
      <c r="L1260" s="151"/>
      <c r="M1260" s="157"/>
      <c r="T1260" s="158"/>
      <c r="AT1260" s="153" t="s">
        <v>304</v>
      </c>
      <c r="AU1260" s="153" t="s">
        <v>85</v>
      </c>
      <c r="AV1260" s="12" t="s">
        <v>85</v>
      </c>
      <c r="AW1260" s="12" t="s">
        <v>32</v>
      </c>
      <c r="AX1260" s="12" t="s">
        <v>76</v>
      </c>
      <c r="AY1260" s="153" t="s">
        <v>296</v>
      </c>
    </row>
    <row r="1261" spans="2:65" s="12" customFormat="1">
      <c r="B1261" s="151"/>
      <c r="D1261" s="152" t="s">
        <v>304</v>
      </c>
      <c r="E1261" s="153" t="s">
        <v>223</v>
      </c>
      <c r="F1261" s="154" t="s">
        <v>1285</v>
      </c>
      <c r="H1261" s="155">
        <v>50.1</v>
      </c>
      <c r="I1261" s="156"/>
      <c r="L1261" s="151"/>
      <c r="M1261" s="157"/>
      <c r="T1261" s="158"/>
      <c r="AT1261" s="153" t="s">
        <v>304</v>
      </c>
      <c r="AU1261" s="153" t="s">
        <v>85</v>
      </c>
      <c r="AV1261" s="12" t="s">
        <v>85</v>
      </c>
      <c r="AW1261" s="12" t="s">
        <v>32</v>
      </c>
      <c r="AX1261" s="12" t="s">
        <v>76</v>
      </c>
      <c r="AY1261" s="153" t="s">
        <v>296</v>
      </c>
    </row>
    <row r="1262" spans="2:65" s="12" customFormat="1">
      <c r="B1262" s="151"/>
      <c r="D1262" s="152" t="s">
        <v>304</v>
      </c>
      <c r="E1262" s="153" t="s">
        <v>225</v>
      </c>
      <c r="F1262" s="154" t="s">
        <v>1286</v>
      </c>
      <c r="H1262" s="155">
        <v>38.299999999999997</v>
      </c>
      <c r="I1262" s="156"/>
      <c r="L1262" s="151"/>
      <c r="M1262" s="157"/>
      <c r="T1262" s="158"/>
      <c r="AT1262" s="153" t="s">
        <v>304</v>
      </c>
      <c r="AU1262" s="153" t="s">
        <v>85</v>
      </c>
      <c r="AV1262" s="12" t="s">
        <v>85</v>
      </c>
      <c r="AW1262" s="12" t="s">
        <v>32</v>
      </c>
      <c r="AX1262" s="12" t="s">
        <v>76</v>
      </c>
      <c r="AY1262" s="153" t="s">
        <v>296</v>
      </c>
    </row>
    <row r="1263" spans="2:65" s="12" customFormat="1">
      <c r="B1263" s="151"/>
      <c r="D1263" s="152" t="s">
        <v>304</v>
      </c>
      <c r="E1263" s="153" t="s">
        <v>227</v>
      </c>
      <c r="F1263" s="154" t="s">
        <v>1287</v>
      </c>
      <c r="H1263" s="155">
        <v>79.3</v>
      </c>
      <c r="I1263" s="156"/>
      <c r="L1263" s="151"/>
      <c r="M1263" s="157"/>
      <c r="T1263" s="158"/>
      <c r="AT1263" s="153" t="s">
        <v>304</v>
      </c>
      <c r="AU1263" s="153" t="s">
        <v>85</v>
      </c>
      <c r="AV1263" s="12" t="s">
        <v>85</v>
      </c>
      <c r="AW1263" s="12" t="s">
        <v>32</v>
      </c>
      <c r="AX1263" s="12" t="s">
        <v>76</v>
      </c>
      <c r="AY1263" s="153" t="s">
        <v>296</v>
      </c>
    </row>
    <row r="1264" spans="2:65" s="12" customFormat="1">
      <c r="B1264" s="151"/>
      <c r="D1264" s="152" t="s">
        <v>304</v>
      </c>
      <c r="E1264" s="153" t="s">
        <v>229</v>
      </c>
      <c r="F1264" s="154" t="s">
        <v>1288</v>
      </c>
      <c r="H1264" s="155">
        <v>369.8</v>
      </c>
      <c r="I1264" s="156"/>
      <c r="L1264" s="151"/>
      <c r="M1264" s="157"/>
      <c r="T1264" s="158"/>
      <c r="AT1264" s="153" t="s">
        <v>304</v>
      </c>
      <c r="AU1264" s="153" t="s">
        <v>85</v>
      </c>
      <c r="AV1264" s="12" t="s">
        <v>85</v>
      </c>
      <c r="AW1264" s="12" t="s">
        <v>32</v>
      </c>
      <c r="AX1264" s="12" t="s">
        <v>76</v>
      </c>
      <c r="AY1264" s="153" t="s">
        <v>296</v>
      </c>
    </row>
    <row r="1265" spans="2:65" s="12" customFormat="1">
      <c r="B1265" s="151"/>
      <c r="D1265" s="152" t="s">
        <v>304</v>
      </c>
      <c r="E1265" s="153" t="s">
        <v>231</v>
      </c>
      <c r="F1265" s="154" t="s">
        <v>1289</v>
      </c>
      <c r="H1265" s="155">
        <v>114.8</v>
      </c>
      <c r="I1265" s="156"/>
      <c r="L1265" s="151"/>
      <c r="M1265" s="157"/>
      <c r="T1265" s="158"/>
      <c r="AT1265" s="153" t="s">
        <v>304</v>
      </c>
      <c r="AU1265" s="153" t="s">
        <v>85</v>
      </c>
      <c r="AV1265" s="12" t="s">
        <v>85</v>
      </c>
      <c r="AW1265" s="12" t="s">
        <v>32</v>
      </c>
      <c r="AX1265" s="12" t="s">
        <v>76</v>
      </c>
      <c r="AY1265" s="153" t="s">
        <v>296</v>
      </c>
    </row>
    <row r="1266" spans="2:65" s="12" customFormat="1">
      <c r="B1266" s="151"/>
      <c r="D1266" s="152" t="s">
        <v>304</v>
      </c>
      <c r="E1266" s="153" t="s">
        <v>233</v>
      </c>
      <c r="F1266" s="154" t="s">
        <v>1290</v>
      </c>
      <c r="H1266" s="155">
        <v>18.600000000000001</v>
      </c>
      <c r="I1266" s="156"/>
      <c r="L1266" s="151"/>
      <c r="M1266" s="157"/>
      <c r="T1266" s="158"/>
      <c r="AT1266" s="153" t="s">
        <v>304</v>
      </c>
      <c r="AU1266" s="153" t="s">
        <v>85</v>
      </c>
      <c r="AV1266" s="12" t="s">
        <v>85</v>
      </c>
      <c r="AW1266" s="12" t="s">
        <v>32</v>
      </c>
      <c r="AX1266" s="12" t="s">
        <v>76</v>
      </c>
      <c r="AY1266" s="153" t="s">
        <v>296</v>
      </c>
    </row>
    <row r="1267" spans="2:65" s="13" customFormat="1">
      <c r="B1267" s="159"/>
      <c r="D1267" s="152" t="s">
        <v>304</v>
      </c>
      <c r="E1267" s="160" t="s">
        <v>1</v>
      </c>
      <c r="F1267" s="161" t="s">
        <v>306</v>
      </c>
      <c r="H1267" s="162">
        <v>1225.8</v>
      </c>
      <c r="I1267" s="163"/>
      <c r="L1267" s="159"/>
      <c r="M1267" s="164"/>
      <c r="T1267" s="165"/>
      <c r="AT1267" s="160" t="s">
        <v>304</v>
      </c>
      <c r="AU1267" s="160" t="s">
        <v>85</v>
      </c>
      <c r="AV1267" s="13" t="s">
        <v>94</v>
      </c>
      <c r="AW1267" s="13" t="s">
        <v>32</v>
      </c>
      <c r="AX1267" s="13" t="s">
        <v>76</v>
      </c>
      <c r="AY1267" s="160" t="s">
        <v>296</v>
      </c>
    </row>
    <row r="1268" spans="2:65" s="14" customFormat="1">
      <c r="B1268" s="166"/>
      <c r="D1268" s="152" t="s">
        <v>304</v>
      </c>
      <c r="E1268" s="167" t="s">
        <v>1</v>
      </c>
      <c r="F1268" s="168" t="s">
        <v>308</v>
      </c>
      <c r="H1268" s="169">
        <v>1225.8</v>
      </c>
      <c r="I1268" s="170"/>
      <c r="L1268" s="166"/>
      <c r="M1268" s="171"/>
      <c r="T1268" s="172"/>
      <c r="AT1268" s="167" t="s">
        <v>304</v>
      </c>
      <c r="AU1268" s="167" t="s">
        <v>85</v>
      </c>
      <c r="AV1268" s="14" t="s">
        <v>107</v>
      </c>
      <c r="AW1268" s="14" t="s">
        <v>32</v>
      </c>
      <c r="AX1268" s="14" t="s">
        <v>83</v>
      </c>
      <c r="AY1268" s="167" t="s">
        <v>296</v>
      </c>
    </row>
    <row r="1269" spans="2:65" s="1" customFormat="1" ht="24.2" customHeight="1">
      <c r="B1269" s="32"/>
      <c r="C1269" s="138" t="s">
        <v>1291</v>
      </c>
      <c r="D1269" s="138" t="s">
        <v>298</v>
      </c>
      <c r="E1269" s="139" t="s">
        <v>1292</v>
      </c>
      <c r="F1269" s="140" t="s">
        <v>1293</v>
      </c>
      <c r="G1269" s="141" t="s">
        <v>301</v>
      </c>
      <c r="H1269" s="142">
        <v>1225.8</v>
      </c>
      <c r="I1269" s="143"/>
      <c r="J1269" s="144">
        <f>ROUND(I1269*H1269,2)</f>
        <v>0</v>
      </c>
      <c r="K1269" s="140" t="s">
        <v>302</v>
      </c>
      <c r="L1269" s="32"/>
      <c r="M1269" s="145" t="s">
        <v>1</v>
      </c>
      <c r="N1269" s="146" t="s">
        <v>41</v>
      </c>
      <c r="P1269" s="147">
        <f>O1269*H1269</f>
        <v>0</v>
      </c>
      <c r="Q1269" s="147">
        <v>0</v>
      </c>
      <c r="R1269" s="147">
        <f>Q1269*H1269</f>
        <v>0</v>
      </c>
      <c r="S1269" s="147">
        <v>0</v>
      </c>
      <c r="T1269" s="148">
        <f>S1269*H1269</f>
        <v>0</v>
      </c>
      <c r="AR1269" s="149" t="s">
        <v>107</v>
      </c>
      <c r="AT1269" s="149" t="s">
        <v>298</v>
      </c>
      <c r="AU1269" s="149" t="s">
        <v>85</v>
      </c>
      <c r="AY1269" s="17" t="s">
        <v>296</v>
      </c>
      <c r="BE1269" s="150">
        <f>IF(N1269="základní",J1269,0)</f>
        <v>0</v>
      </c>
      <c r="BF1269" s="150">
        <f>IF(N1269="snížená",J1269,0)</f>
        <v>0</v>
      </c>
      <c r="BG1269" s="150">
        <f>IF(N1269="zákl. přenesená",J1269,0)</f>
        <v>0</v>
      </c>
      <c r="BH1269" s="150">
        <f>IF(N1269="sníž. přenesená",J1269,0)</f>
        <v>0</v>
      </c>
      <c r="BI1269" s="150">
        <f>IF(N1269="nulová",J1269,0)</f>
        <v>0</v>
      </c>
      <c r="BJ1269" s="17" t="s">
        <v>83</v>
      </c>
      <c r="BK1269" s="150">
        <f>ROUND(I1269*H1269,2)</f>
        <v>0</v>
      </c>
      <c r="BL1269" s="17" t="s">
        <v>107</v>
      </c>
      <c r="BM1269" s="149" t="s">
        <v>1294</v>
      </c>
    </row>
    <row r="1270" spans="2:65" s="12" customFormat="1">
      <c r="B1270" s="151"/>
      <c r="D1270" s="152" t="s">
        <v>304</v>
      </c>
      <c r="E1270" s="153" t="s">
        <v>1</v>
      </c>
      <c r="F1270" s="154" t="s">
        <v>1280</v>
      </c>
      <c r="H1270" s="155">
        <v>300.7</v>
      </c>
      <c r="I1270" s="156"/>
      <c r="L1270" s="151"/>
      <c r="M1270" s="157"/>
      <c r="T1270" s="158"/>
      <c r="AT1270" s="153" t="s">
        <v>304</v>
      </c>
      <c r="AU1270" s="153" t="s">
        <v>85</v>
      </c>
      <c r="AV1270" s="12" t="s">
        <v>85</v>
      </c>
      <c r="AW1270" s="12" t="s">
        <v>32</v>
      </c>
      <c r="AX1270" s="12" t="s">
        <v>76</v>
      </c>
      <c r="AY1270" s="153" t="s">
        <v>296</v>
      </c>
    </row>
    <row r="1271" spans="2:65" s="12" customFormat="1">
      <c r="B1271" s="151"/>
      <c r="D1271" s="152" t="s">
        <v>304</v>
      </c>
      <c r="E1271" s="153" t="s">
        <v>1</v>
      </c>
      <c r="F1271" s="154" t="s">
        <v>1281</v>
      </c>
      <c r="H1271" s="155">
        <v>44.8</v>
      </c>
      <c r="I1271" s="156"/>
      <c r="L1271" s="151"/>
      <c r="M1271" s="157"/>
      <c r="T1271" s="158"/>
      <c r="AT1271" s="153" t="s">
        <v>304</v>
      </c>
      <c r="AU1271" s="153" t="s">
        <v>85</v>
      </c>
      <c r="AV1271" s="12" t="s">
        <v>85</v>
      </c>
      <c r="AW1271" s="12" t="s">
        <v>32</v>
      </c>
      <c r="AX1271" s="12" t="s">
        <v>76</v>
      </c>
      <c r="AY1271" s="153" t="s">
        <v>296</v>
      </c>
    </row>
    <row r="1272" spans="2:65" s="12" customFormat="1">
      <c r="B1272" s="151"/>
      <c r="D1272" s="152" t="s">
        <v>304</v>
      </c>
      <c r="E1272" s="153" t="s">
        <v>1</v>
      </c>
      <c r="F1272" s="154" t="s">
        <v>1282</v>
      </c>
      <c r="H1272" s="155">
        <v>68.400000000000006</v>
      </c>
      <c r="I1272" s="156"/>
      <c r="L1272" s="151"/>
      <c r="M1272" s="157"/>
      <c r="T1272" s="158"/>
      <c r="AT1272" s="153" t="s">
        <v>304</v>
      </c>
      <c r="AU1272" s="153" t="s">
        <v>85</v>
      </c>
      <c r="AV1272" s="12" t="s">
        <v>85</v>
      </c>
      <c r="AW1272" s="12" t="s">
        <v>32</v>
      </c>
      <c r="AX1272" s="12" t="s">
        <v>76</v>
      </c>
      <c r="AY1272" s="153" t="s">
        <v>296</v>
      </c>
    </row>
    <row r="1273" spans="2:65" s="12" customFormat="1">
      <c r="B1273" s="151"/>
      <c r="D1273" s="152" t="s">
        <v>304</v>
      </c>
      <c r="E1273" s="153" t="s">
        <v>1</v>
      </c>
      <c r="F1273" s="154" t="s">
        <v>1283</v>
      </c>
      <c r="H1273" s="155">
        <v>99.1</v>
      </c>
      <c r="I1273" s="156"/>
      <c r="L1273" s="151"/>
      <c r="M1273" s="157"/>
      <c r="T1273" s="158"/>
      <c r="AT1273" s="153" t="s">
        <v>304</v>
      </c>
      <c r="AU1273" s="153" t="s">
        <v>85</v>
      </c>
      <c r="AV1273" s="12" t="s">
        <v>85</v>
      </c>
      <c r="AW1273" s="12" t="s">
        <v>32</v>
      </c>
      <c r="AX1273" s="12" t="s">
        <v>76</v>
      </c>
      <c r="AY1273" s="153" t="s">
        <v>296</v>
      </c>
    </row>
    <row r="1274" spans="2:65" s="12" customFormat="1">
      <c r="B1274" s="151"/>
      <c r="D1274" s="152" t="s">
        <v>304</v>
      </c>
      <c r="E1274" s="153" t="s">
        <v>1</v>
      </c>
      <c r="F1274" s="154" t="s">
        <v>1284</v>
      </c>
      <c r="H1274" s="155">
        <v>41.9</v>
      </c>
      <c r="I1274" s="156"/>
      <c r="L1274" s="151"/>
      <c r="M1274" s="157"/>
      <c r="T1274" s="158"/>
      <c r="AT1274" s="153" t="s">
        <v>304</v>
      </c>
      <c r="AU1274" s="153" t="s">
        <v>85</v>
      </c>
      <c r="AV1274" s="12" t="s">
        <v>85</v>
      </c>
      <c r="AW1274" s="12" t="s">
        <v>32</v>
      </c>
      <c r="AX1274" s="12" t="s">
        <v>76</v>
      </c>
      <c r="AY1274" s="153" t="s">
        <v>296</v>
      </c>
    </row>
    <row r="1275" spans="2:65" s="12" customFormat="1">
      <c r="B1275" s="151"/>
      <c r="D1275" s="152" t="s">
        <v>304</v>
      </c>
      <c r="E1275" s="153" t="s">
        <v>1</v>
      </c>
      <c r="F1275" s="154" t="s">
        <v>1285</v>
      </c>
      <c r="H1275" s="155">
        <v>50.1</v>
      </c>
      <c r="I1275" s="156"/>
      <c r="L1275" s="151"/>
      <c r="M1275" s="157"/>
      <c r="T1275" s="158"/>
      <c r="AT1275" s="153" t="s">
        <v>304</v>
      </c>
      <c r="AU1275" s="153" t="s">
        <v>85</v>
      </c>
      <c r="AV1275" s="12" t="s">
        <v>85</v>
      </c>
      <c r="AW1275" s="12" t="s">
        <v>32</v>
      </c>
      <c r="AX1275" s="12" t="s">
        <v>76</v>
      </c>
      <c r="AY1275" s="153" t="s">
        <v>296</v>
      </c>
    </row>
    <row r="1276" spans="2:65" s="12" customFormat="1">
      <c r="B1276" s="151"/>
      <c r="D1276" s="152" t="s">
        <v>304</v>
      </c>
      <c r="E1276" s="153" t="s">
        <v>1</v>
      </c>
      <c r="F1276" s="154" t="s">
        <v>1286</v>
      </c>
      <c r="H1276" s="155">
        <v>38.299999999999997</v>
      </c>
      <c r="I1276" s="156"/>
      <c r="L1276" s="151"/>
      <c r="M1276" s="157"/>
      <c r="T1276" s="158"/>
      <c r="AT1276" s="153" t="s">
        <v>304</v>
      </c>
      <c r="AU1276" s="153" t="s">
        <v>85</v>
      </c>
      <c r="AV1276" s="12" t="s">
        <v>85</v>
      </c>
      <c r="AW1276" s="12" t="s">
        <v>32</v>
      </c>
      <c r="AX1276" s="12" t="s">
        <v>76</v>
      </c>
      <c r="AY1276" s="153" t="s">
        <v>296</v>
      </c>
    </row>
    <row r="1277" spans="2:65" s="12" customFormat="1">
      <c r="B1277" s="151"/>
      <c r="D1277" s="152" t="s">
        <v>304</v>
      </c>
      <c r="E1277" s="153" t="s">
        <v>1</v>
      </c>
      <c r="F1277" s="154" t="s">
        <v>1287</v>
      </c>
      <c r="H1277" s="155">
        <v>79.3</v>
      </c>
      <c r="I1277" s="156"/>
      <c r="L1277" s="151"/>
      <c r="M1277" s="157"/>
      <c r="T1277" s="158"/>
      <c r="AT1277" s="153" t="s">
        <v>304</v>
      </c>
      <c r="AU1277" s="153" t="s">
        <v>85</v>
      </c>
      <c r="AV1277" s="12" t="s">
        <v>85</v>
      </c>
      <c r="AW1277" s="12" t="s">
        <v>32</v>
      </c>
      <c r="AX1277" s="12" t="s">
        <v>76</v>
      </c>
      <c r="AY1277" s="153" t="s">
        <v>296</v>
      </c>
    </row>
    <row r="1278" spans="2:65" s="12" customFormat="1">
      <c r="B1278" s="151"/>
      <c r="D1278" s="152" t="s">
        <v>304</v>
      </c>
      <c r="E1278" s="153" t="s">
        <v>1</v>
      </c>
      <c r="F1278" s="154" t="s">
        <v>1288</v>
      </c>
      <c r="H1278" s="155">
        <v>369.8</v>
      </c>
      <c r="I1278" s="156"/>
      <c r="L1278" s="151"/>
      <c r="M1278" s="157"/>
      <c r="T1278" s="158"/>
      <c r="AT1278" s="153" t="s">
        <v>304</v>
      </c>
      <c r="AU1278" s="153" t="s">
        <v>85</v>
      </c>
      <c r="AV1278" s="12" t="s">
        <v>85</v>
      </c>
      <c r="AW1278" s="12" t="s">
        <v>32</v>
      </c>
      <c r="AX1278" s="12" t="s">
        <v>76</v>
      </c>
      <c r="AY1278" s="153" t="s">
        <v>296</v>
      </c>
    </row>
    <row r="1279" spans="2:65" s="12" customFormat="1">
      <c r="B1279" s="151"/>
      <c r="D1279" s="152" t="s">
        <v>304</v>
      </c>
      <c r="E1279" s="153" t="s">
        <v>1</v>
      </c>
      <c r="F1279" s="154" t="s">
        <v>1289</v>
      </c>
      <c r="H1279" s="155">
        <v>114.8</v>
      </c>
      <c r="I1279" s="156"/>
      <c r="L1279" s="151"/>
      <c r="M1279" s="157"/>
      <c r="T1279" s="158"/>
      <c r="AT1279" s="153" t="s">
        <v>304</v>
      </c>
      <c r="AU1279" s="153" t="s">
        <v>85</v>
      </c>
      <c r="AV1279" s="12" t="s">
        <v>85</v>
      </c>
      <c r="AW1279" s="12" t="s">
        <v>32</v>
      </c>
      <c r="AX1279" s="12" t="s">
        <v>76</v>
      </c>
      <c r="AY1279" s="153" t="s">
        <v>296</v>
      </c>
    </row>
    <row r="1280" spans="2:65" s="12" customFormat="1">
      <c r="B1280" s="151"/>
      <c r="D1280" s="152" t="s">
        <v>304</v>
      </c>
      <c r="E1280" s="153" t="s">
        <v>1</v>
      </c>
      <c r="F1280" s="154" t="s">
        <v>1290</v>
      </c>
      <c r="H1280" s="155">
        <v>18.600000000000001</v>
      </c>
      <c r="I1280" s="156"/>
      <c r="L1280" s="151"/>
      <c r="M1280" s="157"/>
      <c r="T1280" s="158"/>
      <c r="AT1280" s="153" t="s">
        <v>304</v>
      </c>
      <c r="AU1280" s="153" t="s">
        <v>85</v>
      </c>
      <c r="AV1280" s="12" t="s">
        <v>85</v>
      </c>
      <c r="AW1280" s="12" t="s">
        <v>32</v>
      </c>
      <c r="AX1280" s="12" t="s">
        <v>76</v>
      </c>
      <c r="AY1280" s="153" t="s">
        <v>296</v>
      </c>
    </row>
    <row r="1281" spans="2:65" s="13" customFormat="1">
      <c r="B1281" s="159"/>
      <c r="D1281" s="152" t="s">
        <v>304</v>
      </c>
      <c r="E1281" s="160" t="s">
        <v>1</v>
      </c>
      <c r="F1281" s="161" t="s">
        <v>306</v>
      </c>
      <c r="H1281" s="162">
        <v>1225.8</v>
      </c>
      <c r="I1281" s="163"/>
      <c r="L1281" s="159"/>
      <c r="M1281" s="164"/>
      <c r="T1281" s="165"/>
      <c r="AT1281" s="160" t="s">
        <v>304</v>
      </c>
      <c r="AU1281" s="160" t="s">
        <v>85</v>
      </c>
      <c r="AV1281" s="13" t="s">
        <v>94</v>
      </c>
      <c r="AW1281" s="13" t="s">
        <v>32</v>
      </c>
      <c r="AX1281" s="13" t="s">
        <v>76</v>
      </c>
      <c r="AY1281" s="160" t="s">
        <v>296</v>
      </c>
    </row>
    <row r="1282" spans="2:65" s="14" customFormat="1">
      <c r="B1282" s="166"/>
      <c r="D1282" s="152" t="s">
        <v>304</v>
      </c>
      <c r="E1282" s="167" t="s">
        <v>1</v>
      </c>
      <c r="F1282" s="168" t="s">
        <v>308</v>
      </c>
      <c r="H1282" s="169">
        <v>1225.8</v>
      </c>
      <c r="I1282" s="170"/>
      <c r="L1282" s="166"/>
      <c r="M1282" s="171"/>
      <c r="T1282" s="172"/>
      <c r="AT1282" s="167" t="s">
        <v>304</v>
      </c>
      <c r="AU1282" s="167" t="s">
        <v>85</v>
      </c>
      <c r="AV1282" s="14" t="s">
        <v>107</v>
      </c>
      <c r="AW1282" s="14" t="s">
        <v>32</v>
      </c>
      <c r="AX1282" s="14" t="s">
        <v>83</v>
      </c>
      <c r="AY1282" s="167" t="s">
        <v>296</v>
      </c>
    </row>
    <row r="1283" spans="2:65" s="1" customFormat="1" ht="16.5" customHeight="1">
      <c r="B1283" s="32"/>
      <c r="C1283" s="138" t="s">
        <v>240</v>
      </c>
      <c r="D1283" s="138" t="s">
        <v>298</v>
      </c>
      <c r="E1283" s="139" t="s">
        <v>1295</v>
      </c>
      <c r="F1283" s="140" t="s">
        <v>1296</v>
      </c>
      <c r="G1283" s="141" t="s">
        <v>301</v>
      </c>
      <c r="H1283" s="142">
        <v>1225.8</v>
      </c>
      <c r="I1283" s="143"/>
      <c r="J1283" s="144">
        <f>ROUND(I1283*H1283,2)</f>
        <v>0</v>
      </c>
      <c r="K1283" s="140" t="s">
        <v>302</v>
      </c>
      <c r="L1283" s="32"/>
      <c r="M1283" s="145" t="s">
        <v>1</v>
      </c>
      <c r="N1283" s="146" t="s">
        <v>41</v>
      </c>
      <c r="P1283" s="147">
        <f>O1283*H1283</f>
        <v>0</v>
      </c>
      <c r="Q1283" s="147">
        <v>2.2000000000000001E-4</v>
      </c>
      <c r="R1283" s="147">
        <f>Q1283*H1283</f>
        <v>0.26967600000000003</v>
      </c>
      <c r="S1283" s="147">
        <v>0</v>
      </c>
      <c r="T1283" s="148">
        <f>S1283*H1283</f>
        <v>0</v>
      </c>
      <c r="AR1283" s="149" t="s">
        <v>107</v>
      </c>
      <c r="AT1283" s="149" t="s">
        <v>298</v>
      </c>
      <c r="AU1283" s="149" t="s">
        <v>85</v>
      </c>
      <c r="AY1283" s="17" t="s">
        <v>296</v>
      </c>
      <c r="BE1283" s="150">
        <f>IF(N1283="základní",J1283,0)</f>
        <v>0</v>
      </c>
      <c r="BF1283" s="150">
        <f>IF(N1283="snížená",J1283,0)</f>
        <v>0</v>
      </c>
      <c r="BG1283" s="150">
        <f>IF(N1283="zákl. přenesená",J1283,0)</f>
        <v>0</v>
      </c>
      <c r="BH1283" s="150">
        <f>IF(N1283="sníž. přenesená",J1283,0)</f>
        <v>0</v>
      </c>
      <c r="BI1283" s="150">
        <f>IF(N1283="nulová",J1283,0)</f>
        <v>0</v>
      </c>
      <c r="BJ1283" s="17" t="s">
        <v>83</v>
      </c>
      <c r="BK1283" s="150">
        <f>ROUND(I1283*H1283,2)</f>
        <v>0</v>
      </c>
      <c r="BL1283" s="17" t="s">
        <v>107</v>
      </c>
      <c r="BM1283" s="149" t="s">
        <v>1297</v>
      </c>
    </row>
    <row r="1284" spans="2:65" s="12" customFormat="1">
      <c r="B1284" s="151"/>
      <c r="D1284" s="152" t="s">
        <v>304</v>
      </c>
      <c r="E1284" s="153" t="s">
        <v>1</v>
      </c>
      <c r="F1284" s="154" t="s">
        <v>1280</v>
      </c>
      <c r="H1284" s="155">
        <v>300.7</v>
      </c>
      <c r="I1284" s="156"/>
      <c r="L1284" s="151"/>
      <c r="M1284" s="157"/>
      <c r="T1284" s="158"/>
      <c r="AT1284" s="153" t="s">
        <v>304</v>
      </c>
      <c r="AU1284" s="153" t="s">
        <v>85</v>
      </c>
      <c r="AV1284" s="12" t="s">
        <v>85</v>
      </c>
      <c r="AW1284" s="12" t="s">
        <v>32</v>
      </c>
      <c r="AX1284" s="12" t="s">
        <v>76</v>
      </c>
      <c r="AY1284" s="153" t="s">
        <v>296</v>
      </c>
    </row>
    <row r="1285" spans="2:65" s="12" customFormat="1">
      <c r="B1285" s="151"/>
      <c r="D1285" s="152" t="s">
        <v>304</v>
      </c>
      <c r="E1285" s="153" t="s">
        <v>1</v>
      </c>
      <c r="F1285" s="154" t="s">
        <v>1281</v>
      </c>
      <c r="H1285" s="155">
        <v>44.8</v>
      </c>
      <c r="I1285" s="156"/>
      <c r="L1285" s="151"/>
      <c r="M1285" s="157"/>
      <c r="T1285" s="158"/>
      <c r="AT1285" s="153" t="s">
        <v>304</v>
      </c>
      <c r="AU1285" s="153" t="s">
        <v>85</v>
      </c>
      <c r="AV1285" s="12" t="s">
        <v>85</v>
      </c>
      <c r="AW1285" s="12" t="s">
        <v>32</v>
      </c>
      <c r="AX1285" s="12" t="s">
        <v>76</v>
      </c>
      <c r="AY1285" s="153" t="s">
        <v>296</v>
      </c>
    </row>
    <row r="1286" spans="2:65" s="12" customFormat="1">
      <c r="B1286" s="151"/>
      <c r="D1286" s="152" t="s">
        <v>304</v>
      </c>
      <c r="E1286" s="153" t="s">
        <v>1</v>
      </c>
      <c r="F1286" s="154" t="s">
        <v>1282</v>
      </c>
      <c r="H1286" s="155">
        <v>68.400000000000006</v>
      </c>
      <c r="I1286" s="156"/>
      <c r="L1286" s="151"/>
      <c r="M1286" s="157"/>
      <c r="T1286" s="158"/>
      <c r="AT1286" s="153" t="s">
        <v>304</v>
      </c>
      <c r="AU1286" s="153" t="s">
        <v>85</v>
      </c>
      <c r="AV1286" s="12" t="s">
        <v>85</v>
      </c>
      <c r="AW1286" s="12" t="s">
        <v>32</v>
      </c>
      <c r="AX1286" s="12" t="s">
        <v>76</v>
      </c>
      <c r="AY1286" s="153" t="s">
        <v>296</v>
      </c>
    </row>
    <row r="1287" spans="2:65" s="12" customFormat="1">
      <c r="B1287" s="151"/>
      <c r="D1287" s="152" t="s">
        <v>304</v>
      </c>
      <c r="E1287" s="153" t="s">
        <v>1</v>
      </c>
      <c r="F1287" s="154" t="s">
        <v>1283</v>
      </c>
      <c r="H1287" s="155">
        <v>99.1</v>
      </c>
      <c r="I1287" s="156"/>
      <c r="L1287" s="151"/>
      <c r="M1287" s="157"/>
      <c r="T1287" s="158"/>
      <c r="AT1287" s="153" t="s">
        <v>304</v>
      </c>
      <c r="AU1287" s="153" t="s">
        <v>85</v>
      </c>
      <c r="AV1287" s="12" t="s">
        <v>85</v>
      </c>
      <c r="AW1287" s="12" t="s">
        <v>32</v>
      </c>
      <c r="AX1287" s="12" t="s">
        <v>76</v>
      </c>
      <c r="AY1287" s="153" t="s">
        <v>296</v>
      </c>
    </row>
    <row r="1288" spans="2:65" s="12" customFormat="1">
      <c r="B1288" s="151"/>
      <c r="D1288" s="152" t="s">
        <v>304</v>
      </c>
      <c r="E1288" s="153" t="s">
        <v>1</v>
      </c>
      <c r="F1288" s="154" t="s">
        <v>1284</v>
      </c>
      <c r="H1288" s="155">
        <v>41.9</v>
      </c>
      <c r="I1288" s="156"/>
      <c r="L1288" s="151"/>
      <c r="M1288" s="157"/>
      <c r="T1288" s="158"/>
      <c r="AT1288" s="153" t="s">
        <v>304</v>
      </c>
      <c r="AU1288" s="153" t="s">
        <v>85</v>
      </c>
      <c r="AV1288" s="12" t="s">
        <v>85</v>
      </c>
      <c r="AW1288" s="12" t="s">
        <v>32</v>
      </c>
      <c r="AX1288" s="12" t="s">
        <v>76</v>
      </c>
      <c r="AY1288" s="153" t="s">
        <v>296</v>
      </c>
    </row>
    <row r="1289" spans="2:65" s="12" customFormat="1">
      <c r="B1289" s="151"/>
      <c r="D1289" s="152" t="s">
        <v>304</v>
      </c>
      <c r="E1289" s="153" t="s">
        <v>1</v>
      </c>
      <c r="F1289" s="154" t="s">
        <v>1285</v>
      </c>
      <c r="H1289" s="155">
        <v>50.1</v>
      </c>
      <c r="I1289" s="156"/>
      <c r="L1289" s="151"/>
      <c r="M1289" s="157"/>
      <c r="T1289" s="158"/>
      <c r="AT1289" s="153" t="s">
        <v>304</v>
      </c>
      <c r="AU1289" s="153" t="s">
        <v>85</v>
      </c>
      <c r="AV1289" s="12" t="s">
        <v>85</v>
      </c>
      <c r="AW1289" s="12" t="s">
        <v>32</v>
      </c>
      <c r="AX1289" s="12" t="s">
        <v>76</v>
      </c>
      <c r="AY1289" s="153" t="s">
        <v>296</v>
      </c>
    </row>
    <row r="1290" spans="2:65" s="12" customFormat="1">
      <c r="B1290" s="151"/>
      <c r="D1290" s="152" t="s">
        <v>304</v>
      </c>
      <c r="E1290" s="153" t="s">
        <v>1</v>
      </c>
      <c r="F1290" s="154" t="s">
        <v>1286</v>
      </c>
      <c r="H1290" s="155">
        <v>38.299999999999997</v>
      </c>
      <c r="I1290" s="156"/>
      <c r="L1290" s="151"/>
      <c r="M1290" s="157"/>
      <c r="T1290" s="158"/>
      <c r="AT1290" s="153" t="s">
        <v>304</v>
      </c>
      <c r="AU1290" s="153" t="s">
        <v>85</v>
      </c>
      <c r="AV1290" s="12" t="s">
        <v>85</v>
      </c>
      <c r="AW1290" s="12" t="s">
        <v>32</v>
      </c>
      <c r="AX1290" s="12" t="s">
        <v>76</v>
      </c>
      <c r="AY1290" s="153" t="s">
        <v>296</v>
      </c>
    </row>
    <row r="1291" spans="2:65" s="12" customFormat="1">
      <c r="B1291" s="151"/>
      <c r="D1291" s="152" t="s">
        <v>304</v>
      </c>
      <c r="E1291" s="153" t="s">
        <v>1</v>
      </c>
      <c r="F1291" s="154" t="s">
        <v>1287</v>
      </c>
      <c r="H1291" s="155">
        <v>79.3</v>
      </c>
      <c r="I1291" s="156"/>
      <c r="L1291" s="151"/>
      <c r="M1291" s="157"/>
      <c r="T1291" s="158"/>
      <c r="AT1291" s="153" t="s">
        <v>304</v>
      </c>
      <c r="AU1291" s="153" t="s">
        <v>85</v>
      </c>
      <c r="AV1291" s="12" t="s">
        <v>85</v>
      </c>
      <c r="AW1291" s="12" t="s">
        <v>32</v>
      </c>
      <c r="AX1291" s="12" t="s">
        <v>76</v>
      </c>
      <c r="AY1291" s="153" t="s">
        <v>296</v>
      </c>
    </row>
    <row r="1292" spans="2:65" s="12" customFormat="1">
      <c r="B1292" s="151"/>
      <c r="D1292" s="152" t="s">
        <v>304</v>
      </c>
      <c r="E1292" s="153" t="s">
        <v>1</v>
      </c>
      <c r="F1292" s="154" t="s">
        <v>1288</v>
      </c>
      <c r="H1292" s="155">
        <v>369.8</v>
      </c>
      <c r="I1292" s="156"/>
      <c r="L1292" s="151"/>
      <c r="M1292" s="157"/>
      <c r="T1292" s="158"/>
      <c r="AT1292" s="153" t="s">
        <v>304</v>
      </c>
      <c r="AU1292" s="153" t="s">
        <v>85</v>
      </c>
      <c r="AV1292" s="12" t="s">
        <v>85</v>
      </c>
      <c r="AW1292" s="12" t="s">
        <v>32</v>
      </c>
      <c r="AX1292" s="12" t="s">
        <v>76</v>
      </c>
      <c r="AY1292" s="153" t="s">
        <v>296</v>
      </c>
    </row>
    <row r="1293" spans="2:65" s="12" customFormat="1">
      <c r="B1293" s="151"/>
      <c r="D1293" s="152" t="s">
        <v>304</v>
      </c>
      <c r="E1293" s="153" t="s">
        <v>1</v>
      </c>
      <c r="F1293" s="154" t="s">
        <v>1289</v>
      </c>
      <c r="H1293" s="155">
        <v>114.8</v>
      </c>
      <c r="I1293" s="156"/>
      <c r="L1293" s="151"/>
      <c r="M1293" s="157"/>
      <c r="T1293" s="158"/>
      <c r="AT1293" s="153" t="s">
        <v>304</v>
      </c>
      <c r="AU1293" s="153" t="s">
        <v>85</v>
      </c>
      <c r="AV1293" s="12" t="s">
        <v>85</v>
      </c>
      <c r="AW1293" s="12" t="s">
        <v>32</v>
      </c>
      <c r="AX1293" s="12" t="s">
        <v>76</v>
      </c>
      <c r="AY1293" s="153" t="s">
        <v>296</v>
      </c>
    </row>
    <row r="1294" spans="2:65" s="12" customFormat="1">
      <c r="B1294" s="151"/>
      <c r="D1294" s="152" t="s">
        <v>304</v>
      </c>
      <c r="E1294" s="153" t="s">
        <v>1</v>
      </c>
      <c r="F1294" s="154" t="s">
        <v>1290</v>
      </c>
      <c r="H1294" s="155">
        <v>18.600000000000001</v>
      </c>
      <c r="I1294" s="156"/>
      <c r="L1294" s="151"/>
      <c r="M1294" s="157"/>
      <c r="T1294" s="158"/>
      <c r="AT1294" s="153" t="s">
        <v>304</v>
      </c>
      <c r="AU1294" s="153" t="s">
        <v>85</v>
      </c>
      <c r="AV1294" s="12" t="s">
        <v>85</v>
      </c>
      <c r="AW1294" s="12" t="s">
        <v>32</v>
      </c>
      <c r="AX1294" s="12" t="s">
        <v>76</v>
      </c>
      <c r="AY1294" s="153" t="s">
        <v>296</v>
      </c>
    </row>
    <row r="1295" spans="2:65" s="13" customFormat="1">
      <c r="B1295" s="159"/>
      <c r="D1295" s="152" t="s">
        <v>304</v>
      </c>
      <c r="E1295" s="160" t="s">
        <v>1</v>
      </c>
      <c r="F1295" s="161" t="s">
        <v>306</v>
      </c>
      <c r="H1295" s="162">
        <v>1225.8</v>
      </c>
      <c r="I1295" s="163"/>
      <c r="L1295" s="159"/>
      <c r="M1295" s="164"/>
      <c r="T1295" s="165"/>
      <c r="AT1295" s="160" t="s">
        <v>304</v>
      </c>
      <c r="AU1295" s="160" t="s">
        <v>85</v>
      </c>
      <c r="AV1295" s="13" t="s">
        <v>94</v>
      </c>
      <c r="AW1295" s="13" t="s">
        <v>32</v>
      </c>
      <c r="AX1295" s="13" t="s">
        <v>76</v>
      </c>
      <c r="AY1295" s="160" t="s">
        <v>296</v>
      </c>
    </row>
    <row r="1296" spans="2:65" s="14" customFormat="1">
      <c r="B1296" s="166"/>
      <c r="D1296" s="152" t="s">
        <v>304</v>
      </c>
      <c r="E1296" s="167" t="s">
        <v>1</v>
      </c>
      <c r="F1296" s="168" t="s">
        <v>308</v>
      </c>
      <c r="H1296" s="169">
        <v>1225.8</v>
      </c>
      <c r="I1296" s="170"/>
      <c r="L1296" s="166"/>
      <c r="M1296" s="171"/>
      <c r="T1296" s="172"/>
      <c r="AT1296" s="167" t="s">
        <v>304</v>
      </c>
      <c r="AU1296" s="167" t="s">
        <v>85</v>
      </c>
      <c r="AV1296" s="14" t="s">
        <v>107</v>
      </c>
      <c r="AW1296" s="14" t="s">
        <v>32</v>
      </c>
      <c r="AX1296" s="14" t="s">
        <v>83</v>
      </c>
      <c r="AY1296" s="167" t="s">
        <v>296</v>
      </c>
    </row>
    <row r="1297" spans="2:65" s="1" customFormat="1" ht="33" customHeight="1">
      <c r="B1297" s="32"/>
      <c r="C1297" s="138" t="s">
        <v>1298</v>
      </c>
      <c r="D1297" s="138" t="s">
        <v>298</v>
      </c>
      <c r="E1297" s="139" t="s">
        <v>1299</v>
      </c>
      <c r="F1297" s="140" t="s">
        <v>1300</v>
      </c>
      <c r="G1297" s="141" t="s">
        <v>339</v>
      </c>
      <c r="H1297" s="142">
        <v>743.9</v>
      </c>
      <c r="I1297" s="143"/>
      <c r="J1297" s="144">
        <f>ROUND(I1297*H1297,2)</f>
        <v>0</v>
      </c>
      <c r="K1297" s="140" t="s">
        <v>302</v>
      </c>
      <c r="L1297" s="32"/>
      <c r="M1297" s="145" t="s">
        <v>1</v>
      </c>
      <c r="N1297" s="146" t="s">
        <v>41</v>
      </c>
      <c r="P1297" s="147">
        <f>O1297*H1297</f>
        <v>0</v>
      </c>
      <c r="Q1297" s="147">
        <v>2.0000000000000002E-5</v>
      </c>
      <c r="R1297" s="147">
        <f>Q1297*H1297</f>
        <v>1.4878000000000001E-2</v>
      </c>
      <c r="S1297" s="147">
        <v>0</v>
      </c>
      <c r="T1297" s="148">
        <f>S1297*H1297</f>
        <v>0</v>
      </c>
      <c r="AR1297" s="149" t="s">
        <v>107</v>
      </c>
      <c r="AT1297" s="149" t="s">
        <v>298</v>
      </c>
      <c r="AU1297" s="149" t="s">
        <v>85</v>
      </c>
      <c r="AY1297" s="17" t="s">
        <v>296</v>
      </c>
      <c r="BE1297" s="150">
        <f>IF(N1297="základní",J1297,0)</f>
        <v>0</v>
      </c>
      <c r="BF1297" s="150">
        <f>IF(N1297="snížená",J1297,0)</f>
        <v>0</v>
      </c>
      <c r="BG1297" s="150">
        <f>IF(N1297="zákl. přenesená",J1297,0)</f>
        <v>0</v>
      </c>
      <c r="BH1297" s="150">
        <f>IF(N1297="sníž. přenesená",J1297,0)</f>
        <v>0</v>
      </c>
      <c r="BI1297" s="150">
        <f>IF(N1297="nulová",J1297,0)</f>
        <v>0</v>
      </c>
      <c r="BJ1297" s="17" t="s">
        <v>83</v>
      </c>
      <c r="BK1297" s="150">
        <f>ROUND(I1297*H1297,2)</f>
        <v>0</v>
      </c>
      <c r="BL1297" s="17" t="s">
        <v>107</v>
      </c>
      <c r="BM1297" s="149" t="s">
        <v>1301</v>
      </c>
    </row>
    <row r="1298" spans="2:65" s="15" customFormat="1">
      <c r="B1298" s="183"/>
      <c r="D1298" s="152" t="s">
        <v>304</v>
      </c>
      <c r="E1298" s="184" t="s">
        <v>1</v>
      </c>
      <c r="F1298" s="185" t="s">
        <v>1258</v>
      </c>
      <c r="H1298" s="184" t="s">
        <v>1</v>
      </c>
      <c r="I1298" s="186"/>
      <c r="L1298" s="183"/>
      <c r="M1298" s="187"/>
      <c r="T1298" s="188"/>
      <c r="AT1298" s="184" t="s">
        <v>304</v>
      </c>
      <c r="AU1298" s="184" t="s">
        <v>85</v>
      </c>
      <c r="AV1298" s="15" t="s">
        <v>83</v>
      </c>
      <c r="AW1298" s="15" t="s">
        <v>32</v>
      </c>
      <c r="AX1298" s="15" t="s">
        <v>76</v>
      </c>
      <c r="AY1298" s="184" t="s">
        <v>296</v>
      </c>
    </row>
    <row r="1299" spans="2:65" s="12" customFormat="1">
      <c r="B1299" s="151"/>
      <c r="D1299" s="152" t="s">
        <v>304</v>
      </c>
      <c r="E1299" s="153" t="s">
        <v>1</v>
      </c>
      <c r="F1299" s="154" t="s">
        <v>1302</v>
      </c>
      <c r="H1299" s="155">
        <v>274.7</v>
      </c>
      <c r="I1299" s="156"/>
      <c r="L1299" s="151"/>
      <c r="M1299" s="157"/>
      <c r="T1299" s="158"/>
      <c r="AT1299" s="153" t="s">
        <v>304</v>
      </c>
      <c r="AU1299" s="153" t="s">
        <v>85</v>
      </c>
      <c r="AV1299" s="12" t="s">
        <v>85</v>
      </c>
      <c r="AW1299" s="12" t="s">
        <v>32</v>
      </c>
      <c r="AX1299" s="12" t="s">
        <v>76</v>
      </c>
      <c r="AY1299" s="153" t="s">
        <v>296</v>
      </c>
    </row>
    <row r="1300" spans="2:65" s="12" customFormat="1">
      <c r="B1300" s="151"/>
      <c r="D1300" s="152" t="s">
        <v>304</v>
      </c>
      <c r="E1300" s="153" t="s">
        <v>1</v>
      </c>
      <c r="F1300" s="154" t="s">
        <v>1303</v>
      </c>
      <c r="H1300" s="155">
        <v>39.200000000000003</v>
      </c>
      <c r="I1300" s="156"/>
      <c r="L1300" s="151"/>
      <c r="M1300" s="157"/>
      <c r="T1300" s="158"/>
      <c r="AT1300" s="153" t="s">
        <v>304</v>
      </c>
      <c r="AU1300" s="153" t="s">
        <v>85</v>
      </c>
      <c r="AV1300" s="12" t="s">
        <v>85</v>
      </c>
      <c r="AW1300" s="12" t="s">
        <v>32</v>
      </c>
      <c r="AX1300" s="12" t="s">
        <v>76</v>
      </c>
      <c r="AY1300" s="153" t="s">
        <v>296</v>
      </c>
    </row>
    <row r="1301" spans="2:65" s="12" customFormat="1">
      <c r="B1301" s="151"/>
      <c r="D1301" s="152" t="s">
        <v>304</v>
      </c>
      <c r="E1301" s="153" t="s">
        <v>1</v>
      </c>
      <c r="F1301" s="154" t="s">
        <v>1304</v>
      </c>
      <c r="H1301" s="155">
        <v>58.3</v>
      </c>
      <c r="I1301" s="156"/>
      <c r="L1301" s="151"/>
      <c r="M1301" s="157"/>
      <c r="T1301" s="158"/>
      <c r="AT1301" s="153" t="s">
        <v>304</v>
      </c>
      <c r="AU1301" s="153" t="s">
        <v>85</v>
      </c>
      <c r="AV1301" s="12" t="s">
        <v>85</v>
      </c>
      <c r="AW1301" s="12" t="s">
        <v>32</v>
      </c>
      <c r="AX1301" s="12" t="s">
        <v>76</v>
      </c>
      <c r="AY1301" s="153" t="s">
        <v>296</v>
      </c>
    </row>
    <row r="1302" spans="2:65" s="12" customFormat="1">
      <c r="B1302" s="151"/>
      <c r="D1302" s="152" t="s">
        <v>304</v>
      </c>
      <c r="E1302" s="153" t="s">
        <v>1</v>
      </c>
      <c r="F1302" s="154" t="s">
        <v>1305</v>
      </c>
      <c r="H1302" s="155">
        <v>182.8</v>
      </c>
      <c r="I1302" s="156"/>
      <c r="L1302" s="151"/>
      <c r="M1302" s="157"/>
      <c r="T1302" s="158"/>
      <c r="AT1302" s="153" t="s">
        <v>304</v>
      </c>
      <c r="AU1302" s="153" t="s">
        <v>85</v>
      </c>
      <c r="AV1302" s="12" t="s">
        <v>85</v>
      </c>
      <c r="AW1302" s="12" t="s">
        <v>32</v>
      </c>
      <c r="AX1302" s="12" t="s">
        <v>76</v>
      </c>
      <c r="AY1302" s="153" t="s">
        <v>296</v>
      </c>
    </row>
    <row r="1303" spans="2:65" s="12" customFormat="1">
      <c r="B1303" s="151"/>
      <c r="D1303" s="152" t="s">
        <v>304</v>
      </c>
      <c r="E1303" s="153" t="s">
        <v>1</v>
      </c>
      <c r="F1303" s="154" t="s">
        <v>1306</v>
      </c>
      <c r="H1303" s="155">
        <v>62.9</v>
      </c>
      <c r="I1303" s="156"/>
      <c r="L1303" s="151"/>
      <c r="M1303" s="157"/>
      <c r="T1303" s="158"/>
      <c r="AT1303" s="153" t="s">
        <v>304</v>
      </c>
      <c r="AU1303" s="153" t="s">
        <v>85</v>
      </c>
      <c r="AV1303" s="12" t="s">
        <v>85</v>
      </c>
      <c r="AW1303" s="12" t="s">
        <v>32</v>
      </c>
      <c r="AX1303" s="12" t="s">
        <v>76</v>
      </c>
      <c r="AY1303" s="153" t="s">
        <v>296</v>
      </c>
    </row>
    <row r="1304" spans="2:65" s="12" customFormat="1">
      <c r="B1304" s="151"/>
      <c r="D1304" s="152" t="s">
        <v>304</v>
      </c>
      <c r="E1304" s="153" t="s">
        <v>1</v>
      </c>
      <c r="F1304" s="154" t="s">
        <v>1307</v>
      </c>
      <c r="H1304" s="155">
        <v>60.6</v>
      </c>
      <c r="I1304" s="156"/>
      <c r="L1304" s="151"/>
      <c r="M1304" s="157"/>
      <c r="T1304" s="158"/>
      <c r="AT1304" s="153" t="s">
        <v>304</v>
      </c>
      <c r="AU1304" s="153" t="s">
        <v>85</v>
      </c>
      <c r="AV1304" s="12" t="s">
        <v>85</v>
      </c>
      <c r="AW1304" s="12" t="s">
        <v>32</v>
      </c>
      <c r="AX1304" s="12" t="s">
        <v>76</v>
      </c>
      <c r="AY1304" s="153" t="s">
        <v>296</v>
      </c>
    </row>
    <row r="1305" spans="2:65" s="12" customFormat="1">
      <c r="B1305" s="151"/>
      <c r="D1305" s="152" t="s">
        <v>304</v>
      </c>
      <c r="E1305" s="153" t="s">
        <v>1</v>
      </c>
      <c r="F1305" s="154" t="s">
        <v>1308</v>
      </c>
      <c r="H1305" s="155">
        <v>65.400000000000006</v>
      </c>
      <c r="I1305" s="156"/>
      <c r="L1305" s="151"/>
      <c r="M1305" s="157"/>
      <c r="T1305" s="158"/>
      <c r="AT1305" s="153" t="s">
        <v>304</v>
      </c>
      <c r="AU1305" s="153" t="s">
        <v>85</v>
      </c>
      <c r="AV1305" s="12" t="s">
        <v>85</v>
      </c>
      <c r="AW1305" s="12" t="s">
        <v>32</v>
      </c>
      <c r="AX1305" s="12" t="s">
        <v>76</v>
      </c>
      <c r="AY1305" s="153" t="s">
        <v>296</v>
      </c>
    </row>
    <row r="1306" spans="2:65" s="13" customFormat="1">
      <c r="B1306" s="159"/>
      <c r="D1306" s="152" t="s">
        <v>304</v>
      </c>
      <c r="E1306" s="160" t="s">
        <v>1</v>
      </c>
      <c r="F1306" s="161" t="s">
        <v>306</v>
      </c>
      <c r="H1306" s="162">
        <v>743.9</v>
      </c>
      <c r="I1306" s="163"/>
      <c r="L1306" s="159"/>
      <c r="M1306" s="164"/>
      <c r="T1306" s="165"/>
      <c r="AT1306" s="160" t="s">
        <v>304</v>
      </c>
      <c r="AU1306" s="160" t="s">
        <v>85</v>
      </c>
      <c r="AV1306" s="13" t="s">
        <v>94</v>
      </c>
      <c r="AW1306" s="13" t="s">
        <v>32</v>
      </c>
      <c r="AX1306" s="13" t="s">
        <v>76</v>
      </c>
      <c r="AY1306" s="160" t="s">
        <v>296</v>
      </c>
    </row>
    <row r="1307" spans="2:65" s="14" customFormat="1">
      <c r="B1307" s="166"/>
      <c r="D1307" s="152" t="s">
        <v>304</v>
      </c>
      <c r="E1307" s="167" t="s">
        <v>1</v>
      </c>
      <c r="F1307" s="168" t="s">
        <v>308</v>
      </c>
      <c r="H1307" s="169">
        <v>743.9</v>
      </c>
      <c r="I1307" s="170"/>
      <c r="L1307" s="166"/>
      <c r="M1307" s="171"/>
      <c r="T1307" s="172"/>
      <c r="AT1307" s="167" t="s">
        <v>304</v>
      </c>
      <c r="AU1307" s="167" t="s">
        <v>85</v>
      </c>
      <c r="AV1307" s="14" t="s">
        <v>107</v>
      </c>
      <c r="AW1307" s="14" t="s">
        <v>32</v>
      </c>
      <c r="AX1307" s="14" t="s">
        <v>83</v>
      </c>
      <c r="AY1307" s="167" t="s">
        <v>296</v>
      </c>
    </row>
    <row r="1308" spans="2:65" s="1" customFormat="1" ht="33" customHeight="1">
      <c r="B1308" s="32"/>
      <c r="C1308" s="138" t="s">
        <v>1309</v>
      </c>
      <c r="D1308" s="138" t="s">
        <v>298</v>
      </c>
      <c r="E1308" s="139" t="s">
        <v>1310</v>
      </c>
      <c r="F1308" s="140" t="s">
        <v>1311</v>
      </c>
      <c r="G1308" s="141" t="s">
        <v>339</v>
      </c>
      <c r="H1308" s="142">
        <v>626.20000000000005</v>
      </c>
      <c r="I1308" s="143"/>
      <c r="J1308" s="144">
        <f>ROUND(I1308*H1308,2)</f>
        <v>0</v>
      </c>
      <c r="K1308" s="140" t="s">
        <v>302</v>
      </c>
      <c r="L1308" s="32"/>
      <c r="M1308" s="145" t="s">
        <v>1</v>
      </c>
      <c r="N1308" s="146" t="s">
        <v>41</v>
      </c>
      <c r="P1308" s="147">
        <f>O1308*H1308</f>
        <v>0</v>
      </c>
      <c r="Q1308" s="147">
        <v>2.0000000000000002E-5</v>
      </c>
      <c r="R1308" s="147">
        <f>Q1308*H1308</f>
        <v>1.2524000000000002E-2</v>
      </c>
      <c r="S1308" s="147">
        <v>0</v>
      </c>
      <c r="T1308" s="148">
        <f>S1308*H1308</f>
        <v>0</v>
      </c>
      <c r="AR1308" s="149" t="s">
        <v>107</v>
      </c>
      <c r="AT1308" s="149" t="s">
        <v>298</v>
      </c>
      <c r="AU1308" s="149" t="s">
        <v>85</v>
      </c>
      <c r="AY1308" s="17" t="s">
        <v>296</v>
      </c>
      <c r="BE1308" s="150">
        <f>IF(N1308="základní",J1308,0)</f>
        <v>0</v>
      </c>
      <c r="BF1308" s="150">
        <f>IF(N1308="snížená",J1308,0)</f>
        <v>0</v>
      </c>
      <c r="BG1308" s="150">
        <f>IF(N1308="zákl. přenesená",J1308,0)</f>
        <v>0</v>
      </c>
      <c r="BH1308" s="150">
        <f>IF(N1308="sníž. přenesená",J1308,0)</f>
        <v>0</v>
      </c>
      <c r="BI1308" s="150">
        <f>IF(N1308="nulová",J1308,0)</f>
        <v>0</v>
      </c>
      <c r="BJ1308" s="17" t="s">
        <v>83</v>
      </c>
      <c r="BK1308" s="150">
        <f>ROUND(I1308*H1308,2)</f>
        <v>0</v>
      </c>
      <c r="BL1308" s="17" t="s">
        <v>107</v>
      </c>
      <c r="BM1308" s="149" t="s">
        <v>1312</v>
      </c>
    </row>
    <row r="1309" spans="2:65" s="15" customFormat="1">
      <c r="B1309" s="183"/>
      <c r="D1309" s="152" t="s">
        <v>304</v>
      </c>
      <c r="E1309" s="184" t="s">
        <v>1</v>
      </c>
      <c r="F1309" s="185" t="s">
        <v>1259</v>
      </c>
      <c r="H1309" s="184" t="s">
        <v>1</v>
      </c>
      <c r="I1309" s="186"/>
      <c r="L1309" s="183"/>
      <c r="M1309" s="187"/>
      <c r="T1309" s="188"/>
      <c r="AT1309" s="184" t="s">
        <v>304</v>
      </c>
      <c r="AU1309" s="184" t="s">
        <v>85</v>
      </c>
      <c r="AV1309" s="15" t="s">
        <v>83</v>
      </c>
      <c r="AW1309" s="15" t="s">
        <v>32</v>
      </c>
      <c r="AX1309" s="15" t="s">
        <v>76</v>
      </c>
      <c r="AY1309" s="184" t="s">
        <v>296</v>
      </c>
    </row>
    <row r="1310" spans="2:65" s="12" customFormat="1">
      <c r="B1310" s="151"/>
      <c r="D1310" s="152" t="s">
        <v>304</v>
      </c>
      <c r="E1310" s="153" t="s">
        <v>1</v>
      </c>
      <c r="F1310" s="154" t="s">
        <v>1313</v>
      </c>
      <c r="H1310" s="155">
        <v>441.5</v>
      </c>
      <c r="I1310" s="156"/>
      <c r="L1310" s="151"/>
      <c r="M1310" s="157"/>
      <c r="T1310" s="158"/>
      <c r="AT1310" s="153" t="s">
        <v>304</v>
      </c>
      <c r="AU1310" s="153" t="s">
        <v>85</v>
      </c>
      <c r="AV1310" s="12" t="s">
        <v>85</v>
      </c>
      <c r="AW1310" s="12" t="s">
        <v>32</v>
      </c>
      <c r="AX1310" s="12" t="s">
        <v>76</v>
      </c>
      <c r="AY1310" s="153" t="s">
        <v>296</v>
      </c>
    </row>
    <row r="1311" spans="2:65" s="12" customFormat="1">
      <c r="B1311" s="151"/>
      <c r="D1311" s="152" t="s">
        <v>304</v>
      </c>
      <c r="E1311" s="153" t="s">
        <v>1</v>
      </c>
      <c r="F1311" s="154" t="s">
        <v>1314</v>
      </c>
      <c r="H1311" s="155">
        <v>95.5</v>
      </c>
      <c r="I1311" s="156"/>
      <c r="L1311" s="151"/>
      <c r="M1311" s="157"/>
      <c r="T1311" s="158"/>
      <c r="AT1311" s="153" t="s">
        <v>304</v>
      </c>
      <c r="AU1311" s="153" t="s">
        <v>85</v>
      </c>
      <c r="AV1311" s="12" t="s">
        <v>85</v>
      </c>
      <c r="AW1311" s="12" t="s">
        <v>32</v>
      </c>
      <c r="AX1311" s="12" t="s">
        <v>76</v>
      </c>
      <c r="AY1311" s="153" t="s">
        <v>296</v>
      </c>
    </row>
    <row r="1312" spans="2:65" s="12" customFormat="1">
      <c r="B1312" s="151"/>
      <c r="D1312" s="152" t="s">
        <v>304</v>
      </c>
      <c r="E1312" s="153" t="s">
        <v>1</v>
      </c>
      <c r="F1312" s="154" t="s">
        <v>1315</v>
      </c>
      <c r="H1312" s="155">
        <v>19.2</v>
      </c>
      <c r="I1312" s="156"/>
      <c r="L1312" s="151"/>
      <c r="M1312" s="157"/>
      <c r="T1312" s="158"/>
      <c r="AT1312" s="153" t="s">
        <v>304</v>
      </c>
      <c r="AU1312" s="153" t="s">
        <v>85</v>
      </c>
      <c r="AV1312" s="12" t="s">
        <v>85</v>
      </c>
      <c r="AW1312" s="12" t="s">
        <v>32</v>
      </c>
      <c r="AX1312" s="12" t="s">
        <v>76</v>
      </c>
      <c r="AY1312" s="153" t="s">
        <v>296</v>
      </c>
    </row>
    <row r="1313" spans="2:65" s="13" customFormat="1">
      <c r="B1313" s="159"/>
      <c r="D1313" s="152" t="s">
        <v>304</v>
      </c>
      <c r="E1313" s="160" t="s">
        <v>1</v>
      </c>
      <c r="F1313" s="161" t="s">
        <v>306</v>
      </c>
      <c r="H1313" s="162">
        <v>556.20000000000005</v>
      </c>
      <c r="I1313" s="163"/>
      <c r="L1313" s="159"/>
      <c r="M1313" s="164"/>
      <c r="T1313" s="165"/>
      <c r="AT1313" s="160" t="s">
        <v>304</v>
      </c>
      <c r="AU1313" s="160" t="s">
        <v>85</v>
      </c>
      <c r="AV1313" s="13" t="s">
        <v>94</v>
      </c>
      <c r="AW1313" s="13" t="s">
        <v>32</v>
      </c>
      <c r="AX1313" s="13" t="s">
        <v>76</v>
      </c>
      <c r="AY1313" s="160" t="s">
        <v>296</v>
      </c>
    </row>
    <row r="1314" spans="2:65" s="15" customFormat="1">
      <c r="B1314" s="183"/>
      <c r="D1314" s="152" t="s">
        <v>304</v>
      </c>
      <c r="E1314" s="184" t="s">
        <v>1</v>
      </c>
      <c r="F1314" s="185" t="s">
        <v>1260</v>
      </c>
      <c r="H1314" s="184" t="s">
        <v>1</v>
      </c>
      <c r="I1314" s="186"/>
      <c r="L1314" s="183"/>
      <c r="M1314" s="187"/>
      <c r="T1314" s="188"/>
      <c r="AT1314" s="184" t="s">
        <v>304</v>
      </c>
      <c r="AU1314" s="184" t="s">
        <v>85</v>
      </c>
      <c r="AV1314" s="15" t="s">
        <v>83</v>
      </c>
      <c r="AW1314" s="15" t="s">
        <v>32</v>
      </c>
      <c r="AX1314" s="15" t="s">
        <v>76</v>
      </c>
      <c r="AY1314" s="184" t="s">
        <v>296</v>
      </c>
    </row>
    <row r="1315" spans="2:65" s="12" customFormat="1">
      <c r="B1315" s="151"/>
      <c r="D1315" s="152" t="s">
        <v>304</v>
      </c>
      <c r="E1315" s="153" t="s">
        <v>1</v>
      </c>
      <c r="F1315" s="154" t="s">
        <v>1316</v>
      </c>
      <c r="H1315" s="155">
        <v>70</v>
      </c>
      <c r="I1315" s="156"/>
      <c r="L1315" s="151"/>
      <c r="M1315" s="157"/>
      <c r="T1315" s="158"/>
      <c r="AT1315" s="153" t="s">
        <v>304</v>
      </c>
      <c r="AU1315" s="153" t="s">
        <v>85</v>
      </c>
      <c r="AV1315" s="12" t="s">
        <v>85</v>
      </c>
      <c r="AW1315" s="12" t="s">
        <v>32</v>
      </c>
      <c r="AX1315" s="12" t="s">
        <v>76</v>
      </c>
      <c r="AY1315" s="153" t="s">
        <v>296</v>
      </c>
    </row>
    <row r="1316" spans="2:65" s="13" customFormat="1">
      <c r="B1316" s="159"/>
      <c r="D1316" s="152" t="s">
        <v>304</v>
      </c>
      <c r="E1316" s="160" t="s">
        <v>1</v>
      </c>
      <c r="F1316" s="161" t="s">
        <v>306</v>
      </c>
      <c r="H1316" s="162">
        <v>70</v>
      </c>
      <c r="I1316" s="163"/>
      <c r="L1316" s="159"/>
      <c r="M1316" s="164"/>
      <c r="T1316" s="165"/>
      <c r="AT1316" s="160" t="s">
        <v>304</v>
      </c>
      <c r="AU1316" s="160" t="s">
        <v>85</v>
      </c>
      <c r="AV1316" s="13" t="s">
        <v>94</v>
      </c>
      <c r="AW1316" s="13" t="s">
        <v>32</v>
      </c>
      <c r="AX1316" s="13" t="s">
        <v>76</v>
      </c>
      <c r="AY1316" s="160" t="s">
        <v>296</v>
      </c>
    </row>
    <row r="1317" spans="2:65" s="14" customFormat="1">
      <c r="B1317" s="166"/>
      <c r="D1317" s="152" t="s">
        <v>304</v>
      </c>
      <c r="E1317" s="167" t="s">
        <v>1</v>
      </c>
      <c r="F1317" s="168" t="s">
        <v>308</v>
      </c>
      <c r="H1317" s="169">
        <v>626.20000000000005</v>
      </c>
      <c r="I1317" s="170"/>
      <c r="L1317" s="166"/>
      <c r="M1317" s="171"/>
      <c r="T1317" s="172"/>
      <c r="AT1317" s="167" t="s">
        <v>304</v>
      </c>
      <c r="AU1317" s="167" t="s">
        <v>85</v>
      </c>
      <c r="AV1317" s="14" t="s">
        <v>107</v>
      </c>
      <c r="AW1317" s="14" t="s">
        <v>32</v>
      </c>
      <c r="AX1317" s="14" t="s">
        <v>83</v>
      </c>
      <c r="AY1317" s="167" t="s">
        <v>296</v>
      </c>
    </row>
    <row r="1318" spans="2:65" s="1" customFormat="1" ht="24.2" customHeight="1">
      <c r="B1318" s="32"/>
      <c r="C1318" s="138" t="s">
        <v>1317</v>
      </c>
      <c r="D1318" s="138" t="s">
        <v>298</v>
      </c>
      <c r="E1318" s="139" t="s">
        <v>1318</v>
      </c>
      <c r="F1318" s="140" t="s">
        <v>1319</v>
      </c>
      <c r="G1318" s="141" t="s">
        <v>339</v>
      </c>
      <c r="H1318" s="142">
        <v>50</v>
      </c>
      <c r="I1318" s="143"/>
      <c r="J1318" s="144">
        <f>ROUND(I1318*H1318,2)</f>
        <v>0</v>
      </c>
      <c r="K1318" s="140" t="s">
        <v>302</v>
      </c>
      <c r="L1318" s="32"/>
      <c r="M1318" s="145" t="s">
        <v>1</v>
      </c>
      <c r="N1318" s="146" t="s">
        <v>41</v>
      </c>
      <c r="P1318" s="147">
        <f>O1318*H1318</f>
        <v>0</v>
      </c>
      <c r="Q1318" s="147">
        <v>8.0000000000000007E-5</v>
      </c>
      <c r="R1318" s="147">
        <f>Q1318*H1318</f>
        <v>4.0000000000000001E-3</v>
      </c>
      <c r="S1318" s="147">
        <v>0</v>
      </c>
      <c r="T1318" s="148">
        <f>S1318*H1318</f>
        <v>0</v>
      </c>
      <c r="AR1318" s="149" t="s">
        <v>107</v>
      </c>
      <c r="AT1318" s="149" t="s">
        <v>298</v>
      </c>
      <c r="AU1318" s="149" t="s">
        <v>85</v>
      </c>
      <c r="AY1318" s="17" t="s">
        <v>296</v>
      </c>
      <c r="BE1318" s="150">
        <f>IF(N1318="základní",J1318,0)</f>
        <v>0</v>
      </c>
      <c r="BF1318" s="150">
        <f>IF(N1318="snížená",J1318,0)</f>
        <v>0</v>
      </c>
      <c r="BG1318" s="150">
        <f>IF(N1318="zákl. přenesená",J1318,0)</f>
        <v>0</v>
      </c>
      <c r="BH1318" s="150">
        <f>IF(N1318="sníž. přenesená",J1318,0)</f>
        <v>0</v>
      </c>
      <c r="BI1318" s="150">
        <f>IF(N1318="nulová",J1318,0)</f>
        <v>0</v>
      </c>
      <c r="BJ1318" s="17" t="s">
        <v>83</v>
      </c>
      <c r="BK1318" s="150">
        <f>ROUND(I1318*H1318,2)</f>
        <v>0</v>
      </c>
      <c r="BL1318" s="17" t="s">
        <v>107</v>
      </c>
      <c r="BM1318" s="149" t="s">
        <v>1320</v>
      </c>
    </row>
    <row r="1319" spans="2:65" s="1" customFormat="1" ht="24.2" customHeight="1">
      <c r="B1319" s="32"/>
      <c r="C1319" s="138" t="s">
        <v>1321</v>
      </c>
      <c r="D1319" s="138" t="s">
        <v>298</v>
      </c>
      <c r="E1319" s="139" t="s">
        <v>1322</v>
      </c>
      <c r="F1319" s="140" t="s">
        <v>1323</v>
      </c>
      <c r="G1319" s="141" t="s">
        <v>339</v>
      </c>
      <c r="H1319" s="142">
        <v>50</v>
      </c>
      <c r="I1319" s="143"/>
      <c r="J1319" s="144">
        <f>ROUND(I1319*H1319,2)</f>
        <v>0</v>
      </c>
      <c r="K1319" s="140" t="s">
        <v>302</v>
      </c>
      <c r="L1319" s="32"/>
      <c r="M1319" s="145" t="s">
        <v>1</v>
      </c>
      <c r="N1319" s="146" t="s">
        <v>41</v>
      </c>
      <c r="P1319" s="147">
        <f>O1319*H1319</f>
        <v>0</v>
      </c>
      <c r="Q1319" s="147">
        <v>1.0000000000000001E-5</v>
      </c>
      <c r="R1319" s="147">
        <f>Q1319*H1319</f>
        <v>5.0000000000000001E-4</v>
      </c>
      <c r="S1319" s="147">
        <v>0</v>
      </c>
      <c r="T1319" s="148">
        <f>S1319*H1319</f>
        <v>0</v>
      </c>
      <c r="AR1319" s="149" t="s">
        <v>107</v>
      </c>
      <c r="AT1319" s="149" t="s">
        <v>298</v>
      </c>
      <c r="AU1319" s="149" t="s">
        <v>85</v>
      </c>
      <c r="AY1319" s="17" t="s">
        <v>296</v>
      </c>
      <c r="BE1319" s="150">
        <f>IF(N1319="základní",J1319,0)</f>
        <v>0</v>
      </c>
      <c r="BF1319" s="150">
        <f>IF(N1319="snížená",J1319,0)</f>
        <v>0</v>
      </c>
      <c r="BG1319" s="150">
        <f>IF(N1319="zákl. přenesená",J1319,0)</f>
        <v>0</v>
      </c>
      <c r="BH1319" s="150">
        <f>IF(N1319="sníž. přenesená",J1319,0)</f>
        <v>0</v>
      </c>
      <c r="BI1319" s="150">
        <f>IF(N1319="nulová",J1319,0)</f>
        <v>0</v>
      </c>
      <c r="BJ1319" s="17" t="s">
        <v>83</v>
      </c>
      <c r="BK1319" s="150">
        <f>ROUND(I1319*H1319,2)</f>
        <v>0</v>
      </c>
      <c r="BL1319" s="17" t="s">
        <v>107</v>
      </c>
      <c r="BM1319" s="149" t="s">
        <v>1324</v>
      </c>
    </row>
    <row r="1320" spans="2:65" s="1" customFormat="1" ht="37.9" customHeight="1">
      <c r="B1320" s="32"/>
      <c r="C1320" s="138" t="s">
        <v>1325</v>
      </c>
      <c r="D1320" s="138" t="s">
        <v>298</v>
      </c>
      <c r="E1320" s="139" t="s">
        <v>1326</v>
      </c>
      <c r="F1320" s="140" t="s">
        <v>1327</v>
      </c>
      <c r="G1320" s="141" t="s">
        <v>376</v>
      </c>
      <c r="H1320" s="142">
        <v>11</v>
      </c>
      <c r="I1320" s="143"/>
      <c r="J1320" s="144">
        <f>ROUND(I1320*H1320,2)</f>
        <v>0</v>
      </c>
      <c r="K1320" s="140" t="s">
        <v>302</v>
      </c>
      <c r="L1320" s="32"/>
      <c r="M1320" s="145" t="s">
        <v>1</v>
      </c>
      <c r="N1320" s="146" t="s">
        <v>41</v>
      </c>
      <c r="P1320" s="147">
        <f>O1320*H1320</f>
        <v>0</v>
      </c>
      <c r="Q1320" s="147">
        <v>5.3620000000000001E-2</v>
      </c>
      <c r="R1320" s="147">
        <f>Q1320*H1320</f>
        <v>0.58982000000000001</v>
      </c>
      <c r="S1320" s="147">
        <v>0</v>
      </c>
      <c r="T1320" s="148">
        <f>S1320*H1320</f>
        <v>0</v>
      </c>
      <c r="AR1320" s="149" t="s">
        <v>107</v>
      </c>
      <c r="AT1320" s="149" t="s">
        <v>298</v>
      </c>
      <c r="AU1320" s="149" t="s">
        <v>85</v>
      </c>
      <c r="AY1320" s="17" t="s">
        <v>296</v>
      </c>
      <c r="BE1320" s="150">
        <f>IF(N1320="základní",J1320,0)</f>
        <v>0</v>
      </c>
      <c r="BF1320" s="150">
        <f>IF(N1320="snížená",J1320,0)</f>
        <v>0</v>
      </c>
      <c r="BG1320" s="150">
        <f>IF(N1320="zákl. přenesená",J1320,0)</f>
        <v>0</v>
      </c>
      <c r="BH1320" s="150">
        <f>IF(N1320="sníž. přenesená",J1320,0)</f>
        <v>0</v>
      </c>
      <c r="BI1320" s="150">
        <f>IF(N1320="nulová",J1320,0)</f>
        <v>0</v>
      </c>
      <c r="BJ1320" s="17" t="s">
        <v>83</v>
      </c>
      <c r="BK1320" s="150">
        <f>ROUND(I1320*H1320,2)</f>
        <v>0</v>
      </c>
      <c r="BL1320" s="17" t="s">
        <v>107</v>
      </c>
      <c r="BM1320" s="149" t="s">
        <v>1328</v>
      </c>
    </row>
    <row r="1321" spans="2:65" s="1" customFormat="1" ht="24.2" customHeight="1">
      <c r="B1321" s="32"/>
      <c r="C1321" s="173" t="s">
        <v>1329</v>
      </c>
      <c r="D1321" s="173" t="s">
        <v>343</v>
      </c>
      <c r="E1321" s="174" t="s">
        <v>1330</v>
      </c>
      <c r="F1321" s="175" t="s">
        <v>1331</v>
      </c>
      <c r="G1321" s="176" t="s">
        <v>376</v>
      </c>
      <c r="H1321" s="177">
        <v>11</v>
      </c>
      <c r="I1321" s="178"/>
      <c r="J1321" s="179">
        <f>ROUND(I1321*H1321,2)</f>
        <v>0</v>
      </c>
      <c r="K1321" s="175" t="s">
        <v>302</v>
      </c>
      <c r="L1321" s="180"/>
      <c r="M1321" s="181" t="s">
        <v>1</v>
      </c>
      <c r="N1321" s="182" t="s">
        <v>41</v>
      </c>
      <c r="P1321" s="147">
        <f>O1321*H1321</f>
        <v>0</v>
      </c>
      <c r="Q1321" s="147">
        <v>0.05</v>
      </c>
      <c r="R1321" s="147">
        <f>Q1321*H1321</f>
        <v>0.55000000000000004</v>
      </c>
      <c r="S1321" s="147">
        <v>0</v>
      </c>
      <c r="T1321" s="148">
        <f>S1321*H1321</f>
        <v>0</v>
      </c>
      <c r="AR1321" s="149" t="s">
        <v>347</v>
      </c>
      <c r="AT1321" s="149" t="s">
        <v>343</v>
      </c>
      <c r="AU1321" s="149" t="s">
        <v>85</v>
      </c>
      <c r="AY1321" s="17" t="s">
        <v>296</v>
      </c>
      <c r="BE1321" s="150">
        <f>IF(N1321="základní",J1321,0)</f>
        <v>0</v>
      </c>
      <c r="BF1321" s="150">
        <f>IF(N1321="snížená",J1321,0)</f>
        <v>0</v>
      </c>
      <c r="BG1321" s="150">
        <f>IF(N1321="zákl. přenesená",J1321,0)</f>
        <v>0</v>
      </c>
      <c r="BH1321" s="150">
        <f>IF(N1321="sníž. přenesená",J1321,0)</f>
        <v>0</v>
      </c>
      <c r="BI1321" s="150">
        <f>IF(N1321="nulová",J1321,0)</f>
        <v>0</v>
      </c>
      <c r="BJ1321" s="17" t="s">
        <v>83</v>
      </c>
      <c r="BK1321" s="150">
        <f>ROUND(I1321*H1321,2)</f>
        <v>0</v>
      </c>
      <c r="BL1321" s="17" t="s">
        <v>107</v>
      </c>
      <c r="BM1321" s="149" t="s">
        <v>1332</v>
      </c>
    </row>
    <row r="1322" spans="2:65" s="11" customFormat="1" ht="22.9" customHeight="1">
      <c r="B1322" s="126"/>
      <c r="D1322" s="127" t="s">
        <v>75</v>
      </c>
      <c r="E1322" s="136" t="s">
        <v>354</v>
      </c>
      <c r="F1322" s="136" t="s">
        <v>1333</v>
      </c>
      <c r="I1322" s="129"/>
      <c r="J1322" s="137">
        <f>BK1322</f>
        <v>0</v>
      </c>
      <c r="L1322" s="126"/>
      <c r="M1322" s="131"/>
      <c r="P1322" s="132">
        <f>SUM(P1323:P1369)</f>
        <v>0</v>
      </c>
      <c r="R1322" s="132">
        <f>SUM(R1323:R1369)</f>
        <v>0.24879399999999999</v>
      </c>
      <c r="T1322" s="133">
        <f>SUM(T1323:T1369)</f>
        <v>0</v>
      </c>
      <c r="AR1322" s="127" t="s">
        <v>83</v>
      </c>
      <c r="AT1322" s="134" t="s">
        <v>75</v>
      </c>
      <c r="AU1322" s="134" t="s">
        <v>83</v>
      </c>
      <c r="AY1322" s="127" t="s">
        <v>296</v>
      </c>
      <c r="BK1322" s="135">
        <f>SUM(BK1323:BK1369)</f>
        <v>0</v>
      </c>
    </row>
    <row r="1323" spans="2:65" s="1" customFormat="1" ht="16.5" customHeight="1">
      <c r="B1323" s="32"/>
      <c r="C1323" s="138" t="s">
        <v>1334</v>
      </c>
      <c r="D1323" s="138" t="s">
        <v>298</v>
      </c>
      <c r="E1323" s="139" t="s">
        <v>1335</v>
      </c>
      <c r="F1323" s="140" t="s">
        <v>1336</v>
      </c>
      <c r="G1323" s="141" t="s">
        <v>612</v>
      </c>
      <c r="H1323" s="142">
        <v>200</v>
      </c>
      <c r="I1323" s="143"/>
      <c r="J1323" s="144">
        <f>ROUND(I1323*H1323,2)</f>
        <v>0</v>
      </c>
      <c r="K1323" s="140" t="s">
        <v>1</v>
      </c>
      <c r="L1323" s="32"/>
      <c r="M1323" s="145" t="s">
        <v>1</v>
      </c>
      <c r="N1323" s="146" t="s">
        <v>41</v>
      </c>
      <c r="P1323" s="147">
        <f>O1323*H1323</f>
        <v>0</v>
      </c>
      <c r="Q1323" s="147">
        <v>0</v>
      </c>
      <c r="R1323" s="147">
        <f>Q1323*H1323</f>
        <v>0</v>
      </c>
      <c r="S1323" s="147">
        <v>0</v>
      </c>
      <c r="T1323" s="148">
        <f>S1323*H1323</f>
        <v>0</v>
      </c>
      <c r="AR1323" s="149" t="s">
        <v>107</v>
      </c>
      <c r="AT1323" s="149" t="s">
        <v>298</v>
      </c>
      <c r="AU1323" s="149" t="s">
        <v>85</v>
      </c>
      <c r="AY1323" s="17" t="s">
        <v>296</v>
      </c>
      <c r="BE1323" s="150">
        <f>IF(N1323="základní",J1323,0)</f>
        <v>0</v>
      </c>
      <c r="BF1323" s="150">
        <f>IF(N1323="snížená",J1323,0)</f>
        <v>0</v>
      </c>
      <c r="BG1323" s="150">
        <f>IF(N1323="zákl. přenesená",J1323,0)</f>
        <v>0</v>
      </c>
      <c r="BH1323" s="150">
        <f>IF(N1323="sníž. přenesená",J1323,0)</f>
        <v>0</v>
      </c>
      <c r="BI1323" s="150">
        <f>IF(N1323="nulová",J1323,0)</f>
        <v>0</v>
      </c>
      <c r="BJ1323" s="17" t="s">
        <v>83</v>
      </c>
      <c r="BK1323" s="150">
        <f>ROUND(I1323*H1323,2)</f>
        <v>0</v>
      </c>
      <c r="BL1323" s="17" t="s">
        <v>107</v>
      </c>
      <c r="BM1323" s="149" t="s">
        <v>1337</v>
      </c>
    </row>
    <row r="1324" spans="2:65" s="1" customFormat="1" ht="16.5" customHeight="1">
      <c r="B1324" s="32"/>
      <c r="C1324" s="138" t="s">
        <v>1338</v>
      </c>
      <c r="D1324" s="138" t="s">
        <v>298</v>
      </c>
      <c r="E1324" s="139" t="s">
        <v>1339</v>
      </c>
      <c r="F1324" s="140" t="s">
        <v>1340</v>
      </c>
      <c r="G1324" s="141" t="s">
        <v>1341</v>
      </c>
      <c r="H1324" s="142">
        <v>1</v>
      </c>
      <c r="I1324" s="143"/>
      <c r="J1324" s="144">
        <f>ROUND(I1324*H1324,2)</f>
        <v>0</v>
      </c>
      <c r="K1324" s="140" t="s">
        <v>1</v>
      </c>
      <c r="L1324" s="32"/>
      <c r="M1324" s="145" t="s">
        <v>1</v>
      </c>
      <c r="N1324" s="146" t="s">
        <v>41</v>
      </c>
      <c r="P1324" s="147">
        <f>O1324*H1324</f>
        <v>0</v>
      </c>
      <c r="Q1324" s="147">
        <v>0</v>
      </c>
      <c r="R1324" s="147">
        <f>Q1324*H1324</f>
        <v>0</v>
      </c>
      <c r="S1324" s="147">
        <v>0</v>
      </c>
      <c r="T1324" s="148">
        <f>S1324*H1324</f>
        <v>0</v>
      </c>
      <c r="AR1324" s="149" t="s">
        <v>107</v>
      </c>
      <c r="AT1324" s="149" t="s">
        <v>298</v>
      </c>
      <c r="AU1324" s="149" t="s">
        <v>85</v>
      </c>
      <c r="AY1324" s="17" t="s">
        <v>296</v>
      </c>
      <c r="BE1324" s="150">
        <f>IF(N1324="základní",J1324,0)</f>
        <v>0</v>
      </c>
      <c r="BF1324" s="150">
        <f>IF(N1324="snížená",J1324,0)</f>
        <v>0</v>
      </c>
      <c r="BG1324" s="150">
        <f>IF(N1324="zákl. přenesená",J1324,0)</f>
        <v>0</v>
      </c>
      <c r="BH1324" s="150">
        <f>IF(N1324="sníž. přenesená",J1324,0)</f>
        <v>0</v>
      </c>
      <c r="BI1324" s="150">
        <f>IF(N1324="nulová",J1324,0)</f>
        <v>0</v>
      </c>
      <c r="BJ1324" s="17" t="s">
        <v>83</v>
      </c>
      <c r="BK1324" s="150">
        <f>ROUND(I1324*H1324,2)</f>
        <v>0</v>
      </c>
      <c r="BL1324" s="17" t="s">
        <v>107</v>
      </c>
      <c r="BM1324" s="149" t="s">
        <v>1342</v>
      </c>
    </row>
    <row r="1325" spans="2:65" s="1" customFormat="1" ht="24.2" customHeight="1">
      <c r="B1325" s="32"/>
      <c r="C1325" s="138" t="s">
        <v>1343</v>
      </c>
      <c r="D1325" s="138" t="s">
        <v>298</v>
      </c>
      <c r="E1325" s="139" t="s">
        <v>1344</v>
      </c>
      <c r="F1325" s="140" t="s">
        <v>1345</v>
      </c>
      <c r="G1325" s="141" t="s">
        <v>1341</v>
      </c>
      <c r="H1325" s="142">
        <v>1</v>
      </c>
      <c r="I1325" s="143"/>
      <c r="J1325" s="144">
        <f>ROUND(I1325*H1325,2)</f>
        <v>0</v>
      </c>
      <c r="K1325" s="140" t="s">
        <v>1</v>
      </c>
      <c r="L1325" s="32"/>
      <c r="M1325" s="145" t="s">
        <v>1</v>
      </c>
      <c r="N1325" s="146" t="s">
        <v>41</v>
      </c>
      <c r="P1325" s="147">
        <f>O1325*H1325</f>
        <v>0</v>
      </c>
      <c r="Q1325" s="147">
        <v>0</v>
      </c>
      <c r="R1325" s="147">
        <f>Q1325*H1325</f>
        <v>0</v>
      </c>
      <c r="S1325" s="147">
        <v>0</v>
      </c>
      <c r="T1325" s="148">
        <f>S1325*H1325</f>
        <v>0</v>
      </c>
      <c r="AR1325" s="149" t="s">
        <v>107</v>
      </c>
      <c r="AT1325" s="149" t="s">
        <v>298</v>
      </c>
      <c r="AU1325" s="149" t="s">
        <v>85</v>
      </c>
      <c r="AY1325" s="17" t="s">
        <v>296</v>
      </c>
      <c r="BE1325" s="150">
        <f>IF(N1325="základní",J1325,0)</f>
        <v>0</v>
      </c>
      <c r="BF1325" s="150">
        <f>IF(N1325="snížená",J1325,0)</f>
        <v>0</v>
      </c>
      <c r="BG1325" s="150">
        <f>IF(N1325="zákl. přenesená",J1325,0)</f>
        <v>0</v>
      </c>
      <c r="BH1325" s="150">
        <f>IF(N1325="sníž. přenesená",J1325,0)</f>
        <v>0</v>
      </c>
      <c r="BI1325" s="150">
        <f>IF(N1325="nulová",J1325,0)</f>
        <v>0</v>
      </c>
      <c r="BJ1325" s="17" t="s">
        <v>83</v>
      </c>
      <c r="BK1325" s="150">
        <f>ROUND(I1325*H1325,2)</f>
        <v>0</v>
      </c>
      <c r="BL1325" s="17" t="s">
        <v>107</v>
      </c>
      <c r="BM1325" s="149" t="s">
        <v>1346</v>
      </c>
    </row>
    <row r="1326" spans="2:65" s="1" customFormat="1" ht="33" customHeight="1">
      <c r="B1326" s="32"/>
      <c r="C1326" s="138" t="s">
        <v>1347</v>
      </c>
      <c r="D1326" s="138" t="s">
        <v>298</v>
      </c>
      <c r="E1326" s="139" t="s">
        <v>1348</v>
      </c>
      <c r="F1326" s="140" t="s">
        <v>1349</v>
      </c>
      <c r="G1326" s="141" t="s">
        <v>301</v>
      </c>
      <c r="H1326" s="142">
        <v>1155</v>
      </c>
      <c r="I1326" s="143"/>
      <c r="J1326" s="144">
        <f>ROUND(I1326*H1326,2)</f>
        <v>0</v>
      </c>
      <c r="K1326" s="140" t="s">
        <v>302</v>
      </c>
      <c r="L1326" s="32"/>
      <c r="M1326" s="145" t="s">
        <v>1</v>
      </c>
      <c r="N1326" s="146" t="s">
        <v>41</v>
      </c>
      <c r="P1326" s="147">
        <f>O1326*H1326</f>
        <v>0</v>
      </c>
      <c r="Q1326" s="147">
        <v>0</v>
      </c>
      <c r="R1326" s="147">
        <f>Q1326*H1326</f>
        <v>0</v>
      </c>
      <c r="S1326" s="147">
        <v>0</v>
      </c>
      <c r="T1326" s="148">
        <f>S1326*H1326</f>
        <v>0</v>
      </c>
      <c r="AR1326" s="149" t="s">
        <v>107</v>
      </c>
      <c r="AT1326" s="149" t="s">
        <v>298</v>
      </c>
      <c r="AU1326" s="149" t="s">
        <v>85</v>
      </c>
      <c r="AY1326" s="17" t="s">
        <v>296</v>
      </c>
      <c r="BE1326" s="150">
        <f>IF(N1326="základní",J1326,0)</f>
        <v>0</v>
      </c>
      <c r="BF1326" s="150">
        <f>IF(N1326="snížená",J1326,0)</f>
        <v>0</v>
      </c>
      <c r="BG1326" s="150">
        <f>IF(N1326="zákl. přenesená",J1326,0)</f>
        <v>0</v>
      </c>
      <c r="BH1326" s="150">
        <f>IF(N1326="sníž. přenesená",J1326,0)</f>
        <v>0</v>
      </c>
      <c r="BI1326" s="150">
        <f>IF(N1326="nulová",J1326,0)</f>
        <v>0</v>
      </c>
      <c r="BJ1326" s="17" t="s">
        <v>83</v>
      </c>
      <c r="BK1326" s="150">
        <f>ROUND(I1326*H1326,2)</f>
        <v>0</v>
      </c>
      <c r="BL1326" s="17" t="s">
        <v>107</v>
      </c>
      <c r="BM1326" s="149" t="s">
        <v>1350</v>
      </c>
    </row>
    <row r="1327" spans="2:65" s="12" customFormat="1">
      <c r="B1327" s="151"/>
      <c r="D1327" s="152" t="s">
        <v>304</v>
      </c>
      <c r="E1327" s="153" t="s">
        <v>1</v>
      </c>
      <c r="F1327" s="154" t="s">
        <v>1351</v>
      </c>
      <c r="H1327" s="155">
        <v>1155</v>
      </c>
      <c r="I1327" s="156"/>
      <c r="L1327" s="151"/>
      <c r="M1327" s="157"/>
      <c r="T1327" s="158"/>
      <c r="AT1327" s="153" t="s">
        <v>304</v>
      </c>
      <c r="AU1327" s="153" t="s">
        <v>85</v>
      </c>
      <c r="AV1327" s="12" t="s">
        <v>85</v>
      </c>
      <c r="AW1327" s="12" t="s">
        <v>32</v>
      </c>
      <c r="AX1327" s="12" t="s">
        <v>76</v>
      </c>
      <c r="AY1327" s="153" t="s">
        <v>296</v>
      </c>
    </row>
    <row r="1328" spans="2:65" s="13" customFormat="1">
      <c r="B1328" s="159"/>
      <c r="D1328" s="152" t="s">
        <v>304</v>
      </c>
      <c r="E1328" s="160" t="s">
        <v>1</v>
      </c>
      <c r="F1328" s="161" t="s">
        <v>306</v>
      </c>
      <c r="H1328" s="162">
        <v>1155</v>
      </c>
      <c r="I1328" s="163"/>
      <c r="L1328" s="159"/>
      <c r="M1328" s="164"/>
      <c r="T1328" s="165"/>
      <c r="AT1328" s="160" t="s">
        <v>304</v>
      </c>
      <c r="AU1328" s="160" t="s">
        <v>85</v>
      </c>
      <c r="AV1328" s="13" t="s">
        <v>94</v>
      </c>
      <c r="AW1328" s="13" t="s">
        <v>32</v>
      </c>
      <c r="AX1328" s="13" t="s">
        <v>76</v>
      </c>
      <c r="AY1328" s="160" t="s">
        <v>296</v>
      </c>
    </row>
    <row r="1329" spans="2:65" s="14" customFormat="1">
      <c r="B1329" s="166"/>
      <c r="D1329" s="152" t="s">
        <v>304</v>
      </c>
      <c r="E1329" s="167" t="s">
        <v>1</v>
      </c>
      <c r="F1329" s="168" t="s">
        <v>308</v>
      </c>
      <c r="H1329" s="169">
        <v>1155</v>
      </c>
      <c r="I1329" s="170"/>
      <c r="L1329" s="166"/>
      <c r="M1329" s="171"/>
      <c r="T1329" s="172"/>
      <c r="AT1329" s="167" t="s">
        <v>304</v>
      </c>
      <c r="AU1329" s="167" t="s">
        <v>85</v>
      </c>
      <c r="AV1329" s="14" t="s">
        <v>107</v>
      </c>
      <c r="AW1329" s="14" t="s">
        <v>32</v>
      </c>
      <c r="AX1329" s="14" t="s">
        <v>83</v>
      </c>
      <c r="AY1329" s="167" t="s">
        <v>296</v>
      </c>
    </row>
    <row r="1330" spans="2:65" s="1" customFormat="1" ht="37.9" customHeight="1">
      <c r="B1330" s="32"/>
      <c r="C1330" s="138" t="s">
        <v>1352</v>
      </c>
      <c r="D1330" s="138" t="s">
        <v>298</v>
      </c>
      <c r="E1330" s="139" t="s">
        <v>1353</v>
      </c>
      <c r="F1330" s="140" t="s">
        <v>1354</v>
      </c>
      <c r="G1330" s="141" t="s">
        <v>301</v>
      </c>
      <c r="H1330" s="142">
        <v>103950</v>
      </c>
      <c r="I1330" s="143"/>
      <c r="J1330" s="144">
        <f>ROUND(I1330*H1330,2)</f>
        <v>0</v>
      </c>
      <c r="K1330" s="140" t="s">
        <v>302</v>
      </c>
      <c r="L1330" s="32"/>
      <c r="M1330" s="145" t="s">
        <v>1</v>
      </c>
      <c r="N1330" s="146" t="s">
        <v>41</v>
      </c>
      <c r="P1330" s="147">
        <f>O1330*H1330</f>
        <v>0</v>
      </c>
      <c r="Q1330" s="147">
        <v>0</v>
      </c>
      <c r="R1330" s="147">
        <f>Q1330*H1330</f>
        <v>0</v>
      </c>
      <c r="S1330" s="147">
        <v>0</v>
      </c>
      <c r="T1330" s="148">
        <f>S1330*H1330</f>
        <v>0</v>
      </c>
      <c r="AR1330" s="149" t="s">
        <v>107</v>
      </c>
      <c r="AT1330" s="149" t="s">
        <v>298</v>
      </c>
      <c r="AU1330" s="149" t="s">
        <v>85</v>
      </c>
      <c r="AY1330" s="17" t="s">
        <v>296</v>
      </c>
      <c r="BE1330" s="150">
        <f>IF(N1330="základní",J1330,0)</f>
        <v>0</v>
      </c>
      <c r="BF1330" s="150">
        <f>IF(N1330="snížená",J1330,0)</f>
        <v>0</v>
      </c>
      <c r="BG1330" s="150">
        <f>IF(N1330="zákl. přenesená",J1330,0)</f>
        <v>0</v>
      </c>
      <c r="BH1330" s="150">
        <f>IF(N1330="sníž. přenesená",J1330,0)</f>
        <v>0</v>
      </c>
      <c r="BI1330" s="150">
        <f>IF(N1330="nulová",J1330,0)</f>
        <v>0</v>
      </c>
      <c r="BJ1330" s="17" t="s">
        <v>83</v>
      </c>
      <c r="BK1330" s="150">
        <f>ROUND(I1330*H1330,2)</f>
        <v>0</v>
      </c>
      <c r="BL1330" s="17" t="s">
        <v>107</v>
      </c>
      <c r="BM1330" s="149" t="s">
        <v>1355</v>
      </c>
    </row>
    <row r="1331" spans="2:65" s="12" customFormat="1">
      <c r="B1331" s="151"/>
      <c r="D1331" s="152" t="s">
        <v>304</v>
      </c>
      <c r="F1331" s="154" t="s">
        <v>1356</v>
      </c>
      <c r="H1331" s="155">
        <v>103950</v>
      </c>
      <c r="I1331" s="156"/>
      <c r="L1331" s="151"/>
      <c r="M1331" s="157"/>
      <c r="T1331" s="158"/>
      <c r="AT1331" s="153" t="s">
        <v>304</v>
      </c>
      <c r="AU1331" s="153" t="s">
        <v>85</v>
      </c>
      <c r="AV1331" s="12" t="s">
        <v>85</v>
      </c>
      <c r="AW1331" s="12" t="s">
        <v>4</v>
      </c>
      <c r="AX1331" s="12" t="s">
        <v>83</v>
      </c>
      <c r="AY1331" s="153" t="s">
        <v>296</v>
      </c>
    </row>
    <row r="1332" spans="2:65" s="1" customFormat="1" ht="33" customHeight="1">
      <c r="B1332" s="32"/>
      <c r="C1332" s="138" t="s">
        <v>1357</v>
      </c>
      <c r="D1332" s="138" t="s">
        <v>298</v>
      </c>
      <c r="E1332" s="139" t="s">
        <v>1358</v>
      </c>
      <c r="F1332" s="140" t="s">
        <v>1359</v>
      </c>
      <c r="G1332" s="141" t="s">
        <v>301</v>
      </c>
      <c r="H1332" s="142">
        <v>1155</v>
      </c>
      <c r="I1332" s="143"/>
      <c r="J1332" s="144">
        <f>ROUND(I1332*H1332,2)</f>
        <v>0</v>
      </c>
      <c r="K1332" s="140" t="s">
        <v>302</v>
      </c>
      <c r="L1332" s="32"/>
      <c r="M1332" s="145" t="s">
        <v>1</v>
      </c>
      <c r="N1332" s="146" t="s">
        <v>41</v>
      </c>
      <c r="P1332" s="147">
        <f>O1332*H1332</f>
        <v>0</v>
      </c>
      <c r="Q1332" s="147">
        <v>0</v>
      </c>
      <c r="R1332" s="147">
        <f>Q1332*H1332</f>
        <v>0</v>
      </c>
      <c r="S1332" s="147">
        <v>0</v>
      </c>
      <c r="T1332" s="148">
        <f>S1332*H1332</f>
        <v>0</v>
      </c>
      <c r="AR1332" s="149" t="s">
        <v>107</v>
      </c>
      <c r="AT1332" s="149" t="s">
        <v>298</v>
      </c>
      <c r="AU1332" s="149" t="s">
        <v>85</v>
      </c>
      <c r="AY1332" s="17" t="s">
        <v>296</v>
      </c>
      <c r="BE1332" s="150">
        <f>IF(N1332="základní",J1332,0)</f>
        <v>0</v>
      </c>
      <c r="BF1332" s="150">
        <f>IF(N1332="snížená",J1332,0)</f>
        <v>0</v>
      </c>
      <c r="BG1332" s="150">
        <f>IF(N1332="zákl. přenesená",J1332,0)</f>
        <v>0</v>
      </c>
      <c r="BH1332" s="150">
        <f>IF(N1332="sníž. přenesená",J1332,0)</f>
        <v>0</v>
      </c>
      <c r="BI1332" s="150">
        <f>IF(N1332="nulová",J1332,0)</f>
        <v>0</v>
      </c>
      <c r="BJ1332" s="17" t="s">
        <v>83</v>
      </c>
      <c r="BK1332" s="150">
        <f>ROUND(I1332*H1332,2)</f>
        <v>0</v>
      </c>
      <c r="BL1332" s="17" t="s">
        <v>107</v>
      </c>
      <c r="BM1332" s="149" t="s">
        <v>1360</v>
      </c>
    </row>
    <row r="1333" spans="2:65" s="1" customFormat="1" ht="33" customHeight="1">
      <c r="B1333" s="32"/>
      <c r="C1333" s="138" t="s">
        <v>1361</v>
      </c>
      <c r="D1333" s="138" t="s">
        <v>298</v>
      </c>
      <c r="E1333" s="139" t="s">
        <v>1362</v>
      </c>
      <c r="F1333" s="140" t="s">
        <v>1363</v>
      </c>
      <c r="G1333" s="141" t="s">
        <v>301</v>
      </c>
      <c r="H1333" s="142">
        <v>1291.3</v>
      </c>
      <c r="I1333" s="143"/>
      <c r="J1333" s="144">
        <f>ROUND(I1333*H1333,2)</f>
        <v>0</v>
      </c>
      <c r="K1333" s="140" t="s">
        <v>302</v>
      </c>
      <c r="L1333" s="32"/>
      <c r="M1333" s="145" t="s">
        <v>1</v>
      </c>
      <c r="N1333" s="146" t="s">
        <v>41</v>
      </c>
      <c r="P1333" s="147">
        <f>O1333*H1333</f>
        <v>0</v>
      </c>
      <c r="Q1333" s="147">
        <v>1.2999999999999999E-4</v>
      </c>
      <c r="R1333" s="147">
        <f>Q1333*H1333</f>
        <v>0.16786899999999999</v>
      </c>
      <c r="S1333" s="147">
        <v>0</v>
      </c>
      <c r="T1333" s="148">
        <f>S1333*H1333</f>
        <v>0</v>
      </c>
      <c r="AR1333" s="149" t="s">
        <v>107</v>
      </c>
      <c r="AT1333" s="149" t="s">
        <v>298</v>
      </c>
      <c r="AU1333" s="149" t="s">
        <v>85</v>
      </c>
      <c r="AY1333" s="17" t="s">
        <v>296</v>
      </c>
      <c r="BE1333" s="150">
        <f>IF(N1333="základní",J1333,0)</f>
        <v>0</v>
      </c>
      <c r="BF1333" s="150">
        <f>IF(N1333="snížená",J1333,0)</f>
        <v>0</v>
      </c>
      <c r="BG1333" s="150">
        <f>IF(N1333="zákl. přenesená",J1333,0)</f>
        <v>0</v>
      </c>
      <c r="BH1333" s="150">
        <f>IF(N1333="sníž. přenesená",J1333,0)</f>
        <v>0</v>
      </c>
      <c r="BI1333" s="150">
        <f>IF(N1333="nulová",J1333,0)</f>
        <v>0</v>
      </c>
      <c r="BJ1333" s="17" t="s">
        <v>83</v>
      </c>
      <c r="BK1333" s="150">
        <f>ROUND(I1333*H1333,2)</f>
        <v>0</v>
      </c>
      <c r="BL1333" s="17" t="s">
        <v>107</v>
      </c>
      <c r="BM1333" s="149" t="s">
        <v>1364</v>
      </c>
    </row>
    <row r="1334" spans="2:65" s="12" customFormat="1">
      <c r="B1334" s="151"/>
      <c r="D1334" s="152" t="s">
        <v>304</v>
      </c>
      <c r="E1334" s="153" t="s">
        <v>1</v>
      </c>
      <c r="F1334" s="154" t="s">
        <v>1365</v>
      </c>
      <c r="H1334" s="155">
        <v>1291.3</v>
      </c>
      <c r="I1334" s="156"/>
      <c r="L1334" s="151"/>
      <c r="M1334" s="157"/>
      <c r="T1334" s="158"/>
      <c r="AT1334" s="153" t="s">
        <v>304</v>
      </c>
      <c r="AU1334" s="153" t="s">
        <v>85</v>
      </c>
      <c r="AV1334" s="12" t="s">
        <v>85</v>
      </c>
      <c r="AW1334" s="12" t="s">
        <v>32</v>
      </c>
      <c r="AX1334" s="12" t="s">
        <v>76</v>
      </c>
      <c r="AY1334" s="153" t="s">
        <v>296</v>
      </c>
    </row>
    <row r="1335" spans="2:65" s="13" customFormat="1">
      <c r="B1335" s="159"/>
      <c r="D1335" s="152" t="s">
        <v>304</v>
      </c>
      <c r="E1335" s="160" t="s">
        <v>1</v>
      </c>
      <c r="F1335" s="161" t="s">
        <v>306</v>
      </c>
      <c r="H1335" s="162">
        <v>1291.3</v>
      </c>
      <c r="I1335" s="163"/>
      <c r="L1335" s="159"/>
      <c r="M1335" s="164"/>
      <c r="T1335" s="165"/>
      <c r="AT1335" s="160" t="s">
        <v>304</v>
      </c>
      <c r="AU1335" s="160" t="s">
        <v>85</v>
      </c>
      <c r="AV1335" s="13" t="s">
        <v>94</v>
      </c>
      <c r="AW1335" s="13" t="s">
        <v>32</v>
      </c>
      <c r="AX1335" s="13" t="s">
        <v>76</v>
      </c>
      <c r="AY1335" s="160" t="s">
        <v>296</v>
      </c>
    </row>
    <row r="1336" spans="2:65" s="14" customFormat="1">
      <c r="B1336" s="166"/>
      <c r="D1336" s="152" t="s">
        <v>304</v>
      </c>
      <c r="E1336" s="167" t="s">
        <v>1</v>
      </c>
      <c r="F1336" s="168" t="s">
        <v>308</v>
      </c>
      <c r="H1336" s="169">
        <v>1291.3</v>
      </c>
      <c r="I1336" s="170"/>
      <c r="L1336" s="166"/>
      <c r="M1336" s="171"/>
      <c r="T1336" s="172"/>
      <c r="AT1336" s="167" t="s">
        <v>304</v>
      </c>
      <c r="AU1336" s="167" t="s">
        <v>85</v>
      </c>
      <c r="AV1336" s="14" t="s">
        <v>107</v>
      </c>
      <c r="AW1336" s="14" t="s">
        <v>32</v>
      </c>
      <c r="AX1336" s="14" t="s">
        <v>83</v>
      </c>
      <c r="AY1336" s="167" t="s">
        <v>296</v>
      </c>
    </row>
    <row r="1337" spans="2:65" s="1" customFormat="1" ht="24.2" customHeight="1">
      <c r="B1337" s="32"/>
      <c r="C1337" s="138" t="s">
        <v>1366</v>
      </c>
      <c r="D1337" s="138" t="s">
        <v>298</v>
      </c>
      <c r="E1337" s="139" t="s">
        <v>1367</v>
      </c>
      <c r="F1337" s="140" t="s">
        <v>1368</v>
      </c>
      <c r="G1337" s="141" t="s">
        <v>301</v>
      </c>
      <c r="H1337" s="142">
        <v>1237</v>
      </c>
      <c r="I1337" s="143"/>
      <c r="J1337" s="144">
        <f>ROUND(I1337*H1337,2)</f>
        <v>0</v>
      </c>
      <c r="K1337" s="140" t="s">
        <v>302</v>
      </c>
      <c r="L1337" s="32"/>
      <c r="M1337" s="145" t="s">
        <v>1</v>
      </c>
      <c r="N1337" s="146" t="s">
        <v>41</v>
      </c>
      <c r="P1337" s="147">
        <f>O1337*H1337</f>
        <v>0</v>
      </c>
      <c r="Q1337" s="147">
        <v>4.0000000000000003E-5</v>
      </c>
      <c r="R1337" s="147">
        <f>Q1337*H1337</f>
        <v>4.9480000000000003E-2</v>
      </c>
      <c r="S1337" s="147">
        <v>0</v>
      </c>
      <c r="T1337" s="148">
        <f>S1337*H1337</f>
        <v>0</v>
      </c>
      <c r="AR1337" s="149" t="s">
        <v>107</v>
      </c>
      <c r="AT1337" s="149" t="s">
        <v>298</v>
      </c>
      <c r="AU1337" s="149" t="s">
        <v>85</v>
      </c>
      <c r="AY1337" s="17" t="s">
        <v>296</v>
      </c>
      <c r="BE1337" s="150">
        <f>IF(N1337="základní",J1337,0)</f>
        <v>0</v>
      </c>
      <c r="BF1337" s="150">
        <f>IF(N1337="snížená",J1337,0)</f>
        <v>0</v>
      </c>
      <c r="BG1337" s="150">
        <f>IF(N1337="zákl. přenesená",J1337,0)</f>
        <v>0</v>
      </c>
      <c r="BH1337" s="150">
        <f>IF(N1337="sníž. přenesená",J1337,0)</f>
        <v>0</v>
      </c>
      <c r="BI1337" s="150">
        <f>IF(N1337="nulová",J1337,0)</f>
        <v>0</v>
      </c>
      <c r="BJ1337" s="17" t="s">
        <v>83</v>
      </c>
      <c r="BK1337" s="150">
        <f>ROUND(I1337*H1337,2)</f>
        <v>0</v>
      </c>
      <c r="BL1337" s="17" t="s">
        <v>107</v>
      </c>
      <c r="BM1337" s="149" t="s">
        <v>1369</v>
      </c>
    </row>
    <row r="1338" spans="2:65" s="12" customFormat="1">
      <c r="B1338" s="151"/>
      <c r="D1338" s="152" t="s">
        <v>304</v>
      </c>
      <c r="E1338" s="153" t="s">
        <v>1</v>
      </c>
      <c r="F1338" s="154" t="s">
        <v>1370</v>
      </c>
      <c r="H1338" s="155">
        <v>1237</v>
      </c>
      <c r="I1338" s="156"/>
      <c r="L1338" s="151"/>
      <c r="M1338" s="157"/>
      <c r="T1338" s="158"/>
      <c r="AT1338" s="153" t="s">
        <v>304</v>
      </c>
      <c r="AU1338" s="153" t="s">
        <v>85</v>
      </c>
      <c r="AV1338" s="12" t="s">
        <v>85</v>
      </c>
      <c r="AW1338" s="12" t="s">
        <v>32</v>
      </c>
      <c r="AX1338" s="12" t="s">
        <v>76</v>
      </c>
      <c r="AY1338" s="153" t="s">
        <v>296</v>
      </c>
    </row>
    <row r="1339" spans="2:65" s="13" customFormat="1">
      <c r="B1339" s="159"/>
      <c r="D1339" s="152" t="s">
        <v>304</v>
      </c>
      <c r="E1339" s="160" t="s">
        <v>1</v>
      </c>
      <c r="F1339" s="161" t="s">
        <v>306</v>
      </c>
      <c r="H1339" s="162">
        <v>1237</v>
      </c>
      <c r="I1339" s="163"/>
      <c r="L1339" s="159"/>
      <c r="M1339" s="164"/>
      <c r="T1339" s="165"/>
      <c r="AT1339" s="160" t="s">
        <v>304</v>
      </c>
      <c r="AU1339" s="160" t="s">
        <v>85</v>
      </c>
      <c r="AV1339" s="13" t="s">
        <v>94</v>
      </c>
      <c r="AW1339" s="13" t="s">
        <v>32</v>
      </c>
      <c r="AX1339" s="13" t="s">
        <v>76</v>
      </c>
      <c r="AY1339" s="160" t="s">
        <v>296</v>
      </c>
    </row>
    <row r="1340" spans="2:65" s="14" customFormat="1">
      <c r="B1340" s="166"/>
      <c r="D1340" s="152" t="s">
        <v>304</v>
      </c>
      <c r="E1340" s="167" t="s">
        <v>1</v>
      </c>
      <c r="F1340" s="168" t="s">
        <v>308</v>
      </c>
      <c r="H1340" s="169">
        <v>1237</v>
      </c>
      <c r="I1340" s="170"/>
      <c r="L1340" s="166"/>
      <c r="M1340" s="171"/>
      <c r="T1340" s="172"/>
      <c r="AT1340" s="167" t="s">
        <v>304</v>
      </c>
      <c r="AU1340" s="167" t="s">
        <v>85</v>
      </c>
      <c r="AV1340" s="14" t="s">
        <v>107</v>
      </c>
      <c r="AW1340" s="14" t="s">
        <v>32</v>
      </c>
      <c r="AX1340" s="14" t="s">
        <v>83</v>
      </c>
      <c r="AY1340" s="167" t="s">
        <v>296</v>
      </c>
    </row>
    <row r="1341" spans="2:65" s="1" customFormat="1" ht="24.2" customHeight="1">
      <c r="B1341" s="32"/>
      <c r="C1341" s="138" t="s">
        <v>1371</v>
      </c>
      <c r="D1341" s="138" t="s">
        <v>298</v>
      </c>
      <c r="E1341" s="139" t="s">
        <v>1372</v>
      </c>
      <c r="F1341" s="140" t="s">
        <v>1373</v>
      </c>
      <c r="G1341" s="141" t="s">
        <v>376</v>
      </c>
      <c r="H1341" s="142">
        <v>15</v>
      </c>
      <c r="I1341" s="143"/>
      <c r="J1341" s="144">
        <f>ROUND(I1341*H1341,2)</f>
        <v>0</v>
      </c>
      <c r="K1341" s="140" t="s">
        <v>302</v>
      </c>
      <c r="L1341" s="32"/>
      <c r="M1341" s="145" t="s">
        <v>1</v>
      </c>
      <c r="N1341" s="146" t="s">
        <v>41</v>
      </c>
      <c r="P1341" s="147">
        <f>O1341*H1341</f>
        <v>0</v>
      </c>
      <c r="Q1341" s="147">
        <v>1.8E-3</v>
      </c>
      <c r="R1341" s="147">
        <f>Q1341*H1341</f>
        <v>2.7E-2</v>
      </c>
      <c r="S1341" s="147">
        <v>0</v>
      </c>
      <c r="T1341" s="148">
        <f>S1341*H1341</f>
        <v>0</v>
      </c>
      <c r="AR1341" s="149" t="s">
        <v>107</v>
      </c>
      <c r="AT1341" s="149" t="s">
        <v>298</v>
      </c>
      <c r="AU1341" s="149" t="s">
        <v>85</v>
      </c>
      <c r="AY1341" s="17" t="s">
        <v>296</v>
      </c>
      <c r="BE1341" s="150">
        <f>IF(N1341="základní",J1341,0)</f>
        <v>0</v>
      </c>
      <c r="BF1341" s="150">
        <f>IF(N1341="snížená",J1341,0)</f>
        <v>0</v>
      </c>
      <c r="BG1341" s="150">
        <f>IF(N1341="zákl. přenesená",J1341,0)</f>
        <v>0</v>
      </c>
      <c r="BH1341" s="150">
        <f>IF(N1341="sníž. přenesená",J1341,0)</f>
        <v>0</v>
      </c>
      <c r="BI1341" s="150">
        <f>IF(N1341="nulová",J1341,0)</f>
        <v>0</v>
      </c>
      <c r="BJ1341" s="17" t="s">
        <v>83</v>
      </c>
      <c r="BK1341" s="150">
        <f>ROUND(I1341*H1341,2)</f>
        <v>0</v>
      </c>
      <c r="BL1341" s="17" t="s">
        <v>107</v>
      </c>
      <c r="BM1341" s="149" t="s">
        <v>1374</v>
      </c>
    </row>
    <row r="1342" spans="2:65" s="12" customFormat="1">
      <c r="B1342" s="151"/>
      <c r="D1342" s="152" t="s">
        <v>304</v>
      </c>
      <c r="E1342" s="153" t="s">
        <v>1</v>
      </c>
      <c r="F1342" s="154" t="s">
        <v>1096</v>
      </c>
      <c r="H1342" s="155">
        <v>1</v>
      </c>
      <c r="I1342" s="156"/>
      <c r="L1342" s="151"/>
      <c r="M1342" s="157"/>
      <c r="T1342" s="158"/>
      <c r="AT1342" s="153" t="s">
        <v>304</v>
      </c>
      <c r="AU1342" s="153" t="s">
        <v>85</v>
      </c>
      <c r="AV1342" s="12" t="s">
        <v>85</v>
      </c>
      <c r="AW1342" s="12" t="s">
        <v>32</v>
      </c>
      <c r="AX1342" s="12" t="s">
        <v>76</v>
      </c>
      <c r="AY1342" s="153" t="s">
        <v>296</v>
      </c>
    </row>
    <row r="1343" spans="2:65" s="12" customFormat="1">
      <c r="B1343" s="151"/>
      <c r="D1343" s="152" t="s">
        <v>304</v>
      </c>
      <c r="E1343" s="153" t="s">
        <v>1</v>
      </c>
      <c r="F1343" s="154" t="s">
        <v>1375</v>
      </c>
      <c r="H1343" s="155">
        <v>8</v>
      </c>
      <c r="I1343" s="156"/>
      <c r="L1343" s="151"/>
      <c r="M1343" s="157"/>
      <c r="T1343" s="158"/>
      <c r="AT1343" s="153" t="s">
        <v>304</v>
      </c>
      <c r="AU1343" s="153" t="s">
        <v>85</v>
      </c>
      <c r="AV1343" s="12" t="s">
        <v>85</v>
      </c>
      <c r="AW1343" s="12" t="s">
        <v>32</v>
      </c>
      <c r="AX1343" s="12" t="s">
        <v>76</v>
      </c>
      <c r="AY1343" s="153" t="s">
        <v>296</v>
      </c>
    </row>
    <row r="1344" spans="2:65" s="12" customFormat="1">
      <c r="B1344" s="151"/>
      <c r="D1344" s="152" t="s">
        <v>304</v>
      </c>
      <c r="E1344" s="153" t="s">
        <v>1</v>
      </c>
      <c r="F1344" s="154" t="s">
        <v>1376</v>
      </c>
      <c r="H1344" s="155">
        <v>6</v>
      </c>
      <c r="I1344" s="156"/>
      <c r="L1344" s="151"/>
      <c r="M1344" s="157"/>
      <c r="T1344" s="158"/>
      <c r="AT1344" s="153" t="s">
        <v>304</v>
      </c>
      <c r="AU1344" s="153" t="s">
        <v>85</v>
      </c>
      <c r="AV1344" s="12" t="s">
        <v>85</v>
      </c>
      <c r="AW1344" s="12" t="s">
        <v>32</v>
      </c>
      <c r="AX1344" s="12" t="s">
        <v>76</v>
      </c>
      <c r="AY1344" s="153" t="s">
        <v>296</v>
      </c>
    </row>
    <row r="1345" spans="2:65" s="13" customFormat="1">
      <c r="B1345" s="159"/>
      <c r="D1345" s="152" t="s">
        <v>304</v>
      </c>
      <c r="E1345" s="160" t="s">
        <v>1</v>
      </c>
      <c r="F1345" s="161" t="s">
        <v>306</v>
      </c>
      <c r="H1345" s="162">
        <v>15</v>
      </c>
      <c r="I1345" s="163"/>
      <c r="L1345" s="159"/>
      <c r="M1345" s="164"/>
      <c r="T1345" s="165"/>
      <c r="AT1345" s="160" t="s">
        <v>304</v>
      </c>
      <c r="AU1345" s="160" t="s">
        <v>85</v>
      </c>
      <c r="AV1345" s="13" t="s">
        <v>94</v>
      </c>
      <c r="AW1345" s="13" t="s">
        <v>32</v>
      </c>
      <c r="AX1345" s="13" t="s">
        <v>76</v>
      </c>
      <c r="AY1345" s="160" t="s">
        <v>296</v>
      </c>
    </row>
    <row r="1346" spans="2:65" s="14" customFormat="1">
      <c r="B1346" s="166"/>
      <c r="D1346" s="152" t="s">
        <v>304</v>
      </c>
      <c r="E1346" s="167" t="s">
        <v>1</v>
      </c>
      <c r="F1346" s="168" t="s">
        <v>308</v>
      </c>
      <c r="H1346" s="169">
        <v>15</v>
      </c>
      <c r="I1346" s="170"/>
      <c r="L1346" s="166"/>
      <c r="M1346" s="171"/>
      <c r="T1346" s="172"/>
      <c r="AT1346" s="167" t="s">
        <v>304</v>
      </c>
      <c r="AU1346" s="167" t="s">
        <v>85</v>
      </c>
      <c r="AV1346" s="14" t="s">
        <v>107</v>
      </c>
      <c r="AW1346" s="14" t="s">
        <v>32</v>
      </c>
      <c r="AX1346" s="14" t="s">
        <v>83</v>
      </c>
      <c r="AY1346" s="167" t="s">
        <v>296</v>
      </c>
    </row>
    <row r="1347" spans="2:65" s="1" customFormat="1" ht="24.2" customHeight="1">
      <c r="B1347" s="32"/>
      <c r="C1347" s="138" t="s">
        <v>1377</v>
      </c>
      <c r="D1347" s="138" t="s">
        <v>298</v>
      </c>
      <c r="E1347" s="139" t="s">
        <v>1378</v>
      </c>
      <c r="F1347" s="140" t="s">
        <v>1379</v>
      </c>
      <c r="G1347" s="141" t="s">
        <v>376</v>
      </c>
      <c r="H1347" s="142">
        <v>1</v>
      </c>
      <c r="I1347" s="143"/>
      <c r="J1347" s="144">
        <f>ROUND(I1347*H1347,2)</f>
        <v>0</v>
      </c>
      <c r="K1347" s="140" t="s">
        <v>302</v>
      </c>
      <c r="L1347" s="32"/>
      <c r="M1347" s="145" t="s">
        <v>1</v>
      </c>
      <c r="N1347" s="146" t="s">
        <v>41</v>
      </c>
      <c r="P1347" s="147">
        <f>O1347*H1347</f>
        <v>0</v>
      </c>
      <c r="Q1347" s="147">
        <v>8.0000000000000004E-4</v>
      </c>
      <c r="R1347" s="147">
        <f>Q1347*H1347</f>
        <v>8.0000000000000004E-4</v>
      </c>
      <c r="S1347" s="147">
        <v>0</v>
      </c>
      <c r="T1347" s="148">
        <f>S1347*H1347</f>
        <v>0</v>
      </c>
      <c r="AR1347" s="149" t="s">
        <v>107</v>
      </c>
      <c r="AT1347" s="149" t="s">
        <v>298</v>
      </c>
      <c r="AU1347" s="149" t="s">
        <v>85</v>
      </c>
      <c r="AY1347" s="17" t="s">
        <v>296</v>
      </c>
      <c r="BE1347" s="150">
        <f>IF(N1347="základní",J1347,0)</f>
        <v>0</v>
      </c>
      <c r="BF1347" s="150">
        <f>IF(N1347="snížená",J1347,0)</f>
        <v>0</v>
      </c>
      <c r="BG1347" s="150">
        <f>IF(N1347="zákl. přenesená",J1347,0)</f>
        <v>0</v>
      </c>
      <c r="BH1347" s="150">
        <f>IF(N1347="sníž. přenesená",J1347,0)</f>
        <v>0</v>
      </c>
      <c r="BI1347" s="150">
        <f>IF(N1347="nulová",J1347,0)</f>
        <v>0</v>
      </c>
      <c r="BJ1347" s="17" t="s">
        <v>83</v>
      </c>
      <c r="BK1347" s="150">
        <f>ROUND(I1347*H1347,2)</f>
        <v>0</v>
      </c>
      <c r="BL1347" s="17" t="s">
        <v>107</v>
      </c>
      <c r="BM1347" s="149" t="s">
        <v>1380</v>
      </c>
    </row>
    <row r="1348" spans="2:65" s="12" customFormat="1">
      <c r="B1348" s="151"/>
      <c r="D1348" s="152" t="s">
        <v>304</v>
      </c>
      <c r="E1348" s="153" t="s">
        <v>1</v>
      </c>
      <c r="F1348" s="154" t="s">
        <v>1096</v>
      </c>
      <c r="H1348" s="155">
        <v>1</v>
      </c>
      <c r="I1348" s="156"/>
      <c r="L1348" s="151"/>
      <c r="M1348" s="157"/>
      <c r="T1348" s="158"/>
      <c r="AT1348" s="153" t="s">
        <v>304</v>
      </c>
      <c r="AU1348" s="153" t="s">
        <v>85</v>
      </c>
      <c r="AV1348" s="12" t="s">
        <v>85</v>
      </c>
      <c r="AW1348" s="12" t="s">
        <v>32</v>
      </c>
      <c r="AX1348" s="12" t="s">
        <v>76</v>
      </c>
      <c r="AY1348" s="153" t="s">
        <v>296</v>
      </c>
    </row>
    <row r="1349" spans="2:65" s="13" customFormat="1">
      <c r="B1349" s="159"/>
      <c r="D1349" s="152" t="s">
        <v>304</v>
      </c>
      <c r="E1349" s="160" t="s">
        <v>1</v>
      </c>
      <c r="F1349" s="161" t="s">
        <v>306</v>
      </c>
      <c r="H1349" s="162">
        <v>1</v>
      </c>
      <c r="I1349" s="163"/>
      <c r="L1349" s="159"/>
      <c r="M1349" s="164"/>
      <c r="T1349" s="165"/>
      <c r="AT1349" s="160" t="s">
        <v>304</v>
      </c>
      <c r="AU1349" s="160" t="s">
        <v>85</v>
      </c>
      <c r="AV1349" s="13" t="s">
        <v>94</v>
      </c>
      <c r="AW1349" s="13" t="s">
        <v>32</v>
      </c>
      <c r="AX1349" s="13" t="s">
        <v>76</v>
      </c>
      <c r="AY1349" s="160" t="s">
        <v>296</v>
      </c>
    </row>
    <row r="1350" spans="2:65" s="14" customFormat="1">
      <c r="B1350" s="166"/>
      <c r="D1350" s="152" t="s">
        <v>304</v>
      </c>
      <c r="E1350" s="167" t="s">
        <v>1</v>
      </c>
      <c r="F1350" s="168" t="s">
        <v>308</v>
      </c>
      <c r="H1350" s="169">
        <v>1</v>
      </c>
      <c r="I1350" s="170"/>
      <c r="L1350" s="166"/>
      <c r="M1350" s="171"/>
      <c r="T1350" s="172"/>
      <c r="AT1350" s="167" t="s">
        <v>304</v>
      </c>
      <c r="AU1350" s="167" t="s">
        <v>85</v>
      </c>
      <c r="AV1350" s="14" t="s">
        <v>107</v>
      </c>
      <c r="AW1350" s="14" t="s">
        <v>32</v>
      </c>
      <c r="AX1350" s="14" t="s">
        <v>83</v>
      </c>
      <c r="AY1350" s="167" t="s">
        <v>296</v>
      </c>
    </row>
    <row r="1351" spans="2:65" s="1" customFormat="1" ht="24.2" customHeight="1">
      <c r="B1351" s="32"/>
      <c r="C1351" s="138" t="s">
        <v>1381</v>
      </c>
      <c r="D1351" s="138" t="s">
        <v>298</v>
      </c>
      <c r="E1351" s="139" t="s">
        <v>1382</v>
      </c>
      <c r="F1351" s="140" t="s">
        <v>1383</v>
      </c>
      <c r="G1351" s="141" t="s">
        <v>376</v>
      </c>
      <c r="H1351" s="142">
        <v>24.3</v>
      </c>
      <c r="I1351" s="143"/>
      <c r="J1351" s="144">
        <f>ROUND(I1351*H1351,2)</f>
        <v>0</v>
      </c>
      <c r="K1351" s="140" t="s">
        <v>302</v>
      </c>
      <c r="L1351" s="32"/>
      <c r="M1351" s="145" t="s">
        <v>1</v>
      </c>
      <c r="N1351" s="146" t="s">
        <v>41</v>
      </c>
      <c r="P1351" s="147">
        <f>O1351*H1351</f>
        <v>0</v>
      </c>
      <c r="Q1351" s="147">
        <v>1.4999999999999999E-4</v>
      </c>
      <c r="R1351" s="147">
        <f>Q1351*H1351</f>
        <v>3.6449999999999998E-3</v>
      </c>
      <c r="S1351" s="147">
        <v>0</v>
      </c>
      <c r="T1351" s="148">
        <f>S1351*H1351</f>
        <v>0</v>
      </c>
      <c r="AR1351" s="149" t="s">
        <v>107</v>
      </c>
      <c r="AT1351" s="149" t="s">
        <v>298</v>
      </c>
      <c r="AU1351" s="149" t="s">
        <v>85</v>
      </c>
      <c r="AY1351" s="17" t="s">
        <v>296</v>
      </c>
      <c r="BE1351" s="150">
        <f>IF(N1351="základní",J1351,0)</f>
        <v>0</v>
      </c>
      <c r="BF1351" s="150">
        <f>IF(N1351="snížená",J1351,0)</f>
        <v>0</v>
      </c>
      <c r="BG1351" s="150">
        <f>IF(N1351="zákl. přenesená",J1351,0)</f>
        <v>0</v>
      </c>
      <c r="BH1351" s="150">
        <f>IF(N1351="sníž. přenesená",J1351,0)</f>
        <v>0</v>
      </c>
      <c r="BI1351" s="150">
        <f>IF(N1351="nulová",J1351,0)</f>
        <v>0</v>
      </c>
      <c r="BJ1351" s="17" t="s">
        <v>83</v>
      </c>
      <c r="BK1351" s="150">
        <f>ROUND(I1351*H1351,2)</f>
        <v>0</v>
      </c>
      <c r="BL1351" s="17" t="s">
        <v>107</v>
      </c>
      <c r="BM1351" s="149" t="s">
        <v>1384</v>
      </c>
    </row>
    <row r="1352" spans="2:65" s="12" customFormat="1">
      <c r="B1352" s="151"/>
      <c r="D1352" s="152" t="s">
        <v>304</v>
      </c>
      <c r="E1352" s="153" t="s">
        <v>1</v>
      </c>
      <c r="F1352" s="154" t="s">
        <v>1385</v>
      </c>
      <c r="H1352" s="155">
        <v>2.6</v>
      </c>
      <c r="I1352" s="156"/>
      <c r="L1352" s="151"/>
      <c r="M1352" s="157"/>
      <c r="T1352" s="158"/>
      <c r="AT1352" s="153" t="s">
        <v>304</v>
      </c>
      <c r="AU1352" s="153" t="s">
        <v>85</v>
      </c>
      <c r="AV1352" s="12" t="s">
        <v>85</v>
      </c>
      <c r="AW1352" s="12" t="s">
        <v>32</v>
      </c>
      <c r="AX1352" s="12" t="s">
        <v>76</v>
      </c>
      <c r="AY1352" s="153" t="s">
        <v>296</v>
      </c>
    </row>
    <row r="1353" spans="2:65" s="12" customFormat="1">
      <c r="B1353" s="151"/>
      <c r="D1353" s="152" t="s">
        <v>304</v>
      </c>
      <c r="E1353" s="153" t="s">
        <v>1</v>
      </c>
      <c r="F1353" s="154" t="s">
        <v>1386</v>
      </c>
      <c r="H1353" s="155">
        <v>12.4</v>
      </c>
      <c r="I1353" s="156"/>
      <c r="L1353" s="151"/>
      <c r="M1353" s="157"/>
      <c r="T1353" s="158"/>
      <c r="AT1353" s="153" t="s">
        <v>304</v>
      </c>
      <c r="AU1353" s="153" t="s">
        <v>85</v>
      </c>
      <c r="AV1353" s="12" t="s">
        <v>85</v>
      </c>
      <c r="AW1353" s="12" t="s">
        <v>32</v>
      </c>
      <c r="AX1353" s="12" t="s">
        <v>76</v>
      </c>
      <c r="AY1353" s="153" t="s">
        <v>296</v>
      </c>
    </row>
    <row r="1354" spans="2:65" s="12" customFormat="1">
      <c r="B1354" s="151"/>
      <c r="D1354" s="152" t="s">
        <v>304</v>
      </c>
      <c r="E1354" s="153" t="s">
        <v>1</v>
      </c>
      <c r="F1354" s="154" t="s">
        <v>1387</v>
      </c>
      <c r="H1354" s="155">
        <v>9.3000000000000007</v>
      </c>
      <c r="I1354" s="156"/>
      <c r="L1354" s="151"/>
      <c r="M1354" s="157"/>
      <c r="T1354" s="158"/>
      <c r="AT1354" s="153" t="s">
        <v>304</v>
      </c>
      <c r="AU1354" s="153" t="s">
        <v>85</v>
      </c>
      <c r="AV1354" s="12" t="s">
        <v>85</v>
      </c>
      <c r="AW1354" s="12" t="s">
        <v>32</v>
      </c>
      <c r="AX1354" s="12" t="s">
        <v>76</v>
      </c>
      <c r="AY1354" s="153" t="s">
        <v>296</v>
      </c>
    </row>
    <row r="1355" spans="2:65" s="13" customFormat="1">
      <c r="B1355" s="159"/>
      <c r="D1355" s="152" t="s">
        <v>304</v>
      </c>
      <c r="E1355" s="160" t="s">
        <v>1</v>
      </c>
      <c r="F1355" s="161" t="s">
        <v>306</v>
      </c>
      <c r="H1355" s="162">
        <v>24.3</v>
      </c>
      <c r="I1355" s="163"/>
      <c r="L1355" s="159"/>
      <c r="M1355" s="164"/>
      <c r="T1355" s="165"/>
      <c r="AT1355" s="160" t="s">
        <v>304</v>
      </c>
      <c r="AU1355" s="160" t="s">
        <v>85</v>
      </c>
      <c r="AV1355" s="13" t="s">
        <v>94</v>
      </c>
      <c r="AW1355" s="13" t="s">
        <v>32</v>
      </c>
      <c r="AX1355" s="13" t="s">
        <v>76</v>
      </c>
      <c r="AY1355" s="160" t="s">
        <v>296</v>
      </c>
    </row>
    <row r="1356" spans="2:65" s="14" customFormat="1">
      <c r="B1356" s="166"/>
      <c r="D1356" s="152" t="s">
        <v>304</v>
      </c>
      <c r="E1356" s="167" t="s">
        <v>1</v>
      </c>
      <c r="F1356" s="168" t="s">
        <v>308</v>
      </c>
      <c r="H1356" s="169">
        <v>24.3</v>
      </c>
      <c r="I1356" s="170"/>
      <c r="L1356" s="166"/>
      <c r="M1356" s="171"/>
      <c r="T1356" s="172"/>
      <c r="AT1356" s="167" t="s">
        <v>304</v>
      </c>
      <c r="AU1356" s="167" t="s">
        <v>85</v>
      </c>
      <c r="AV1356" s="14" t="s">
        <v>107</v>
      </c>
      <c r="AW1356" s="14" t="s">
        <v>32</v>
      </c>
      <c r="AX1356" s="14" t="s">
        <v>83</v>
      </c>
      <c r="AY1356" s="167" t="s">
        <v>296</v>
      </c>
    </row>
    <row r="1357" spans="2:65" s="1" customFormat="1" ht="24.2" customHeight="1">
      <c r="B1357" s="32"/>
      <c r="C1357" s="138" t="s">
        <v>1388</v>
      </c>
      <c r="D1357" s="138" t="s">
        <v>298</v>
      </c>
      <c r="E1357" s="139" t="s">
        <v>1389</v>
      </c>
      <c r="F1357" s="140" t="s">
        <v>1390</v>
      </c>
      <c r="G1357" s="141" t="s">
        <v>346</v>
      </c>
      <c r="H1357" s="142">
        <v>1.5549999999999999</v>
      </c>
      <c r="I1357" s="143"/>
      <c r="J1357" s="144">
        <f>ROUND(I1357*H1357,2)</f>
        <v>0</v>
      </c>
      <c r="K1357" s="140" t="s">
        <v>302</v>
      </c>
      <c r="L1357" s="32"/>
      <c r="M1357" s="145" t="s">
        <v>1</v>
      </c>
      <c r="N1357" s="146" t="s">
        <v>41</v>
      </c>
      <c r="P1357" s="147">
        <f>O1357*H1357</f>
        <v>0</v>
      </c>
      <c r="Q1357" s="147">
        <v>0</v>
      </c>
      <c r="R1357" s="147">
        <f>Q1357*H1357</f>
        <v>0</v>
      </c>
      <c r="S1357" s="147">
        <v>0</v>
      </c>
      <c r="T1357" s="148">
        <f>S1357*H1357</f>
        <v>0</v>
      </c>
      <c r="AR1357" s="149" t="s">
        <v>107</v>
      </c>
      <c r="AT1357" s="149" t="s">
        <v>298</v>
      </c>
      <c r="AU1357" s="149" t="s">
        <v>85</v>
      </c>
      <c r="AY1357" s="17" t="s">
        <v>296</v>
      </c>
      <c r="BE1357" s="150">
        <f>IF(N1357="základní",J1357,0)</f>
        <v>0</v>
      </c>
      <c r="BF1357" s="150">
        <f>IF(N1357="snížená",J1357,0)</f>
        <v>0</v>
      </c>
      <c r="BG1357" s="150">
        <f>IF(N1357="zákl. přenesená",J1357,0)</f>
        <v>0</v>
      </c>
      <c r="BH1357" s="150">
        <f>IF(N1357="sníž. přenesená",J1357,0)</f>
        <v>0</v>
      </c>
      <c r="BI1357" s="150">
        <f>IF(N1357="nulová",J1357,0)</f>
        <v>0</v>
      </c>
      <c r="BJ1357" s="17" t="s">
        <v>83</v>
      </c>
      <c r="BK1357" s="150">
        <f>ROUND(I1357*H1357,2)</f>
        <v>0</v>
      </c>
      <c r="BL1357" s="17" t="s">
        <v>107</v>
      </c>
      <c r="BM1357" s="149" t="s">
        <v>1391</v>
      </c>
    </row>
    <row r="1358" spans="2:65" s="12" customFormat="1">
      <c r="B1358" s="151"/>
      <c r="D1358" s="152" t="s">
        <v>304</v>
      </c>
      <c r="E1358" s="153" t="s">
        <v>1</v>
      </c>
      <c r="F1358" s="154" t="s">
        <v>1392</v>
      </c>
      <c r="H1358" s="155">
        <v>1.4690000000000001</v>
      </c>
      <c r="I1358" s="156"/>
      <c r="L1358" s="151"/>
      <c r="M1358" s="157"/>
      <c r="T1358" s="158"/>
      <c r="AT1358" s="153" t="s">
        <v>304</v>
      </c>
      <c r="AU1358" s="153" t="s">
        <v>85</v>
      </c>
      <c r="AV1358" s="12" t="s">
        <v>85</v>
      </c>
      <c r="AW1358" s="12" t="s">
        <v>32</v>
      </c>
      <c r="AX1358" s="12" t="s">
        <v>76</v>
      </c>
      <c r="AY1358" s="153" t="s">
        <v>296</v>
      </c>
    </row>
    <row r="1359" spans="2:65" s="12" customFormat="1">
      <c r="B1359" s="151"/>
      <c r="D1359" s="152" t="s">
        <v>304</v>
      </c>
      <c r="E1359" s="153" t="s">
        <v>1</v>
      </c>
      <c r="F1359" s="154" t="s">
        <v>1393</v>
      </c>
      <c r="H1359" s="155">
        <v>8.5999999999999993E-2</v>
      </c>
      <c r="I1359" s="156"/>
      <c r="L1359" s="151"/>
      <c r="M1359" s="157"/>
      <c r="T1359" s="158"/>
      <c r="AT1359" s="153" t="s">
        <v>304</v>
      </c>
      <c r="AU1359" s="153" t="s">
        <v>85</v>
      </c>
      <c r="AV1359" s="12" t="s">
        <v>85</v>
      </c>
      <c r="AW1359" s="12" t="s">
        <v>32</v>
      </c>
      <c r="AX1359" s="12" t="s">
        <v>76</v>
      </c>
      <c r="AY1359" s="153" t="s">
        <v>296</v>
      </c>
    </row>
    <row r="1360" spans="2:65" s="13" customFormat="1">
      <c r="B1360" s="159"/>
      <c r="D1360" s="152" t="s">
        <v>304</v>
      </c>
      <c r="E1360" s="160" t="s">
        <v>1</v>
      </c>
      <c r="F1360" s="161" t="s">
        <v>306</v>
      </c>
      <c r="H1360" s="162">
        <v>1.5549999999999999</v>
      </c>
      <c r="I1360" s="163"/>
      <c r="L1360" s="159"/>
      <c r="M1360" s="164"/>
      <c r="T1360" s="165"/>
      <c r="AT1360" s="160" t="s">
        <v>304</v>
      </c>
      <c r="AU1360" s="160" t="s">
        <v>85</v>
      </c>
      <c r="AV1360" s="13" t="s">
        <v>94</v>
      </c>
      <c r="AW1360" s="13" t="s">
        <v>32</v>
      </c>
      <c r="AX1360" s="13" t="s">
        <v>76</v>
      </c>
      <c r="AY1360" s="160" t="s">
        <v>296</v>
      </c>
    </row>
    <row r="1361" spans="2:65" s="14" customFormat="1">
      <c r="B1361" s="166"/>
      <c r="D1361" s="152" t="s">
        <v>304</v>
      </c>
      <c r="E1361" s="167" t="s">
        <v>1</v>
      </c>
      <c r="F1361" s="168" t="s">
        <v>308</v>
      </c>
      <c r="H1361" s="169">
        <v>1.5549999999999999</v>
      </c>
      <c r="I1361" s="170"/>
      <c r="L1361" s="166"/>
      <c r="M1361" s="171"/>
      <c r="T1361" s="172"/>
      <c r="AT1361" s="167" t="s">
        <v>304</v>
      </c>
      <c r="AU1361" s="167" t="s">
        <v>85</v>
      </c>
      <c r="AV1361" s="14" t="s">
        <v>107</v>
      </c>
      <c r="AW1361" s="14" t="s">
        <v>32</v>
      </c>
      <c r="AX1361" s="14" t="s">
        <v>83</v>
      </c>
      <c r="AY1361" s="167" t="s">
        <v>296</v>
      </c>
    </row>
    <row r="1362" spans="2:65" s="1" customFormat="1" ht="21.75" customHeight="1">
      <c r="B1362" s="32"/>
      <c r="C1362" s="173" t="s">
        <v>1394</v>
      </c>
      <c r="D1362" s="173" t="s">
        <v>343</v>
      </c>
      <c r="E1362" s="174" t="s">
        <v>1395</v>
      </c>
      <c r="F1362" s="175" t="s">
        <v>1396</v>
      </c>
      <c r="G1362" s="176" t="s">
        <v>346</v>
      </c>
      <c r="H1362" s="177">
        <v>1.6160000000000001</v>
      </c>
      <c r="I1362" s="178"/>
      <c r="J1362" s="179">
        <f>ROUND(I1362*H1362,2)</f>
        <v>0</v>
      </c>
      <c r="K1362" s="175" t="s">
        <v>1</v>
      </c>
      <c r="L1362" s="180"/>
      <c r="M1362" s="181" t="s">
        <v>1</v>
      </c>
      <c r="N1362" s="182" t="s">
        <v>41</v>
      </c>
      <c r="P1362" s="147">
        <f>O1362*H1362</f>
        <v>0</v>
      </c>
      <c r="Q1362" s="147">
        <v>0</v>
      </c>
      <c r="R1362" s="147">
        <f>Q1362*H1362</f>
        <v>0</v>
      </c>
      <c r="S1362" s="147">
        <v>0</v>
      </c>
      <c r="T1362" s="148">
        <f>S1362*H1362</f>
        <v>0</v>
      </c>
      <c r="AR1362" s="149" t="s">
        <v>347</v>
      </c>
      <c r="AT1362" s="149" t="s">
        <v>343</v>
      </c>
      <c r="AU1362" s="149" t="s">
        <v>85</v>
      </c>
      <c r="AY1362" s="17" t="s">
        <v>296</v>
      </c>
      <c r="BE1362" s="150">
        <f>IF(N1362="základní",J1362,0)</f>
        <v>0</v>
      </c>
      <c r="BF1362" s="150">
        <f>IF(N1362="snížená",J1362,0)</f>
        <v>0</v>
      </c>
      <c r="BG1362" s="150">
        <f>IF(N1362="zákl. přenesená",J1362,0)</f>
        <v>0</v>
      </c>
      <c r="BH1362" s="150">
        <f>IF(N1362="sníž. přenesená",J1362,0)</f>
        <v>0</v>
      </c>
      <c r="BI1362" s="150">
        <f>IF(N1362="nulová",J1362,0)</f>
        <v>0</v>
      </c>
      <c r="BJ1362" s="17" t="s">
        <v>83</v>
      </c>
      <c r="BK1362" s="150">
        <f>ROUND(I1362*H1362,2)</f>
        <v>0</v>
      </c>
      <c r="BL1362" s="17" t="s">
        <v>107</v>
      </c>
      <c r="BM1362" s="149" t="s">
        <v>1397</v>
      </c>
    </row>
    <row r="1363" spans="2:65" s="12" customFormat="1">
      <c r="B1363" s="151"/>
      <c r="D1363" s="152" t="s">
        <v>304</v>
      </c>
      <c r="E1363" s="153" t="s">
        <v>1</v>
      </c>
      <c r="F1363" s="154" t="s">
        <v>1398</v>
      </c>
      <c r="H1363" s="155">
        <v>1.6160000000000001</v>
      </c>
      <c r="I1363" s="156"/>
      <c r="L1363" s="151"/>
      <c r="M1363" s="157"/>
      <c r="T1363" s="158"/>
      <c r="AT1363" s="153" t="s">
        <v>304</v>
      </c>
      <c r="AU1363" s="153" t="s">
        <v>85</v>
      </c>
      <c r="AV1363" s="12" t="s">
        <v>85</v>
      </c>
      <c r="AW1363" s="12" t="s">
        <v>32</v>
      </c>
      <c r="AX1363" s="12" t="s">
        <v>76</v>
      </c>
      <c r="AY1363" s="153" t="s">
        <v>296</v>
      </c>
    </row>
    <row r="1364" spans="2:65" s="13" customFormat="1">
      <c r="B1364" s="159"/>
      <c r="D1364" s="152" t="s">
        <v>304</v>
      </c>
      <c r="E1364" s="160" t="s">
        <v>1</v>
      </c>
      <c r="F1364" s="161" t="s">
        <v>306</v>
      </c>
      <c r="H1364" s="162">
        <v>1.6160000000000001</v>
      </c>
      <c r="I1364" s="163"/>
      <c r="L1364" s="159"/>
      <c r="M1364" s="164"/>
      <c r="T1364" s="165"/>
      <c r="AT1364" s="160" t="s">
        <v>304</v>
      </c>
      <c r="AU1364" s="160" t="s">
        <v>85</v>
      </c>
      <c r="AV1364" s="13" t="s">
        <v>94</v>
      </c>
      <c r="AW1364" s="13" t="s">
        <v>32</v>
      </c>
      <c r="AX1364" s="13" t="s">
        <v>76</v>
      </c>
      <c r="AY1364" s="160" t="s">
        <v>296</v>
      </c>
    </row>
    <row r="1365" spans="2:65" s="14" customFormat="1">
      <c r="B1365" s="166"/>
      <c r="D1365" s="152" t="s">
        <v>304</v>
      </c>
      <c r="E1365" s="167" t="s">
        <v>1</v>
      </c>
      <c r="F1365" s="168" t="s">
        <v>308</v>
      </c>
      <c r="H1365" s="169">
        <v>1.6160000000000001</v>
      </c>
      <c r="I1365" s="170"/>
      <c r="L1365" s="166"/>
      <c r="M1365" s="171"/>
      <c r="T1365" s="172"/>
      <c r="AT1365" s="167" t="s">
        <v>304</v>
      </c>
      <c r="AU1365" s="167" t="s">
        <v>85</v>
      </c>
      <c r="AV1365" s="14" t="s">
        <v>107</v>
      </c>
      <c r="AW1365" s="14" t="s">
        <v>32</v>
      </c>
      <c r="AX1365" s="14" t="s">
        <v>83</v>
      </c>
      <c r="AY1365" s="167" t="s">
        <v>296</v>
      </c>
    </row>
    <row r="1366" spans="2:65" s="1" customFormat="1" ht="21.75" customHeight="1">
      <c r="B1366" s="32"/>
      <c r="C1366" s="173" t="s">
        <v>1399</v>
      </c>
      <c r="D1366" s="173" t="s">
        <v>343</v>
      </c>
      <c r="E1366" s="174" t="s">
        <v>1400</v>
      </c>
      <c r="F1366" s="175" t="s">
        <v>1401</v>
      </c>
      <c r="G1366" s="176" t="s">
        <v>346</v>
      </c>
      <c r="H1366" s="177">
        <v>9.5000000000000001E-2</v>
      </c>
      <c r="I1366" s="178"/>
      <c r="J1366" s="179">
        <f>ROUND(I1366*H1366,2)</f>
        <v>0</v>
      </c>
      <c r="K1366" s="175" t="s">
        <v>1</v>
      </c>
      <c r="L1366" s="180"/>
      <c r="M1366" s="181" t="s">
        <v>1</v>
      </c>
      <c r="N1366" s="182" t="s">
        <v>41</v>
      </c>
      <c r="P1366" s="147">
        <f>O1366*H1366</f>
        <v>0</v>
      </c>
      <c r="Q1366" s="147">
        <v>0</v>
      </c>
      <c r="R1366" s="147">
        <f>Q1366*H1366</f>
        <v>0</v>
      </c>
      <c r="S1366" s="147">
        <v>0</v>
      </c>
      <c r="T1366" s="148">
        <f>S1366*H1366</f>
        <v>0</v>
      </c>
      <c r="AR1366" s="149" t="s">
        <v>347</v>
      </c>
      <c r="AT1366" s="149" t="s">
        <v>343</v>
      </c>
      <c r="AU1366" s="149" t="s">
        <v>85</v>
      </c>
      <c r="AY1366" s="17" t="s">
        <v>296</v>
      </c>
      <c r="BE1366" s="150">
        <f>IF(N1366="základní",J1366,0)</f>
        <v>0</v>
      </c>
      <c r="BF1366" s="150">
        <f>IF(N1366="snížená",J1366,0)</f>
        <v>0</v>
      </c>
      <c r="BG1366" s="150">
        <f>IF(N1366="zákl. přenesená",J1366,0)</f>
        <v>0</v>
      </c>
      <c r="BH1366" s="150">
        <f>IF(N1366="sníž. přenesená",J1366,0)</f>
        <v>0</v>
      </c>
      <c r="BI1366" s="150">
        <f>IF(N1366="nulová",J1366,0)</f>
        <v>0</v>
      </c>
      <c r="BJ1366" s="17" t="s">
        <v>83</v>
      </c>
      <c r="BK1366" s="150">
        <f>ROUND(I1366*H1366,2)</f>
        <v>0</v>
      </c>
      <c r="BL1366" s="17" t="s">
        <v>107</v>
      </c>
      <c r="BM1366" s="149" t="s">
        <v>1402</v>
      </c>
    </row>
    <row r="1367" spans="2:65" s="12" customFormat="1">
      <c r="B1367" s="151"/>
      <c r="D1367" s="152" t="s">
        <v>304</v>
      </c>
      <c r="E1367" s="153" t="s">
        <v>1</v>
      </c>
      <c r="F1367" s="154" t="s">
        <v>1403</v>
      </c>
      <c r="H1367" s="155">
        <v>9.5000000000000001E-2</v>
      </c>
      <c r="I1367" s="156"/>
      <c r="L1367" s="151"/>
      <c r="M1367" s="157"/>
      <c r="T1367" s="158"/>
      <c r="AT1367" s="153" t="s">
        <v>304</v>
      </c>
      <c r="AU1367" s="153" t="s">
        <v>85</v>
      </c>
      <c r="AV1367" s="12" t="s">
        <v>85</v>
      </c>
      <c r="AW1367" s="12" t="s">
        <v>32</v>
      </c>
      <c r="AX1367" s="12" t="s">
        <v>76</v>
      </c>
      <c r="AY1367" s="153" t="s">
        <v>296</v>
      </c>
    </row>
    <row r="1368" spans="2:65" s="13" customFormat="1">
      <c r="B1368" s="159"/>
      <c r="D1368" s="152" t="s">
        <v>304</v>
      </c>
      <c r="E1368" s="160" t="s">
        <v>1</v>
      </c>
      <c r="F1368" s="161" t="s">
        <v>306</v>
      </c>
      <c r="H1368" s="162">
        <v>9.5000000000000001E-2</v>
      </c>
      <c r="I1368" s="163"/>
      <c r="L1368" s="159"/>
      <c r="M1368" s="164"/>
      <c r="T1368" s="165"/>
      <c r="AT1368" s="160" t="s">
        <v>304</v>
      </c>
      <c r="AU1368" s="160" t="s">
        <v>85</v>
      </c>
      <c r="AV1368" s="13" t="s">
        <v>94</v>
      </c>
      <c r="AW1368" s="13" t="s">
        <v>32</v>
      </c>
      <c r="AX1368" s="13" t="s">
        <v>76</v>
      </c>
      <c r="AY1368" s="160" t="s">
        <v>296</v>
      </c>
    </row>
    <row r="1369" spans="2:65" s="14" customFormat="1">
      <c r="B1369" s="166"/>
      <c r="D1369" s="152" t="s">
        <v>304</v>
      </c>
      <c r="E1369" s="167" t="s">
        <v>1</v>
      </c>
      <c r="F1369" s="168" t="s">
        <v>308</v>
      </c>
      <c r="H1369" s="169">
        <v>9.5000000000000001E-2</v>
      </c>
      <c r="I1369" s="170"/>
      <c r="L1369" s="166"/>
      <c r="M1369" s="171"/>
      <c r="T1369" s="172"/>
      <c r="AT1369" s="167" t="s">
        <v>304</v>
      </c>
      <c r="AU1369" s="167" t="s">
        <v>85</v>
      </c>
      <c r="AV1369" s="14" t="s">
        <v>107</v>
      </c>
      <c r="AW1369" s="14" t="s">
        <v>32</v>
      </c>
      <c r="AX1369" s="14" t="s">
        <v>83</v>
      </c>
      <c r="AY1369" s="167" t="s">
        <v>296</v>
      </c>
    </row>
    <row r="1370" spans="2:65" s="11" customFormat="1" ht="22.9" customHeight="1">
      <c r="B1370" s="126"/>
      <c r="D1370" s="127" t="s">
        <v>75</v>
      </c>
      <c r="E1370" s="136" t="s">
        <v>1404</v>
      </c>
      <c r="F1370" s="136" t="s">
        <v>1405</v>
      </c>
      <c r="I1370" s="129"/>
      <c r="J1370" s="137">
        <f>BK1370</f>
        <v>0</v>
      </c>
      <c r="L1370" s="126"/>
      <c r="M1370" s="131"/>
      <c r="P1370" s="132">
        <f>P1371</f>
        <v>0</v>
      </c>
      <c r="R1370" s="132">
        <f>R1371</f>
        <v>0</v>
      </c>
      <c r="T1370" s="133">
        <f>T1371</f>
        <v>0</v>
      </c>
      <c r="AR1370" s="127" t="s">
        <v>83</v>
      </c>
      <c r="AT1370" s="134" t="s">
        <v>75</v>
      </c>
      <c r="AU1370" s="134" t="s">
        <v>83</v>
      </c>
      <c r="AY1370" s="127" t="s">
        <v>296</v>
      </c>
      <c r="BK1370" s="135">
        <f>BK1371</f>
        <v>0</v>
      </c>
    </row>
    <row r="1371" spans="2:65" s="1" customFormat="1" ht="21.75" customHeight="1">
      <c r="B1371" s="32"/>
      <c r="C1371" s="138" t="s">
        <v>1406</v>
      </c>
      <c r="D1371" s="138" t="s">
        <v>298</v>
      </c>
      <c r="E1371" s="139" t="s">
        <v>1407</v>
      </c>
      <c r="F1371" s="140" t="s">
        <v>1408</v>
      </c>
      <c r="G1371" s="141" t="s">
        <v>346</v>
      </c>
      <c r="H1371" s="142">
        <v>2391.8020000000001</v>
      </c>
      <c r="I1371" s="143"/>
      <c r="J1371" s="144">
        <f>ROUND(I1371*H1371,2)</f>
        <v>0</v>
      </c>
      <c r="K1371" s="140" t="s">
        <v>302</v>
      </c>
      <c r="L1371" s="32"/>
      <c r="M1371" s="145" t="s">
        <v>1</v>
      </c>
      <c r="N1371" s="146" t="s">
        <v>41</v>
      </c>
      <c r="P1371" s="147">
        <f>O1371*H1371</f>
        <v>0</v>
      </c>
      <c r="Q1371" s="147">
        <v>0</v>
      </c>
      <c r="R1371" s="147">
        <f>Q1371*H1371</f>
        <v>0</v>
      </c>
      <c r="S1371" s="147">
        <v>0</v>
      </c>
      <c r="T1371" s="148">
        <f>S1371*H1371</f>
        <v>0</v>
      </c>
      <c r="AR1371" s="149" t="s">
        <v>107</v>
      </c>
      <c r="AT1371" s="149" t="s">
        <v>298</v>
      </c>
      <c r="AU1371" s="149" t="s">
        <v>85</v>
      </c>
      <c r="AY1371" s="17" t="s">
        <v>296</v>
      </c>
      <c r="BE1371" s="150">
        <f>IF(N1371="základní",J1371,0)</f>
        <v>0</v>
      </c>
      <c r="BF1371" s="150">
        <f>IF(N1371="snížená",J1371,0)</f>
        <v>0</v>
      </c>
      <c r="BG1371" s="150">
        <f>IF(N1371="zákl. přenesená",J1371,0)</f>
        <v>0</v>
      </c>
      <c r="BH1371" s="150">
        <f>IF(N1371="sníž. přenesená",J1371,0)</f>
        <v>0</v>
      </c>
      <c r="BI1371" s="150">
        <f>IF(N1371="nulová",J1371,0)</f>
        <v>0</v>
      </c>
      <c r="BJ1371" s="17" t="s">
        <v>83</v>
      </c>
      <c r="BK1371" s="150">
        <f>ROUND(I1371*H1371,2)</f>
        <v>0</v>
      </c>
      <c r="BL1371" s="17" t="s">
        <v>107</v>
      </c>
      <c r="BM1371" s="149" t="s">
        <v>1409</v>
      </c>
    </row>
    <row r="1372" spans="2:65" s="11" customFormat="1" ht="25.9" customHeight="1">
      <c r="B1372" s="126"/>
      <c r="D1372" s="127" t="s">
        <v>75</v>
      </c>
      <c r="E1372" s="128" t="s">
        <v>1410</v>
      </c>
      <c r="F1372" s="128" t="s">
        <v>1411</v>
      </c>
      <c r="I1372" s="129"/>
      <c r="J1372" s="130">
        <f>BK1372</f>
        <v>0</v>
      </c>
      <c r="L1372" s="126"/>
      <c r="M1372" s="131"/>
      <c r="P1372" s="132">
        <f>P1373+P1463+P1525+P1707+P1714+P1788+P1848+P1902+P1920+P2064+P2156+P2229+P2264+P2307+P2366+P2375</f>
        <v>0</v>
      </c>
      <c r="R1372" s="132">
        <f>R1373+R1463+R1525+R1707+R1714+R1788+R1848+R1902+R1920+R2064+R2156+R2229+R2264+R2307+R2366+R2375</f>
        <v>138.12243372999998</v>
      </c>
      <c r="T1372" s="133">
        <f>T1373+T1463+T1525+T1707+T1714+T1788+T1848+T1902+T1920+T2064+T2156+T2229+T2264+T2307+T2366+T2375</f>
        <v>0</v>
      </c>
      <c r="AR1372" s="127" t="s">
        <v>85</v>
      </c>
      <c r="AT1372" s="134" t="s">
        <v>75</v>
      </c>
      <c r="AU1372" s="134" t="s">
        <v>76</v>
      </c>
      <c r="AY1372" s="127" t="s">
        <v>296</v>
      </c>
      <c r="BK1372" s="135">
        <f>BK1373+BK1463+BK1525+BK1707+BK1714+BK1788+BK1848+BK1902+BK1920+BK2064+BK2156+BK2229+BK2264+BK2307+BK2366+BK2375</f>
        <v>0</v>
      </c>
    </row>
    <row r="1373" spans="2:65" s="11" customFormat="1" ht="22.9" customHeight="1">
      <c r="B1373" s="126"/>
      <c r="D1373" s="127" t="s">
        <v>75</v>
      </c>
      <c r="E1373" s="136" t="s">
        <v>1412</v>
      </c>
      <c r="F1373" s="136" t="s">
        <v>1413</v>
      </c>
      <c r="I1373" s="129"/>
      <c r="J1373" s="137">
        <f>BK1373</f>
        <v>0</v>
      </c>
      <c r="L1373" s="126"/>
      <c r="M1373" s="131"/>
      <c r="P1373" s="132">
        <f>SUM(P1374:P1462)</f>
        <v>0</v>
      </c>
      <c r="R1373" s="132">
        <f>SUM(R1374:R1462)</f>
        <v>11.251259059999999</v>
      </c>
      <c r="T1373" s="133">
        <f>SUM(T1374:T1462)</f>
        <v>0</v>
      </c>
      <c r="AR1373" s="127" t="s">
        <v>85</v>
      </c>
      <c r="AT1373" s="134" t="s">
        <v>75</v>
      </c>
      <c r="AU1373" s="134" t="s">
        <v>83</v>
      </c>
      <c r="AY1373" s="127" t="s">
        <v>296</v>
      </c>
      <c r="BK1373" s="135">
        <f>SUM(BK1374:BK1462)</f>
        <v>0</v>
      </c>
    </row>
    <row r="1374" spans="2:65" s="1" customFormat="1" ht="24.2" customHeight="1">
      <c r="B1374" s="32"/>
      <c r="C1374" s="138" t="s">
        <v>1414</v>
      </c>
      <c r="D1374" s="138" t="s">
        <v>298</v>
      </c>
      <c r="E1374" s="139" t="s">
        <v>1415</v>
      </c>
      <c r="F1374" s="140" t="s">
        <v>1416</v>
      </c>
      <c r="G1374" s="141" t="s">
        <v>301</v>
      </c>
      <c r="H1374" s="142">
        <v>419.8</v>
      </c>
      <c r="I1374" s="143"/>
      <c r="J1374" s="144">
        <f>ROUND(I1374*H1374,2)</f>
        <v>0</v>
      </c>
      <c r="K1374" s="140" t="s">
        <v>302</v>
      </c>
      <c r="L1374" s="32"/>
      <c r="M1374" s="145" t="s">
        <v>1</v>
      </c>
      <c r="N1374" s="146" t="s">
        <v>41</v>
      </c>
      <c r="P1374" s="147">
        <f>O1374*H1374</f>
        <v>0</v>
      </c>
      <c r="Q1374" s="147">
        <v>0</v>
      </c>
      <c r="R1374" s="147">
        <f>Q1374*H1374</f>
        <v>0</v>
      </c>
      <c r="S1374" s="147">
        <v>0</v>
      </c>
      <c r="T1374" s="148">
        <f>S1374*H1374</f>
        <v>0</v>
      </c>
      <c r="AR1374" s="149" t="s">
        <v>378</v>
      </c>
      <c r="AT1374" s="149" t="s">
        <v>298</v>
      </c>
      <c r="AU1374" s="149" t="s">
        <v>85</v>
      </c>
      <c r="AY1374" s="17" t="s">
        <v>296</v>
      </c>
      <c r="BE1374" s="150">
        <f>IF(N1374="základní",J1374,0)</f>
        <v>0</v>
      </c>
      <c r="BF1374" s="150">
        <f>IF(N1374="snížená",J1374,0)</f>
        <v>0</v>
      </c>
      <c r="BG1374" s="150">
        <f>IF(N1374="zákl. přenesená",J1374,0)</f>
        <v>0</v>
      </c>
      <c r="BH1374" s="150">
        <f>IF(N1374="sníž. přenesená",J1374,0)</f>
        <v>0</v>
      </c>
      <c r="BI1374" s="150">
        <f>IF(N1374="nulová",J1374,0)</f>
        <v>0</v>
      </c>
      <c r="BJ1374" s="17" t="s">
        <v>83</v>
      </c>
      <c r="BK1374" s="150">
        <f>ROUND(I1374*H1374,2)</f>
        <v>0</v>
      </c>
      <c r="BL1374" s="17" t="s">
        <v>378</v>
      </c>
      <c r="BM1374" s="149" t="s">
        <v>1417</v>
      </c>
    </row>
    <row r="1375" spans="2:65" s="12" customFormat="1">
      <c r="B1375" s="151"/>
      <c r="D1375" s="152" t="s">
        <v>304</v>
      </c>
      <c r="E1375" s="153" t="s">
        <v>1</v>
      </c>
      <c r="F1375" s="154" t="s">
        <v>1418</v>
      </c>
      <c r="H1375" s="155">
        <v>235.1</v>
      </c>
      <c r="I1375" s="156"/>
      <c r="L1375" s="151"/>
      <c r="M1375" s="157"/>
      <c r="T1375" s="158"/>
      <c r="AT1375" s="153" t="s">
        <v>304</v>
      </c>
      <c r="AU1375" s="153" t="s">
        <v>85</v>
      </c>
      <c r="AV1375" s="12" t="s">
        <v>85</v>
      </c>
      <c r="AW1375" s="12" t="s">
        <v>32</v>
      </c>
      <c r="AX1375" s="12" t="s">
        <v>76</v>
      </c>
      <c r="AY1375" s="153" t="s">
        <v>296</v>
      </c>
    </row>
    <row r="1376" spans="2:65" s="12" customFormat="1">
      <c r="B1376" s="151"/>
      <c r="D1376" s="152" t="s">
        <v>304</v>
      </c>
      <c r="E1376" s="153" t="s">
        <v>1</v>
      </c>
      <c r="F1376" s="154" t="s">
        <v>1419</v>
      </c>
      <c r="H1376" s="155">
        <v>184.7</v>
      </c>
      <c r="I1376" s="156"/>
      <c r="L1376" s="151"/>
      <c r="M1376" s="157"/>
      <c r="T1376" s="158"/>
      <c r="AT1376" s="153" t="s">
        <v>304</v>
      </c>
      <c r="AU1376" s="153" t="s">
        <v>85</v>
      </c>
      <c r="AV1376" s="12" t="s">
        <v>85</v>
      </c>
      <c r="AW1376" s="12" t="s">
        <v>32</v>
      </c>
      <c r="AX1376" s="12" t="s">
        <v>76</v>
      </c>
      <c r="AY1376" s="153" t="s">
        <v>296</v>
      </c>
    </row>
    <row r="1377" spans="2:65" s="13" customFormat="1">
      <c r="B1377" s="159"/>
      <c r="D1377" s="152" t="s">
        <v>304</v>
      </c>
      <c r="E1377" s="160" t="s">
        <v>1</v>
      </c>
      <c r="F1377" s="161" t="s">
        <v>306</v>
      </c>
      <c r="H1377" s="162">
        <v>419.8</v>
      </c>
      <c r="I1377" s="163"/>
      <c r="L1377" s="159"/>
      <c r="M1377" s="164"/>
      <c r="T1377" s="165"/>
      <c r="AT1377" s="160" t="s">
        <v>304</v>
      </c>
      <c r="AU1377" s="160" t="s">
        <v>85</v>
      </c>
      <c r="AV1377" s="13" t="s">
        <v>94</v>
      </c>
      <c r="AW1377" s="13" t="s">
        <v>32</v>
      </c>
      <c r="AX1377" s="13" t="s">
        <v>76</v>
      </c>
      <c r="AY1377" s="160" t="s">
        <v>296</v>
      </c>
    </row>
    <row r="1378" spans="2:65" s="14" customFormat="1">
      <c r="B1378" s="166"/>
      <c r="D1378" s="152" t="s">
        <v>304</v>
      </c>
      <c r="E1378" s="167" t="s">
        <v>201</v>
      </c>
      <c r="F1378" s="168" t="s">
        <v>308</v>
      </c>
      <c r="H1378" s="169">
        <v>419.8</v>
      </c>
      <c r="I1378" s="170"/>
      <c r="L1378" s="166"/>
      <c r="M1378" s="171"/>
      <c r="T1378" s="172"/>
      <c r="AT1378" s="167" t="s">
        <v>304</v>
      </c>
      <c r="AU1378" s="167" t="s">
        <v>85</v>
      </c>
      <c r="AV1378" s="14" t="s">
        <v>107</v>
      </c>
      <c r="AW1378" s="14" t="s">
        <v>32</v>
      </c>
      <c r="AX1378" s="14" t="s">
        <v>83</v>
      </c>
      <c r="AY1378" s="167" t="s">
        <v>296</v>
      </c>
    </row>
    <row r="1379" spans="2:65" s="1" customFormat="1" ht="16.5" customHeight="1">
      <c r="B1379" s="32"/>
      <c r="C1379" s="173" t="s">
        <v>1420</v>
      </c>
      <c r="D1379" s="173" t="s">
        <v>343</v>
      </c>
      <c r="E1379" s="174" t="s">
        <v>1421</v>
      </c>
      <c r="F1379" s="175" t="s">
        <v>1422</v>
      </c>
      <c r="G1379" s="176" t="s">
        <v>346</v>
      </c>
      <c r="H1379" s="177">
        <v>0.126</v>
      </c>
      <c r="I1379" s="178"/>
      <c r="J1379" s="179">
        <f>ROUND(I1379*H1379,2)</f>
        <v>0</v>
      </c>
      <c r="K1379" s="175" t="s">
        <v>302</v>
      </c>
      <c r="L1379" s="180"/>
      <c r="M1379" s="181" t="s">
        <v>1</v>
      </c>
      <c r="N1379" s="182" t="s">
        <v>41</v>
      </c>
      <c r="P1379" s="147">
        <f>O1379*H1379</f>
        <v>0</v>
      </c>
      <c r="Q1379" s="147">
        <v>1</v>
      </c>
      <c r="R1379" s="147">
        <f>Q1379*H1379</f>
        <v>0.126</v>
      </c>
      <c r="S1379" s="147">
        <v>0</v>
      </c>
      <c r="T1379" s="148">
        <f>S1379*H1379</f>
        <v>0</v>
      </c>
      <c r="AR1379" s="149" t="s">
        <v>479</v>
      </c>
      <c r="AT1379" s="149" t="s">
        <v>343</v>
      </c>
      <c r="AU1379" s="149" t="s">
        <v>85</v>
      </c>
      <c r="AY1379" s="17" t="s">
        <v>296</v>
      </c>
      <c r="BE1379" s="150">
        <f>IF(N1379="základní",J1379,0)</f>
        <v>0</v>
      </c>
      <c r="BF1379" s="150">
        <f>IF(N1379="snížená",J1379,0)</f>
        <v>0</v>
      </c>
      <c r="BG1379" s="150">
        <f>IF(N1379="zákl. přenesená",J1379,0)</f>
        <v>0</v>
      </c>
      <c r="BH1379" s="150">
        <f>IF(N1379="sníž. přenesená",J1379,0)</f>
        <v>0</v>
      </c>
      <c r="BI1379" s="150">
        <f>IF(N1379="nulová",J1379,0)</f>
        <v>0</v>
      </c>
      <c r="BJ1379" s="17" t="s">
        <v>83</v>
      </c>
      <c r="BK1379" s="150">
        <f>ROUND(I1379*H1379,2)</f>
        <v>0</v>
      </c>
      <c r="BL1379" s="17" t="s">
        <v>378</v>
      </c>
      <c r="BM1379" s="149" t="s">
        <v>1423</v>
      </c>
    </row>
    <row r="1380" spans="2:65" s="12" customFormat="1">
      <c r="B1380" s="151"/>
      <c r="D1380" s="152" t="s">
        <v>304</v>
      </c>
      <c r="F1380" s="154" t="s">
        <v>1424</v>
      </c>
      <c r="H1380" s="155">
        <v>0.126</v>
      </c>
      <c r="I1380" s="156"/>
      <c r="L1380" s="151"/>
      <c r="M1380" s="157"/>
      <c r="T1380" s="158"/>
      <c r="AT1380" s="153" t="s">
        <v>304</v>
      </c>
      <c r="AU1380" s="153" t="s">
        <v>85</v>
      </c>
      <c r="AV1380" s="12" t="s">
        <v>85</v>
      </c>
      <c r="AW1380" s="12" t="s">
        <v>4</v>
      </c>
      <c r="AX1380" s="12" t="s">
        <v>83</v>
      </c>
      <c r="AY1380" s="153" t="s">
        <v>296</v>
      </c>
    </row>
    <row r="1381" spans="2:65" s="1" customFormat="1" ht="24.2" customHeight="1">
      <c r="B1381" s="32"/>
      <c r="C1381" s="138" t="s">
        <v>1425</v>
      </c>
      <c r="D1381" s="138" t="s">
        <v>298</v>
      </c>
      <c r="E1381" s="139" t="s">
        <v>1426</v>
      </c>
      <c r="F1381" s="140" t="s">
        <v>1427</v>
      </c>
      <c r="G1381" s="141" t="s">
        <v>301</v>
      </c>
      <c r="H1381" s="142">
        <v>373.33499999999998</v>
      </c>
      <c r="I1381" s="143"/>
      <c r="J1381" s="144">
        <f>ROUND(I1381*H1381,2)</f>
        <v>0</v>
      </c>
      <c r="K1381" s="140" t="s">
        <v>302</v>
      </c>
      <c r="L1381" s="32"/>
      <c r="M1381" s="145" t="s">
        <v>1</v>
      </c>
      <c r="N1381" s="146" t="s">
        <v>41</v>
      </c>
      <c r="P1381" s="147">
        <f>O1381*H1381</f>
        <v>0</v>
      </c>
      <c r="Q1381" s="147">
        <v>0</v>
      </c>
      <c r="R1381" s="147">
        <f>Q1381*H1381</f>
        <v>0</v>
      </c>
      <c r="S1381" s="147">
        <v>0</v>
      </c>
      <c r="T1381" s="148">
        <f>S1381*H1381</f>
        <v>0</v>
      </c>
      <c r="AR1381" s="149" t="s">
        <v>378</v>
      </c>
      <c r="AT1381" s="149" t="s">
        <v>298</v>
      </c>
      <c r="AU1381" s="149" t="s">
        <v>85</v>
      </c>
      <c r="AY1381" s="17" t="s">
        <v>296</v>
      </c>
      <c r="BE1381" s="150">
        <f>IF(N1381="základní",J1381,0)</f>
        <v>0</v>
      </c>
      <c r="BF1381" s="150">
        <f>IF(N1381="snížená",J1381,0)</f>
        <v>0</v>
      </c>
      <c r="BG1381" s="150">
        <f>IF(N1381="zákl. přenesená",J1381,0)</f>
        <v>0</v>
      </c>
      <c r="BH1381" s="150">
        <f>IF(N1381="sníž. přenesená",J1381,0)</f>
        <v>0</v>
      </c>
      <c r="BI1381" s="150">
        <f>IF(N1381="nulová",J1381,0)</f>
        <v>0</v>
      </c>
      <c r="BJ1381" s="17" t="s">
        <v>83</v>
      </c>
      <c r="BK1381" s="150">
        <f>ROUND(I1381*H1381,2)</f>
        <v>0</v>
      </c>
      <c r="BL1381" s="17" t="s">
        <v>378</v>
      </c>
      <c r="BM1381" s="149" t="s">
        <v>1428</v>
      </c>
    </row>
    <row r="1382" spans="2:65" s="15" customFormat="1">
      <c r="B1382" s="183"/>
      <c r="D1382" s="152" t="s">
        <v>304</v>
      </c>
      <c r="E1382" s="184" t="s">
        <v>1</v>
      </c>
      <c r="F1382" s="185" t="s">
        <v>1429</v>
      </c>
      <c r="H1382" s="184" t="s">
        <v>1</v>
      </c>
      <c r="I1382" s="186"/>
      <c r="L1382" s="183"/>
      <c r="M1382" s="187"/>
      <c r="T1382" s="188"/>
      <c r="AT1382" s="184" t="s">
        <v>304</v>
      </c>
      <c r="AU1382" s="184" t="s">
        <v>85</v>
      </c>
      <c r="AV1382" s="15" t="s">
        <v>83</v>
      </c>
      <c r="AW1382" s="15" t="s">
        <v>32</v>
      </c>
      <c r="AX1382" s="15" t="s">
        <v>76</v>
      </c>
      <c r="AY1382" s="184" t="s">
        <v>296</v>
      </c>
    </row>
    <row r="1383" spans="2:65" s="12" customFormat="1" ht="22.5">
      <c r="B1383" s="151"/>
      <c r="D1383" s="152" t="s">
        <v>304</v>
      </c>
      <c r="E1383" s="153" t="s">
        <v>1</v>
      </c>
      <c r="F1383" s="154" t="s">
        <v>1430</v>
      </c>
      <c r="H1383" s="155">
        <v>271.48500000000001</v>
      </c>
      <c r="I1383" s="156"/>
      <c r="L1383" s="151"/>
      <c r="M1383" s="157"/>
      <c r="T1383" s="158"/>
      <c r="AT1383" s="153" t="s">
        <v>304</v>
      </c>
      <c r="AU1383" s="153" t="s">
        <v>85</v>
      </c>
      <c r="AV1383" s="12" t="s">
        <v>85</v>
      </c>
      <c r="AW1383" s="12" t="s">
        <v>32</v>
      </c>
      <c r="AX1383" s="12" t="s">
        <v>76</v>
      </c>
      <c r="AY1383" s="153" t="s">
        <v>296</v>
      </c>
    </row>
    <row r="1384" spans="2:65" s="12" customFormat="1">
      <c r="B1384" s="151"/>
      <c r="D1384" s="152" t="s">
        <v>304</v>
      </c>
      <c r="E1384" s="153" t="s">
        <v>1</v>
      </c>
      <c r="F1384" s="154" t="s">
        <v>1431</v>
      </c>
      <c r="H1384" s="155">
        <v>11.7</v>
      </c>
      <c r="I1384" s="156"/>
      <c r="L1384" s="151"/>
      <c r="M1384" s="157"/>
      <c r="T1384" s="158"/>
      <c r="AT1384" s="153" t="s">
        <v>304</v>
      </c>
      <c r="AU1384" s="153" t="s">
        <v>85</v>
      </c>
      <c r="AV1384" s="12" t="s">
        <v>85</v>
      </c>
      <c r="AW1384" s="12" t="s">
        <v>32</v>
      </c>
      <c r="AX1384" s="12" t="s">
        <v>76</v>
      </c>
      <c r="AY1384" s="153" t="s">
        <v>296</v>
      </c>
    </row>
    <row r="1385" spans="2:65" s="13" customFormat="1">
      <c r="B1385" s="159"/>
      <c r="D1385" s="152" t="s">
        <v>304</v>
      </c>
      <c r="E1385" s="160" t="s">
        <v>1</v>
      </c>
      <c r="F1385" s="161" t="s">
        <v>306</v>
      </c>
      <c r="H1385" s="162">
        <v>283.185</v>
      </c>
      <c r="I1385" s="163"/>
      <c r="L1385" s="159"/>
      <c r="M1385" s="164"/>
      <c r="T1385" s="165"/>
      <c r="AT1385" s="160" t="s">
        <v>304</v>
      </c>
      <c r="AU1385" s="160" t="s">
        <v>85</v>
      </c>
      <c r="AV1385" s="13" t="s">
        <v>94</v>
      </c>
      <c r="AW1385" s="13" t="s">
        <v>32</v>
      </c>
      <c r="AX1385" s="13" t="s">
        <v>76</v>
      </c>
      <c r="AY1385" s="160" t="s">
        <v>296</v>
      </c>
    </row>
    <row r="1386" spans="2:65" s="15" customFormat="1">
      <c r="B1386" s="183"/>
      <c r="D1386" s="152" t="s">
        <v>304</v>
      </c>
      <c r="E1386" s="184" t="s">
        <v>1</v>
      </c>
      <c r="F1386" s="185" t="s">
        <v>1432</v>
      </c>
      <c r="H1386" s="184" t="s">
        <v>1</v>
      </c>
      <c r="I1386" s="186"/>
      <c r="L1386" s="183"/>
      <c r="M1386" s="187"/>
      <c r="T1386" s="188"/>
      <c r="AT1386" s="184" t="s">
        <v>304</v>
      </c>
      <c r="AU1386" s="184" t="s">
        <v>85</v>
      </c>
      <c r="AV1386" s="15" t="s">
        <v>83</v>
      </c>
      <c r="AW1386" s="15" t="s">
        <v>32</v>
      </c>
      <c r="AX1386" s="15" t="s">
        <v>76</v>
      </c>
      <c r="AY1386" s="184" t="s">
        <v>296</v>
      </c>
    </row>
    <row r="1387" spans="2:65" s="12" customFormat="1">
      <c r="B1387" s="151"/>
      <c r="D1387" s="152" t="s">
        <v>304</v>
      </c>
      <c r="E1387" s="153" t="s">
        <v>1</v>
      </c>
      <c r="F1387" s="154" t="s">
        <v>1433</v>
      </c>
      <c r="H1387" s="155">
        <v>84.45</v>
      </c>
      <c r="I1387" s="156"/>
      <c r="L1387" s="151"/>
      <c r="M1387" s="157"/>
      <c r="T1387" s="158"/>
      <c r="AT1387" s="153" t="s">
        <v>304</v>
      </c>
      <c r="AU1387" s="153" t="s">
        <v>85</v>
      </c>
      <c r="AV1387" s="12" t="s">
        <v>85</v>
      </c>
      <c r="AW1387" s="12" t="s">
        <v>32</v>
      </c>
      <c r="AX1387" s="12" t="s">
        <v>76</v>
      </c>
      <c r="AY1387" s="153" t="s">
        <v>296</v>
      </c>
    </row>
    <row r="1388" spans="2:65" s="12" customFormat="1">
      <c r="B1388" s="151"/>
      <c r="D1388" s="152" t="s">
        <v>304</v>
      </c>
      <c r="E1388" s="153" t="s">
        <v>1</v>
      </c>
      <c r="F1388" s="154" t="s">
        <v>1434</v>
      </c>
      <c r="H1388" s="155">
        <v>5.7</v>
      </c>
      <c r="I1388" s="156"/>
      <c r="L1388" s="151"/>
      <c r="M1388" s="157"/>
      <c r="T1388" s="158"/>
      <c r="AT1388" s="153" t="s">
        <v>304</v>
      </c>
      <c r="AU1388" s="153" t="s">
        <v>85</v>
      </c>
      <c r="AV1388" s="12" t="s">
        <v>85</v>
      </c>
      <c r="AW1388" s="12" t="s">
        <v>32</v>
      </c>
      <c r="AX1388" s="12" t="s">
        <v>76</v>
      </c>
      <c r="AY1388" s="153" t="s">
        <v>296</v>
      </c>
    </row>
    <row r="1389" spans="2:65" s="13" customFormat="1">
      <c r="B1389" s="159"/>
      <c r="D1389" s="152" t="s">
        <v>304</v>
      </c>
      <c r="E1389" s="160" t="s">
        <v>1</v>
      </c>
      <c r="F1389" s="161" t="s">
        <v>306</v>
      </c>
      <c r="H1389" s="162">
        <v>90.15</v>
      </c>
      <c r="I1389" s="163"/>
      <c r="L1389" s="159"/>
      <c r="M1389" s="164"/>
      <c r="T1389" s="165"/>
      <c r="AT1389" s="160" t="s">
        <v>304</v>
      </c>
      <c r="AU1389" s="160" t="s">
        <v>85</v>
      </c>
      <c r="AV1389" s="13" t="s">
        <v>94</v>
      </c>
      <c r="AW1389" s="13" t="s">
        <v>32</v>
      </c>
      <c r="AX1389" s="13" t="s">
        <v>76</v>
      </c>
      <c r="AY1389" s="160" t="s">
        <v>296</v>
      </c>
    </row>
    <row r="1390" spans="2:65" s="14" customFormat="1">
      <c r="B1390" s="166"/>
      <c r="D1390" s="152" t="s">
        <v>304</v>
      </c>
      <c r="E1390" s="167" t="s">
        <v>203</v>
      </c>
      <c r="F1390" s="168" t="s">
        <v>308</v>
      </c>
      <c r="H1390" s="169">
        <v>373.33499999999998</v>
      </c>
      <c r="I1390" s="170"/>
      <c r="L1390" s="166"/>
      <c r="M1390" s="171"/>
      <c r="T1390" s="172"/>
      <c r="AT1390" s="167" t="s">
        <v>304</v>
      </c>
      <c r="AU1390" s="167" t="s">
        <v>85</v>
      </c>
      <c r="AV1390" s="14" t="s">
        <v>107</v>
      </c>
      <c r="AW1390" s="14" t="s">
        <v>32</v>
      </c>
      <c r="AX1390" s="14" t="s">
        <v>83</v>
      </c>
      <c r="AY1390" s="167" t="s">
        <v>296</v>
      </c>
    </row>
    <row r="1391" spans="2:65" s="1" customFormat="1" ht="16.5" customHeight="1">
      <c r="B1391" s="32"/>
      <c r="C1391" s="173" t="s">
        <v>1435</v>
      </c>
      <c r="D1391" s="173" t="s">
        <v>343</v>
      </c>
      <c r="E1391" s="174" t="s">
        <v>1421</v>
      </c>
      <c r="F1391" s="175" t="s">
        <v>1422</v>
      </c>
      <c r="G1391" s="176" t="s">
        <v>346</v>
      </c>
      <c r="H1391" s="177">
        <v>0.127</v>
      </c>
      <c r="I1391" s="178"/>
      <c r="J1391" s="179">
        <f>ROUND(I1391*H1391,2)</f>
        <v>0</v>
      </c>
      <c r="K1391" s="175" t="s">
        <v>302</v>
      </c>
      <c r="L1391" s="180"/>
      <c r="M1391" s="181" t="s">
        <v>1</v>
      </c>
      <c r="N1391" s="182" t="s">
        <v>41</v>
      </c>
      <c r="P1391" s="147">
        <f>O1391*H1391</f>
        <v>0</v>
      </c>
      <c r="Q1391" s="147">
        <v>1</v>
      </c>
      <c r="R1391" s="147">
        <f>Q1391*H1391</f>
        <v>0.127</v>
      </c>
      <c r="S1391" s="147">
        <v>0</v>
      </c>
      <c r="T1391" s="148">
        <f>S1391*H1391</f>
        <v>0</v>
      </c>
      <c r="AR1391" s="149" t="s">
        <v>479</v>
      </c>
      <c r="AT1391" s="149" t="s">
        <v>343</v>
      </c>
      <c r="AU1391" s="149" t="s">
        <v>85</v>
      </c>
      <c r="AY1391" s="17" t="s">
        <v>296</v>
      </c>
      <c r="BE1391" s="150">
        <f>IF(N1391="základní",J1391,0)</f>
        <v>0</v>
      </c>
      <c r="BF1391" s="150">
        <f>IF(N1391="snížená",J1391,0)</f>
        <v>0</v>
      </c>
      <c r="BG1391" s="150">
        <f>IF(N1391="zákl. přenesená",J1391,0)</f>
        <v>0</v>
      </c>
      <c r="BH1391" s="150">
        <f>IF(N1391="sníž. přenesená",J1391,0)</f>
        <v>0</v>
      </c>
      <c r="BI1391" s="150">
        <f>IF(N1391="nulová",J1391,0)</f>
        <v>0</v>
      </c>
      <c r="BJ1391" s="17" t="s">
        <v>83</v>
      </c>
      <c r="BK1391" s="150">
        <f>ROUND(I1391*H1391,2)</f>
        <v>0</v>
      </c>
      <c r="BL1391" s="17" t="s">
        <v>378</v>
      </c>
      <c r="BM1391" s="149" t="s">
        <v>1436</v>
      </c>
    </row>
    <row r="1392" spans="2:65" s="12" customFormat="1">
      <c r="B1392" s="151"/>
      <c r="D1392" s="152" t="s">
        <v>304</v>
      </c>
      <c r="F1392" s="154" t="s">
        <v>1437</v>
      </c>
      <c r="H1392" s="155">
        <v>0.127</v>
      </c>
      <c r="I1392" s="156"/>
      <c r="L1392" s="151"/>
      <c r="M1392" s="157"/>
      <c r="T1392" s="158"/>
      <c r="AT1392" s="153" t="s">
        <v>304</v>
      </c>
      <c r="AU1392" s="153" t="s">
        <v>85</v>
      </c>
      <c r="AV1392" s="12" t="s">
        <v>85</v>
      </c>
      <c r="AW1392" s="12" t="s">
        <v>4</v>
      </c>
      <c r="AX1392" s="12" t="s">
        <v>83</v>
      </c>
      <c r="AY1392" s="153" t="s">
        <v>296</v>
      </c>
    </row>
    <row r="1393" spans="2:65" s="1" customFormat="1" ht="24.2" customHeight="1">
      <c r="B1393" s="32"/>
      <c r="C1393" s="138" t="s">
        <v>1438</v>
      </c>
      <c r="D1393" s="138" t="s">
        <v>298</v>
      </c>
      <c r="E1393" s="139" t="s">
        <v>1439</v>
      </c>
      <c r="F1393" s="140" t="s">
        <v>1440</v>
      </c>
      <c r="G1393" s="141" t="s">
        <v>301</v>
      </c>
      <c r="H1393" s="142">
        <v>839.6</v>
      </c>
      <c r="I1393" s="143"/>
      <c r="J1393" s="144">
        <f>ROUND(I1393*H1393,2)</f>
        <v>0</v>
      </c>
      <c r="K1393" s="140" t="s">
        <v>302</v>
      </c>
      <c r="L1393" s="32"/>
      <c r="M1393" s="145" t="s">
        <v>1</v>
      </c>
      <c r="N1393" s="146" t="s">
        <v>41</v>
      </c>
      <c r="P1393" s="147">
        <f>O1393*H1393</f>
        <v>0</v>
      </c>
      <c r="Q1393" s="147">
        <v>4.0000000000000002E-4</v>
      </c>
      <c r="R1393" s="147">
        <f>Q1393*H1393</f>
        <v>0.33584000000000003</v>
      </c>
      <c r="S1393" s="147">
        <v>0</v>
      </c>
      <c r="T1393" s="148">
        <f>S1393*H1393</f>
        <v>0</v>
      </c>
      <c r="AR1393" s="149" t="s">
        <v>378</v>
      </c>
      <c r="AT1393" s="149" t="s">
        <v>298</v>
      </c>
      <c r="AU1393" s="149" t="s">
        <v>85</v>
      </c>
      <c r="AY1393" s="17" t="s">
        <v>296</v>
      </c>
      <c r="BE1393" s="150">
        <f>IF(N1393="základní",J1393,0)</f>
        <v>0</v>
      </c>
      <c r="BF1393" s="150">
        <f>IF(N1393="snížená",J1393,0)</f>
        <v>0</v>
      </c>
      <c r="BG1393" s="150">
        <f>IF(N1393="zákl. přenesená",J1393,0)</f>
        <v>0</v>
      </c>
      <c r="BH1393" s="150">
        <f>IF(N1393="sníž. přenesená",J1393,0)</f>
        <v>0</v>
      </c>
      <c r="BI1393" s="150">
        <f>IF(N1393="nulová",J1393,0)</f>
        <v>0</v>
      </c>
      <c r="BJ1393" s="17" t="s">
        <v>83</v>
      </c>
      <c r="BK1393" s="150">
        <f>ROUND(I1393*H1393,2)</f>
        <v>0</v>
      </c>
      <c r="BL1393" s="17" t="s">
        <v>378</v>
      </c>
      <c r="BM1393" s="149" t="s">
        <v>1441</v>
      </c>
    </row>
    <row r="1394" spans="2:65" s="12" customFormat="1">
      <c r="B1394" s="151"/>
      <c r="D1394" s="152" t="s">
        <v>304</v>
      </c>
      <c r="E1394" s="153" t="s">
        <v>1</v>
      </c>
      <c r="F1394" s="154" t="s">
        <v>1442</v>
      </c>
      <c r="H1394" s="155">
        <v>839.6</v>
      </c>
      <c r="I1394" s="156"/>
      <c r="L1394" s="151"/>
      <c r="M1394" s="157"/>
      <c r="T1394" s="158"/>
      <c r="AT1394" s="153" t="s">
        <v>304</v>
      </c>
      <c r="AU1394" s="153" t="s">
        <v>85</v>
      </c>
      <c r="AV1394" s="12" t="s">
        <v>85</v>
      </c>
      <c r="AW1394" s="12" t="s">
        <v>32</v>
      </c>
      <c r="AX1394" s="12" t="s">
        <v>76</v>
      </c>
      <c r="AY1394" s="153" t="s">
        <v>296</v>
      </c>
    </row>
    <row r="1395" spans="2:65" s="13" customFormat="1">
      <c r="B1395" s="159"/>
      <c r="D1395" s="152" t="s">
        <v>304</v>
      </c>
      <c r="E1395" s="160" t="s">
        <v>1</v>
      </c>
      <c r="F1395" s="161" t="s">
        <v>306</v>
      </c>
      <c r="H1395" s="162">
        <v>839.6</v>
      </c>
      <c r="I1395" s="163"/>
      <c r="L1395" s="159"/>
      <c r="M1395" s="164"/>
      <c r="T1395" s="165"/>
      <c r="AT1395" s="160" t="s">
        <v>304</v>
      </c>
      <c r="AU1395" s="160" t="s">
        <v>85</v>
      </c>
      <c r="AV1395" s="13" t="s">
        <v>94</v>
      </c>
      <c r="AW1395" s="13" t="s">
        <v>32</v>
      </c>
      <c r="AX1395" s="13" t="s">
        <v>76</v>
      </c>
      <c r="AY1395" s="160" t="s">
        <v>296</v>
      </c>
    </row>
    <row r="1396" spans="2:65" s="14" customFormat="1">
      <c r="B1396" s="166"/>
      <c r="D1396" s="152" t="s">
        <v>304</v>
      </c>
      <c r="E1396" s="167" t="s">
        <v>1</v>
      </c>
      <c r="F1396" s="168" t="s">
        <v>308</v>
      </c>
      <c r="H1396" s="169">
        <v>839.6</v>
      </c>
      <c r="I1396" s="170"/>
      <c r="L1396" s="166"/>
      <c r="M1396" s="171"/>
      <c r="T1396" s="172"/>
      <c r="AT1396" s="167" t="s">
        <v>304</v>
      </c>
      <c r="AU1396" s="167" t="s">
        <v>85</v>
      </c>
      <c r="AV1396" s="14" t="s">
        <v>107</v>
      </c>
      <c r="AW1396" s="14" t="s">
        <v>32</v>
      </c>
      <c r="AX1396" s="14" t="s">
        <v>83</v>
      </c>
      <c r="AY1396" s="167" t="s">
        <v>296</v>
      </c>
    </row>
    <row r="1397" spans="2:65" s="1" customFormat="1" ht="49.15" customHeight="1">
      <c r="B1397" s="32"/>
      <c r="C1397" s="173" t="s">
        <v>1443</v>
      </c>
      <c r="D1397" s="173" t="s">
        <v>343</v>
      </c>
      <c r="E1397" s="174" t="s">
        <v>1444</v>
      </c>
      <c r="F1397" s="175" t="s">
        <v>1445</v>
      </c>
      <c r="G1397" s="176" t="s">
        <v>301</v>
      </c>
      <c r="H1397" s="177">
        <v>489.27699999999999</v>
      </c>
      <c r="I1397" s="178"/>
      <c r="J1397" s="179">
        <f>ROUND(I1397*H1397,2)</f>
        <v>0</v>
      </c>
      <c r="K1397" s="175" t="s">
        <v>302</v>
      </c>
      <c r="L1397" s="180"/>
      <c r="M1397" s="181" t="s">
        <v>1</v>
      </c>
      <c r="N1397" s="182" t="s">
        <v>41</v>
      </c>
      <c r="P1397" s="147">
        <f>O1397*H1397</f>
        <v>0</v>
      </c>
      <c r="Q1397" s="147">
        <v>5.4000000000000003E-3</v>
      </c>
      <c r="R1397" s="147">
        <f>Q1397*H1397</f>
        <v>2.6420957999999999</v>
      </c>
      <c r="S1397" s="147">
        <v>0</v>
      </c>
      <c r="T1397" s="148">
        <f>S1397*H1397</f>
        <v>0</v>
      </c>
      <c r="AR1397" s="149" t="s">
        <v>479</v>
      </c>
      <c r="AT1397" s="149" t="s">
        <v>343</v>
      </c>
      <c r="AU1397" s="149" t="s">
        <v>85</v>
      </c>
      <c r="AY1397" s="17" t="s">
        <v>296</v>
      </c>
      <c r="BE1397" s="150">
        <f>IF(N1397="základní",J1397,0)</f>
        <v>0</v>
      </c>
      <c r="BF1397" s="150">
        <f>IF(N1397="snížená",J1397,0)</f>
        <v>0</v>
      </c>
      <c r="BG1397" s="150">
        <f>IF(N1397="zákl. přenesená",J1397,0)</f>
        <v>0</v>
      </c>
      <c r="BH1397" s="150">
        <f>IF(N1397="sníž. přenesená",J1397,0)</f>
        <v>0</v>
      </c>
      <c r="BI1397" s="150">
        <f>IF(N1397="nulová",J1397,0)</f>
        <v>0</v>
      </c>
      <c r="BJ1397" s="17" t="s">
        <v>83</v>
      </c>
      <c r="BK1397" s="150">
        <f>ROUND(I1397*H1397,2)</f>
        <v>0</v>
      </c>
      <c r="BL1397" s="17" t="s">
        <v>378</v>
      </c>
      <c r="BM1397" s="149" t="s">
        <v>1446</v>
      </c>
    </row>
    <row r="1398" spans="2:65" s="12" customFormat="1">
      <c r="B1398" s="151"/>
      <c r="D1398" s="152" t="s">
        <v>304</v>
      </c>
      <c r="E1398" s="153" t="s">
        <v>1</v>
      </c>
      <c r="F1398" s="154" t="s">
        <v>201</v>
      </c>
      <c r="H1398" s="155">
        <v>419.8</v>
      </c>
      <c r="I1398" s="156"/>
      <c r="L1398" s="151"/>
      <c r="M1398" s="157"/>
      <c r="T1398" s="158"/>
      <c r="AT1398" s="153" t="s">
        <v>304</v>
      </c>
      <c r="AU1398" s="153" t="s">
        <v>85</v>
      </c>
      <c r="AV1398" s="12" t="s">
        <v>85</v>
      </c>
      <c r="AW1398" s="12" t="s">
        <v>32</v>
      </c>
      <c r="AX1398" s="12" t="s">
        <v>76</v>
      </c>
      <c r="AY1398" s="153" t="s">
        <v>296</v>
      </c>
    </row>
    <row r="1399" spans="2:65" s="13" customFormat="1">
      <c r="B1399" s="159"/>
      <c r="D1399" s="152" t="s">
        <v>304</v>
      </c>
      <c r="E1399" s="160" t="s">
        <v>1</v>
      </c>
      <c r="F1399" s="161" t="s">
        <v>306</v>
      </c>
      <c r="H1399" s="162">
        <v>419.8</v>
      </c>
      <c r="I1399" s="163"/>
      <c r="L1399" s="159"/>
      <c r="M1399" s="164"/>
      <c r="T1399" s="165"/>
      <c r="AT1399" s="160" t="s">
        <v>304</v>
      </c>
      <c r="AU1399" s="160" t="s">
        <v>85</v>
      </c>
      <c r="AV1399" s="13" t="s">
        <v>94</v>
      </c>
      <c r="AW1399" s="13" t="s">
        <v>32</v>
      </c>
      <c r="AX1399" s="13" t="s">
        <v>76</v>
      </c>
      <c r="AY1399" s="160" t="s">
        <v>296</v>
      </c>
    </row>
    <row r="1400" spans="2:65" s="14" customFormat="1">
      <c r="B1400" s="166"/>
      <c r="D1400" s="152" t="s">
        <v>304</v>
      </c>
      <c r="E1400" s="167" t="s">
        <v>1</v>
      </c>
      <c r="F1400" s="168" t="s">
        <v>308</v>
      </c>
      <c r="H1400" s="169">
        <v>419.8</v>
      </c>
      <c r="I1400" s="170"/>
      <c r="L1400" s="166"/>
      <c r="M1400" s="171"/>
      <c r="T1400" s="172"/>
      <c r="AT1400" s="167" t="s">
        <v>304</v>
      </c>
      <c r="AU1400" s="167" t="s">
        <v>85</v>
      </c>
      <c r="AV1400" s="14" t="s">
        <v>107</v>
      </c>
      <c r="AW1400" s="14" t="s">
        <v>32</v>
      </c>
      <c r="AX1400" s="14" t="s">
        <v>83</v>
      </c>
      <c r="AY1400" s="167" t="s">
        <v>296</v>
      </c>
    </row>
    <row r="1401" spans="2:65" s="12" customFormat="1">
      <c r="B1401" s="151"/>
      <c r="D1401" s="152" t="s">
        <v>304</v>
      </c>
      <c r="F1401" s="154" t="s">
        <v>1447</v>
      </c>
      <c r="H1401" s="155">
        <v>489.27699999999999</v>
      </c>
      <c r="I1401" s="156"/>
      <c r="L1401" s="151"/>
      <c r="M1401" s="157"/>
      <c r="T1401" s="158"/>
      <c r="AT1401" s="153" t="s">
        <v>304</v>
      </c>
      <c r="AU1401" s="153" t="s">
        <v>85</v>
      </c>
      <c r="AV1401" s="12" t="s">
        <v>85</v>
      </c>
      <c r="AW1401" s="12" t="s">
        <v>4</v>
      </c>
      <c r="AX1401" s="12" t="s">
        <v>83</v>
      </c>
      <c r="AY1401" s="153" t="s">
        <v>296</v>
      </c>
    </row>
    <row r="1402" spans="2:65" s="1" customFormat="1" ht="49.15" customHeight="1">
      <c r="B1402" s="32"/>
      <c r="C1402" s="173" t="s">
        <v>1448</v>
      </c>
      <c r="D1402" s="173" t="s">
        <v>343</v>
      </c>
      <c r="E1402" s="174" t="s">
        <v>1449</v>
      </c>
      <c r="F1402" s="175" t="s">
        <v>1450</v>
      </c>
      <c r="G1402" s="176" t="s">
        <v>301</v>
      </c>
      <c r="H1402" s="177">
        <v>489.27699999999999</v>
      </c>
      <c r="I1402" s="178"/>
      <c r="J1402" s="179">
        <f>ROUND(I1402*H1402,2)</f>
        <v>0</v>
      </c>
      <c r="K1402" s="175" t="s">
        <v>302</v>
      </c>
      <c r="L1402" s="180"/>
      <c r="M1402" s="181" t="s">
        <v>1</v>
      </c>
      <c r="N1402" s="182" t="s">
        <v>41</v>
      </c>
      <c r="P1402" s="147">
        <f>O1402*H1402</f>
        <v>0</v>
      </c>
      <c r="Q1402" s="147">
        <v>5.3E-3</v>
      </c>
      <c r="R1402" s="147">
        <f>Q1402*H1402</f>
        <v>2.5931680999999998</v>
      </c>
      <c r="S1402" s="147">
        <v>0</v>
      </c>
      <c r="T1402" s="148">
        <f>S1402*H1402</f>
        <v>0</v>
      </c>
      <c r="AR1402" s="149" t="s">
        <v>479</v>
      </c>
      <c r="AT1402" s="149" t="s">
        <v>343</v>
      </c>
      <c r="AU1402" s="149" t="s">
        <v>85</v>
      </c>
      <c r="AY1402" s="17" t="s">
        <v>296</v>
      </c>
      <c r="BE1402" s="150">
        <f>IF(N1402="základní",J1402,0)</f>
        <v>0</v>
      </c>
      <c r="BF1402" s="150">
        <f>IF(N1402="snížená",J1402,0)</f>
        <v>0</v>
      </c>
      <c r="BG1402" s="150">
        <f>IF(N1402="zákl. přenesená",J1402,0)</f>
        <v>0</v>
      </c>
      <c r="BH1402" s="150">
        <f>IF(N1402="sníž. přenesená",J1402,0)</f>
        <v>0</v>
      </c>
      <c r="BI1402" s="150">
        <f>IF(N1402="nulová",J1402,0)</f>
        <v>0</v>
      </c>
      <c r="BJ1402" s="17" t="s">
        <v>83</v>
      </c>
      <c r="BK1402" s="150">
        <f>ROUND(I1402*H1402,2)</f>
        <v>0</v>
      </c>
      <c r="BL1402" s="17" t="s">
        <v>378</v>
      </c>
      <c r="BM1402" s="149" t="s">
        <v>1451</v>
      </c>
    </row>
    <row r="1403" spans="2:65" s="12" customFormat="1">
      <c r="B1403" s="151"/>
      <c r="D1403" s="152" t="s">
        <v>304</v>
      </c>
      <c r="E1403" s="153" t="s">
        <v>1</v>
      </c>
      <c r="F1403" s="154" t="s">
        <v>201</v>
      </c>
      <c r="H1403" s="155">
        <v>419.8</v>
      </c>
      <c r="I1403" s="156"/>
      <c r="L1403" s="151"/>
      <c r="M1403" s="157"/>
      <c r="T1403" s="158"/>
      <c r="AT1403" s="153" t="s">
        <v>304</v>
      </c>
      <c r="AU1403" s="153" t="s">
        <v>85</v>
      </c>
      <c r="AV1403" s="12" t="s">
        <v>85</v>
      </c>
      <c r="AW1403" s="12" t="s">
        <v>32</v>
      </c>
      <c r="AX1403" s="12" t="s">
        <v>76</v>
      </c>
      <c r="AY1403" s="153" t="s">
        <v>296</v>
      </c>
    </row>
    <row r="1404" spans="2:65" s="13" customFormat="1">
      <c r="B1404" s="159"/>
      <c r="D1404" s="152" t="s">
        <v>304</v>
      </c>
      <c r="E1404" s="160" t="s">
        <v>1</v>
      </c>
      <c r="F1404" s="161" t="s">
        <v>306</v>
      </c>
      <c r="H1404" s="162">
        <v>419.8</v>
      </c>
      <c r="I1404" s="163"/>
      <c r="L1404" s="159"/>
      <c r="M1404" s="164"/>
      <c r="T1404" s="165"/>
      <c r="AT1404" s="160" t="s">
        <v>304</v>
      </c>
      <c r="AU1404" s="160" t="s">
        <v>85</v>
      </c>
      <c r="AV1404" s="13" t="s">
        <v>94</v>
      </c>
      <c r="AW1404" s="13" t="s">
        <v>32</v>
      </c>
      <c r="AX1404" s="13" t="s">
        <v>76</v>
      </c>
      <c r="AY1404" s="160" t="s">
        <v>296</v>
      </c>
    </row>
    <row r="1405" spans="2:65" s="14" customFormat="1">
      <c r="B1405" s="166"/>
      <c r="D1405" s="152" t="s">
        <v>304</v>
      </c>
      <c r="E1405" s="167" t="s">
        <v>1</v>
      </c>
      <c r="F1405" s="168" t="s">
        <v>308</v>
      </c>
      <c r="H1405" s="169">
        <v>419.8</v>
      </c>
      <c r="I1405" s="170"/>
      <c r="L1405" s="166"/>
      <c r="M1405" s="171"/>
      <c r="T1405" s="172"/>
      <c r="AT1405" s="167" t="s">
        <v>304</v>
      </c>
      <c r="AU1405" s="167" t="s">
        <v>85</v>
      </c>
      <c r="AV1405" s="14" t="s">
        <v>107</v>
      </c>
      <c r="AW1405" s="14" t="s">
        <v>32</v>
      </c>
      <c r="AX1405" s="14" t="s">
        <v>83</v>
      </c>
      <c r="AY1405" s="167" t="s">
        <v>296</v>
      </c>
    </row>
    <row r="1406" spans="2:65" s="12" customFormat="1">
      <c r="B1406" s="151"/>
      <c r="D1406" s="152" t="s">
        <v>304</v>
      </c>
      <c r="F1406" s="154" t="s">
        <v>1447</v>
      </c>
      <c r="H1406" s="155">
        <v>489.27699999999999</v>
      </c>
      <c r="I1406" s="156"/>
      <c r="L1406" s="151"/>
      <c r="M1406" s="157"/>
      <c r="T1406" s="158"/>
      <c r="AT1406" s="153" t="s">
        <v>304</v>
      </c>
      <c r="AU1406" s="153" t="s">
        <v>85</v>
      </c>
      <c r="AV1406" s="12" t="s">
        <v>85</v>
      </c>
      <c r="AW1406" s="12" t="s">
        <v>4</v>
      </c>
      <c r="AX1406" s="12" t="s">
        <v>83</v>
      </c>
      <c r="AY1406" s="153" t="s">
        <v>296</v>
      </c>
    </row>
    <row r="1407" spans="2:65" s="1" customFormat="1" ht="24.2" customHeight="1">
      <c r="B1407" s="32"/>
      <c r="C1407" s="138" t="s">
        <v>1452</v>
      </c>
      <c r="D1407" s="138" t="s">
        <v>298</v>
      </c>
      <c r="E1407" s="139" t="s">
        <v>1453</v>
      </c>
      <c r="F1407" s="140" t="s">
        <v>1454</v>
      </c>
      <c r="G1407" s="141" t="s">
        <v>301</v>
      </c>
      <c r="H1407" s="142">
        <v>746.67</v>
      </c>
      <c r="I1407" s="143"/>
      <c r="J1407" s="144">
        <f>ROUND(I1407*H1407,2)</f>
        <v>0</v>
      </c>
      <c r="K1407" s="140" t="s">
        <v>302</v>
      </c>
      <c r="L1407" s="32"/>
      <c r="M1407" s="145" t="s">
        <v>1</v>
      </c>
      <c r="N1407" s="146" t="s">
        <v>41</v>
      </c>
      <c r="P1407" s="147">
        <f>O1407*H1407</f>
        <v>0</v>
      </c>
      <c r="Q1407" s="147">
        <v>4.0000000000000002E-4</v>
      </c>
      <c r="R1407" s="147">
        <f>Q1407*H1407</f>
        <v>0.29866799999999999</v>
      </c>
      <c r="S1407" s="147">
        <v>0</v>
      </c>
      <c r="T1407" s="148">
        <f>S1407*H1407</f>
        <v>0</v>
      </c>
      <c r="AR1407" s="149" t="s">
        <v>378</v>
      </c>
      <c r="AT1407" s="149" t="s">
        <v>298</v>
      </c>
      <c r="AU1407" s="149" t="s">
        <v>85</v>
      </c>
      <c r="AY1407" s="17" t="s">
        <v>296</v>
      </c>
      <c r="BE1407" s="150">
        <f>IF(N1407="základní",J1407,0)</f>
        <v>0</v>
      </c>
      <c r="BF1407" s="150">
        <f>IF(N1407="snížená",J1407,0)</f>
        <v>0</v>
      </c>
      <c r="BG1407" s="150">
        <f>IF(N1407="zákl. přenesená",J1407,0)</f>
        <v>0</v>
      </c>
      <c r="BH1407" s="150">
        <f>IF(N1407="sníž. přenesená",J1407,0)</f>
        <v>0</v>
      </c>
      <c r="BI1407" s="150">
        <f>IF(N1407="nulová",J1407,0)</f>
        <v>0</v>
      </c>
      <c r="BJ1407" s="17" t="s">
        <v>83</v>
      </c>
      <c r="BK1407" s="150">
        <f>ROUND(I1407*H1407,2)</f>
        <v>0</v>
      </c>
      <c r="BL1407" s="17" t="s">
        <v>378</v>
      </c>
      <c r="BM1407" s="149" t="s">
        <v>1455</v>
      </c>
    </row>
    <row r="1408" spans="2:65" s="12" customFormat="1">
      <c r="B1408" s="151"/>
      <c r="D1408" s="152" t="s">
        <v>304</v>
      </c>
      <c r="E1408" s="153" t="s">
        <v>1</v>
      </c>
      <c r="F1408" s="154" t="s">
        <v>1456</v>
      </c>
      <c r="H1408" s="155">
        <v>746.67</v>
      </c>
      <c r="I1408" s="156"/>
      <c r="L1408" s="151"/>
      <c r="M1408" s="157"/>
      <c r="T1408" s="158"/>
      <c r="AT1408" s="153" t="s">
        <v>304</v>
      </c>
      <c r="AU1408" s="153" t="s">
        <v>85</v>
      </c>
      <c r="AV1408" s="12" t="s">
        <v>85</v>
      </c>
      <c r="AW1408" s="12" t="s">
        <v>32</v>
      </c>
      <c r="AX1408" s="12" t="s">
        <v>76</v>
      </c>
      <c r="AY1408" s="153" t="s">
        <v>296</v>
      </c>
    </row>
    <row r="1409" spans="2:65" s="13" customFormat="1">
      <c r="B1409" s="159"/>
      <c r="D1409" s="152" t="s">
        <v>304</v>
      </c>
      <c r="E1409" s="160" t="s">
        <v>1</v>
      </c>
      <c r="F1409" s="161" t="s">
        <v>306</v>
      </c>
      <c r="H1409" s="162">
        <v>746.67</v>
      </c>
      <c r="I1409" s="163"/>
      <c r="L1409" s="159"/>
      <c r="M1409" s="164"/>
      <c r="T1409" s="165"/>
      <c r="AT1409" s="160" t="s">
        <v>304</v>
      </c>
      <c r="AU1409" s="160" t="s">
        <v>85</v>
      </c>
      <c r="AV1409" s="13" t="s">
        <v>94</v>
      </c>
      <c r="AW1409" s="13" t="s">
        <v>32</v>
      </c>
      <c r="AX1409" s="13" t="s">
        <v>76</v>
      </c>
      <c r="AY1409" s="160" t="s">
        <v>296</v>
      </c>
    </row>
    <row r="1410" spans="2:65" s="14" customFormat="1">
      <c r="B1410" s="166"/>
      <c r="D1410" s="152" t="s">
        <v>304</v>
      </c>
      <c r="E1410" s="167" t="s">
        <v>1</v>
      </c>
      <c r="F1410" s="168" t="s">
        <v>308</v>
      </c>
      <c r="H1410" s="169">
        <v>746.67</v>
      </c>
      <c r="I1410" s="170"/>
      <c r="L1410" s="166"/>
      <c r="M1410" s="171"/>
      <c r="T1410" s="172"/>
      <c r="AT1410" s="167" t="s">
        <v>304</v>
      </c>
      <c r="AU1410" s="167" t="s">
        <v>85</v>
      </c>
      <c r="AV1410" s="14" t="s">
        <v>107</v>
      </c>
      <c r="AW1410" s="14" t="s">
        <v>32</v>
      </c>
      <c r="AX1410" s="14" t="s">
        <v>83</v>
      </c>
      <c r="AY1410" s="167" t="s">
        <v>296</v>
      </c>
    </row>
    <row r="1411" spans="2:65" s="1" customFormat="1" ht="49.15" customHeight="1">
      <c r="B1411" s="32"/>
      <c r="C1411" s="173" t="s">
        <v>1457</v>
      </c>
      <c r="D1411" s="173" t="s">
        <v>343</v>
      </c>
      <c r="E1411" s="174" t="s">
        <v>1444</v>
      </c>
      <c r="F1411" s="175" t="s">
        <v>1445</v>
      </c>
      <c r="G1411" s="176" t="s">
        <v>301</v>
      </c>
      <c r="H1411" s="177">
        <v>455.84199999999998</v>
      </c>
      <c r="I1411" s="178"/>
      <c r="J1411" s="179">
        <f>ROUND(I1411*H1411,2)</f>
        <v>0</v>
      </c>
      <c r="K1411" s="175" t="s">
        <v>302</v>
      </c>
      <c r="L1411" s="180"/>
      <c r="M1411" s="181" t="s">
        <v>1</v>
      </c>
      <c r="N1411" s="182" t="s">
        <v>41</v>
      </c>
      <c r="P1411" s="147">
        <f>O1411*H1411</f>
        <v>0</v>
      </c>
      <c r="Q1411" s="147">
        <v>5.4000000000000003E-3</v>
      </c>
      <c r="R1411" s="147">
        <f>Q1411*H1411</f>
        <v>2.4615468000000003</v>
      </c>
      <c r="S1411" s="147">
        <v>0</v>
      </c>
      <c r="T1411" s="148">
        <f>S1411*H1411</f>
        <v>0</v>
      </c>
      <c r="AR1411" s="149" t="s">
        <v>479</v>
      </c>
      <c r="AT1411" s="149" t="s">
        <v>343</v>
      </c>
      <c r="AU1411" s="149" t="s">
        <v>85</v>
      </c>
      <c r="AY1411" s="17" t="s">
        <v>296</v>
      </c>
      <c r="BE1411" s="150">
        <f>IF(N1411="základní",J1411,0)</f>
        <v>0</v>
      </c>
      <c r="BF1411" s="150">
        <f>IF(N1411="snížená",J1411,0)</f>
        <v>0</v>
      </c>
      <c r="BG1411" s="150">
        <f>IF(N1411="zákl. přenesená",J1411,0)</f>
        <v>0</v>
      </c>
      <c r="BH1411" s="150">
        <f>IF(N1411="sníž. přenesená",J1411,0)</f>
        <v>0</v>
      </c>
      <c r="BI1411" s="150">
        <f>IF(N1411="nulová",J1411,0)</f>
        <v>0</v>
      </c>
      <c r="BJ1411" s="17" t="s">
        <v>83</v>
      </c>
      <c r="BK1411" s="150">
        <f>ROUND(I1411*H1411,2)</f>
        <v>0</v>
      </c>
      <c r="BL1411" s="17" t="s">
        <v>378</v>
      </c>
      <c r="BM1411" s="149" t="s">
        <v>1458</v>
      </c>
    </row>
    <row r="1412" spans="2:65" s="12" customFormat="1">
      <c r="B1412" s="151"/>
      <c r="D1412" s="152" t="s">
        <v>304</v>
      </c>
      <c r="E1412" s="153" t="s">
        <v>1</v>
      </c>
      <c r="F1412" s="154" t="s">
        <v>203</v>
      </c>
      <c r="H1412" s="155">
        <v>373.33499999999998</v>
      </c>
      <c r="I1412" s="156"/>
      <c r="L1412" s="151"/>
      <c r="M1412" s="157"/>
      <c r="T1412" s="158"/>
      <c r="AT1412" s="153" t="s">
        <v>304</v>
      </c>
      <c r="AU1412" s="153" t="s">
        <v>85</v>
      </c>
      <c r="AV1412" s="12" t="s">
        <v>85</v>
      </c>
      <c r="AW1412" s="12" t="s">
        <v>32</v>
      </c>
      <c r="AX1412" s="12" t="s">
        <v>76</v>
      </c>
      <c r="AY1412" s="153" t="s">
        <v>296</v>
      </c>
    </row>
    <row r="1413" spans="2:65" s="13" customFormat="1">
      <c r="B1413" s="159"/>
      <c r="D1413" s="152" t="s">
        <v>304</v>
      </c>
      <c r="E1413" s="160" t="s">
        <v>1</v>
      </c>
      <c r="F1413" s="161" t="s">
        <v>306</v>
      </c>
      <c r="H1413" s="162">
        <v>373.33499999999998</v>
      </c>
      <c r="I1413" s="163"/>
      <c r="L1413" s="159"/>
      <c r="M1413" s="164"/>
      <c r="T1413" s="165"/>
      <c r="AT1413" s="160" t="s">
        <v>304</v>
      </c>
      <c r="AU1413" s="160" t="s">
        <v>85</v>
      </c>
      <c r="AV1413" s="13" t="s">
        <v>94</v>
      </c>
      <c r="AW1413" s="13" t="s">
        <v>32</v>
      </c>
      <c r="AX1413" s="13" t="s">
        <v>76</v>
      </c>
      <c r="AY1413" s="160" t="s">
        <v>296</v>
      </c>
    </row>
    <row r="1414" spans="2:65" s="14" customFormat="1">
      <c r="B1414" s="166"/>
      <c r="D1414" s="152" t="s">
        <v>304</v>
      </c>
      <c r="E1414" s="167" t="s">
        <v>1</v>
      </c>
      <c r="F1414" s="168" t="s">
        <v>308</v>
      </c>
      <c r="H1414" s="169">
        <v>373.33499999999998</v>
      </c>
      <c r="I1414" s="170"/>
      <c r="L1414" s="166"/>
      <c r="M1414" s="171"/>
      <c r="T1414" s="172"/>
      <c r="AT1414" s="167" t="s">
        <v>304</v>
      </c>
      <c r="AU1414" s="167" t="s">
        <v>85</v>
      </c>
      <c r="AV1414" s="14" t="s">
        <v>107</v>
      </c>
      <c r="AW1414" s="14" t="s">
        <v>32</v>
      </c>
      <c r="AX1414" s="14" t="s">
        <v>83</v>
      </c>
      <c r="AY1414" s="167" t="s">
        <v>296</v>
      </c>
    </row>
    <row r="1415" spans="2:65" s="12" customFormat="1">
      <c r="B1415" s="151"/>
      <c r="D1415" s="152" t="s">
        <v>304</v>
      </c>
      <c r="F1415" s="154" t="s">
        <v>1459</v>
      </c>
      <c r="H1415" s="155">
        <v>455.84199999999998</v>
      </c>
      <c r="I1415" s="156"/>
      <c r="L1415" s="151"/>
      <c r="M1415" s="157"/>
      <c r="T1415" s="158"/>
      <c r="AT1415" s="153" t="s">
        <v>304</v>
      </c>
      <c r="AU1415" s="153" t="s">
        <v>85</v>
      </c>
      <c r="AV1415" s="12" t="s">
        <v>85</v>
      </c>
      <c r="AW1415" s="12" t="s">
        <v>4</v>
      </c>
      <c r="AX1415" s="12" t="s">
        <v>83</v>
      </c>
      <c r="AY1415" s="153" t="s">
        <v>296</v>
      </c>
    </row>
    <row r="1416" spans="2:65" s="1" customFormat="1" ht="49.15" customHeight="1">
      <c r="B1416" s="32"/>
      <c r="C1416" s="173" t="s">
        <v>1460</v>
      </c>
      <c r="D1416" s="173" t="s">
        <v>343</v>
      </c>
      <c r="E1416" s="174" t="s">
        <v>1449</v>
      </c>
      <c r="F1416" s="175" t="s">
        <v>1450</v>
      </c>
      <c r="G1416" s="176" t="s">
        <v>301</v>
      </c>
      <c r="H1416" s="177">
        <v>455.84199999999998</v>
      </c>
      <c r="I1416" s="178"/>
      <c r="J1416" s="179">
        <f>ROUND(I1416*H1416,2)</f>
        <v>0</v>
      </c>
      <c r="K1416" s="175" t="s">
        <v>302</v>
      </c>
      <c r="L1416" s="180"/>
      <c r="M1416" s="181" t="s">
        <v>1</v>
      </c>
      <c r="N1416" s="182" t="s">
        <v>41</v>
      </c>
      <c r="P1416" s="147">
        <f>O1416*H1416</f>
        <v>0</v>
      </c>
      <c r="Q1416" s="147">
        <v>5.3E-3</v>
      </c>
      <c r="R1416" s="147">
        <f>Q1416*H1416</f>
        <v>2.4159625999999998</v>
      </c>
      <c r="S1416" s="147">
        <v>0</v>
      </c>
      <c r="T1416" s="148">
        <f>S1416*H1416</f>
        <v>0</v>
      </c>
      <c r="AR1416" s="149" t="s">
        <v>479</v>
      </c>
      <c r="AT1416" s="149" t="s">
        <v>343</v>
      </c>
      <c r="AU1416" s="149" t="s">
        <v>85</v>
      </c>
      <c r="AY1416" s="17" t="s">
        <v>296</v>
      </c>
      <c r="BE1416" s="150">
        <f>IF(N1416="základní",J1416,0)</f>
        <v>0</v>
      </c>
      <c r="BF1416" s="150">
        <f>IF(N1416="snížená",J1416,0)</f>
        <v>0</v>
      </c>
      <c r="BG1416" s="150">
        <f>IF(N1416="zákl. přenesená",J1416,0)</f>
        <v>0</v>
      </c>
      <c r="BH1416" s="150">
        <f>IF(N1416="sníž. přenesená",J1416,0)</f>
        <v>0</v>
      </c>
      <c r="BI1416" s="150">
        <f>IF(N1416="nulová",J1416,0)</f>
        <v>0</v>
      </c>
      <c r="BJ1416" s="17" t="s">
        <v>83</v>
      </c>
      <c r="BK1416" s="150">
        <f>ROUND(I1416*H1416,2)</f>
        <v>0</v>
      </c>
      <c r="BL1416" s="17" t="s">
        <v>378</v>
      </c>
      <c r="BM1416" s="149" t="s">
        <v>1461</v>
      </c>
    </row>
    <row r="1417" spans="2:65" s="12" customFormat="1">
      <c r="B1417" s="151"/>
      <c r="D1417" s="152" t="s">
        <v>304</v>
      </c>
      <c r="E1417" s="153" t="s">
        <v>1</v>
      </c>
      <c r="F1417" s="154" t="s">
        <v>203</v>
      </c>
      <c r="H1417" s="155">
        <v>373.33499999999998</v>
      </c>
      <c r="I1417" s="156"/>
      <c r="L1417" s="151"/>
      <c r="M1417" s="157"/>
      <c r="T1417" s="158"/>
      <c r="AT1417" s="153" t="s">
        <v>304</v>
      </c>
      <c r="AU1417" s="153" t="s">
        <v>85</v>
      </c>
      <c r="AV1417" s="12" t="s">
        <v>85</v>
      </c>
      <c r="AW1417" s="12" t="s">
        <v>32</v>
      </c>
      <c r="AX1417" s="12" t="s">
        <v>76</v>
      </c>
      <c r="AY1417" s="153" t="s">
        <v>296</v>
      </c>
    </row>
    <row r="1418" spans="2:65" s="13" customFormat="1">
      <c r="B1418" s="159"/>
      <c r="D1418" s="152" t="s">
        <v>304</v>
      </c>
      <c r="E1418" s="160" t="s">
        <v>1</v>
      </c>
      <c r="F1418" s="161" t="s">
        <v>306</v>
      </c>
      <c r="H1418" s="162">
        <v>373.33499999999998</v>
      </c>
      <c r="I1418" s="163"/>
      <c r="L1418" s="159"/>
      <c r="M1418" s="164"/>
      <c r="T1418" s="165"/>
      <c r="AT1418" s="160" t="s">
        <v>304</v>
      </c>
      <c r="AU1418" s="160" t="s">
        <v>85</v>
      </c>
      <c r="AV1418" s="13" t="s">
        <v>94</v>
      </c>
      <c r="AW1418" s="13" t="s">
        <v>32</v>
      </c>
      <c r="AX1418" s="13" t="s">
        <v>76</v>
      </c>
      <c r="AY1418" s="160" t="s">
        <v>296</v>
      </c>
    </row>
    <row r="1419" spans="2:65" s="14" customFormat="1">
      <c r="B1419" s="166"/>
      <c r="D1419" s="152" t="s">
        <v>304</v>
      </c>
      <c r="E1419" s="167" t="s">
        <v>1</v>
      </c>
      <c r="F1419" s="168" t="s">
        <v>308</v>
      </c>
      <c r="H1419" s="169">
        <v>373.33499999999998</v>
      </c>
      <c r="I1419" s="170"/>
      <c r="L1419" s="166"/>
      <c r="M1419" s="171"/>
      <c r="T1419" s="172"/>
      <c r="AT1419" s="167" t="s">
        <v>304</v>
      </c>
      <c r="AU1419" s="167" t="s">
        <v>85</v>
      </c>
      <c r="AV1419" s="14" t="s">
        <v>107</v>
      </c>
      <c r="AW1419" s="14" t="s">
        <v>32</v>
      </c>
      <c r="AX1419" s="14" t="s">
        <v>83</v>
      </c>
      <c r="AY1419" s="167" t="s">
        <v>296</v>
      </c>
    </row>
    <row r="1420" spans="2:65" s="12" customFormat="1">
      <c r="B1420" s="151"/>
      <c r="D1420" s="152" t="s">
        <v>304</v>
      </c>
      <c r="F1420" s="154" t="s">
        <v>1459</v>
      </c>
      <c r="H1420" s="155">
        <v>455.84199999999998</v>
      </c>
      <c r="I1420" s="156"/>
      <c r="L1420" s="151"/>
      <c r="M1420" s="157"/>
      <c r="T1420" s="158"/>
      <c r="AT1420" s="153" t="s">
        <v>304</v>
      </c>
      <c r="AU1420" s="153" t="s">
        <v>85</v>
      </c>
      <c r="AV1420" s="12" t="s">
        <v>85</v>
      </c>
      <c r="AW1420" s="12" t="s">
        <v>4</v>
      </c>
      <c r="AX1420" s="12" t="s">
        <v>83</v>
      </c>
      <c r="AY1420" s="153" t="s">
        <v>296</v>
      </c>
    </row>
    <row r="1421" spans="2:65" s="1" customFormat="1" ht="24.2" customHeight="1">
      <c r="B1421" s="32"/>
      <c r="C1421" s="138" t="s">
        <v>1462</v>
      </c>
      <c r="D1421" s="138" t="s">
        <v>298</v>
      </c>
      <c r="E1421" s="139" t="s">
        <v>1463</v>
      </c>
      <c r="F1421" s="140" t="s">
        <v>1464</v>
      </c>
      <c r="G1421" s="141" t="s">
        <v>301</v>
      </c>
      <c r="H1421" s="142">
        <v>138.53</v>
      </c>
      <c r="I1421" s="143"/>
      <c r="J1421" s="144">
        <f>ROUND(I1421*H1421,2)</f>
        <v>0</v>
      </c>
      <c r="K1421" s="140" t="s">
        <v>302</v>
      </c>
      <c r="L1421" s="32"/>
      <c r="M1421" s="145" t="s">
        <v>1</v>
      </c>
      <c r="N1421" s="146" t="s">
        <v>41</v>
      </c>
      <c r="P1421" s="147">
        <f>O1421*H1421</f>
        <v>0</v>
      </c>
      <c r="Q1421" s="147">
        <v>4.0000000000000003E-5</v>
      </c>
      <c r="R1421" s="147">
        <f>Q1421*H1421</f>
        <v>5.5412000000000005E-3</v>
      </c>
      <c r="S1421" s="147">
        <v>0</v>
      </c>
      <c r="T1421" s="148">
        <f>S1421*H1421</f>
        <v>0</v>
      </c>
      <c r="AR1421" s="149" t="s">
        <v>378</v>
      </c>
      <c r="AT1421" s="149" t="s">
        <v>298</v>
      </c>
      <c r="AU1421" s="149" t="s">
        <v>85</v>
      </c>
      <c r="AY1421" s="17" t="s">
        <v>296</v>
      </c>
      <c r="BE1421" s="150">
        <f>IF(N1421="základní",J1421,0)</f>
        <v>0</v>
      </c>
      <c r="BF1421" s="150">
        <f>IF(N1421="snížená",J1421,0)</f>
        <v>0</v>
      </c>
      <c r="BG1421" s="150">
        <f>IF(N1421="zákl. přenesená",J1421,0)</f>
        <v>0</v>
      </c>
      <c r="BH1421" s="150">
        <f>IF(N1421="sníž. přenesená",J1421,0)</f>
        <v>0</v>
      </c>
      <c r="BI1421" s="150">
        <f>IF(N1421="nulová",J1421,0)</f>
        <v>0</v>
      </c>
      <c r="BJ1421" s="17" t="s">
        <v>83</v>
      </c>
      <c r="BK1421" s="150">
        <f>ROUND(I1421*H1421,2)</f>
        <v>0</v>
      </c>
      <c r="BL1421" s="17" t="s">
        <v>378</v>
      </c>
      <c r="BM1421" s="149" t="s">
        <v>1465</v>
      </c>
    </row>
    <row r="1422" spans="2:65" s="15" customFormat="1">
      <c r="B1422" s="183"/>
      <c r="D1422" s="152" t="s">
        <v>304</v>
      </c>
      <c r="E1422" s="184" t="s">
        <v>1</v>
      </c>
      <c r="F1422" s="185" t="s">
        <v>1466</v>
      </c>
      <c r="H1422" s="184" t="s">
        <v>1</v>
      </c>
      <c r="I1422" s="186"/>
      <c r="L1422" s="183"/>
      <c r="M1422" s="187"/>
      <c r="T1422" s="188"/>
      <c r="AT1422" s="184" t="s">
        <v>304</v>
      </c>
      <c r="AU1422" s="184" t="s">
        <v>85</v>
      </c>
      <c r="AV1422" s="15" t="s">
        <v>83</v>
      </c>
      <c r="AW1422" s="15" t="s">
        <v>32</v>
      </c>
      <c r="AX1422" s="15" t="s">
        <v>76</v>
      </c>
      <c r="AY1422" s="184" t="s">
        <v>296</v>
      </c>
    </row>
    <row r="1423" spans="2:65" s="15" customFormat="1">
      <c r="B1423" s="183"/>
      <c r="D1423" s="152" t="s">
        <v>304</v>
      </c>
      <c r="E1423" s="184" t="s">
        <v>1</v>
      </c>
      <c r="F1423" s="185" t="s">
        <v>1429</v>
      </c>
      <c r="H1423" s="184" t="s">
        <v>1</v>
      </c>
      <c r="I1423" s="186"/>
      <c r="L1423" s="183"/>
      <c r="M1423" s="187"/>
      <c r="T1423" s="188"/>
      <c r="AT1423" s="184" t="s">
        <v>304</v>
      </c>
      <c r="AU1423" s="184" t="s">
        <v>85</v>
      </c>
      <c r="AV1423" s="15" t="s">
        <v>83</v>
      </c>
      <c r="AW1423" s="15" t="s">
        <v>32</v>
      </c>
      <c r="AX1423" s="15" t="s">
        <v>76</v>
      </c>
      <c r="AY1423" s="184" t="s">
        <v>296</v>
      </c>
    </row>
    <row r="1424" spans="2:65" s="12" customFormat="1">
      <c r="B1424" s="151"/>
      <c r="D1424" s="152" t="s">
        <v>304</v>
      </c>
      <c r="E1424" s="153" t="s">
        <v>1</v>
      </c>
      <c r="F1424" s="154" t="s">
        <v>1467</v>
      </c>
      <c r="H1424" s="155">
        <v>64.245000000000005</v>
      </c>
      <c r="I1424" s="156"/>
      <c r="L1424" s="151"/>
      <c r="M1424" s="157"/>
      <c r="T1424" s="158"/>
      <c r="AT1424" s="153" t="s">
        <v>304</v>
      </c>
      <c r="AU1424" s="153" t="s">
        <v>85</v>
      </c>
      <c r="AV1424" s="12" t="s">
        <v>85</v>
      </c>
      <c r="AW1424" s="12" t="s">
        <v>32</v>
      </c>
      <c r="AX1424" s="12" t="s">
        <v>76</v>
      </c>
      <c r="AY1424" s="153" t="s">
        <v>296</v>
      </c>
    </row>
    <row r="1425" spans="2:65" s="13" customFormat="1">
      <c r="B1425" s="159"/>
      <c r="D1425" s="152" t="s">
        <v>304</v>
      </c>
      <c r="E1425" s="160" t="s">
        <v>1</v>
      </c>
      <c r="F1425" s="161" t="s">
        <v>306</v>
      </c>
      <c r="H1425" s="162">
        <v>64.245000000000005</v>
      </c>
      <c r="I1425" s="163"/>
      <c r="L1425" s="159"/>
      <c r="M1425" s="164"/>
      <c r="T1425" s="165"/>
      <c r="AT1425" s="160" t="s">
        <v>304</v>
      </c>
      <c r="AU1425" s="160" t="s">
        <v>85</v>
      </c>
      <c r="AV1425" s="13" t="s">
        <v>94</v>
      </c>
      <c r="AW1425" s="13" t="s">
        <v>32</v>
      </c>
      <c r="AX1425" s="13" t="s">
        <v>76</v>
      </c>
      <c r="AY1425" s="160" t="s">
        <v>296</v>
      </c>
    </row>
    <row r="1426" spans="2:65" s="15" customFormat="1">
      <c r="B1426" s="183"/>
      <c r="D1426" s="152" t="s">
        <v>304</v>
      </c>
      <c r="E1426" s="184" t="s">
        <v>1</v>
      </c>
      <c r="F1426" s="185" t="s">
        <v>1468</v>
      </c>
      <c r="H1426" s="184" t="s">
        <v>1</v>
      </c>
      <c r="I1426" s="186"/>
      <c r="L1426" s="183"/>
      <c r="M1426" s="187"/>
      <c r="T1426" s="188"/>
      <c r="AT1426" s="184" t="s">
        <v>304</v>
      </c>
      <c r="AU1426" s="184" t="s">
        <v>85</v>
      </c>
      <c r="AV1426" s="15" t="s">
        <v>83</v>
      </c>
      <c r="AW1426" s="15" t="s">
        <v>32</v>
      </c>
      <c r="AX1426" s="15" t="s">
        <v>76</v>
      </c>
      <c r="AY1426" s="184" t="s">
        <v>296</v>
      </c>
    </row>
    <row r="1427" spans="2:65" s="12" customFormat="1">
      <c r="B1427" s="151"/>
      <c r="D1427" s="152" t="s">
        <v>304</v>
      </c>
      <c r="E1427" s="153" t="s">
        <v>1</v>
      </c>
      <c r="F1427" s="154" t="s">
        <v>1469</v>
      </c>
      <c r="H1427" s="155">
        <v>74.284999999999997</v>
      </c>
      <c r="I1427" s="156"/>
      <c r="L1427" s="151"/>
      <c r="M1427" s="157"/>
      <c r="T1427" s="158"/>
      <c r="AT1427" s="153" t="s">
        <v>304</v>
      </c>
      <c r="AU1427" s="153" t="s">
        <v>85</v>
      </c>
      <c r="AV1427" s="12" t="s">
        <v>85</v>
      </c>
      <c r="AW1427" s="12" t="s">
        <v>32</v>
      </c>
      <c r="AX1427" s="12" t="s">
        <v>76</v>
      </c>
      <c r="AY1427" s="153" t="s">
        <v>296</v>
      </c>
    </row>
    <row r="1428" spans="2:65" s="13" customFormat="1">
      <c r="B1428" s="159"/>
      <c r="D1428" s="152" t="s">
        <v>304</v>
      </c>
      <c r="E1428" s="160" t="s">
        <v>1</v>
      </c>
      <c r="F1428" s="161" t="s">
        <v>306</v>
      </c>
      <c r="H1428" s="162">
        <v>74.284999999999997</v>
      </c>
      <c r="I1428" s="163"/>
      <c r="L1428" s="159"/>
      <c r="M1428" s="164"/>
      <c r="T1428" s="165"/>
      <c r="AT1428" s="160" t="s">
        <v>304</v>
      </c>
      <c r="AU1428" s="160" t="s">
        <v>85</v>
      </c>
      <c r="AV1428" s="13" t="s">
        <v>94</v>
      </c>
      <c r="AW1428" s="13" t="s">
        <v>32</v>
      </c>
      <c r="AX1428" s="13" t="s">
        <v>76</v>
      </c>
      <c r="AY1428" s="160" t="s">
        <v>296</v>
      </c>
    </row>
    <row r="1429" spans="2:65" s="14" customFormat="1">
      <c r="B1429" s="166"/>
      <c r="D1429" s="152" t="s">
        <v>304</v>
      </c>
      <c r="E1429" s="167" t="s">
        <v>1</v>
      </c>
      <c r="F1429" s="168" t="s">
        <v>308</v>
      </c>
      <c r="H1429" s="169">
        <v>138.53</v>
      </c>
      <c r="I1429" s="170"/>
      <c r="L1429" s="166"/>
      <c r="M1429" s="171"/>
      <c r="T1429" s="172"/>
      <c r="AT1429" s="167" t="s">
        <v>304</v>
      </c>
      <c r="AU1429" s="167" t="s">
        <v>85</v>
      </c>
      <c r="AV1429" s="14" t="s">
        <v>107</v>
      </c>
      <c r="AW1429" s="14" t="s">
        <v>32</v>
      </c>
      <c r="AX1429" s="14" t="s">
        <v>83</v>
      </c>
      <c r="AY1429" s="167" t="s">
        <v>296</v>
      </c>
    </row>
    <row r="1430" spans="2:65" s="1" customFormat="1" ht="24.2" customHeight="1">
      <c r="B1430" s="32"/>
      <c r="C1430" s="173" t="s">
        <v>1470</v>
      </c>
      <c r="D1430" s="173" t="s">
        <v>343</v>
      </c>
      <c r="E1430" s="174" t="s">
        <v>1471</v>
      </c>
      <c r="F1430" s="175" t="s">
        <v>1472</v>
      </c>
      <c r="G1430" s="176" t="s">
        <v>301</v>
      </c>
      <c r="H1430" s="177">
        <v>169.14500000000001</v>
      </c>
      <c r="I1430" s="178"/>
      <c r="J1430" s="179">
        <f>ROUND(I1430*H1430,2)</f>
        <v>0</v>
      </c>
      <c r="K1430" s="175" t="s">
        <v>302</v>
      </c>
      <c r="L1430" s="180"/>
      <c r="M1430" s="181" t="s">
        <v>1</v>
      </c>
      <c r="N1430" s="182" t="s">
        <v>41</v>
      </c>
      <c r="P1430" s="147">
        <f>O1430*H1430</f>
        <v>0</v>
      </c>
      <c r="Q1430" s="147">
        <v>2.9999999999999997E-4</v>
      </c>
      <c r="R1430" s="147">
        <f>Q1430*H1430</f>
        <v>5.0743499999999997E-2</v>
      </c>
      <c r="S1430" s="147">
        <v>0</v>
      </c>
      <c r="T1430" s="148">
        <f>S1430*H1430</f>
        <v>0</v>
      </c>
      <c r="AR1430" s="149" t="s">
        <v>479</v>
      </c>
      <c r="AT1430" s="149" t="s">
        <v>343</v>
      </c>
      <c r="AU1430" s="149" t="s">
        <v>85</v>
      </c>
      <c r="AY1430" s="17" t="s">
        <v>296</v>
      </c>
      <c r="BE1430" s="150">
        <f>IF(N1430="základní",J1430,0)</f>
        <v>0</v>
      </c>
      <c r="BF1430" s="150">
        <f>IF(N1430="snížená",J1430,0)</f>
        <v>0</v>
      </c>
      <c r="BG1430" s="150">
        <f>IF(N1430="zákl. přenesená",J1430,0)</f>
        <v>0</v>
      </c>
      <c r="BH1430" s="150">
        <f>IF(N1430="sníž. přenesená",J1430,0)</f>
        <v>0</v>
      </c>
      <c r="BI1430" s="150">
        <f>IF(N1430="nulová",J1430,0)</f>
        <v>0</v>
      </c>
      <c r="BJ1430" s="17" t="s">
        <v>83</v>
      </c>
      <c r="BK1430" s="150">
        <f>ROUND(I1430*H1430,2)</f>
        <v>0</v>
      </c>
      <c r="BL1430" s="17" t="s">
        <v>378</v>
      </c>
      <c r="BM1430" s="149" t="s">
        <v>1473</v>
      </c>
    </row>
    <row r="1431" spans="2:65" s="12" customFormat="1">
      <c r="B1431" s="151"/>
      <c r="D1431" s="152" t="s">
        <v>304</v>
      </c>
      <c r="F1431" s="154" t="s">
        <v>1474</v>
      </c>
      <c r="H1431" s="155">
        <v>169.14500000000001</v>
      </c>
      <c r="I1431" s="156"/>
      <c r="L1431" s="151"/>
      <c r="M1431" s="157"/>
      <c r="T1431" s="158"/>
      <c r="AT1431" s="153" t="s">
        <v>304</v>
      </c>
      <c r="AU1431" s="153" t="s">
        <v>85</v>
      </c>
      <c r="AV1431" s="12" t="s">
        <v>85</v>
      </c>
      <c r="AW1431" s="12" t="s">
        <v>4</v>
      </c>
      <c r="AX1431" s="12" t="s">
        <v>83</v>
      </c>
      <c r="AY1431" s="153" t="s">
        <v>296</v>
      </c>
    </row>
    <row r="1432" spans="2:65" s="1" customFormat="1" ht="24.2" customHeight="1">
      <c r="B1432" s="32"/>
      <c r="C1432" s="138" t="s">
        <v>1475</v>
      </c>
      <c r="D1432" s="138" t="s">
        <v>298</v>
      </c>
      <c r="E1432" s="139" t="s">
        <v>1476</v>
      </c>
      <c r="F1432" s="140" t="s">
        <v>1477</v>
      </c>
      <c r="G1432" s="141" t="s">
        <v>339</v>
      </c>
      <c r="H1432" s="142">
        <v>83.35</v>
      </c>
      <c r="I1432" s="143"/>
      <c r="J1432" s="144">
        <f>ROUND(I1432*H1432,2)</f>
        <v>0</v>
      </c>
      <c r="K1432" s="140" t="s">
        <v>302</v>
      </c>
      <c r="L1432" s="32"/>
      <c r="M1432" s="145" t="s">
        <v>1</v>
      </c>
      <c r="N1432" s="146" t="s">
        <v>41</v>
      </c>
      <c r="P1432" s="147">
        <f>O1432*H1432</f>
        <v>0</v>
      </c>
      <c r="Q1432" s="147">
        <v>1.6000000000000001E-4</v>
      </c>
      <c r="R1432" s="147">
        <f>Q1432*H1432</f>
        <v>1.3336000000000001E-2</v>
      </c>
      <c r="S1432" s="147">
        <v>0</v>
      </c>
      <c r="T1432" s="148">
        <f>S1432*H1432</f>
        <v>0</v>
      </c>
      <c r="AR1432" s="149" t="s">
        <v>378</v>
      </c>
      <c r="AT1432" s="149" t="s">
        <v>298</v>
      </c>
      <c r="AU1432" s="149" t="s">
        <v>85</v>
      </c>
      <c r="AY1432" s="17" t="s">
        <v>296</v>
      </c>
      <c r="BE1432" s="150">
        <f>IF(N1432="základní",J1432,0)</f>
        <v>0</v>
      </c>
      <c r="BF1432" s="150">
        <f>IF(N1432="snížená",J1432,0)</f>
        <v>0</v>
      </c>
      <c r="BG1432" s="150">
        <f>IF(N1432="zákl. přenesená",J1432,0)</f>
        <v>0</v>
      </c>
      <c r="BH1432" s="150">
        <f>IF(N1432="sníž. přenesená",J1432,0)</f>
        <v>0</v>
      </c>
      <c r="BI1432" s="150">
        <f>IF(N1432="nulová",J1432,0)</f>
        <v>0</v>
      </c>
      <c r="BJ1432" s="17" t="s">
        <v>83</v>
      </c>
      <c r="BK1432" s="150">
        <f>ROUND(I1432*H1432,2)</f>
        <v>0</v>
      </c>
      <c r="BL1432" s="17" t="s">
        <v>378</v>
      </c>
      <c r="BM1432" s="149" t="s">
        <v>1478</v>
      </c>
    </row>
    <row r="1433" spans="2:65" s="15" customFormat="1">
      <c r="B1433" s="183"/>
      <c r="D1433" s="152" t="s">
        <v>304</v>
      </c>
      <c r="E1433" s="184" t="s">
        <v>1</v>
      </c>
      <c r="F1433" s="185" t="s">
        <v>1466</v>
      </c>
      <c r="H1433" s="184" t="s">
        <v>1</v>
      </c>
      <c r="I1433" s="186"/>
      <c r="L1433" s="183"/>
      <c r="M1433" s="187"/>
      <c r="T1433" s="188"/>
      <c r="AT1433" s="184" t="s">
        <v>304</v>
      </c>
      <c r="AU1433" s="184" t="s">
        <v>85</v>
      </c>
      <c r="AV1433" s="15" t="s">
        <v>83</v>
      </c>
      <c r="AW1433" s="15" t="s">
        <v>32</v>
      </c>
      <c r="AX1433" s="15" t="s">
        <v>76</v>
      </c>
      <c r="AY1433" s="184" t="s">
        <v>296</v>
      </c>
    </row>
    <row r="1434" spans="2:65" s="15" customFormat="1">
      <c r="B1434" s="183"/>
      <c r="D1434" s="152" t="s">
        <v>304</v>
      </c>
      <c r="E1434" s="184" t="s">
        <v>1</v>
      </c>
      <c r="F1434" s="185" t="s">
        <v>1429</v>
      </c>
      <c r="H1434" s="184" t="s">
        <v>1</v>
      </c>
      <c r="I1434" s="186"/>
      <c r="L1434" s="183"/>
      <c r="M1434" s="187"/>
      <c r="T1434" s="188"/>
      <c r="AT1434" s="184" t="s">
        <v>304</v>
      </c>
      <c r="AU1434" s="184" t="s">
        <v>85</v>
      </c>
      <c r="AV1434" s="15" t="s">
        <v>83</v>
      </c>
      <c r="AW1434" s="15" t="s">
        <v>32</v>
      </c>
      <c r="AX1434" s="15" t="s">
        <v>76</v>
      </c>
      <c r="AY1434" s="184" t="s">
        <v>296</v>
      </c>
    </row>
    <row r="1435" spans="2:65" s="12" customFormat="1">
      <c r="B1435" s="151"/>
      <c r="D1435" s="152" t="s">
        <v>304</v>
      </c>
      <c r="E1435" s="153" t="s">
        <v>1</v>
      </c>
      <c r="F1435" s="154" t="s">
        <v>1479</v>
      </c>
      <c r="H1435" s="155">
        <v>26.9</v>
      </c>
      <c r="I1435" s="156"/>
      <c r="L1435" s="151"/>
      <c r="M1435" s="157"/>
      <c r="T1435" s="158"/>
      <c r="AT1435" s="153" t="s">
        <v>304</v>
      </c>
      <c r="AU1435" s="153" t="s">
        <v>85</v>
      </c>
      <c r="AV1435" s="12" t="s">
        <v>85</v>
      </c>
      <c r="AW1435" s="12" t="s">
        <v>32</v>
      </c>
      <c r="AX1435" s="12" t="s">
        <v>76</v>
      </c>
      <c r="AY1435" s="153" t="s">
        <v>296</v>
      </c>
    </row>
    <row r="1436" spans="2:65" s="13" customFormat="1">
      <c r="B1436" s="159"/>
      <c r="D1436" s="152" t="s">
        <v>304</v>
      </c>
      <c r="E1436" s="160" t="s">
        <v>1</v>
      </c>
      <c r="F1436" s="161" t="s">
        <v>306</v>
      </c>
      <c r="H1436" s="162">
        <v>26.9</v>
      </c>
      <c r="I1436" s="163"/>
      <c r="L1436" s="159"/>
      <c r="M1436" s="164"/>
      <c r="T1436" s="165"/>
      <c r="AT1436" s="160" t="s">
        <v>304</v>
      </c>
      <c r="AU1436" s="160" t="s">
        <v>85</v>
      </c>
      <c r="AV1436" s="13" t="s">
        <v>94</v>
      </c>
      <c r="AW1436" s="13" t="s">
        <v>32</v>
      </c>
      <c r="AX1436" s="13" t="s">
        <v>76</v>
      </c>
      <c r="AY1436" s="160" t="s">
        <v>296</v>
      </c>
    </row>
    <row r="1437" spans="2:65" s="15" customFormat="1">
      <c r="B1437" s="183"/>
      <c r="D1437" s="152" t="s">
        <v>304</v>
      </c>
      <c r="E1437" s="184" t="s">
        <v>1</v>
      </c>
      <c r="F1437" s="185" t="s">
        <v>1468</v>
      </c>
      <c r="H1437" s="184" t="s">
        <v>1</v>
      </c>
      <c r="I1437" s="186"/>
      <c r="L1437" s="183"/>
      <c r="M1437" s="187"/>
      <c r="T1437" s="188"/>
      <c r="AT1437" s="184" t="s">
        <v>304</v>
      </c>
      <c r="AU1437" s="184" t="s">
        <v>85</v>
      </c>
      <c r="AV1437" s="15" t="s">
        <v>83</v>
      </c>
      <c r="AW1437" s="15" t="s">
        <v>32</v>
      </c>
      <c r="AX1437" s="15" t="s">
        <v>76</v>
      </c>
      <c r="AY1437" s="184" t="s">
        <v>296</v>
      </c>
    </row>
    <row r="1438" spans="2:65" s="12" customFormat="1">
      <c r="B1438" s="151"/>
      <c r="D1438" s="152" t="s">
        <v>304</v>
      </c>
      <c r="E1438" s="153" t="s">
        <v>1</v>
      </c>
      <c r="F1438" s="154" t="s">
        <v>1480</v>
      </c>
      <c r="H1438" s="155">
        <v>56.45</v>
      </c>
      <c r="I1438" s="156"/>
      <c r="L1438" s="151"/>
      <c r="M1438" s="157"/>
      <c r="T1438" s="158"/>
      <c r="AT1438" s="153" t="s">
        <v>304</v>
      </c>
      <c r="AU1438" s="153" t="s">
        <v>85</v>
      </c>
      <c r="AV1438" s="12" t="s">
        <v>85</v>
      </c>
      <c r="AW1438" s="12" t="s">
        <v>32</v>
      </c>
      <c r="AX1438" s="12" t="s">
        <v>76</v>
      </c>
      <c r="AY1438" s="153" t="s">
        <v>296</v>
      </c>
    </row>
    <row r="1439" spans="2:65" s="13" customFormat="1">
      <c r="B1439" s="159"/>
      <c r="D1439" s="152" t="s">
        <v>304</v>
      </c>
      <c r="E1439" s="160" t="s">
        <v>1</v>
      </c>
      <c r="F1439" s="161" t="s">
        <v>306</v>
      </c>
      <c r="H1439" s="162">
        <v>56.45</v>
      </c>
      <c r="I1439" s="163"/>
      <c r="L1439" s="159"/>
      <c r="M1439" s="164"/>
      <c r="T1439" s="165"/>
      <c r="AT1439" s="160" t="s">
        <v>304</v>
      </c>
      <c r="AU1439" s="160" t="s">
        <v>85</v>
      </c>
      <c r="AV1439" s="13" t="s">
        <v>94</v>
      </c>
      <c r="AW1439" s="13" t="s">
        <v>32</v>
      </c>
      <c r="AX1439" s="13" t="s">
        <v>76</v>
      </c>
      <c r="AY1439" s="160" t="s">
        <v>296</v>
      </c>
    </row>
    <row r="1440" spans="2:65" s="14" customFormat="1">
      <c r="B1440" s="166"/>
      <c r="D1440" s="152" t="s">
        <v>304</v>
      </c>
      <c r="E1440" s="167" t="s">
        <v>1</v>
      </c>
      <c r="F1440" s="168" t="s">
        <v>308</v>
      </c>
      <c r="H1440" s="169">
        <v>83.35</v>
      </c>
      <c r="I1440" s="170"/>
      <c r="L1440" s="166"/>
      <c r="M1440" s="171"/>
      <c r="T1440" s="172"/>
      <c r="AT1440" s="167" t="s">
        <v>304</v>
      </c>
      <c r="AU1440" s="167" t="s">
        <v>85</v>
      </c>
      <c r="AV1440" s="14" t="s">
        <v>107</v>
      </c>
      <c r="AW1440" s="14" t="s">
        <v>32</v>
      </c>
      <c r="AX1440" s="14" t="s">
        <v>83</v>
      </c>
      <c r="AY1440" s="167" t="s">
        <v>296</v>
      </c>
    </row>
    <row r="1441" spans="2:65" s="1" customFormat="1" ht="24.2" customHeight="1">
      <c r="B1441" s="32"/>
      <c r="C1441" s="138" t="s">
        <v>1481</v>
      </c>
      <c r="D1441" s="138" t="s">
        <v>298</v>
      </c>
      <c r="E1441" s="139" t="s">
        <v>1482</v>
      </c>
      <c r="F1441" s="140" t="s">
        <v>1483</v>
      </c>
      <c r="G1441" s="141" t="s">
        <v>301</v>
      </c>
      <c r="H1441" s="142">
        <v>25.088000000000001</v>
      </c>
      <c r="I1441" s="143"/>
      <c r="J1441" s="144">
        <f>ROUND(I1441*H1441,2)</f>
        <v>0</v>
      </c>
      <c r="K1441" s="140" t="s">
        <v>302</v>
      </c>
      <c r="L1441" s="32"/>
      <c r="M1441" s="145" t="s">
        <v>1</v>
      </c>
      <c r="N1441" s="146" t="s">
        <v>41</v>
      </c>
      <c r="P1441" s="147">
        <f>O1441*H1441</f>
        <v>0</v>
      </c>
      <c r="Q1441" s="147">
        <v>7.6999999999999996E-4</v>
      </c>
      <c r="R1441" s="147">
        <f>Q1441*H1441</f>
        <v>1.931776E-2</v>
      </c>
      <c r="S1441" s="147">
        <v>0</v>
      </c>
      <c r="T1441" s="148">
        <f>S1441*H1441</f>
        <v>0</v>
      </c>
      <c r="AR1441" s="149" t="s">
        <v>378</v>
      </c>
      <c r="AT1441" s="149" t="s">
        <v>298</v>
      </c>
      <c r="AU1441" s="149" t="s">
        <v>85</v>
      </c>
      <c r="AY1441" s="17" t="s">
        <v>296</v>
      </c>
      <c r="BE1441" s="150">
        <f>IF(N1441="základní",J1441,0)</f>
        <v>0</v>
      </c>
      <c r="BF1441" s="150">
        <f>IF(N1441="snížená",J1441,0)</f>
        <v>0</v>
      </c>
      <c r="BG1441" s="150">
        <f>IF(N1441="zákl. přenesená",J1441,0)</f>
        <v>0</v>
      </c>
      <c r="BH1441" s="150">
        <f>IF(N1441="sníž. přenesená",J1441,0)</f>
        <v>0</v>
      </c>
      <c r="BI1441" s="150">
        <f>IF(N1441="nulová",J1441,0)</f>
        <v>0</v>
      </c>
      <c r="BJ1441" s="17" t="s">
        <v>83</v>
      </c>
      <c r="BK1441" s="150">
        <f>ROUND(I1441*H1441,2)</f>
        <v>0</v>
      </c>
      <c r="BL1441" s="17" t="s">
        <v>378</v>
      </c>
      <c r="BM1441" s="149" t="s">
        <v>1484</v>
      </c>
    </row>
    <row r="1442" spans="2:65" s="15" customFormat="1">
      <c r="B1442" s="183"/>
      <c r="D1442" s="152" t="s">
        <v>304</v>
      </c>
      <c r="E1442" s="184" t="s">
        <v>1</v>
      </c>
      <c r="F1442" s="185" t="s">
        <v>1485</v>
      </c>
      <c r="H1442" s="184" t="s">
        <v>1</v>
      </c>
      <c r="I1442" s="186"/>
      <c r="L1442" s="183"/>
      <c r="M1442" s="187"/>
      <c r="T1442" s="188"/>
      <c r="AT1442" s="184" t="s">
        <v>304</v>
      </c>
      <c r="AU1442" s="184" t="s">
        <v>85</v>
      </c>
      <c r="AV1442" s="15" t="s">
        <v>83</v>
      </c>
      <c r="AW1442" s="15" t="s">
        <v>32</v>
      </c>
      <c r="AX1442" s="15" t="s">
        <v>76</v>
      </c>
      <c r="AY1442" s="184" t="s">
        <v>296</v>
      </c>
    </row>
    <row r="1443" spans="2:65" s="12" customFormat="1">
      <c r="B1443" s="151"/>
      <c r="D1443" s="152" t="s">
        <v>304</v>
      </c>
      <c r="E1443" s="153" t="s">
        <v>1</v>
      </c>
      <c r="F1443" s="154" t="s">
        <v>1486</v>
      </c>
      <c r="H1443" s="155">
        <v>25.088000000000001</v>
      </c>
      <c r="I1443" s="156"/>
      <c r="L1443" s="151"/>
      <c r="M1443" s="157"/>
      <c r="T1443" s="158"/>
      <c r="AT1443" s="153" t="s">
        <v>304</v>
      </c>
      <c r="AU1443" s="153" t="s">
        <v>85</v>
      </c>
      <c r="AV1443" s="12" t="s">
        <v>85</v>
      </c>
      <c r="AW1443" s="12" t="s">
        <v>32</v>
      </c>
      <c r="AX1443" s="12" t="s">
        <v>76</v>
      </c>
      <c r="AY1443" s="153" t="s">
        <v>296</v>
      </c>
    </row>
    <row r="1444" spans="2:65" s="13" customFormat="1">
      <c r="B1444" s="159"/>
      <c r="D1444" s="152" t="s">
        <v>304</v>
      </c>
      <c r="E1444" s="160" t="s">
        <v>1</v>
      </c>
      <c r="F1444" s="161" t="s">
        <v>306</v>
      </c>
      <c r="H1444" s="162">
        <v>25.088000000000001</v>
      </c>
      <c r="I1444" s="163"/>
      <c r="L1444" s="159"/>
      <c r="M1444" s="164"/>
      <c r="T1444" s="165"/>
      <c r="AT1444" s="160" t="s">
        <v>304</v>
      </c>
      <c r="AU1444" s="160" t="s">
        <v>85</v>
      </c>
      <c r="AV1444" s="13" t="s">
        <v>94</v>
      </c>
      <c r="AW1444" s="13" t="s">
        <v>32</v>
      </c>
      <c r="AX1444" s="13" t="s">
        <v>76</v>
      </c>
      <c r="AY1444" s="160" t="s">
        <v>296</v>
      </c>
    </row>
    <row r="1445" spans="2:65" s="14" customFormat="1">
      <c r="B1445" s="166"/>
      <c r="D1445" s="152" t="s">
        <v>304</v>
      </c>
      <c r="E1445" s="167" t="s">
        <v>1</v>
      </c>
      <c r="F1445" s="168" t="s">
        <v>308</v>
      </c>
      <c r="H1445" s="169">
        <v>25.088000000000001</v>
      </c>
      <c r="I1445" s="170"/>
      <c r="L1445" s="166"/>
      <c r="M1445" s="171"/>
      <c r="T1445" s="172"/>
      <c r="AT1445" s="167" t="s">
        <v>304</v>
      </c>
      <c r="AU1445" s="167" t="s">
        <v>85</v>
      </c>
      <c r="AV1445" s="14" t="s">
        <v>107</v>
      </c>
      <c r="AW1445" s="14" t="s">
        <v>32</v>
      </c>
      <c r="AX1445" s="14" t="s">
        <v>83</v>
      </c>
      <c r="AY1445" s="167" t="s">
        <v>296</v>
      </c>
    </row>
    <row r="1446" spans="2:65" s="1" customFormat="1" ht="21.75" customHeight="1">
      <c r="B1446" s="32"/>
      <c r="C1446" s="173" t="s">
        <v>1487</v>
      </c>
      <c r="D1446" s="173" t="s">
        <v>343</v>
      </c>
      <c r="E1446" s="174" t="s">
        <v>1488</v>
      </c>
      <c r="F1446" s="175" t="s">
        <v>1489</v>
      </c>
      <c r="G1446" s="176" t="s">
        <v>301</v>
      </c>
      <c r="H1446" s="177">
        <v>30.632000000000001</v>
      </c>
      <c r="I1446" s="178"/>
      <c r="J1446" s="179">
        <f>ROUND(I1446*H1446,2)</f>
        <v>0</v>
      </c>
      <c r="K1446" s="175" t="s">
        <v>302</v>
      </c>
      <c r="L1446" s="180"/>
      <c r="M1446" s="181" t="s">
        <v>1</v>
      </c>
      <c r="N1446" s="182" t="s">
        <v>41</v>
      </c>
      <c r="P1446" s="147">
        <f>O1446*H1446</f>
        <v>0</v>
      </c>
      <c r="Q1446" s="147">
        <v>2.0999999999999999E-3</v>
      </c>
      <c r="R1446" s="147">
        <f>Q1446*H1446</f>
        <v>6.4327200000000001E-2</v>
      </c>
      <c r="S1446" s="147">
        <v>0</v>
      </c>
      <c r="T1446" s="148">
        <f>S1446*H1446</f>
        <v>0</v>
      </c>
      <c r="AR1446" s="149" t="s">
        <v>479</v>
      </c>
      <c r="AT1446" s="149" t="s">
        <v>343</v>
      </c>
      <c r="AU1446" s="149" t="s">
        <v>85</v>
      </c>
      <c r="AY1446" s="17" t="s">
        <v>296</v>
      </c>
      <c r="BE1446" s="150">
        <f>IF(N1446="základní",J1446,0)</f>
        <v>0</v>
      </c>
      <c r="BF1446" s="150">
        <f>IF(N1446="snížená",J1446,0)</f>
        <v>0</v>
      </c>
      <c r="BG1446" s="150">
        <f>IF(N1446="zákl. přenesená",J1446,0)</f>
        <v>0</v>
      </c>
      <c r="BH1446" s="150">
        <f>IF(N1446="sníž. přenesená",J1446,0)</f>
        <v>0</v>
      </c>
      <c r="BI1446" s="150">
        <f>IF(N1446="nulová",J1446,0)</f>
        <v>0</v>
      </c>
      <c r="BJ1446" s="17" t="s">
        <v>83</v>
      </c>
      <c r="BK1446" s="150">
        <f>ROUND(I1446*H1446,2)</f>
        <v>0</v>
      </c>
      <c r="BL1446" s="17" t="s">
        <v>378</v>
      </c>
      <c r="BM1446" s="149" t="s">
        <v>1490</v>
      </c>
    </row>
    <row r="1447" spans="2:65" s="12" customFormat="1">
      <c r="B1447" s="151"/>
      <c r="D1447" s="152" t="s">
        <v>304</v>
      </c>
      <c r="F1447" s="154" t="s">
        <v>1491</v>
      </c>
      <c r="H1447" s="155">
        <v>30.632000000000001</v>
      </c>
      <c r="I1447" s="156"/>
      <c r="L1447" s="151"/>
      <c r="M1447" s="157"/>
      <c r="T1447" s="158"/>
      <c r="AT1447" s="153" t="s">
        <v>304</v>
      </c>
      <c r="AU1447" s="153" t="s">
        <v>85</v>
      </c>
      <c r="AV1447" s="12" t="s">
        <v>85</v>
      </c>
      <c r="AW1447" s="12" t="s">
        <v>4</v>
      </c>
      <c r="AX1447" s="12" t="s">
        <v>83</v>
      </c>
      <c r="AY1447" s="153" t="s">
        <v>296</v>
      </c>
    </row>
    <row r="1448" spans="2:65" s="1" customFormat="1" ht="24.2" customHeight="1">
      <c r="B1448" s="32"/>
      <c r="C1448" s="138" t="s">
        <v>1492</v>
      </c>
      <c r="D1448" s="138" t="s">
        <v>298</v>
      </c>
      <c r="E1448" s="139" t="s">
        <v>1493</v>
      </c>
      <c r="F1448" s="140" t="s">
        <v>1494</v>
      </c>
      <c r="G1448" s="141" t="s">
        <v>301</v>
      </c>
      <c r="H1448" s="142">
        <v>25.088000000000001</v>
      </c>
      <c r="I1448" s="143"/>
      <c r="J1448" s="144">
        <f>ROUND(I1448*H1448,2)</f>
        <v>0</v>
      </c>
      <c r="K1448" s="140" t="s">
        <v>302</v>
      </c>
      <c r="L1448" s="32"/>
      <c r="M1448" s="145" t="s">
        <v>1</v>
      </c>
      <c r="N1448" s="146" t="s">
        <v>41</v>
      </c>
      <c r="P1448" s="147">
        <f>O1448*H1448</f>
        <v>0</v>
      </c>
      <c r="Q1448" s="147">
        <v>0</v>
      </c>
      <c r="R1448" s="147">
        <f>Q1448*H1448</f>
        <v>0</v>
      </c>
      <c r="S1448" s="147">
        <v>0</v>
      </c>
      <c r="T1448" s="148">
        <f>S1448*H1448</f>
        <v>0</v>
      </c>
      <c r="AR1448" s="149" t="s">
        <v>378</v>
      </c>
      <c r="AT1448" s="149" t="s">
        <v>298</v>
      </c>
      <c r="AU1448" s="149" t="s">
        <v>85</v>
      </c>
      <c r="AY1448" s="17" t="s">
        <v>296</v>
      </c>
      <c r="BE1448" s="150">
        <f>IF(N1448="základní",J1448,0)</f>
        <v>0</v>
      </c>
      <c r="BF1448" s="150">
        <f>IF(N1448="snížená",J1448,0)</f>
        <v>0</v>
      </c>
      <c r="BG1448" s="150">
        <f>IF(N1448="zákl. přenesená",J1448,0)</f>
        <v>0</v>
      </c>
      <c r="BH1448" s="150">
        <f>IF(N1448="sníž. přenesená",J1448,0)</f>
        <v>0</v>
      </c>
      <c r="BI1448" s="150">
        <f>IF(N1448="nulová",J1448,0)</f>
        <v>0</v>
      </c>
      <c r="BJ1448" s="17" t="s">
        <v>83</v>
      </c>
      <c r="BK1448" s="150">
        <f>ROUND(I1448*H1448,2)</f>
        <v>0</v>
      </c>
      <c r="BL1448" s="17" t="s">
        <v>378</v>
      </c>
      <c r="BM1448" s="149" t="s">
        <v>1495</v>
      </c>
    </row>
    <row r="1449" spans="2:65" s="1" customFormat="1" ht="24.2" customHeight="1">
      <c r="B1449" s="32"/>
      <c r="C1449" s="173" t="s">
        <v>1496</v>
      </c>
      <c r="D1449" s="173" t="s">
        <v>343</v>
      </c>
      <c r="E1449" s="174" t="s">
        <v>1497</v>
      </c>
      <c r="F1449" s="175" t="s">
        <v>1498</v>
      </c>
      <c r="G1449" s="176" t="s">
        <v>301</v>
      </c>
      <c r="H1449" s="177">
        <v>26.341999999999999</v>
      </c>
      <c r="I1449" s="178"/>
      <c r="J1449" s="179">
        <f>ROUND(I1449*H1449,2)</f>
        <v>0</v>
      </c>
      <c r="K1449" s="175" t="s">
        <v>302</v>
      </c>
      <c r="L1449" s="180"/>
      <c r="M1449" s="181" t="s">
        <v>1</v>
      </c>
      <c r="N1449" s="182" t="s">
        <v>41</v>
      </c>
      <c r="P1449" s="147">
        <f>O1449*H1449</f>
        <v>0</v>
      </c>
      <c r="Q1449" s="147">
        <v>2.9999999999999997E-4</v>
      </c>
      <c r="R1449" s="147">
        <f>Q1449*H1449</f>
        <v>7.9025999999999992E-3</v>
      </c>
      <c r="S1449" s="147">
        <v>0</v>
      </c>
      <c r="T1449" s="148">
        <f>S1449*H1449</f>
        <v>0</v>
      </c>
      <c r="AR1449" s="149" t="s">
        <v>479</v>
      </c>
      <c r="AT1449" s="149" t="s">
        <v>343</v>
      </c>
      <c r="AU1449" s="149" t="s">
        <v>85</v>
      </c>
      <c r="AY1449" s="17" t="s">
        <v>296</v>
      </c>
      <c r="BE1449" s="150">
        <f>IF(N1449="základní",J1449,0)</f>
        <v>0</v>
      </c>
      <c r="BF1449" s="150">
        <f>IF(N1449="snížená",J1449,0)</f>
        <v>0</v>
      </c>
      <c r="BG1449" s="150">
        <f>IF(N1449="zákl. přenesená",J1449,0)</f>
        <v>0</v>
      </c>
      <c r="BH1449" s="150">
        <f>IF(N1449="sníž. přenesená",J1449,0)</f>
        <v>0</v>
      </c>
      <c r="BI1449" s="150">
        <f>IF(N1449="nulová",J1449,0)</f>
        <v>0</v>
      </c>
      <c r="BJ1449" s="17" t="s">
        <v>83</v>
      </c>
      <c r="BK1449" s="150">
        <f>ROUND(I1449*H1449,2)</f>
        <v>0</v>
      </c>
      <c r="BL1449" s="17" t="s">
        <v>378</v>
      </c>
      <c r="BM1449" s="149" t="s">
        <v>1499</v>
      </c>
    </row>
    <row r="1450" spans="2:65" s="12" customFormat="1">
      <c r="B1450" s="151"/>
      <c r="D1450" s="152" t="s">
        <v>304</v>
      </c>
      <c r="F1450" s="154" t="s">
        <v>1500</v>
      </c>
      <c r="H1450" s="155">
        <v>26.341999999999999</v>
      </c>
      <c r="I1450" s="156"/>
      <c r="L1450" s="151"/>
      <c r="M1450" s="157"/>
      <c r="T1450" s="158"/>
      <c r="AT1450" s="153" t="s">
        <v>304</v>
      </c>
      <c r="AU1450" s="153" t="s">
        <v>85</v>
      </c>
      <c r="AV1450" s="12" t="s">
        <v>85</v>
      </c>
      <c r="AW1450" s="12" t="s">
        <v>4</v>
      </c>
      <c r="AX1450" s="12" t="s">
        <v>83</v>
      </c>
      <c r="AY1450" s="153" t="s">
        <v>296</v>
      </c>
    </row>
    <row r="1451" spans="2:65" s="1" customFormat="1" ht="24.2" customHeight="1">
      <c r="B1451" s="32"/>
      <c r="C1451" s="138" t="s">
        <v>1501</v>
      </c>
      <c r="D1451" s="138" t="s">
        <v>298</v>
      </c>
      <c r="E1451" s="139" t="s">
        <v>1502</v>
      </c>
      <c r="F1451" s="140" t="s">
        <v>1503</v>
      </c>
      <c r="G1451" s="141" t="s">
        <v>376</v>
      </c>
      <c r="H1451" s="142">
        <v>11</v>
      </c>
      <c r="I1451" s="143"/>
      <c r="J1451" s="144">
        <f>ROUND(I1451*H1451,2)</f>
        <v>0</v>
      </c>
      <c r="K1451" s="140" t="s">
        <v>302</v>
      </c>
      <c r="L1451" s="32"/>
      <c r="M1451" s="145" t="s">
        <v>1</v>
      </c>
      <c r="N1451" s="146" t="s">
        <v>41</v>
      </c>
      <c r="P1451" s="147">
        <f>O1451*H1451</f>
        <v>0</v>
      </c>
      <c r="Q1451" s="147">
        <v>2.9999999999999997E-4</v>
      </c>
      <c r="R1451" s="147">
        <f>Q1451*H1451</f>
        <v>3.2999999999999995E-3</v>
      </c>
      <c r="S1451" s="147">
        <v>0</v>
      </c>
      <c r="T1451" s="148">
        <f>S1451*H1451</f>
        <v>0</v>
      </c>
      <c r="AR1451" s="149" t="s">
        <v>378</v>
      </c>
      <c r="AT1451" s="149" t="s">
        <v>298</v>
      </c>
      <c r="AU1451" s="149" t="s">
        <v>85</v>
      </c>
      <c r="AY1451" s="17" t="s">
        <v>296</v>
      </c>
      <c r="BE1451" s="150">
        <f>IF(N1451="základní",J1451,0)</f>
        <v>0</v>
      </c>
      <c r="BF1451" s="150">
        <f>IF(N1451="snížená",J1451,0)</f>
        <v>0</v>
      </c>
      <c r="BG1451" s="150">
        <f>IF(N1451="zákl. přenesená",J1451,0)</f>
        <v>0</v>
      </c>
      <c r="BH1451" s="150">
        <f>IF(N1451="sníž. přenesená",J1451,0)</f>
        <v>0</v>
      </c>
      <c r="BI1451" s="150">
        <f>IF(N1451="nulová",J1451,0)</f>
        <v>0</v>
      </c>
      <c r="BJ1451" s="17" t="s">
        <v>83</v>
      </c>
      <c r="BK1451" s="150">
        <f>ROUND(I1451*H1451,2)</f>
        <v>0</v>
      </c>
      <c r="BL1451" s="17" t="s">
        <v>378</v>
      </c>
      <c r="BM1451" s="149" t="s">
        <v>1504</v>
      </c>
    </row>
    <row r="1452" spans="2:65" s="12" customFormat="1">
      <c r="B1452" s="151"/>
      <c r="D1452" s="152" t="s">
        <v>304</v>
      </c>
      <c r="E1452" s="153" t="s">
        <v>1</v>
      </c>
      <c r="F1452" s="154" t="s">
        <v>1505</v>
      </c>
      <c r="H1452" s="155">
        <v>4</v>
      </c>
      <c r="I1452" s="156"/>
      <c r="L1452" s="151"/>
      <c r="M1452" s="157"/>
      <c r="T1452" s="158"/>
      <c r="AT1452" s="153" t="s">
        <v>304</v>
      </c>
      <c r="AU1452" s="153" t="s">
        <v>85</v>
      </c>
      <c r="AV1452" s="12" t="s">
        <v>85</v>
      </c>
      <c r="AW1452" s="12" t="s">
        <v>32</v>
      </c>
      <c r="AX1452" s="12" t="s">
        <v>76</v>
      </c>
      <c r="AY1452" s="153" t="s">
        <v>296</v>
      </c>
    </row>
    <row r="1453" spans="2:65" s="12" customFormat="1">
      <c r="B1453" s="151"/>
      <c r="D1453" s="152" t="s">
        <v>304</v>
      </c>
      <c r="E1453" s="153" t="s">
        <v>1</v>
      </c>
      <c r="F1453" s="154" t="s">
        <v>1506</v>
      </c>
      <c r="H1453" s="155">
        <v>5</v>
      </c>
      <c r="I1453" s="156"/>
      <c r="L1453" s="151"/>
      <c r="M1453" s="157"/>
      <c r="T1453" s="158"/>
      <c r="AT1453" s="153" t="s">
        <v>304</v>
      </c>
      <c r="AU1453" s="153" t="s">
        <v>85</v>
      </c>
      <c r="AV1453" s="12" t="s">
        <v>85</v>
      </c>
      <c r="AW1453" s="12" t="s">
        <v>32</v>
      </c>
      <c r="AX1453" s="12" t="s">
        <v>76</v>
      </c>
      <c r="AY1453" s="153" t="s">
        <v>296</v>
      </c>
    </row>
    <row r="1454" spans="2:65" s="12" customFormat="1">
      <c r="B1454" s="151"/>
      <c r="D1454" s="152" t="s">
        <v>304</v>
      </c>
      <c r="E1454" s="153" t="s">
        <v>1</v>
      </c>
      <c r="F1454" s="154" t="s">
        <v>1507</v>
      </c>
      <c r="H1454" s="155">
        <v>1</v>
      </c>
      <c r="I1454" s="156"/>
      <c r="L1454" s="151"/>
      <c r="M1454" s="157"/>
      <c r="T1454" s="158"/>
      <c r="AT1454" s="153" t="s">
        <v>304</v>
      </c>
      <c r="AU1454" s="153" t="s">
        <v>85</v>
      </c>
      <c r="AV1454" s="12" t="s">
        <v>85</v>
      </c>
      <c r="AW1454" s="12" t="s">
        <v>32</v>
      </c>
      <c r="AX1454" s="12" t="s">
        <v>76</v>
      </c>
      <c r="AY1454" s="153" t="s">
        <v>296</v>
      </c>
    </row>
    <row r="1455" spans="2:65" s="12" customFormat="1">
      <c r="B1455" s="151"/>
      <c r="D1455" s="152" t="s">
        <v>304</v>
      </c>
      <c r="E1455" s="153" t="s">
        <v>1</v>
      </c>
      <c r="F1455" s="154" t="s">
        <v>1508</v>
      </c>
      <c r="H1455" s="155">
        <v>1</v>
      </c>
      <c r="I1455" s="156"/>
      <c r="L1455" s="151"/>
      <c r="M1455" s="157"/>
      <c r="T1455" s="158"/>
      <c r="AT1455" s="153" t="s">
        <v>304</v>
      </c>
      <c r="AU1455" s="153" t="s">
        <v>85</v>
      </c>
      <c r="AV1455" s="12" t="s">
        <v>85</v>
      </c>
      <c r="AW1455" s="12" t="s">
        <v>32</v>
      </c>
      <c r="AX1455" s="12" t="s">
        <v>76</v>
      </c>
      <c r="AY1455" s="153" t="s">
        <v>296</v>
      </c>
    </row>
    <row r="1456" spans="2:65" s="13" customFormat="1">
      <c r="B1456" s="159"/>
      <c r="D1456" s="152" t="s">
        <v>304</v>
      </c>
      <c r="E1456" s="160" t="s">
        <v>1</v>
      </c>
      <c r="F1456" s="161" t="s">
        <v>306</v>
      </c>
      <c r="H1456" s="162">
        <v>11</v>
      </c>
      <c r="I1456" s="163"/>
      <c r="L1456" s="159"/>
      <c r="M1456" s="164"/>
      <c r="T1456" s="165"/>
      <c r="AT1456" s="160" t="s">
        <v>304</v>
      </c>
      <c r="AU1456" s="160" t="s">
        <v>85</v>
      </c>
      <c r="AV1456" s="13" t="s">
        <v>94</v>
      </c>
      <c r="AW1456" s="13" t="s">
        <v>32</v>
      </c>
      <c r="AX1456" s="13" t="s">
        <v>76</v>
      </c>
      <c r="AY1456" s="160" t="s">
        <v>296</v>
      </c>
    </row>
    <row r="1457" spans="2:65" s="14" customFormat="1">
      <c r="B1457" s="166"/>
      <c r="D1457" s="152" t="s">
        <v>304</v>
      </c>
      <c r="E1457" s="167" t="s">
        <v>1</v>
      </c>
      <c r="F1457" s="168" t="s">
        <v>308</v>
      </c>
      <c r="H1457" s="169">
        <v>11</v>
      </c>
      <c r="I1457" s="170"/>
      <c r="L1457" s="166"/>
      <c r="M1457" s="171"/>
      <c r="T1457" s="172"/>
      <c r="AT1457" s="167" t="s">
        <v>304</v>
      </c>
      <c r="AU1457" s="167" t="s">
        <v>85</v>
      </c>
      <c r="AV1457" s="14" t="s">
        <v>107</v>
      </c>
      <c r="AW1457" s="14" t="s">
        <v>32</v>
      </c>
      <c r="AX1457" s="14" t="s">
        <v>83</v>
      </c>
      <c r="AY1457" s="167" t="s">
        <v>296</v>
      </c>
    </row>
    <row r="1458" spans="2:65" s="1" customFormat="1" ht="49.15" customHeight="1">
      <c r="B1458" s="32"/>
      <c r="C1458" s="173" t="s">
        <v>1509</v>
      </c>
      <c r="D1458" s="173" t="s">
        <v>343</v>
      </c>
      <c r="E1458" s="174" t="s">
        <v>1444</v>
      </c>
      <c r="F1458" s="175" t="s">
        <v>1445</v>
      </c>
      <c r="G1458" s="176" t="s">
        <v>301</v>
      </c>
      <c r="H1458" s="177">
        <v>8.0850000000000009</v>
      </c>
      <c r="I1458" s="178"/>
      <c r="J1458" s="179">
        <f>ROUND(I1458*H1458,2)</f>
        <v>0</v>
      </c>
      <c r="K1458" s="175" t="s">
        <v>302</v>
      </c>
      <c r="L1458" s="180"/>
      <c r="M1458" s="181" t="s">
        <v>1</v>
      </c>
      <c r="N1458" s="182" t="s">
        <v>41</v>
      </c>
      <c r="P1458" s="147">
        <f>O1458*H1458</f>
        <v>0</v>
      </c>
      <c r="Q1458" s="147">
        <v>5.4000000000000003E-3</v>
      </c>
      <c r="R1458" s="147">
        <f>Q1458*H1458</f>
        <v>4.365900000000001E-2</v>
      </c>
      <c r="S1458" s="147">
        <v>0</v>
      </c>
      <c r="T1458" s="148">
        <f>S1458*H1458</f>
        <v>0</v>
      </c>
      <c r="AR1458" s="149" t="s">
        <v>479</v>
      </c>
      <c r="AT1458" s="149" t="s">
        <v>343</v>
      </c>
      <c r="AU1458" s="149" t="s">
        <v>85</v>
      </c>
      <c r="AY1458" s="17" t="s">
        <v>296</v>
      </c>
      <c r="BE1458" s="150">
        <f>IF(N1458="základní",J1458,0)</f>
        <v>0</v>
      </c>
      <c r="BF1458" s="150">
        <f>IF(N1458="snížená",J1458,0)</f>
        <v>0</v>
      </c>
      <c r="BG1458" s="150">
        <f>IF(N1458="zákl. přenesená",J1458,0)</f>
        <v>0</v>
      </c>
      <c r="BH1458" s="150">
        <f>IF(N1458="sníž. přenesená",J1458,0)</f>
        <v>0</v>
      </c>
      <c r="BI1458" s="150">
        <f>IF(N1458="nulová",J1458,0)</f>
        <v>0</v>
      </c>
      <c r="BJ1458" s="17" t="s">
        <v>83</v>
      </c>
      <c r="BK1458" s="150">
        <f>ROUND(I1458*H1458,2)</f>
        <v>0</v>
      </c>
      <c r="BL1458" s="17" t="s">
        <v>378</v>
      </c>
      <c r="BM1458" s="149" t="s">
        <v>1510</v>
      </c>
    </row>
    <row r="1459" spans="2:65" s="12" customFormat="1">
      <c r="B1459" s="151"/>
      <c r="D1459" s="152" t="s">
        <v>304</v>
      </c>
      <c r="F1459" s="154" t="s">
        <v>1511</v>
      </c>
      <c r="H1459" s="155">
        <v>8.0850000000000009</v>
      </c>
      <c r="I1459" s="156"/>
      <c r="L1459" s="151"/>
      <c r="M1459" s="157"/>
      <c r="T1459" s="158"/>
      <c r="AT1459" s="153" t="s">
        <v>304</v>
      </c>
      <c r="AU1459" s="153" t="s">
        <v>85</v>
      </c>
      <c r="AV1459" s="12" t="s">
        <v>85</v>
      </c>
      <c r="AW1459" s="12" t="s">
        <v>4</v>
      </c>
      <c r="AX1459" s="12" t="s">
        <v>83</v>
      </c>
      <c r="AY1459" s="153" t="s">
        <v>296</v>
      </c>
    </row>
    <row r="1460" spans="2:65" s="1" customFormat="1" ht="49.15" customHeight="1">
      <c r="B1460" s="32"/>
      <c r="C1460" s="173" t="s">
        <v>1512</v>
      </c>
      <c r="D1460" s="173" t="s">
        <v>343</v>
      </c>
      <c r="E1460" s="174" t="s">
        <v>1449</v>
      </c>
      <c r="F1460" s="175" t="s">
        <v>1450</v>
      </c>
      <c r="G1460" s="176" t="s">
        <v>301</v>
      </c>
      <c r="H1460" s="177">
        <v>8.0850000000000009</v>
      </c>
      <c r="I1460" s="178"/>
      <c r="J1460" s="179">
        <f>ROUND(I1460*H1460,2)</f>
        <v>0</v>
      </c>
      <c r="K1460" s="175" t="s">
        <v>302</v>
      </c>
      <c r="L1460" s="180"/>
      <c r="M1460" s="181" t="s">
        <v>1</v>
      </c>
      <c r="N1460" s="182" t="s">
        <v>41</v>
      </c>
      <c r="P1460" s="147">
        <f>O1460*H1460</f>
        <v>0</v>
      </c>
      <c r="Q1460" s="147">
        <v>5.3E-3</v>
      </c>
      <c r="R1460" s="147">
        <f>Q1460*H1460</f>
        <v>4.2850500000000007E-2</v>
      </c>
      <c r="S1460" s="147">
        <v>0</v>
      </c>
      <c r="T1460" s="148">
        <f>S1460*H1460</f>
        <v>0</v>
      </c>
      <c r="AR1460" s="149" t="s">
        <v>479</v>
      </c>
      <c r="AT1460" s="149" t="s">
        <v>343</v>
      </c>
      <c r="AU1460" s="149" t="s">
        <v>85</v>
      </c>
      <c r="AY1460" s="17" t="s">
        <v>296</v>
      </c>
      <c r="BE1460" s="150">
        <f>IF(N1460="základní",J1460,0)</f>
        <v>0</v>
      </c>
      <c r="BF1460" s="150">
        <f>IF(N1460="snížená",J1460,0)</f>
        <v>0</v>
      </c>
      <c r="BG1460" s="150">
        <f>IF(N1460="zákl. přenesená",J1460,0)</f>
        <v>0</v>
      </c>
      <c r="BH1460" s="150">
        <f>IF(N1460="sníž. přenesená",J1460,0)</f>
        <v>0</v>
      </c>
      <c r="BI1460" s="150">
        <f>IF(N1460="nulová",J1460,0)</f>
        <v>0</v>
      </c>
      <c r="BJ1460" s="17" t="s">
        <v>83</v>
      </c>
      <c r="BK1460" s="150">
        <f>ROUND(I1460*H1460,2)</f>
        <v>0</v>
      </c>
      <c r="BL1460" s="17" t="s">
        <v>378</v>
      </c>
      <c r="BM1460" s="149" t="s">
        <v>1513</v>
      </c>
    </row>
    <row r="1461" spans="2:65" s="12" customFormat="1">
      <c r="B1461" s="151"/>
      <c r="D1461" s="152" t="s">
        <v>304</v>
      </c>
      <c r="F1461" s="154" t="s">
        <v>1511</v>
      </c>
      <c r="H1461" s="155">
        <v>8.0850000000000009</v>
      </c>
      <c r="I1461" s="156"/>
      <c r="L1461" s="151"/>
      <c r="M1461" s="157"/>
      <c r="T1461" s="158"/>
      <c r="AT1461" s="153" t="s">
        <v>304</v>
      </c>
      <c r="AU1461" s="153" t="s">
        <v>85</v>
      </c>
      <c r="AV1461" s="12" t="s">
        <v>85</v>
      </c>
      <c r="AW1461" s="12" t="s">
        <v>4</v>
      </c>
      <c r="AX1461" s="12" t="s">
        <v>83</v>
      </c>
      <c r="AY1461" s="153" t="s">
        <v>296</v>
      </c>
    </row>
    <row r="1462" spans="2:65" s="1" customFormat="1" ht="33" customHeight="1">
      <c r="B1462" s="32"/>
      <c r="C1462" s="138" t="s">
        <v>1514</v>
      </c>
      <c r="D1462" s="138" t="s">
        <v>298</v>
      </c>
      <c r="E1462" s="139" t="s">
        <v>1515</v>
      </c>
      <c r="F1462" s="140" t="s">
        <v>1516</v>
      </c>
      <c r="G1462" s="141" t="s">
        <v>1517</v>
      </c>
      <c r="H1462" s="189"/>
      <c r="I1462" s="143"/>
      <c r="J1462" s="144">
        <f>ROUND(I1462*H1462,2)</f>
        <v>0</v>
      </c>
      <c r="K1462" s="140" t="s">
        <v>302</v>
      </c>
      <c r="L1462" s="32"/>
      <c r="M1462" s="145" t="s">
        <v>1</v>
      </c>
      <c r="N1462" s="146" t="s">
        <v>41</v>
      </c>
      <c r="P1462" s="147">
        <f>O1462*H1462</f>
        <v>0</v>
      </c>
      <c r="Q1462" s="147">
        <v>0</v>
      </c>
      <c r="R1462" s="147">
        <f>Q1462*H1462</f>
        <v>0</v>
      </c>
      <c r="S1462" s="147">
        <v>0</v>
      </c>
      <c r="T1462" s="148">
        <f>S1462*H1462</f>
        <v>0</v>
      </c>
      <c r="AR1462" s="149" t="s">
        <v>378</v>
      </c>
      <c r="AT1462" s="149" t="s">
        <v>298</v>
      </c>
      <c r="AU1462" s="149" t="s">
        <v>85</v>
      </c>
      <c r="AY1462" s="17" t="s">
        <v>296</v>
      </c>
      <c r="BE1462" s="150">
        <f>IF(N1462="základní",J1462,0)</f>
        <v>0</v>
      </c>
      <c r="BF1462" s="150">
        <f>IF(N1462="snížená",J1462,0)</f>
        <v>0</v>
      </c>
      <c r="BG1462" s="150">
        <f>IF(N1462="zákl. přenesená",J1462,0)</f>
        <v>0</v>
      </c>
      <c r="BH1462" s="150">
        <f>IF(N1462="sníž. přenesená",J1462,0)</f>
        <v>0</v>
      </c>
      <c r="BI1462" s="150">
        <f>IF(N1462="nulová",J1462,0)</f>
        <v>0</v>
      </c>
      <c r="BJ1462" s="17" t="s">
        <v>83</v>
      </c>
      <c r="BK1462" s="150">
        <f>ROUND(I1462*H1462,2)</f>
        <v>0</v>
      </c>
      <c r="BL1462" s="17" t="s">
        <v>378</v>
      </c>
      <c r="BM1462" s="149" t="s">
        <v>1518</v>
      </c>
    </row>
    <row r="1463" spans="2:65" s="11" customFormat="1" ht="22.9" customHeight="1">
      <c r="B1463" s="126"/>
      <c r="D1463" s="127" t="s">
        <v>75</v>
      </c>
      <c r="E1463" s="136" t="s">
        <v>1519</v>
      </c>
      <c r="F1463" s="136" t="s">
        <v>1520</v>
      </c>
      <c r="I1463" s="129"/>
      <c r="J1463" s="137">
        <f>BK1463</f>
        <v>0</v>
      </c>
      <c r="L1463" s="126"/>
      <c r="M1463" s="131"/>
      <c r="P1463" s="132">
        <f>SUM(P1464:P1524)</f>
        <v>0</v>
      </c>
      <c r="R1463" s="132">
        <f>SUM(R1464:R1524)</f>
        <v>1.15876234</v>
      </c>
      <c r="T1463" s="133">
        <f>SUM(T1464:T1524)</f>
        <v>0</v>
      </c>
      <c r="AR1463" s="127" t="s">
        <v>85</v>
      </c>
      <c r="AT1463" s="134" t="s">
        <v>75</v>
      </c>
      <c r="AU1463" s="134" t="s">
        <v>83</v>
      </c>
      <c r="AY1463" s="127" t="s">
        <v>296</v>
      </c>
      <c r="BK1463" s="135">
        <f>SUM(BK1464:BK1524)</f>
        <v>0</v>
      </c>
    </row>
    <row r="1464" spans="2:65" s="1" customFormat="1" ht="24.2" customHeight="1">
      <c r="B1464" s="32"/>
      <c r="C1464" s="138" t="s">
        <v>1521</v>
      </c>
      <c r="D1464" s="138" t="s">
        <v>298</v>
      </c>
      <c r="E1464" s="139" t="s">
        <v>1522</v>
      </c>
      <c r="F1464" s="140" t="s">
        <v>1523</v>
      </c>
      <c r="G1464" s="141" t="s">
        <v>301</v>
      </c>
      <c r="H1464" s="142">
        <v>57.4</v>
      </c>
      <c r="I1464" s="143"/>
      <c r="J1464" s="144">
        <f>ROUND(I1464*H1464,2)</f>
        <v>0</v>
      </c>
      <c r="K1464" s="140" t="s">
        <v>302</v>
      </c>
      <c r="L1464" s="32"/>
      <c r="M1464" s="145" t="s">
        <v>1</v>
      </c>
      <c r="N1464" s="146" t="s">
        <v>41</v>
      </c>
      <c r="P1464" s="147">
        <f>O1464*H1464</f>
        <v>0</v>
      </c>
      <c r="Q1464" s="147">
        <v>0</v>
      </c>
      <c r="R1464" s="147">
        <f>Q1464*H1464</f>
        <v>0</v>
      </c>
      <c r="S1464" s="147">
        <v>0</v>
      </c>
      <c r="T1464" s="148">
        <f>S1464*H1464</f>
        <v>0</v>
      </c>
      <c r="AR1464" s="149" t="s">
        <v>378</v>
      </c>
      <c r="AT1464" s="149" t="s">
        <v>298</v>
      </c>
      <c r="AU1464" s="149" t="s">
        <v>85</v>
      </c>
      <c r="AY1464" s="17" t="s">
        <v>296</v>
      </c>
      <c r="BE1464" s="150">
        <f>IF(N1464="základní",J1464,0)</f>
        <v>0</v>
      </c>
      <c r="BF1464" s="150">
        <f>IF(N1464="snížená",J1464,0)</f>
        <v>0</v>
      </c>
      <c r="BG1464" s="150">
        <f>IF(N1464="zákl. přenesená",J1464,0)</f>
        <v>0</v>
      </c>
      <c r="BH1464" s="150">
        <f>IF(N1464="sníž. přenesená",J1464,0)</f>
        <v>0</v>
      </c>
      <c r="BI1464" s="150">
        <f>IF(N1464="nulová",J1464,0)</f>
        <v>0</v>
      </c>
      <c r="BJ1464" s="17" t="s">
        <v>83</v>
      </c>
      <c r="BK1464" s="150">
        <f>ROUND(I1464*H1464,2)</f>
        <v>0</v>
      </c>
      <c r="BL1464" s="17" t="s">
        <v>378</v>
      </c>
      <c r="BM1464" s="149" t="s">
        <v>1524</v>
      </c>
    </row>
    <row r="1465" spans="2:65" s="15" customFormat="1">
      <c r="B1465" s="183"/>
      <c r="D1465" s="152" t="s">
        <v>304</v>
      </c>
      <c r="E1465" s="184" t="s">
        <v>1</v>
      </c>
      <c r="F1465" s="185" t="s">
        <v>1525</v>
      </c>
      <c r="H1465" s="184" t="s">
        <v>1</v>
      </c>
      <c r="I1465" s="186"/>
      <c r="L1465" s="183"/>
      <c r="M1465" s="187"/>
      <c r="T1465" s="188"/>
      <c r="AT1465" s="184" t="s">
        <v>304</v>
      </c>
      <c r="AU1465" s="184" t="s">
        <v>85</v>
      </c>
      <c r="AV1465" s="15" t="s">
        <v>83</v>
      </c>
      <c r="AW1465" s="15" t="s">
        <v>32</v>
      </c>
      <c r="AX1465" s="15" t="s">
        <v>76</v>
      </c>
      <c r="AY1465" s="184" t="s">
        <v>296</v>
      </c>
    </row>
    <row r="1466" spans="2:65" s="12" customFormat="1">
      <c r="B1466" s="151"/>
      <c r="D1466" s="152" t="s">
        <v>304</v>
      </c>
      <c r="E1466" s="153" t="s">
        <v>1</v>
      </c>
      <c r="F1466" s="154" t="s">
        <v>1526</v>
      </c>
      <c r="H1466" s="155">
        <v>41.8</v>
      </c>
      <c r="I1466" s="156"/>
      <c r="L1466" s="151"/>
      <c r="M1466" s="157"/>
      <c r="T1466" s="158"/>
      <c r="AT1466" s="153" t="s">
        <v>304</v>
      </c>
      <c r="AU1466" s="153" t="s">
        <v>85</v>
      </c>
      <c r="AV1466" s="12" t="s">
        <v>85</v>
      </c>
      <c r="AW1466" s="12" t="s">
        <v>32</v>
      </c>
      <c r="AX1466" s="12" t="s">
        <v>76</v>
      </c>
      <c r="AY1466" s="153" t="s">
        <v>296</v>
      </c>
    </row>
    <row r="1467" spans="2:65" s="12" customFormat="1">
      <c r="B1467" s="151"/>
      <c r="D1467" s="152" t="s">
        <v>304</v>
      </c>
      <c r="E1467" s="153" t="s">
        <v>1</v>
      </c>
      <c r="F1467" s="154" t="s">
        <v>1527</v>
      </c>
      <c r="H1467" s="155">
        <v>6.96</v>
      </c>
      <c r="I1467" s="156"/>
      <c r="L1467" s="151"/>
      <c r="M1467" s="157"/>
      <c r="T1467" s="158"/>
      <c r="AT1467" s="153" t="s">
        <v>304</v>
      </c>
      <c r="AU1467" s="153" t="s">
        <v>85</v>
      </c>
      <c r="AV1467" s="12" t="s">
        <v>85</v>
      </c>
      <c r="AW1467" s="12" t="s">
        <v>32</v>
      </c>
      <c r="AX1467" s="12" t="s">
        <v>76</v>
      </c>
      <c r="AY1467" s="153" t="s">
        <v>296</v>
      </c>
    </row>
    <row r="1468" spans="2:65" s="12" customFormat="1">
      <c r="B1468" s="151"/>
      <c r="D1468" s="152" t="s">
        <v>304</v>
      </c>
      <c r="E1468" s="153" t="s">
        <v>1</v>
      </c>
      <c r="F1468" s="154" t="s">
        <v>1528</v>
      </c>
      <c r="H1468" s="155">
        <v>8.64</v>
      </c>
      <c r="I1468" s="156"/>
      <c r="L1468" s="151"/>
      <c r="M1468" s="157"/>
      <c r="T1468" s="158"/>
      <c r="AT1468" s="153" t="s">
        <v>304</v>
      </c>
      <c r="AU1468" s="153" t="s">
        <v>85</v>
      </c>
      <c r="AV1468" s="12" t="s">
        <v>85</v>
      </c>
      <c r="AW1468" s="12" t="s">
        <v>32</v>
      </c>
      <c r="AX1468" s="12" t="s">
        <v>76</v>
      </c>
      <c r="AY1468" s="153" t="s">
        <v>296</v>
      </c>
    </row>
    <row r="1469" spans="2:65" s="13" customFormat="1">
      <c r="B1469" s="159"/>
      <c r="D1469" s="152" t="s">
        <v>304</v>
      </c>
      <c r="E1469" s="160" t="s">
        <v>1</v>
      </c>
      <c r="F1469" s="161" t="s">
        <v>306</v>
      </c>
      <c r="H1469" s="162">
        <v>57.4</v>
      </c>
      <c r="I1469" s="163"/>
      <c r="L1469" s="159"/>
      <c r="M1469" s="164"/>
      <c r="T1469" s="165"/>
      <c r="AT1469" s="160" t="s">
        <v>304</v>
      </c>
      <c r="AU1469" s="160" t="s">
        <v>85</v>
      </c>
      <c r="AV1469" s="13" t="s">
        <v>94</v>
      </c>
      <c r="AW1469" s="13" t="s">
        <v>32</v>
      </c>
      <c r="AX1469" s="13" t="s">
        <v>76</v>
      </c>
      <c r="AY1469" s="160" t="s">
        <v>296</v>
      </c>
    </row>
    <row r="1470" spans="2:65" s="14" customFormat="1">
      <c r="B1470" s="166"/>
      <c r="D1470" s="152" t="s">
        <v>304</v>
      </c>
      <c r="E1470" s="167" t="s">
        <v>1</v>
      </c>
      <c r="F1470" s="168" t="s">
        <v>308</v>
      </c>
      <c r="H1470" s="169">
        <v>57.4</v>
      </c>
      <c r="I1470" s="170"/>
      <c r="L1470" s="166"/>
      <c r="M1470" s="171"/>
      <c r="T1470" s="172"/>
      <c r="AT1470" s="167" t="s">
        <v>304</v>
      </c>
      <c r="AU1470" s="167" t="s">
        <v>85</v>
      </c>
      <c r="AV1470" s="14" t="s">
        <v>107</v>
      </c>
      <c r="AW1470" s="14" t="s">
        <v>32</v>
      </c>
      <c r="AX1470" s="14" t="s">
        <v>83</v>
      </c>
      <c r="AY1470" s="167" t="s">
        <v>296</v>
      </c>
    </row>
    <row r="1471" spans="2:65" s="1" customFormat="1" ht="16.5" customHeight="1">
      <c r="B1471" s="32"/>
      <c r="C1471" s="173" t="s">
        <v>1529</v>
      </c>
      <c r="D1471" s="173" t="s">
        <v>343</v>
      </c>
      <c r="E1471" s="174" t="s">
        <v>1421</v>
      </c>
      <c r="F1471" s="175" t="s">
        <v>1422</v>
      </c>
      <c r="G1471" s="176" t="s">
        <v>346</v>
      </c>
      <c r="H1471" s="177">
        <v>1.7999999999999999E-2</v>
      </c>
      <c r="I1471" s="178"/>
      <c r="J1471" s="179">
        <f>ROUND(I1471*H1471,2)</f>
        <v>0</v>
      </c>
      <c r="K1471" s="175" t="s">
        <v>302</v>
      </c>
      <c r="L1471" s="180"/>
      <c r="M1471" s="181" t="s">
        <v>1</v>
      </c>
      <c r="N1471" s="182" t="s">
        <v>41</v>
      </c>
      <c r="P1471" s="147">
        <f>O1471*H1471</f>
        <v>0</v>
      </c>
      <c r="Q1471" s="147">
        <v>1</v>
      </c>
      <c r="R1471" s="147">
        <f>Q1471*H1471</f>
        <v>1.7999999999999999E-2</v>
      </c>
      <c r="S1471" s="147">
        <v>0</v>
      </c>
      <c r="T1471" s="148">
        <f>S1471*H1471</f>
        <v>0</v>
      </c>
      <c r="AR1471" s="149" t="s">
        <v>479</v>
      </c>
      <c r="AT1471" s="149" t="s">
        <v>343</v>
      </c>
      <c r="AU1471" s="149" t="s">
        <v>85</v>
      </c>
      <c r="AY1471" s="17" t="s">
        <v>296</v>
      </c>
      <c r="BE1471" s="150">
        <f>IF(N1471="základní",J1471,0)</f>
        <v>0</v>
      </c>
      <c r="BF1471" s="150">
        <f>IF(N1471="snížená",J1471,0)</f>
        <v>0</v>
      </c>
      <c r="BG1471" s="150">
        <f>IF(N1471="zákl. přenesená",J1471,0)</f>
        <v>0</v>
      </c>
      <c r="BH1471" s="150">
        <f>IF(N1471="sníž. přenesená",J1471,0)</f>
        <v>0</v>
      </c>
      <c r="BI1471" s="150">
        <f>IF(N1471="nulová",J1471,0)</f>
        <v>0</v>
      </c>
      <c r="BJ1471" s="17" t="s">
        <v>83</v>
      </c>
      <c r="BK1471" s="150">
        <f>ROUND(I1471*H1471,2)</f>
        <v>0</v>
      </c>
      <c r="BL1471" s="17" t="s">
        <v>378</v>
      </c>
      <c r="BM1471" s="149" t="s">
        <v>1530</v>
      </c>
    </row>
    <row r="1472" spans="2:65" s="12" customFormat="1">
      <c r="B1472" s="151"/>
      <c r="D1472" s="152" t="s">
        <v>304</v>
      </c>
      <c r="F1472" s="154" t="s">
        <v>1531</v>
      </c>
      <c r="H1472" s="155">
        <v>1.7999999999999999E-2</v>
      </c>
      <c r="I1472" s="156"/>
      <c r="L1472" s="151"/>
      <c r="M1472" s="157"/>
      <c r="T1472" s="158"/>
      <c r="AT1472" s="153" t="s">
        <v>304</v>
      </c>
      <c r="AU1472" s="153" t="s">
        <v>85</v>
      </c>
      <c r="AV1472" s="12" t="s">
        <v>85</v>
      </c>
      <c r="AW1472" s="12" t="s">
        <v>4</v>
      </c>
      <c r="AX1472" s="12" t="s">
        <v>83</v>
      </c>
      <c r="AY1472" s="153" t="s">
        <v>296</v>
      </c>
    </row>
    <row r="1473" spans="2:65" s="1" customFormat="1" ht="24.2" customHeight="1">
      <c r="B1473" s="32"/>
      <c r="C1473" s="138" t="s">
        <v>1532</v>
      </c>
      <c r="D1473" s="138" t="s">
        <v>298</v>
      </c>
      <c r="E1473" s="139" t="s">
        <v>1533</v>
      </c>
      <c r="F1473" s="140" t="s">
        <v>1534</v>
      </c>
      <c r="G1473" s="141" t="s">
        <v>301</v>
      </c>
      <c r="H1473" s="142">
        <v>57.4</v>
      </c>
      <c r="I1473" s="143"/>
      <c r="J1473" s="144">
        <f>ROUND(I1473*H1473,2)</f>
        <v>0</v>
      </c>
      <c r="K1473" s="140" t="s">
        <v>302</v>
      </c>
      <c r="L1473" s="32"/>
      <c r="M1473" s="145" t="s">
        <v>1</v>
      </c>
      <c r="N1473" s="146" t="s">
        <v>41</v>
      </c>
      <c r="P1473" s="147">
        <f>O1473*H1473</f>
        <v>0</v>
      </c>
      <c r="Q1473" s="147">
        <v>8.8000000000000003E-4</v>
      </c>
      <c r="R1473" s="147">
        <f>Q1473*H1473</f>
        <v>5.0512000000000001E-2</v>
      </c>
      <c r="S1473" s="147">
        <v>0</v>
      </c>
      <c r="T1473" s="148">
        <f>S1473*H1473</f>
        <v>0</v>
      </c>
      <c r="AR1473" s="149" t="s">
        <v>378</v>
      </c>
      <c r="AT1473" s="149" t="s">
        <v>298</v>
      </c>
      <c r="AU1473" s="149" t="s">
        <v>85</v>
      </c>
      <c r="AY1473" s="17" t="s">
        <v>296</v>
      </c>
      <c r="BE1473" s="150">
        <f>IF(N1473="základní",J1473,0)</f>
        <v>0</v>
      </c>
      <c r="BF1473" s="150">
        <f>IF(N1473="snížená",J1473,0)</f>
        <v>0</v>
      </c>
      <c r="BG1473" s="150">
        <f>IF(N1473="zákl. přenesená",J1473,0)</f>
        <v>0</v>
      </c>
      <c r="BH1473" s="150">
        <f>IF(N1473="sníž. přenesená",J1473,0)</f>
        <v>0</v>
      </c>
      <c r="BI1473" s="150">
        <f>IF(N1473="nulová",J1473,0)</f>
        <v>0</v>
      </c>
      <c r="BJ1473" s="17" t="s">
        <v>83</v>
      </c>
      <c r="BK1473" s="150">
        <f>ROUND(I1473*H1473,2)</f>
        <v>0</v>
      </c>
      <c r="BL1473" s="17" t="s">
        <v>378</v>
      </c>
      <c r="BM1473" s="149" t="s">
        <v>1535</v>
      </c>
    </row>
    <row r="1474" spans="2:65" s="15" customFormat="1">
      <c r="B1474" s="183"/>
      <c r="D1474" s="152" t="s">
        <v>304</v>
      </c>
      <c r="E1474" s="184" t="s">
        <v>1</v>
      </c>
      <c r="F1474" s="185" t="s">
        <v>1525</v>
      </c>
      <c r="H1474" s="184" t="s">
        <v>1</v>
      </c>
      <c r="I1474" s="186"/>
      <c r="L1474" s="183"/>
      <c r="M1474" s="187"/>
      <c r="T1474" s="188"/>
      <c r="AT1474" s="184" t="s">
        <v>304</v>
      </c>
      <c r="AU1474" s="184" t="s">
        <v>85</v>
      </c>
      <c r="AV1474" s="15" t="s">
        <v>83</v>
      </c>
      <c r="AW1474" s="15" t="s">
        <v>32</v>
      </c>
      <c r="AX1474" s="15" t="s">
        <v>76</v>
      </c>
      <c r="AY1474" s="184" t="s">
        <v>296</v>
      </c>
    </row>
    <row r="1475" spans="2:65" s="12" customFormat="1">
      <c r="B1475" s="151"/>
      <c r="D1475" s="152" t="s">
        <v>304</v>
      </c>
      <c r="E1475" s="153" t="s">
        <v>1</v>
      </c>
      <c r="F1475" s="154" t="s">
        <v>1526</v>
      </c>
      <c r="H1475" s="155">
        <v>41.8</v>
      </c>
      <c r="I1475" s="156"/>
      <c r="L1475" s="151"/>
      <c r="M1475" s="157"/>
      <c r="T1475" s="158"/>
      <c r="AT1475" s="153" t="s">
        <v>304</v>
      </c>
      <c r="AU1475" s="153" t="s">
        <v>85</v>
      </c>
      <c r="AV1475" s="12" t="s">
        <v>85</v>
      </c>
      <c r="AW1475" s="12" t="s">
        <v>32</v>
      </c>
      <c r="AX1475" s="12" t="s">
        <v>76</v>
      </c>
      <c r="AY1475" s="153" t="s">
        <v>296</v>
      </c>
    </row>
    <row r="1476" spans="2:65" s="12" customFormat="1">
      <c r="B1476" s="151"/>
      <c r="D1476" s="152" t="s">
        <v>304</v>
      </c>
      <c r="E1476" s="153" t="s">
        <v>1</v>
      </c>
      <c r="F1476" s="154" t="s">
        <v>1527</v>
      </c>
      <c r="H1476" s="155">
        <v>6.96</v>
      </c>
      <c r="I1476" s="156"/>
      <c r="L1476" s="151"/>
      <c r="M1476" s="157"/>
      <c r="T1476" s="158"/>
      <c r="AT1476" s="153" t="s">
        <v>304</v>
      </c>
      <c r="AU1476" s="153" t="s">
        <v>85</v>
      </c>
      <c r="AV1476" s="12" t="s">
        <v>85</v>
      </c>
      <c r="AW1476" s="12" t="s">
        <v>32</v>
      </c>
      <c r="AX1476" s="12" t="s">
        <v>76</v>
      </c>
      <c r="AY1476" s="153" t="s">
        <v>296</v>
      </c>
    </row>
    <row r="1477" spans="2:65" s="12" customFormat="1">
      <c r="B1477" s="151"/>
      <c r="D1477" s="152" t="s">
        <v>304</v>
      </c>
      <c r="E1477" s="153" t="s">
        <v>1</v>
      </c>
      <c r="F1477" s="154" t="s">
        <v>1528</v>
      </c>
      <c r="H1477" s="155">
        <v>8.64</v>
      </c>
      <c r="I1477" s="156"/>
      <c r="L1477" s="151"/>
      <c r="M1477" s="157"/>
      <c r="T1477" s="158"/>
      <c r="AT1477" s="153" t="s">
        <v>304</v>
      </c>
      <c r="AU1477" s="153" t="s">
        <v>85</v>
      </c>
      <c r="AV1477" s="12" t="s">
        <v>85</v>
      </c>
      <c r="AW1477" s="12" t="s">
        <v>32</v>
      </c>
      <c r="AX1477" s="12" t="s">
        <v>76</v>
      </c>
      <c r="AY1477" s="153" t="s">
        <v>296</v>
      </c>
    </row>
    <row r="1478" spans="2:65" s="13" customFormat="1">
      <c r="B1478" s="159"/>
      <c r="D1478" s="152" t="s">
        <v>304</v>
      </c>
      <c r="E1478" s="160" t="s">
        <v>1</v>
      </c>
      <c r="F1478" s="161" t="s">
        <v>306</v>
      </c>
      <c r="H1478" s="162">
        <v>57.4</v>
      </c>
      <c r="I1478" s="163"/>
      <c r="L1478" s="159"/>
      <c r="M1478" s="164"/>
      <c r="T1478" s="165"/>
      <c r="AT1478" s="160" t="s">
        <v>304</v>
      </c>
      <c r="AU1478" s="160" t="s">
        <v>85</v>
      </c>
      <c r="AV1478" s="13" t="s">
        <v>94</v>
      </c>
      <c r="AW1478" s="13" t="s">
        <v>32</v>
      </c>
      <c r="AX1478" s="13" t="s">
        <v>76</v>
      </c>
      <c r="AY1478" s="160" t="s">
        <v>296</v>
      </c>
    </row>
    <row r="1479" spans="2:65" s="14" customFormat="1">
      <c r="B1479" s="166"/>
      <c r="D1479" s="152" t="s">
        <v>304</v>
      </c>
      <c r="E1479" s="167" t="s">
        <v>1</v>
      </c>
      <c r="F1479" s="168" t="s">
        <v>308</v>
      </c>
      <c r="H1479" s="169">
        <v>57.4</v>
      </c>
      <c r="I1479" s="170"/>
      <c r="L1479" s="166"/>
      <c r="M1479" s="171"/>
      <c r="T1479" s="172"/>
      <c r="AT1479" s="167" t="s">
        <v>304</v>
      </c>
      <c r="AU1479" s="167" t="s">
        <v>85</v>
      </c>
      <c r="AV1479" s="14" t="s">
        <v>107</v>
      </c>
      <c r="AW1479" s="14" t="s">
        <v>32</v>
      </c>
      <c r="AX1479" s="14" t="s">
        <v>83</v>
      </c>
      <c r="AY1479" s="167" t="s">
        <v>296</v>
      </c>
    </row>
    <row r="1480" spans="2:65" s="1" customFormat="1" ht="49.15" customHeight="1">
      <c r="B1480" s="32"/>
      <c r="C1480" s="173" t="s">
        <v>1536</v>
      </c>
      <c r="D1480" s="173" t="s">
        <v>343</v>
      </c>
      <c r="E1480" s="174" t="s">
        <v>1444</v>
      </c>
      <c r="F1480" s="175" t="s">
        <v>1445</v>
      </c>
      <c r="G1480" s="176" t="s">
        <v>301</v>
      </c>
      <c r="H1480" s="177">
        <v>66.900000000000006</v>
      </c>
      <c r="I1480" s="178"/>
      <c r="J1480" s="179">
        <f>ROUND(I1480*H1480,2)</f>
        <v>0</v>
      </c>
      <c r="K1480" s="175" t="s">
        <v>302</v>
      </c>
      <c r="L1480" s="180"/>
      <c r="M1480" s="181" t="s">
        <v>1</v>
      </c>
      <c r="N1480" s="182" t="s">
        <v>41</v>
      </c>
      <c r="P1480" s="147">
        <f>O1480*H1480</f>
        <v>0</v>
      </c>
      <c r="Q1480" s="147">
        <v>5.4000000000000003E-3</v>
      </c>
      <c r="R1480" s="147">
        <f>Q1480*H1480</f>
        <v>0.36126000000000003</v>
      </c>
      <c r="S1480" s="147">
        <v>0</v>
      </c>
      <c r="T1480" s="148">
        <f>S1480*H1480</f>
        <v>0</v>
      </c>
      <c r="AR1480" s="149" t="s">
        <v>479</v>
      </c>
      <c r="AT1480" s="149" t="s">
        <v>343</v>
      </c>
      <c r="AU1480" s="149" t="s">
        <v>85</v>
      </c>
      <c r="AY1480" s="17" t="s">
        <v>296</v>
      </c>
      <c r="BE1480" s="150">
        <f>IF(N1480="základní",J1480,0)</f>
        <v>0</v>
      </c>
      <c r="BF1480" s="150">
        <f>IF(N1480="snížená",J1480,0)</f>
        <v>0</v>
      </c>
      <c r="BG1480" s="150">
        <f>IF(N1480="zákl. přenesená",J1480,0)</f>
        <v>0</v>
      </c>
      <c r="BH1480" s="150">
        <f>IF(N1480="sníž. přenesená",J1480,0)</f>
        <v>0</v>
      </c>
      <c r="BI1480" s="150">
        <f>IF(N1480="nulová",J1480,0)</f>
        <v>0</v>
      </c>
      <c r="BJ1480" s="17" t="s">
        <v>83</v>
      </c>
      <c r="BK1480" s="150">
        <f>ROUND(I1480*H1480,2)</f>
        <v>0</v>
      </c>
      <c r="BL1480" s="17" t="s">
        <v>378</v>
      </c>
      <c r="BM1480" s="149" t="s">
        <v>1537</v>
      </c>
    </row>
    <row r="1481" spans="2:65" s="12" customFormat="1">
      <c r="B1481" s="151"/>
      <c r="D1481" s="152" t="s">
        <v>304</v>
      </c>
      <c r="F1481" s="154" t="s">
        <v>1538</v>
      </c>
      <c r="H1481" s="155">
        <v>66.900000000000006</v>
      </c>
      <c r="I1481" s="156"/>
      <c r="L1481" s="151"/>
      <c r="M1481" s="157"/>
      <c r="T1481" s="158"/>
      <c r="AT1481" s="153" t="s">
        <v>304</v>
      </c>
      <c r="AU1481" s="153" t="s">
        <v>85</v>
      </c>
      <c r="AV1481" s="12" t="s">
        <v>85</v>
      </c>
      <c r="AW1481" s="12" t="s">
        <v>4</v>
      </c>
      <c r="AX1481" s="12" t="s">
        <v>83</v>
      </c>
      <c r="AY1481" s="153" t="s">
        <v>296</v>
      </c>
    </row>
    <row r="1482" spans="2:65" s="1" customFormat="1" ht="37.9" customHeight="1">
      <c r="B1482" s="32"/>
      <c r="C1482" s="138" t="s">
        <v>1539</v>
      </c>
      <c r="D1482" s="138" t="s">
        <v>298</v>
      </c>
      <c r="E1482" s="139" t="s">
        <v>1540</v>
      </c>
      <c r="F1482" s="140" t="s">
        <v>1541</v>
      </c>
      <c r="G1482" s="141" t="s">
        <v>339</v>
      </c>
      <c r="H1482" s="142">
        <v>204.76</v>
      </c>
      <c r="I1482" s="143"/>
      <c r="J1482" s="144">
        <f>ROUND(I1482*H1482,2)</f>
        <v>0</v>
      </c>
      <c r="K1482" s="140" t="s">
        <v>302</v>
      </c>
      <c r="L1482" s="32"/>
      <c r="M1482" s="145" t="s">
        <v>1</v>
      </c>
      <c r="N1482" s="146" t="s">
        <v>41</v>
      </c>
      <c r="P1482" s="147">
        <f>O1482*H1482</f>
        <v>0</v>
      </c>
      <c r="Q1482" s="147">
        <v>5.9999999999999995E-4</v>
      </c>
      <c r="R1482" s="147">
        <f>Q1482*H1482</f>
        <v>0.12285599999999998</v>
      </c>
      <c r="S1482" s="147">
        <v>0</v>
      </c>
      <c r="T1482" s="148">
        <f>S1482*H1482</f>
        <v>0</v>
      </c>
      <c r="AR1482" s="149" t="s">
        <v>378</v>
      </c>
      <c r="AT1482" s="149" t="s">
        <v>298</v>
      </c>
      <c r="AU1482" s="149" t="s">
        <v>85</v>
      </c>
      <c r="AY1482" s="17" t="s">
        <v>296</v>
      </c>
      <c r="BE1482" s="150">
        <f>IF(N1482="základní",J1482,0)</f>
        <v>0</v>
      </c>
      <c r="BF1482" s="150">
        <f>IF(N1482="snížená",J1482,0)</f>
        <v>0</v>
      </c>
      <c r="BG1482" s="150">
        <f>IF(N1482="zákl. přenesená",J1482,0)</f>
        <v>0</v>
      </c>
      <c r="BH1482" s="150">
        <f>IF(N1482="sníž. přenesená",J1482,0)</f>
        <v>0</v>
      </c>
      <c r="BI1482" s="150">
        <f>IF(N1482="nulová",J1482,0)</f>
        <v>0</v>
      </c>
      <c r="BJ1482" s="17" t="s">
        <v>83</v>
      </c>
      <c r="BK1482" s="150">
        <f>ROUND(I1482*H1482,2)</f>
        <v>0</v>
      </c>
      <c r="BL1482" s="17" t="s">
        <v>378</v>
      </c>
      <c r="BM1482" s="149" t="s">
        <v>1542</v>
      </c>
    </row>
    <row r="1483" spans="2:65" s="12" customFormat="1">
      <c r="B1483" s="151"/>
      <c r="D1483" s="152" t="s">
        <v>304</v>
      </c>
      <c r="E1483" s="153" t="s">
        <v>1</v>
      </c>
      <c r="F1483" s="154" t="s">
        <v>1543</v>
      </c>
      <c r="H1483" s="155">
        <v>48</v>
      </c>
      <c r="I1483" s="156"/>
      <c r="L1483" s="151"/>
      <c r="M1483" s="157"/>
      <c r="T1483" s="158"/>
      <c r="AT1483" s="153" t="s">
        <v>304</v>
      </c>
      <c r="AU1483" s="153" t="s">
        <v>85</v>
      </c>
      <c r="AV1483" s="12" t="s">
        <v>85</v>
      </c>
      <c r="AW1483" s="12" t="s">
        <v>32</v>
      </c>
      <c r="AX1483" s="12" t="s">
        <v>76</v>
      </c>
      <c r="AY1483" s="153" t="s">
        <v>296</v>
      </c>
    </row>
    <row r="1484" spans="2:65" s="12" customFormat="1">
      <c r="B1484" s="151"/>
      <c r="D1484" s="152" t="s">
        <v>304</v>
      </c>
      <c r="E1484" s="153" t="s">
        <v>1</v>
      </c>
      <c r="F1484" s="154" t="s">
        <v>1544</v>
      </c>
      <c r="H1484" s="155">
        <v>156.76</v>
      </c>
      <c r="I1484" s="156"/>
      <c r="L1484" s="151"/>
      <c r="M1484" s="157"/>
      <c r="T1484" s="158"/>
      <c r="AT1484" s="153" t="s">
        <v>304</v>
      </c>
      <c r="AU1484" s="153" t="s">
        <v>85</v>
      </c>
      <c r="AV1484" s="12" t="s">
        <v>85</v>
      </c>
      <c r="AW1484" s="12" t="s">
        <v>32</v>
      </c>
      <c r="AX1484" s="12" t="s">
        <v>76</v>
      </c>
      <c r="AY1484" s="153" t="s">
        <v>296</v>
      </c>
    </row>
    <row r="1485" spans="2:65" s="13" customFormat="1">
      <c r="B1485" s="159"/>
      <c r="D1485" s="152" t="s">
        <v>304</v>
      </c>
      <c r="E1485" s="160" t="s">
        <v>1</v>
      </c>
      <c r="F1485" s="161" t="s">
        <v>306</v>
      </c>
      <c r="H1485" s="162">
        <v>204.76</v>
      </c>
      <c r="I1485" s="163"/>
      <c r="L1485" s="159"/>
      <c r="M1485" s="164"/>
      <c r="T1485" s="165"/>
      <c r="AT1485" s="160" t="s">
        <v>304</v>
      </c>
      <c r="AU1485" s="160" t="s">
        <v>85</v>
      </c>
      <c r="AV1485" s="13" t="s">
        <v>94</v>
      </c>
      <c r="AW1485" s="13" t="s">
        <v>32</v>
      </c>
      <c r="AX1485" s="13" t="s">
        <v>76</v>
      </c>
      <c r="AY1485" s="160" t="s">
        <v>296</v>
      </c>
    </row>
    <row r="1486" spans="2:65" s="14" customFormat="1">
      <c r="B1486" s="166"/>
      <c r="D1486" s="152" t="s">
        <v>304</v>
      </c>
      <c r="E1486" s="167" t="s">
        <v>1</v>
      </c>
      <c r="F1486" s="168" t="s">
        <v>308</v>
      </c>
      <c r="H1486" s="169">
        <v>204.76</v>
      </c>
      <c r="I1486" s="170"/>
      <c r="L1486" s="166"/>
      <c r="M1486" s="171"/>
      <c r="T1486" s="172"/>
      <c r="AT1486" s="167" t="s">
        <v>304</v>
      </c>
      <c r="AU1486" s="167" t="s">
        <v>85</v>
      </c>
      <c r="AV1486" s="14" t="s">
        <v>107</v>
      </c>
      <c r="AW1486" s="14" t="s">
        <v>32</v>
      </c>
      <c r="AX1486" s="14" t="s">
        <v>83</v>
      </c>
      <c r="AY1486" s="167" t="s">
        <v>296</v>
      </c>
    </row>
    <row r="1487" spans="2:65" s="1" customFormat="1" ht="37.9" customHeight="1">
      <c r="B1487" s="32"/>
      <c r="C1487" s="138" t="s">
        <v>1545</v>
      </c>
      <c r="D1487" s="138" t="s">
        <v>298</v>
      </c>
      <c r="E1487" s="139" t="s">
        <v>1546</v>
      </c>
      <c r="F1487" s="140" t="s">
        <v>1547</v>
      </c>
      <c r="G1487" s="141" t="s">
        <v>339</v>
      </c>
      <c r="H1487" s="142">
        <v>189.76</v>
      </c>
      <c r="I1487" s="143"/>
      <c r="J1487" s="144">
        <f>ROUND(I1487*H1487,2)</f>
        <v>0</v>
      </c>
      <c r="K1487" s="140" t="s">
        <v>302</v>
      </c>
      <c r="L1487" s="32"/>
      <c r="M1487" s="145" t="s">
        <v>1</v>
      </c>
      <c r="N1487" s="146" t="s">
        <v>41</v>
      </c>
      <c r="P1487" s="147">
        <f>O1487*H1487</f>
        <v>0</v>
      </c>
      <c r="Q1487" s="147">
        <v>5.9999999999999995E-4</v>
      </c>
      <c r="R1487" s="147">
        <f>Q1487*H1487</f>
        <v>0.11385599999999998</v>
      </c>
      <c r="S1487" s="147">
        <v>0</v>
      </c>
      <c r="T1487" s="148">
        <f>S1487*H1487</f>
        <v>0</v>
      </c>
      <c r="AR1487" s="149" t="s">
        <v>378</v>
      </c>
      <c r="AT1487" s="149" t="s">
        <v>298</v>
      </c>
      <c r="AU1487" s="149" t="s">
        <v>85</v>
      </c>
      <c r="AY1487" s="17" t="s">
        <v>296</v>
      </c>
      <c r="BE1487" s="150">
        <f>IF(N1487="základní",J1487,0)</f>
        <v>0</v>
      </c>
      <c r="BF1487" s="150">
        <f>IF(N1487="snížená",J1487,0)</f>
        <v>0</v>
      </c>
      <c r="BG1487" s="150">
        <f>IF(N1487="zákl. přenesená",J1487,0)</f>
        <v>0</v>
      </c>
      <c r="BH1487" s="150">
        <f>IF(N1487="sníž. přenesená",J1487,0)</f>
        <v>0</v>
      </c>
      <c r="BI1487" s="150">
        <f>IF(N1487="nulová",J1487,0)</f>
        <v>0</v>
      </c>
      <c r="BJ1487" s="17" t="s">
        <v>83</v>
      </c>
      <c r="BK1487" s="150">
        <f>ROUND(I1487*H1487,2)</f>
        <v>0</v>
      </c>
      <c r="BL1487" s="17" t="s">
        <v>378</v>
      </c>
      <c r="BM1487" s="149" t="s">
        <v>1548</v>
      </c>
    </row>
    <row r="1488" spans="2:65" s="12" customFormat="1">
      <c r="B1488" s="151"/>
      <c r="D1488" s="152" t="s">
        <v>304</v>
      </c>
      <c r="E1488" s="153" t="s">
        <v>1</v>
      </c>
      <c r="F1488" s="154" t="s">
        <v>1549</v>
      </c>
      <c r="H1488" s="155">
        <v>33</v>
      </c>
      <c r="I1488" s="156"/>
      <c r="L1488" s="151"/>
      <c r="M1488" s="157"/>
      <c r="T1488" s="158"/>
      <c r="AT1488" s="153" t="s">
        <v>304</v>
      </c>
      <c r="AU1488" s="153" t="s">
        <v>85</v>
      </c>
      <c r="AV1488" s="12" t="s">
        <v>85</v>
      </c>
      <c r="AW1488" s="12" t="s">
        <v>32</v>
      </c>
      <c r="AX1488" s="12" t="s">
        <v>76</v>
      </c>
      <c r="AY1488" s="153" t="s">
        <v>296</v>
      </c>
    </row>
    <row r="1489" spans="2:65" s="12" customFormat="1">
      <c r="B1489" s="151"/>
      <c r="D1489" s="152" t="s">
        <v>304</v>
      </c>
      <c r="E1489" s="153" t="s">
        <v>1</v>
      </c>
      <c r="F1489" s="154" t="s">
        <v>1544</v>
      </c>
      <c r="H1489" s="155">
        <v>156.76</v>
      </c>
      <c r="I1489" s="156"/>
      <c r="L1489" s="151"/>
      <c r="M1489" s="157"/>
      <c r="T1489" s="158"/>
      <c r="AT1489" s="153" t="s">
        <v>304</v>
      </c>
      <c r="AU1489" s="153" t="s">
        <v>85</v>
      </c>
      <c r="AV1489" s="12" t="s">
        <v>85</v>
      </c>
      <c r="AW1489" s="12" t="s">
        <v>32</v>
      </c>
      <c r="AX1489" s="12" t="s">
        <v>76</v>
      </c>
      <c r="AY1489" s="153" t="s">
        <v>296</v>
      </c>
    </row>
    <row r="1490" spans="2:65" s="13" customFormat="1">
      <c r="B1490" s="159"/>
      <c r="D1490" s="152" t="s">
        <v>304</v>
      </c>
      <c r="E1490" s="160" t="s">
        <v>1</v>
      </c>
      <c r="F1490" s="161" t="s">
        <v>306</v>
      </c>
      <c r="H1490" s="162">
        <v>189.76</v>
      </c>
      <c r="I1490" s="163"/>
      <c r="L1490" s="159"/>
      <c r="M1490" s="164"/>
      <c r="T1490" s="165"/>
      <c r="AT1490" s="160" t="s">
        <v>304</v>
      </c>
      <c r="AU1490" s="160" t="s">
        <v>85</v>
      </c>
      <c r="AV1490" s="13" t="s">
        <v>94</v>
      </c>
      <c r="AW1490" s="13" t="s">
        <v>32</v>
      </c>
      <c r="AX1490" s="13" t="s">
        <v>76</v>
      </c>
      <c r="AY1490" s="160" t="s">
        <v>296</v>
      </c>
    </row>
    <row r="1491" spans="2:65" s="14" customFormat="1">
      <c r="B1491" s="166"/>
      <c r="D1491" s="152" t="s">
        <v>304</v>
      </c>
      <c r="E1491" s="167" t="s">
        <v>1</v>
      </c>
      <c r="F1491" s="168" t="s">
        <v>308</v>
      </c>
      <c r="H1491" s="169">
        <v>189.76</v>
      </c>
      <c r="I1491" s="170"/>
      <c r="L1491" s="166"/>
      <c r="M1491" s="171"/>
      <c r="T1491" s="172"/>
      <c r="AT1491" s="167" t="s">
        <v>304</v>
      </c>
      <c r="AU1491" s="167" t="s">
        <v>85</v>
      </c>
      <c r="AV1491" s="14" t="s">
        <v>107</v>
      </c>
      <c r="AW1491" s="14" t="s">
        <v>32</v>
      </c>
      <c r="AX1491" s="14" t="s">
        <v>83</v>
      </c>
      <c r="AY1491" s="167" t="s">
        <v>296</v>
      </c>
    </row>
    <row r="1492" spans="2:65" s="1" customFormat="1" ht="37.9" customHeight="1">
      <c r="B1492" s="32"/>
      <c r="C1492" s="138" t="s">
        <v>1550</v>
      </c>
      <c r="D1492" s="138" t="s">
        <v>298</v>
      </c>
      <c r="E1492" s="139" t="s">
        <v>1551</v>
      </c>
      <c r="F1492" s="140" t="s">
        <v>1552</v>
      </c>
      <c r="G1492" s="141" t="s">
        <v>339</v>
      </c>
      <c r="H1492" s="142">
        <v>17.600000000000001</v>
      </c>
      <c r="I1492" s="143"/>
      <c r="J1492" s="144">
        <f>ROUND(I1492*H1492,2)</f>
        <v>0</v>
      </c>
      <c r="K1492" s="140" t="s">
        <v>302</v>
      </c>
      <c r="L1492" s="32"/>
      <c r="M1492" s="145" t="s">
        <v>1</v>
      </c>
      <c r="N1492" s="146" t="s">
        <v>41</v>
      </c>
      <c r="P1492" s="147">
        <f>O1492*H1492</f>
        <v>0</v>
      </c>
      <c r="Q1492" s="147">
        <v>4.2999999999999999E-4</v>
      </c>
      <c r="R1492" s="147">
        <f>Q1492*H1492</f>
        <v>7.5680000000000001E-3</v>
      </c>
      <c r="S1492" s="147">
        <v>0</v>
      </c>
      <c r="T1492" s="148">
        <f>S1492*H1492</f>
        <v>0</v>
      </c>
      <c r="AR1492" s="149" t="s">
        <v>378</v>
      </c>
      <c r="AT1492" s="149" t="s">
        <v>298</v>
      </c>
      <c r="AU1492" s="149" t="s">
        <v>85</v>
      </c>
      <c r="AY1492" s="17" t="s">
        <v>296</v>
      </c>
      <c r="BE1492" s="150">
        <f>IF(N1492="základní",J1492,0)</f>
        <v>0</v>
      </c>
      <c r="BF1492" s="150">
        <f>IF(N1492="snížená",J1492,0)</f>
        <v>0</v>
      </c>
      <c r="BG1492" s="150">
        <f>IF(N1492="zákl. přenesená",J1492,0)</f>
        <v>0</v>
      </c>
      <c r="BH1492" s="150">
        <f>IF(N1492="sníž. přenesená",J1492,0)</f>
        <v>0</v>
      </c>
      <c r="BI1492" s="150">
        <f>IF(N1492="nulová",J1492,0)</f>
        <v>0</v>
      </c>
      <c r="BJ1492" s="17" t="s">
        <v>83</v>
      </c>
      <c r="BK1492" s="150">
        <f>ROUND(I1492*H1492,2)</f>
        <v>0</v>
      </c>
      <c r="BL1492" s="17" t="s">
        <v>378</v>
      </c>
      <c r="BM1492" s="149" t="s">
        <v>1553</v>
      </c>
    </row>
    <row r="1493" spans="2:65" s="12" customFormat="1">
      <c r="B1493" s="151"/>
      <c r="D1493" s="152" t="s">
        <v>304</v>
      </c>
      <c r="E1493" s="153" t="s">
        <v>1</v>
      </c>
      <c r="F1493" s="154" t="s">
        <v>1554</v>
      </c>
      <c r="H1493" s="155">
        <v>17.600000000000001</v>
      </c>
      <c r="I1493" s="156"/>
      <c r="L1493" s="151"/>
      <c r="M1493" s="157"/>
      <c r="T1493" s="158"/>
      <c r="AT1493" s="153" t="s">
        <v>304</v>
      </c>
      <c r="AU1493" s="153" t="s">
        <v>85</v>
      </c>
      <c r="AV1493" s="12" t="s">
        <v>85</v>
      </c>
      <c r="AW1493" s="12" t="s">
        <v>32</v>
      </c>
      <c r="AX1493" s="12" t="s">
        <v>76</v>
      </c>
      <c r="AY1493" s="153" t="s">
        <v>296</v>
      </c>
    </row>
    <row r="1494" spans="2:65" s="13" customFormat="1">
      <c r="B1494" s="159"/>
      <c r="D1494" s="152" t="s">
        <v>304</v>
      </c>
      <c r="E1494" s="160" t="s">
        <v>1</v>
      </c>
      <c r="F1494" s="161" t="s">
        <v>306</v>
      </c>
      <c r="H1494" s="162">
        <v>17.600000000000001</v>
      </c>
      <c r="I1494" s="163"/>
      <c r="L1494" s="159"/>
      <c r="M1494" s="164"/>
      <c r="T1494" s="165"/>
      <c r="AT1494" s="160" t="s">
        <v>304</v>
      </c>
      <c r="AU1494" s="160" t="s">
        <v>85</v>
      </c>
      <c r="AV1494" s="13" t="s">
        <v>94</v>
      </c>
      <c r="AW1494" s="13" t="s">
        <v>32</v>
      </c>
      <c r="AX1494" s="13" t="s">
        <v>76</v>
      </c>
      <c r="AY1494" s="160" t="s">
        <v>296</v>
      </c>
    </row>
    <row r="1495" spans="2:65" s="14" customFormat="1">
      <c r="B1495" s="166"/>
      <c r="D1495" s="152" t="s">
        <v>304</v>
      </c>
      <c r="E1495" s="167" t="s">
        <v>1</v>
      </c>
      <c r="F1495" s="168" t="s">
        <v>308</v>
      </c>
      <c r="H1495" s="169">
        <v>17.600000000000001</v>
      </c>
      <c r="I1495" s="170"/>
      <c r="L1495" s="166"/>
      <c r="M1495" s="171"/>
      <c r="T1495" s="172"/>
      <c r="AT1495" s="167" t="s">
        <v>304</v>
      </c>
      <c r="AU1495" s="167" t="s">
        <v>85</v>
      </c>
      <c r="AV1495" s="14" t="s">
        <v>107</v>
      </c>
      <c r="AW1495" s="14" t="s">
        <v>32</v>
      </c>
      <c r="AX1495" s="14" t="s">
        <v>83</v>
      </c>
      <c r="AY1495" s="167" t="s">
        <v>296</v>
      </c>
    </row>
    <row r="1496" spans="2:65" s="1" customFormat="1" ht="37.9" customHeight="1">
      <c r="B1496" s="32"/>
      <c r="C1496" s="138" t="s">
        <v>1555</v>
      </c>
      <c r="D1496" s="138" t="s">
        <v>298</v>
      </c>
      <c r="E1496" s="139" t="s">
        <v>1556</v>
      </c>
      <c r="F1496" s="140" t="s">
        <v>1557</v>
      </c>
      <c r="G1496" s="141" t="s">
        <v>339</v>
      </c>
      <c r="H1496" s="142">
        <v>5.5</v>
      </c>
      <c r="I1496" s="143"/>
      <c r="J1496" s="144">
        <f>ROUND(I1496*H1496,2)</f>
        <v>0</v>
      </c>
      <c r="K1496" s="140" t="s">
        <v>302</v>
      </c>
      <c r="L1496" s="32"/>
      <c r="M1496" s="145" t="s">
        <v>1</v>
      </c>
      <c r="N1496" s="146" t="s">
        <v>41</v>
      </c>
      <c r="P1496" s="147">
        <f>O1496*H1496</f>
        <v>0</v>
      </c>
      <c r="Q1496" s="147">
        <v>1.5E-3</v>
      </c>
      <c r="R1496" s="147">
        <f>Q1496*H1496</f>
        <v>8.2500000000000004E-3</v>
      </c>
      <c r="S1496" s="147">
        <v>0</v>
      </c>
      <c r="T1496" s="148">
        <f>S1496*H1496</f>
        <v>0</v>
      </c>
      <c r="AR1496" s="149" t="s">
        <v>378</v>
      </c>
      <c r="AT1496" s="149" t="s">
        <v>298</v>
      </c>
      <c r="AU1496" s="149" t="s">
        <v>85</v>
      </c>
      <c r="AY1496" s="17" t="s">
        <v>296</v>
      </c>
      <c r="BE1496" s="150">
        <f>IF(N1496="základní",J1496,0)</f>
        <v>0</v>
      </c>
      <c r="BF1496" s="150">
        <f>IF(N1496="snížená",J1496,0)</f>
        <v>0</v>
      </c>
      <c r="BG1496" s="150">
        <f>IF(N1496="zákl. přenesená",J1496,0)</f>
        <v>0</v>
      </c>
      <c r="BH1496" s="150">
        <f>IF(N1496="sníž. přenesená",J1496,0)</f>
        <v>0</v>
      </c>
      <c r="BI1496" s="150">
        <f>IF(N1496="nulová",J1496,0)</f>
        <v>0</v>
      </c>
      <c r="BJ1496" s="17" t="s">
        <v>83</v>
      </c>
      <c r="BK1496" s="150">
        <f>ROUND(I1496*H1496,2)</f>
        <v>0</v>
      </c>
      <c r="BL1496" s="17" t="s">
        <v>378</v>
      </c>
      <c r="BM1496" s="149" t="s">
        <v>1558</v>
      </c>
    </row>
    <row r="1497" spans="2:65" s="12" customFormat="1">
      <c r="B1497" s="151"/>
      <c r="D1497" s="152" t="s">
        <v>304</v>
      </c>
      <c r="E1497" s="153" t="s">
        <v>1</v>
      </c>
      <c r="F1497" s="154" t="s">
        <v>1559</v>
      </c>
      <c r="H1497" s="155">
        <v>5.5</v>
      </c>
      <c r="I1497" s="156"/>
      <c r="L1497" s="151"/>
      <c r="M1497" s="157"/>
      <c r="T1497" s="158"/>
      <c r="AT1497" s="153" t="s">
        <v>304</v>
      </c>
      <c r="AU1497" s="153" t="s">
        <v>85</v>
      </c>
      <c r="AV1497" s="12" t="s">
        <v>85</v>
      </c>
      <c r="AW1497" s="12" t="s">
        <v>32</v>
      </c>
      <c r="AX1497" s="12" t="s">
        <v>76</v>
      </c>
      <c r="AY1497" s="153" t="s">
        <v>296</v>
      </c>
    </row>
    <row r="1498" spans="2:65" s="13" customFormat="1">
      <c r="B1498" s="159"/>
      <c r="D1498" s="152" t="s">
        <v>304</v>
      </c>
      <c r="E1498" s="160" t="s">
        <v>1</v>
      </c>
      <c r="F1498" s="161" t="s">
        <v>306</v>
      </c>
      <c r="H1498" s="162">
        <v>5.5</v>
      </c>
      <c r="I1498" s="163"/>
      <c r="L1498" s="159"/>
      <c r="M1498" s="164"/>
      <c r="T1498" s="165"/>
      <c r="AT1498" s="160" t="s">
        <v>304</v>
      </c>
      <c r="AU1498" s="160" t="s">
        <v>85</v>
      </c>
      <c r="AV1498" s="13" t="s">
        <v>94</v>
      </c>
      <c r="AW1498" s="13" t="s">
        <v>32</v>
      </c>
      <c r="AX1498" s="13" t="s">
        <v>76</v>
      </c>
      <c r="AY1498" s="160" t="s">
        <v>296</v>
      </c>
    </row>
    <row r="1499" spans="2:65" s="14" customFormat="1">
      <c r="B1499" s="166"/>
      <c r="D1499" s="152" t="s">
        <v>304</v>
      </c>
      <c r="E1499" s="167" t="s">
        <v>1</v>
      </c>
      <c r="F1499" s="168" t="s">
        <v>308</v>
      </c>
      <c r="H1499" s="169">
        <v>5.5</v>
      </c>
      <c r="I1499" s="170"/>
      <c r="L1499" s="166"/>
      <c r="M1499" s="171"/>
      <c r="T1499" s="172"/>
      <c r="AT1499" s="167" t="s">
        <v>304</v>
      </c>
      <c r="AU1499" s="167" t="s">
        <v>85</v>
      </c>
      <c r="AV1499" s="14" t="s">
        <v>107</v>
      </c>
      <c r="AW1499" s="14" t="s">
        <v>32</v>
      </c>
      <c r="AX1499" s="14" t="s">
        <v>83</v>
      </c>
      <c r="AY1499" s="167" t="s">
        <v>296</v>
      </c>
    </row>
    <row r="1500" spans="2:65" s="1" customFormat="1" ht="33" customHeight="1">
      <c r="B1500" s="32"/>
      <c r="C1500" s="138" t="s">
        <v>1560</v>
      </c>
      <c r="D1500" s="138" t="s">
        <v>298</v>
      </c>
      <c r="E1500" s="139" t="s">
        <v>1561</v>
      </c>
      <c r="F1500" s="140" t="s">
        <v>1562</v>
      </c>
      <c r="G1500" s="141" t="s">
        <v>301</v>
      </c>
      <c r="H1500" s="142">
        <v>86.218000000000004</v>
      </c>
      <c r="I1500" s="143"/>
      <c r="J1500" s="144">
        <f>ROUND(I1500*H1500,2)</f>
        <v>0</v>
      </c>
      <c r="K1500" s="140" t="s">
        <v>302</v>
      </c>
      <c r="L1500" s="32"/>
      <c r="M1500" s="145" t="s">
        <v>1</v>
      </c>
      <c r="N1500" s="146" t="s">
        <v>41</v>
      </c>
      <c r="P1500" s="147">
        <f>O1500*H1500</f>
        <v>0</v>
      </c>
      <c r="Q1500" s="147">
        <v>2.3000000000000001E-4</v>
      </c>
      <c r="R1500" s="147">
        <f>Q1500*H1500</f>
        <v>1.9830140000000003E-2</v>
      </c>
      <c r="S1500" s="147">
        <v>0</v>
      </c>
      <c r="T1500" s="148">
        <f>S1500*H1500</f>
        <v>0</v>
      </c>
      <c r="AR1500" s="149" t="s">
        <v>378</v>
      </c>
      <c r="AT1500" s="149" t="s">
        <v>298</v>
      </c>
      <c r="AU1500" s="149" t="s">
        <v>85</v>
      </c>
      <c r="AY1500" s="17" t="s">
        <v>296</v>
      </c>
      <c r="BE1500" s="150">
        <f>IF(N1500="základní",J1500,0)</f>
        <v>0</v>
      </c>
      <c r="BF1500" s="150">
        <f>IF(N1500="snížená",J1500,0)</f>
        <v>0</v>
      </c>
      <c r="BG1500" s="150">
        <f>IF(N1500="zákl. přenesená",J1500,0)</f>
        <v>0</v>
      </c>
      <c r="BH1500" s="150">
        <f>IF(N1500="sníž. přenesená",J1500,0)</f>
        <v>0</v>
      </c>
      <c r="BI1500" s="150">
        <f>IF(N1500="nulová",J1500,0)</f>
        <v>0</v>
      </c>
      <c r="BJ1500" s="17" t="s">
        <v>83</v>
      </c>
      <c r="BK1500" s="150">
        <f>ROUND(I1500*H1500,2)</f>
        <v>0</v>
      </c>
      <c r="BL1500" s="17" t="s">
        <v>378</v>
      </c>
      <c r="BM1500" s="149" t="s">
        <v>1563</v>
      </c>
    </row>
    <row r="1501" spans="2:65" s="15" customFormat="1">
      <c r="B1501" s="183"/>
      <c r="D1501" s="152" t="s">
        <v>304</v>
      </c>
      <c r="E1501" s="184" t="s">
        <v>1</v>
      </c>
      <c r="F1501" s="185" t="s">
        <v>1564</v>
      </c>
      <c r="H1501" s="184" t="s">
        <v>1</v>
      </c>
      <c r="I1501" s="186"/>
      <c r="L1501" s="183"/>
      <c r="M1501" s="187"/>
      <c r="T1501" s="188"/>
      <c r="AT1501" s="184" t="s">
        <v>304</v>
      </c>
      <c r="AU1501" s="184" t="s">
        <v>85</v>
      </c>
      <c r="AV1501" s="15" t="s">
        <v>83</v>
      </c>
      <c r="AW1501" s="15" t="s">
        <v>32</v>
      </c>
      <c r="AX1501" s="15" t="s">
        <v>76</v>
      </c>
      <c r="AY1501" s="184" t="s">
        <v>296</v>
      </c>
    </row>
    <row r="1502" spans="2:65" s="12" customFormat="1">
      <c r="B1502" s="151"/>
      <c r="D1502" s="152" t="s">
        <v>304</v>
      </c>
      <c r="E1502" s="153" t="s">
        <v>1</v>
      </c>
      <c r="F1502" s="154" t="s">
        <v>1565</v>
      </c>
      <c r="H1502" s="155">
        <v>86.218000000000004</v>
      </c>
      <c r="I1502" s="156"/>
      <c r="L1502" s="151"/>
      <c r="M1502" s="157"/>
      <c r="T1502" s="158"/>
      <c r="AT1502" s="153" t="s">
        <v>304</v>
      </c>
      <c r="AU1502" s="153" t="s">
        <v>85</v>
      </c>
      <c r="AV1502" s="12" t="s">
        <v>85</v>
      </c>
      <c r="AW1502" s="12" t="s">
        <v>32</v>
      </c>
      <c r="AX1502" s="12" t="s">
        <v>76</v>
      </c>
      <c r="AY1502" s="153" t="s">
        <v>296</v>
      </c>
    </row>
    <row r="1503" spans="2:65" s="13" customFormat="1">
      <c r="B1503" s="159"/>
      <c r="D1503" s="152" t="s">
        <v>304</v>
      </c>
      <c r="E1503" s="160" t="s">
        <v>1</v>
      </c>
      <c r="F1503" s="161" t="s">
        <v>306</v>
      </c>
      <c r="H1503" s="162">
        <v>86.218000000000004</v>
      </c>
      <c r="I1503" s="163"/>
      <c r="L1503" s="159"/>
      <c r="M1503" s="164"/>
      <c r="T1503" s="165"/>
      <c r="AT1503" s="160" t="s">
        <v>304</v>
      </c>
      <c r="AU1503" s="160" t="s">
        <v>85</v>
      </c>
      <c r="AV1503" s="13" t="s">
        <v>94</v>
      </c>
      <c r="AW1503" s="13" t="s">
        <v>32</v>
      </c>
      <c r="AX1503" s="13" t="s">
        <v>76</v>
      </c>
      <c r="AY1503" s="160" t="s">
        <v>296</v>
      </c>
    </row>
    <row r="1504" spans="2:65" s="14" customFormat="1">
      <c r="B1504" s="166"/>
      <c r="D1504" s="152" t="s">
        <v>304</v>
      </c>
      <c r="E1504" s="167" t="s">
        <v>1</v>
      </c>
      <c r="F1504" s="168" t="s">
        <v>308</v>
      </c>
      <c r="H1504" s="169">
        <v>86.218000000000004</v>
      </c>
      <c r="I1504" s="170"/>
      <c r="L1504" s="166"/>
      <c r="M1504" s="171"/>
      <c r="T1504" s="172"/>
      <c r="AT1504" s="167" t="s">
        <v>304</v>
      </c>
      <c r="AU1504" s="167" t="s">
        <v>85</v>
      </c>
      <c r="AV1504" s="14" t="s">
        <v>107</v>
      </c>
      <c r="AW1504" s="14" t="s">
        <v>32</v>
      </c>
      <c r="AX1504" s="14" t="s">
        <v>83</v>
      </c>
      <c r="AY1504" s="167" t="s">
        <v>296</v>
      </c>
    </row>
    <row r="1505" spans="2:65" s="1" customFormat="1" ht="24.2" customHeight="1">
      <c r="B1505" s="32"/>
      <c r="C1505" s="173" t="s">
        <v>1566</v>
      </c>
      <c r="D1505" s="173" t="s">
        <v>343</v>
      </c>
      <c r="E1505" s="174" t="s">
        <v>1567</v>
      </c>
      <c r="F1505" s="175" t="s">
        <v>1568</v>
      </c>
      <c r="G1505" s="176" t="s">
        <v>301</v>
      </c>
      <c r="H1505" s="177">
        <v>100.48699999999999</v>
      </c>
      <c r="I1505" s="178"/>
      <c r="J1505" s="179">
        <f>ROUND(I1505*H1505,2)</f>
        <v>0</v>
      </c>
      <c r="K1505" s="175" t="s">
        <v>302</v>
      </c>
      <c r="L1505" s="180"/>
      <c r="M1505" s="181" t="s">
        <v>1</v>
      </c>
      <c r="N1505" s="182" t="s">
        <v>41</v>
      </c>
      <c r="P1505" s="147">
        <f>O1505*H1505</f>
        <v>0</v>
      </c>
      <c r="Q1505" s="147">
        <v>2.5000000000000001E-3</v>
      </c>
      <c r="R1505" s="147">
        <f>Q1505*H1505</f>
        <v>0.25121749999999998</v>
      </c>
      <c r="S1505" s="147">
        <v>0</v>
      </c>
      <c r="T1505" s="148">
        <f>S1505*H1505</f>
        <v>0</v>
      </c>
      <c r="AR1505" s="149" t="s">
        <v>479</v>
      </c>
      <c r="AT1505" s="149" t="s">
        <v>343</v>
      </c>
      <c r="AU1505" s="149" t="s">
        <v>85</v>
      </c>
      <c r="AY1505" s="17" t="s">
        <v>296</v>
      </c>
      <c r="BE1505" s="150">
        <f>IF(N1505="základní",J1505,0)</f>
        <v>0</v>
      </c>
      <c r="BF1505" s="150">
        <f>IF(N1505="snížená",J1505,0)</f>
        <v>0</v>
      </c>
      <c r="BG1505" s="150">
        <f>IF(N1505="zákl. přenesená",J1505,0)</f>
        <v>0</v>
      </c>
      <c r="BH1505" s="150">
        <f>IF(N1505="sníž. přenesená",J1505,0)</f>
        <v>0</v>
      </c>
      <c r="BI1505" s="150">
        <f>IF(N1505="nulová",J1505,0)</f>
        <v>0</v>
      </c>
      <c r="BJ1505" s="17" t="s">
        <v>83</v>
      </c>
      <c r="BK1505" s="150">
        <f>ROUND(I1505*H1505,2)</f>
        <v>0</v>
      </c>
      <c r="BL1505" s="17" t="s">
        <v>378</v>
      </c>
      <c r="BM1505" s="149" t="s">
        <v>1569</v>
      </c>
    </row>
    <row r="1506" spans="2:65" s="12" customFormat="1">
      <c r="B1506" s="151"/>
      <c r="D1506" s="152" t="s">
        <v>304</v>
      </c>
      <c r="F1506" s="154" t="s">
        <v>1570</v>
      </c>
      <c r="H1506" s="155">
        <v>100.48699999999999</v>
      </c>
      <c r="I1506" s="156"/>
      <c r="L1506" s="151"/>
      <c r="M1506" s="157"/>
      <c r="T1506" s="158"/>
      <c r="AT1506" s="153" t="s">
        <v>304</v>
      </c>
      <c r="AU1506" s="153" t="s">
        <v>85</v>
      </c>
      <c r="AV1506" s="12" t="s">
        <v>85</v>
      </c>
      <c r="AW1506" s="12" t="s">
        <v>4</v>
      </c>
      <c r="AX1506" s="12" t="s">
        <v>83</v>
      </c>
      <c r="AY1506" s="153" t="s">
        <v>296</v>
      </c>
    </row>
    <row r="1507" spans="2:65" s="1" customFormat="1" ht="37.9" customHeight="1">
      <c r="B1507" s="32"/>
      <c r="C1507" s="138" t="s">
        <v>1571</v>
      </c>
      <c r="D1507" s="138" t="s">
        <v>298</v>
      </c>
      <c r="E1507" s="139" t="s">
        <v>1572</v>
      </c>
      <c r="F1507" s="140" t="s">
        <v>1573</v>
      </c>
      <c r="G1507" s="141" t="s">
        <v>301</v>
      </c>
      <c r="H1507" s="142">
        <v>51.625</v>
      </c>
      <c r="I1507" s="143"/>
      <c r="J1507" s="144">
        <f>ROUND(I1507*H1507,2)</f>
        <v>0</v>
      </c>
      <c r="K1507" s="140" t="s">
        <v>302</v>
      </c>
      <c r="L1507" s="32"/>
      <c r="M1507" s="145" t="s">
        <v>1</v>
      </c>
      <c r="N1507" s="146" t="s">
        <v>41</v>
      </c>
      <c r="P1507" s="147">
        <f>O1507*H1507</f>
        <v>0</v>
      </c>
      <c r="Q1507" s="147">
        <v>1.3999999999999999E-4</v>
      </c>
      <c r="R1507" s="147">
        <f>Q1507*H1507</f>
        <v>7.2274999999999995E-3</v>
      </c>
      <c r="S1507" s="147">
        <v>0</v>
      </c>
      <c r="T1507" s="148">
        <f>S1507*H1507</f>
        <v>0</v>
      </c>
      <c r="AR1507" s="149" t="s">
        <v>378</v>
      </c>
      <c r="AT1507" s="149" t="s">
        <v>298</v>
      </c>
      <c r="AU1507" s="149" t="s">
        <v>85</v>
      </c>
      <c r="AY1507" s="17" t="s">
        <v>296</v>
      </c>
      <c r="BE1507" s="150">
        <f>IF(N1507="základní",J1507,0)</f>
        <v>0</v>
      </c>
      <c r="BF1507" s="150">
        <f>IF(N1507="snížená",J1507,0)</f>
        <v>0</v>
      </c>
      <c r="BG1507" s="150">
        <f>IF(N1507="zákl. přenesená",J1507,0)</f>
        <v>0</v>
      </c>
      <c r="BH1507" s="150">
        <f>IF(N1507="sníž. přenesená",J1507,0)</f>
        <v>0</v>
      </c>
      <c r="BI1507" s="150">
        <f>IF(N1507="nulová",J1507,0)</f>
        <v>0</v>
      </c>
      <c r="BJ1507" s="17" t="s">
        <v>83</v>
      </c>
      <c r="BK1507" s="150">
        <f>ROUND(I1507*H1507,2)</f>
        <v>0</v>
      </c>
      <c r="BL1507" s="17" t="s">
        <v>378</v>
      </c>
      <c r="BM1507" s="149" t="s">
        <v>1574</v>
      </c>
    </row>
    <row r="1508" spans="2:65" s="15" customFormat="1">
      <c r="B1508" s="183"/>
      <c r="D1508" s="152" t="s">
        <v>304</v>
      </c>
      <c r="E1508" s="184" t="s">
        <v>1</v>
      </c>
      <c r="F1508" s="185" t="s">
        <v>1575</v>
      </c>
      <c r="H1508" s="184" t="s">
        <v>1</v>
      </c>
      <c r="I1508" s="186"/>
      <c r="L1508" s="183"/>
      <c r="M1508" s="187"/>
      <c r="T1508" s="188"/>
      <c r="AT1508" s="184" t="s">
        <v>304</v>
      </c>
      <c r="AU1508" s="184" t="s">
        <v>85</v>
      </c>
      <c r="AV1508" s="15" t="s">
        <v>83</v>
      </c>
      <c r="AW1508" s="15" t="s">
        <v>32</v>
      </c>
      <c r="AX1508" s="15" t="s">
        <v>76</v>
      </c>
      <c r="AY1508" s="184" t="s">
        <v>296</v>
      </c>
    </row>
    <row r="1509" spans="2:65" s="12" customFormat="1">
      <c r="B1509" s="151"/>
      <c r="D1509" s="152" t="s">
        <v>304</v>
      </c>
      <c r="E1509" s="153" t="s">
        <v>1</v>
      </c>
      <c r="F1509" s="154" t="s">
        <v>1576</v>
      </c>
      <c r="H1509" s="155">
        <v>51.625</v>
      </c>
      <c r="I1509" s="156"/>
      <c r="L1509" s="151"/>
      <c r="M1509" s="157"/>
      <c r="T1509" s="158"/>
      <c r="AT1509" s="153" t="s">
        <v>304</v>
      </c>
      <c r="AU1509" s="153" t="s">
        <v>85</v>
      </c>
      <c r="AV1509" s="12" t="s">
        <v>85</v>
      </c>
      <c r="AW1509" s="12" t="s">
        <v>32</v>
      </c>
      <c r="AX1509" s="12" t="s">
        <v>76</v>
      </c>
      <c r="AY1509" s="153" t="s">
        <v>296</v>
      </c>
    </row>
    <row r="1510" spans="2:65" s="13" customFormat="1">
      <c r="B1510" s="159"/>
      <c r="D1510" s="152" t="s">
        <v>304</v>
      </c>
      <c r="E1510" s="160" t="s">
        <v>1</v>
      </c>
      <c r="F1510" s="161" t="s">
        <v>306</v>
      </c>
      <c r="H1510" s="162">
        <v>51.625</v>
      </c>
      <c r="I1510" s="163"/>
      <c r="L1510" s="159"/>
      <c r="M1510" s="164"/>
      <c r="T1510" s="165"/>
      <c r="AT1510" s="160" t="s">
        <v>304</v>
      </c>
      <c r="AU1510" s="160" t="s">
        <v>85</v>
      </c>
      <c r="AV1510" s="13" t="s">
        <v>94</v>
      </c>
      <c r="AW1510" s="13" t="s">
        <v>32</v>
      </c>
      <c r="AX1510" s="13" t="s">
        <v>76</v>
      </c>
      <c r="AY1510" s="160" t="s">
        <v>296</v>
      </c>
    </row>
    <row r="1511" spans="2:65" s="14" customFormat="1">
      <c r="B1511" s="166"/>
      <c r="D1511" s="152" t="s">
        <v>304</v>
      </c>
      <c r="E1511" s="167" t="s">
        <v>1</v>
      </c>
      <c r="F1511" s="168" t="s">
        <v>308</v>
      </c>
      <c r="H1511" s="169">
        <v>51.625</v>
      </c>
      <c r="I1511" s="170"/>
      <c r="L1511" s="166"/>
      <c r="M1511" s="171"/>
      <c r="T1511" s="172"/>
      <c r="AT1511" s="167" t="s">
        <v>304</v>
      </c>
      <c r="AU1511" s="167" t="s">
        <v>85</v>
      </c>
      <c r="AV1511" s="14" t="s">
        <v>107</v>
      </c>
      <c r="AW1511" s="14" t="s">
        <v>32</v>
      </c>
      <c r="AX1511" s="14" t="s">
        <v>83</v>
      </c>
      <c r="AY1511" s="167" t="s">
        <v>296</v>
      </c>
    </row>
    <row r="1512" spans="2:65" s="1" customFormat="1" ht="24.2" customHeight="1">
      <c r="B1512" s="32"/>
      <c r="C1512" s="173" t="s">
        <v>1577</v>
      </c>
      <c r="D1512" s="173" t="s">
        <v>343</v>
      </c>
      <c r="E1512" s="174" t="s">
        <v>1567</v>
      </c>
      <c r="F1512" s="175" t="s">
        <v>1568</v>
      </c>
      <c r="G1512" s="176" t="s">
        <v>301</v>
      </c>
      <c r="H1512" s="177">
        <v>60.168999999999997</v>
      </c>
      <c r="I1512" s="178"/>
      <c r="J1512" s="179">
        <f>ROUND(I1512*H1512,2)</f>
        <v>0</v>
      </c>
      <c r="K1512" s="175" t="s">
        <v>302</v>
      </c>
      <c r="L1512" s="180"/>
      <c r="M1512" s="181" t="s">
        <v>1</v>
      </c>
      <c r="N1512" s="182" t="s">
        <v>41</v>
      </c>
      <c r="P1512" s="147">
        <f>O1512*H1512</f>
        <v>0</v>
      </c>
      <c r="Q1512" s="147">
        <v>2.5000000000000001E-3</v>
      </c>
      <c r="R1512" s="147">
        <f>Q1512*H1512</f>
        <v>0.15042249999999999</v>
      </c>
      <c r="S1512" s="147">
        <v>0</v>
      </c>
      <c r="T1512" s="148">
        <f>S1512*H1512</f>
        <v>0</v>
      </c>
      <c r="AR1512" s="149" t="s">
        <v>479</v>
      </c>
      <c r="AT1512" s="149" t="s">
        <v>343</v>
      </c>
      <c r="AU1512" s="149" t="s">
        <v>85</v>
      </c>
      <c r="AY1512" s="17" t="s">
        <v>296</v>
      </c>
      <c r="BE1512" s="150">
        <f>IF(N1512="základní",J1512,0)</f>
        <v>0</v>
      </c>
      <c r="BF1512" s="150">
        <f>IF(N1512="snížená",J1512,0)</f>
        <v>0</v>
      </c>
      <c r="BG1512" s="150">
        <f>IF(N1512="zákl. přenesená",J1512,0)</f>
        <v>0</v>
      </c>
      <c r="BH1512" s="150">
        <f>IF(N1512="sníž. přenesená",J1512,0)</f>
        <v>0</v>
      </c>
      <c r="BI1512" s="150">
        <f>IF(N1512="nulová",J1512,0)</f>
        <v>0</v>
      </c>
      <c r="BJ1512" s="17" t="s">
        <v>83</v>
      </c>
      <c r="BK1512" s="150">
        <f>ROUND(I1512*H1512,2)</f>
        <v>0</v>
      </c>
      <c r="BL1512" s="17" t="s">
        <v>378</v>
      </c>
      <c r="BM1512" s="149" t="s">
        <v>1578</v>
      </c>
    </row>
    <row r="1513" spans="2:65" s="12" customFormat="1">
      <c r="B1513" s="151"/>
      <c r="D1513" s="152" t="s">
        <v>304</v>
      </c>
      <c r="F1513" s="154" t="s">
        <v>1579</v>
      </c>
      <c r="H1513" s="155">
        <v>60.168999999999997</v>
      </c>
      <c r="I1513" s="156"/>
      <c r="L1513" s="151"/>
      <c r="M1513" s="157"/>
      <c r="T1513" s="158"/>
      <c r="AT1513" s="153" t="s">
        <v>304</v>
      </c>
      <c r="AU1513" s="153" t="s">
        <v>85</v>
      </c>
      <c r="AV1513" s="12" t="s">
        <v>85</v>
      </c>
      <c r="AW1513" s="12" t="s">
        <v>4</v>
      </c>
      <c r="AX1513" s="12" t="s">
        <v>83</v>
      </c>
      <c r="AY1513" s="153" t="s">
        <v>296</v>
      </c>
    </row>
    <row r="1514" spans="2:65" s="1" customFormat="1" ht="24.2" customHeight="1">
      <c r="B1514" s="32"/>
      <c r="C1514" s="138" t="s">
        <v>1580</v>
      </c>
      <c r="D1514" s="138" t="s">
        <v>298</v>
      </c>
      <c r="E1514" s="139" t="s">
        <v>1581</v>
      </c>
      <c r="F1514" s="140" t="s">
        <v>1582</v>
      </c>
      <c r="G1514" s="141" t="s">
        <v>301</v>
      </c>
      <c r="H1514" s="142">
        <v>137.84299999999999</v>
      </c>
      <c r="I1514" s="143"/>
      <c r="J1514" s="144">
        <f>ROUND(I1514*H1514,2)</f>
        <v>0</v>
      </c>
      <c r="K1514" s="140" t="s">
        <v>302</v>
      </c>
      <c r="L1514" s="32"/>
      <c r="M1514" s="145" t="s">
        <v>1</v>
      </c>
      <c r="N1514" s="146" t="s">
        <v>41</v>
      </c>
      <c r="P1514" s="147">
        <f>O1514*H1514</f>
        <v>0</v>
      </c>
      <c r="Q1514" s="147">
        <v>0</v>
      </c>
      <c r="R1514" s="147">
        <f>Q1514*H1514</f>
        <v>0</v>
      </c>
      <c r="S1514" s="147">
        <v>0</v>
      </c>
      <c r="T1514" s="148">
        <f>S1514*H1514</f>
        <v>0</v>
      </c>
      <c r="AR1514" s="149" t="s">
        <v>378</v>
      </c>
      <c r="AT1514" s="149" t="s">
        <v>298</v>
      </c>
      <c r="AU1514" s="149" t="s">
        <v>85</v>
      </c>
      <c r="AY1514" s="17" t="s">
        <v>296</v>
      </c>
      <c r="BE1514" s="150">
        <f>IF(N1514="základní",J1514,0)</f>
        <v>0</v>
      </c>
      <c r="BF1514" s="150">
        <f>IF(N1514="snížená",J1514,0)</f>
        <v>0</v>
      </c>
      <c r="BG1514" s="150">
        <f>IF(N1514="zákl. přenesená",J1514,0)</f>
        <v>0</v>
      </c>
      <c r="BH1514" s="150">
        <f>IF(N1514="sníž. přenesená",J1514,0)</f>
        <v>0</v>
      </c>
      <c r="BI1514" s="150">
        <f>IF(N1514="nulová",J1514,0)</f>
        <v>0</v>
      </c>
      <c r="BJ1514" s="17" t="s">
        <v>83</v>
      </c>
      <c r="BK1514" s="150">
        <f>ROUND(I1514*H1514,2)</f>
        <v>0</v>
      </c>
      <c r="BL1514" s="17" t="s">
        <v>378</v>
      </c>
      <c r="BM1514" s="149" t="s">
        <v>1583</v>
      </c>
    </row>
    <row r="1515" spans="2:65" s="15" customFormat="1">
      <c r="B1515" s="183"/>
      <c r="D1515" s="152" t="s">
        <v>304</v>
      </c>
      <c r="E1515" s="184" t="s">
        <v>1</v>
      </c>
      <c r="F1515" s="185" t="s">
        <v>1564</v>
      </c>
      <c r="H1515" s="184" t="s">
        <v>1</v>
      </c>
      <c r="I1515" s="186"/>
      <c r="L1515" s="183"/>
      <c r="M1515" s="187"/>
      <c r="T1515" s="188"/>
      <c r="AT1515" s="184" t="s">
        <v>304</v>
      </c>
      <c r="AU1515" s="184" t="s">
        <v>85</v>
      </c>
      <c r="AV1515" s="15" t="s">
        <v>83</v>
      </c>
      <c r="AW1515" s="15" t="s">
        <v>32</v>
      </c>
      <c r="AX1515" s="15" t="s">
        <v>76</v>
      </c>
      <c r="AY1515" s="184" t="s">
        <v>296</v>
      </c>
    </row>
    <row r="1516" spans="2:65" s="12" customFormat="1">
      <c r="B1516" s="151"/>
      <c r="D1516" s="152" t="s">
        <v>304</v>
      </c>
      <c r="E1516" s="153" t="s">
        <v>1</v>
      </c>
      <c r="F1516" s="154" t="s">
        <v>1565</v>
      </c>
      <c r="H1516" s="155">
        <v>86.218000000000004</v>
      </c>
      <c r="I1516" s="156"/>
      <c r="L1516" s="151"/>
      <c r="M1516" s="157"/>
      <c r="T1516" s="158"/>
      <c r="AT1516" s="153" t="s">
        <v>304</v>
      </c>
      <c r="AU1516" s="153" t="s">
        <v>85</v>
      </c>
      <c r="AV1516" s="12" t="s">
        <v>85</v>
      </c>
      <c r="AW1516" s="12" t="s">
        <v>32</v>
      </c>
      <c r="AX1516" s="12" t="s">
        <v>76</v>
      </c>
      <c r="AY1516" s="153" t="s">
        <v>296</v>
      </c>
    </row>
    <row r="1517" spans="2:65" s="13" customFormat="1">
      <c r="B1517" s="159"/>
      <c r="D1517" s="152" t="s">
        <v>304</v>
      </c>
      <c r="E1517" s="160" t="s">
        <v>1</v>
      </c>
      <c r="F1517" s="161" t="s">
        <v>306</v>
      </c>
      <c r="H1517" s="162">
        <v>86.218000000000004</v>
      </c>
      <c r="I1517" s="163"/>
      <c r="L1517" s="159"/>
      <c r="M1517" s="164"/>
      <c r="T1517" s="165"/>
      <c r="AT1517" s="160" t="s">
        <v>304</v>
      </c>
      <c r="AU1517" s="160" t="s">
        <v>85</v>
      </c>
      <c r="AV1517" s="13" t="s">
        <v>94</v>
      </c>
      <c r="AW1517" s="13" t="s">
        <v>32</v>
      </c>
      <c r="AX1517" s="13" t="s">
        <v>76</v>
      </c>
      <c r="AY1517" s="160" t="s">
        <v>296</v>
      </c>
    </row>
    <row r="1518" spans="2:65" s="15" customFormat="1">
      <c r="B1518" s="183"/>
      <c r="D1518" s="152" t="s">
        <v>304</v>
      </c>
      <c r="E1518" s="184" t="s">
        <v>1</v>
      </c>
      <c r="F1518" s="185" t="s">
        <v>1575</v>
      </c>
      <c r="H1518" s="184" t="s">
        <v>1</v>
      </c>
      <c r="I1518" s="186"/>
      <c r="L1518" s="183"/>
      <c r="M1518" s="187"/>
      <c r="T1518" s="188"/>
      <c r="AT1518" s="184" t="s">
        <v>304</v>
      </c>
      <c r="AU1518" s="184" t="s">
        <v>85</v>
      </c>
      <c r="AV1518" s="15" t="s">
        <v>83</v>
      </c>
      <c r="AW1518" s="15" t="s">
        <v>32</v>
      </c>
      <c r="AX1518" s="15" t="s">
        <v>76</v>
      </c>
      <c r="AY1518" s="184" t="s">
        <v>296</v>
      </c>
    </row>
    <row r="1519" spans="2:65" s="12" customFormat="1">
      <c r="B1519" s="151"/>
      <c r="D1519" s="152" t="s">
        <v>304</v>
      </c>
      <c r="E1519" s="153" t="s">
        <v>1</v>
      </c>
      <c r="F1519" s="154" t="s">
        <v>1576</v>
      </c>
      <c r="H1519" s="155">
        <v>51.625</v>
      </c>
      <c r="I1519" s="156"/>
      <c r="L1519" s="151"/>
      <c r="M1519" s="157"/>
      <c r="T1519" s="158"/>
      <c r="AT1519" s="153" t="s">
        <v>304</v>
      </c>
      <c r="AU1519" s="153" t="s">
        <v>85</v>
      </c>
      <c r="AV1519" s="12" t="s">
        <v>85</v>
      </c>
      <c r="AW1519" s="12" t="s">
        <v>32</v>
      </c>
      <c r="AX1519" s="12" t="s">
        <v>76</v>
      </c>
      <c r="AY1519" s="153" t="s">
        <v>296</v>
      </c>
    </row>
    <row r="1520" spans="2:65" s="13" customFormat="1">
      <c r="B1520" s="159"/>
      <c r="D1520" s="152" t="s">
        <v>304</v>
      </c>
      <c r="E1520" s="160" t="s">
        <v>1</v>
      </c>
      <c r="F1520" s="161" t="s">
        <v>306</v>
      </c>
      <c r="H1520" s="162">
        <v>51.625</v>
      </c>
      <c r="I1520" s="163"/>
      <c r="L1520" s="159"/>
      <c r="M1520" s="164"/>
      <c r="T1520" s="165"/>
      <c r="AT1520" s="160" t="s">
        <v>304</v>
      </c>
      <c r="AU1520" s="160" t="s">
        <v>85</v>
      </c>
      <c r="AV1520" s="13" t="s">
        <v>94</v>
      </c>
      <c r="AW1520" s="13" t="s">
        <v>32</v>
      </c>
      <c r="AX1520" s="13" t="s">
        <v>76</v>
      </c>
      <c r="AY1520" s="160" t="s">
        <v>296</v>
      </c>
    </row>
    <row r="1521" spans="2:65" s="14" customFormat="1">
      <c r="B1521" s="166"/>
      <c r="D1521" s="152" t="s">
        <v>304</v>
      </c>
      <c r="E1521" s="167" t="s">
        <v>1</v>
      </c>
      <c r="F1521" s="168" t="s">
        <v>308</v>
      </c>
      <c r="H1521" s="169">
        <v>137.84299999999999</v>
      </c>
      <c r="I1521" s="170"/>
      <c r="L1521" s="166"/>
      <c r="M1521" s="171"/>
      <c r="T1521" s="172"/>
      <c r="AT1521" s="167" t="s">
        <v>304</v>
      </c>
      <c r="AU1521" s="167" t="s">
        <v>85</v>
      </c>
      <c r="AV1521" s="14" t="s">
        <v>107</v>
      </c>
      <c r="AW1521" s="14" t="s">
        <v>32</v>
      </c>
      <c r="AX1521" s="14" t="s">
        <v>83</v>
      </c>
      <c r="AY1521" s="167" t="s">
        <v>296</v>
      </c>
    </row>
    <row r="1522" spans="2:65" s="1" customFormat="1" ht="24.2" customHeight="1">
      <c r="B1522" s="32"/>
      <c r="C1522" s="173" t="s">
        <v>1584</v>
      </c>
      <c r="D1522" s="173" t="s">
        <v>343</v>
      </c>
      <c r="E1522" s="174" t="s">
        <v>1497</v>
      </c>
      <c r="F1522" s="175" t="s">
        <v>1498</v>
      </c>
      <c r="G1522" s="176" t="s">
        <v>301</v>
      </c>
      <c r="H1522" s="177">
        <v>159.209</v>
      </c>
      <c r="I1522" s="178"/>
      <c r="J1522" s="179">
        <f>ROUND(I1522*H1522,2)</f>
        <v>0</v>
      </c>
      <c r="K1522" s="175" t="s">
        <v>302</v>
      </c>
      <c r="L1522" s="180"/>
      <c r="M1522" s="181" t="s">
        <v>1</v>
      </c>
      <c r="N1522" s="182" t="s">
        <v>41</v>
      </c>
      <c r="P1522" s="147">
        <f>O1522*H1522</f>
        <v>0</v>
      </c>
      <c r="Q1522" s="147">
        <v>2.9999999999999997E-4</v>
      </c>
      <c r="R1522" s="147">
        <f>Q1522*H1522</f>
        <v>4.7762699999999998E-2</v>
      </c>
      <c r="S1522" s="147">
        <v>0</v>
      </c>
      <c r="T1522" s="148">
        <f>S1522*H1522</f>
        <v>0</v>
      </c>
      <c r="AR1522" s="149" t="s">
        <v>479</v>
      </c>
      <c r="AT1522" s="149" t="s">
        <v>343</v>
      </c>
      <c r="AU1522" s="149" t="s">
        <v>85</v>
      </c>
      <c r="AY1522" s="17" t="s">
        <v>296</v>
      </c>
      <c r="BE1522" s="150">
        <f>IF(N1522="základní",J1522,0)</f>
        <v>0</v>
      </c>
      <c r="BF1522" s="150">
        <f>IF(N1522="snížená",J1522,0)</f>
        <v>0</v>
      </c>
      <c r="BG1522" s="150">
        <f>IF(N1522="zákl. přenesená",J1522,0)</f>
        <v>0</v>
      </c>
      <c r="BH1522" s="150">
        <f>IF(N1522="sníž. přenesená",J1522,0)</f>
        <v>0</v>
      </c>
      <c r="BI1522" s="150">
        <f>IF(N1522="nulová",J1522,0)</f>
        <v>0</v>
      </c>
      <c r="BJ1522" s="17" t="s">
        <v>83</v>
      </c>
      <c r="BK1522" s="150">
        <f>ROUND(I1522*H1522,2)</f>
        <v>0</v>
      </c>
      <c r="BL1522" s="17" t="s">
        <v>378</v>
      </c>
      <c r="BM1522" s="149" t="s">
        <v>1585</v>
      </c>
    </row>
    <row r="1523" spans="2:65" s="12" customFormat="1">
      <c r="B1523" s="151"/>
      <c r="D1523" s="152" t="s">
        <v>304</v>
      </c>
      <c r="F1523" s="154" t="s">
        <v>1586</v>
      </c>
      <c r="H1523" s="155">
        <v>159.209</v>
      </c>
      <c r="I1523" s="156"/>
      <c r="L1523" s="151"/>
      <c r="M1523" s="157"/>
      <c r="T1523" s="158"/>
      <c r="AT1523" s="153" t="s">
        <v>304</v>
      </c>
      <c r="AU1523" s="153" t="s">
        <v>85</v>
      </c>
      <c r="AV1523" s="12" t="s">
        <v>85</v>
      </c>
      <c r="AW1523" s="12" t="s">
        <v>4</v>
      </c>
      <c r="AX1523" s="12" t="s">
        <v>83</v>
      </c>
      <c r="AY1523" s="153" t="s">
        <v>296</v>
      </c>
    </row>
    <row r="1524" spans="2:65" s="1" customFormat="1" ht="24.2" customHeight="1">
      <c r="B1524" s="32"/>
      <c r="C1524" s="138" t="s">
        <v>1587</v>
      </c>
      <c r="D1524" s="138" t="s">
        <v>298</v>
      </c>
      <c r="E1524" s="139" t="s">
        <v>1588</v>
      </c>
      <c r="F1524" s="140" t="s">
        <v>1589</v>
      </c>
      <c r="G1524" s="141" t="s">
        <v>1517</v>
      </c>
      <c r="H1524" s="189"/>
      <c r="I1524" s="143"/>
      <c r="J1524" s="144">
        <f>ROUND(I1524*H1524,2)</f>
        <v>0</v>
      </c>
      <c r="K1524" s="140" t="s">
        <v>302</v>
      </c>
      <c r="L1524" s="32"/>
      <c r="M1524" s="145" t="s">
        <v>1</v>
      </c>
      <c r="N1524" s="146" t="s">
        <v>41</v>
      </c>
      <c r="P1524" s="147">
        <f>O1524*H1524</f>
        <v>0</v>
      </c>
      <c r="Q1524" s="147">
        <v>0</v>
      </c>
      <c r="R1524" s="147">
        <f>Q1524*H1524</f>
        <v>0</v>
      </c>
      <c r="S1524" s="147">
        <v>0</v>
      </c>
      <c r="T1524" s="148">
        <f>S1524*H1524</f>
        <v>0</v>
      </c>
      <c r="AR1524" s="149" t="s">
        <v>378</v>
      </c>
      <c r="AT1524" s="149" t="s">
        <v>298</v>
      </c>
      <c r="AU1524" s="149" t="s">
        <v>85</v>
      </c>
      <c r="AY1524" s="17" t="s">
        <v>296</v>
      </c>
      <c r="BE1524" s="150">
        <f>IF(N1524="základní",J1524,0)</f>
        <v>0</v>
      </c>
      <c r="BF1524" s="150">
        <f>IF(N1524="snížená",J1524,0)</f>
        <v>0</v>
      </c>
      <c r="BG1524" s="150">
        <f>IF(N1524="zákl. přenesená",J1524,0)</f>
        <v>0</v>
      </c>
      <c r="BH1524" s="150">
        <f>IF(N1524="sníž. přenesená",J1524,0)</f>
        <v>0</v>
      </c>
      <c r="BI1524" s="150">
        <f>IF(N1524="nulová",J1524,0)</f>
        <v>0</v>
      </c>
      <c r="BJ1524" s="17" t="s">
        <v>83</v>
      </c>
      <c r="BK1524" s="150">
        <f>ROUND(I1524*H1524,2)</f>
        <v>0</v>
      </c>
      <c r="BL1524" s="17" t="s">
        <v>378</v>
      </c>
      <c r="BM1524" s="149" t="s">
        <v>1590</v>
      </c>
    </row>
    <row r="1525" spans="2:65" s="11" customFormat="1" ht="22.9" customHeight="1">
      <c r="B1525" s="126"/>
      <c r="D1525" s="127" t="s">
        <v>75</v>
      </c>
      <c r="E1525" s="136" t="s">
        <v>1591</v>
      </c>
      <c r="F1525" s="136" t="s">
        <v>1592</v>
      </c>
      <c r="I1525" s="129"/>
      <c r="J1525" s="137">
        <f>BK1525</f>
        <v>0</v>
      </c>
      <c r="L1525" s="126"/>
      <c r="M1525" s="131"/>
      <c r="P1525" s="132">
        <f>SUM(P1526:P1706)</f>
        <v>0</v>
      </c>
      <c r="R1525" s="132">
        <f>SUM(R1526:R1706)</f>
        <v>24.455911250000007</v>
      </c>
      <c r="T1525" s="133">
        <f>SUM(T1526:T1706)</f>
        <v>0</v>
      </c>
      <c r="AR1525" s="127" t="s">
        <v>85</v>
      </c>
      <c r="AT1525" s="134" t="s">
        <v>75</v>
      </c>
      <c r="AU1525" s="134" t="s">
        <v>83</v>
      </c>
      <c r="AY1525" s="127" t="s">
        <v>296</v>
      </c>
      <c r="BK1525" s="135">
        <f>SUM(BK1526:BK1706)</f>
        <v>0</v>
      </c>
    </row>
    <row r="1526" spans="2:65" s="1" customFormat="1" ht="24.2" customHeight="1">
      <c r="B1526" s="32"/>
      <c r="C1526" s="138" t="s">
        <v>1593</v>
      </c>
      <c r="D1526" s="138" t="s">
        <v>298</v>
      </c>
      <c r="E1526" s="139" t="s">
        <v>1594</v>
      </c>
      <c r="F1526" s="140" t="s">
        <v>1595</v>
      </c>
      <c r="G1526" s="141" t="s">
        <v>301</v>
      </c>
      <c r="H1526" s="142">
        <v>317.7</v>
      </c>
      <c r="I1526" s="143"/>
      <c r="J1526" s="144">
        <f>ROUND(I1526*H1526,2)</f>
        <v>0</v>
      </c>
      <c r="K1526" s="140" t="s">
        <v>302</v>
      </c>
      <c r="L1526" s="32"/>
      <c r="M1526" s="145" t="s">
        <v>1</v>
      </c>
      <c r="N1526" s="146" t="s">
        <v>41</v>
      </c>
      <c r="P1526" s="147">
        <f>O1526*H1526</f>
        <v>0</v>
      </c>
      <c r="Q1526" s="147">
        <v>0</v>
      </c>
      <c r="R1526" s="147">
        <f>Q1526*H1526</f>
        <v>0</v>
      </c>
      <c r="S1526" s="147">
        <v>0</v>
      </c>
      <c r="T1526" s="148">
        <f>S1526*H1526</f>
        <v>0</v>
      </c>
      <c r="AR1526" s="149" t="s">
        <v>378</v>
      </c>
      <c r="AT1526" s="149" t="s">
        <v>298</v>
      </c>
      <c r="AU1526" s="149" t="s">
        <v>85</v>
      </c>
      <c r="AY1526" s="17" t="s">
        <v>296</v>
      </c>
      <c r="BE1526" s="150">
        <f>IF(N1526="základní",J1526,0)</f>
        <v>0</v>
      </c>
      <c r="BF1526" s="150">
        <f>IF(N1526="snížená",J1526,0)</f>
        <v>0</v>
      </c>
      <c r="BG1526" s="150">
        <f>IF(N1526="zákl. přenesená",J1526,0)</f>
        <v>0</v>
      </c>
      <c r="BH1526" s="150">
        <f>IF(N1526="sníž. přenesená",J1526,0)</f>
        <v>0</v>
      </c>
      <c r="BI1526" s="150">
        <f>IF(N1526="nulová",J1526,0)</f>
        <v>0</v>
      </c>
      <c r="BJ1526" s="17" t="s">
        <v>83</v>
      </c>
      <c r="BK1526" s="150">
        <f>ROUND(I1526*H1526,2)</f>
        <v>0</v>
      </c>
      <c r="BL1526" s="17" t="s">
        <v>378</v>
      </c>
      <c r="BM1526" s="149" t="s">
        <v>1596</v>
      </c>
    </row>
    <row r="1527" spans="2:65" s="12" customFormat="1">
      <c r="B1527" s="151"/>
      <c r="D1527" s="152" t="s">
        <v>304</v>
      </c>
      <c r="E1527" s="153" t="s">
        <v>1</v>
      </c>
      <c r="F1527" s="154" t="s">
        <v>1597</v>
      </c>
      <c r="H1527" s="155">
        <v>317.7</v>
      </c>
      <c r="I1527" s="156"/>
      <c r="L1527" s="151"/>
      <c r="M1527" s="157"/>
      <c r="T1527" s="158"/>
      <c r="AT1527" s="153" t="s">
        <v>304</v>
      </c>
      <c r="AU1527" s="153" t="s">
        <v>85</v>
      </c>
      <c r="AV1527" s="12" t="s">
        <v>85</v>
      </c>
      <c r="AW1527" s="12" t="s">
        <v>32</v>
      </c>
      <c r="AX1527" s="12" t="s">
        <v>76</v>
      </c>
      <c r="AY1527" s="153" t="s">
        <v>296</v>
      </c>
    </row>
    <row r="1528" spans="2:65" s="13" customFormat="1">
      <c r="B1528" s="159"/>
      <c r="D1528" s="152" t="s">
        <v>304</v>
      </c>
      <c r="E1528" s="160" t="s">
        <v>1</v>
      </c>
      <c r="F1528" s="161" t="s">
        <v>306</v>
      </c>
      <c r="H1528" s="162">
        <v>317.7</v>
      </c>
      <c r="I1528" s="163"/>
      <c r="L1528" s="159"/>
      <c r="M1528" s="164"/>
      <c r="T1528" s="165"/>
      <c r="AT1528" s="160" t="s">
        <v>304</v>
      </c>
      <c r="AU1528" s="160" t="s">
        <v>85</v>
      </c>
      <c r="AV1528" s="13" t="s">
        <v>94</v>
      </c>
      <c r="AW1528" s="13" t="s">
        <v>32</v>
      </c>
      <c r="AX1528" s="13" t="s">
        <v>76</v>
      </c>
      <c r="AY1528" s="160" t="s">
        <v>296</v>
      </c>
    </row>
    <row r="1529" spans="2:65" s="14" customFormat="1">
      <c r="B1529" s="166"/>
      <c r="D1529" s="152" t="s">
        <v>304</v>
      </c>
      <c r="E1529" s="167" t="s">
        <v>1</v>
      </c>
      <c r="F1529" s="168" t="s">
        <v>308</v>
      </c>
      <c r="H1529" s="169">
        <v>317.7</v>
      </c>
      <c r="I1529" s="170"/>
      <c r="L1529" s="166"/>
      <c r="M1529" s="171"/>
      <c r="T1529" s="172"/>
      <c r="AT1529" s="167" t="s">
        <v>304</v>
      </c>
      <c r="AU1529" s="167" t="s">
        <v>85</v>
      </c>
      <c r="AV1529" s="14" t="s">
        <v>107</v>
      </c>
      <c r="AW1529" s="14" t="s">
        <v>32</v>
      </c>
      <c r="AX1529" s="14" t="s">
        <v>83</v>
      </c>
      <c r="AY1529" s="167" t="s">
        <v>296</v>
      </c>
    </row>
    <row r="1530" spans="2:65" s="1" customFormat="1" ht="24.2" customHeight="1">
      <c r="B1530" s="32"/>
      <c r="C1530" s="173" t="s">
        <v>1598</v>
      </c>
      <c r="D1530" s="173" t="s">
        <v>343</v>
      </c>
      <c r="E1530" s="174" t="s">
        <v>1599</v>
      </c>
      <c r="F1530" s="175" t="s">
        <v>1600</v>
      </c>
      <c r="G1530" s="176" t="s">
        <v>301</v>
      </c>
      <c r="H1530" s="177">
        <v>166.79300000000001</v>
      </c>
      <c r="I1530" s="178"/>
      <c r="J1530" s="179">
        <f>ROUND(I1530*H1530,2)</f>
        <v>0</v>
      </c>
      <c r="K1530" s="175" t="s">
        <v>302</v>
      </c>
      <c r="L1530" s="180"/>
      <c r="M1530" s="181" t="s">
        <v>1</v>
      </c>
      <c r="N1530" s="182" t="s">
        <v>41</v>
      </c>
      <c r="P1530" s="147">
        <f>O1530*H1530</f>
        <v>0</v>
      </c>
      <c r="Q1530" s="147">
        <v>4.7999999999999996E-3</v>
      </c>
      <c r="R1530" s="147">
        <f>Q1530*H1530</f>
        <v>0.80060639999999994</v>
      </c>
      <c r="S1530" s="147">
        <v>0</v>
      </c>
      <c r="T1530" s="148">
        <f>S1530*H1530</f>
        <v>0</v>
      </c>
      <c r="AR1530" s="149" t="s">
        <v>479</v>
      </c>
      <c r="AT1530" s="149" t="s">
        <v>343</v>
      </c>
      <c r="AU1530" s="149" t="s">
        <v>85</v>
      </c>
      <c r="AY1530" s="17" t="s">
        <v>296</v>
      </c>
      <c r="BE1530" s="150">
        <f>IF(N1530="základní",J1530,0)</f>
        <v>0</v>
      </c>
      <c r="BF1530" s="150">
        <f>IF(N1530="snížená",J1530,0)</f>
        <v>0</v>
      </c>
      <c r="BG1530" s="150">
        <f>IF(N1530="zákl. přenesená",J1530,0)</f>
        <v>0</v>
      </c>
      <c r="BH1530" s="150">
        <f>IF(N1530="sníž. přenesená",J1530,0)</f>
        <v>0</v>
      </c>
      <c r="BI1530" s="150">
        <f>IF(N1530="nulová",J1530,0)</f>
        <v>0</v>
      </c>
      <c r="BJ1530" s="17" t="s">
        <v>83</v>
      </c>
      <c r="BK1530" s="150">
        <f>ROUND(I1530*H1530,2)</f>
        <v>0</v>
      </c>
      <c r="BL1530" s="17" t="s">
        <v>378</v>
      </c>
      <c r="BM1530" s="149" t="s">
        <v>1601</v>
      </c>
    </row>
    <row r="1531" spans="2:65" s="12" customFormat="1">
      <c r="B1531" s="151"/>
      <c r="D1531" s="152" t="s">
        <v>304</v>
      </c>
      <c r="F1531" s="154" t="s">
        <v>1602</v>
      </c>
      <c r="H1531" s="155">
        <v>166.79300000000001</v>
      </c>
      <c r="I1531" s="156"/>
      <c r="L1531" s="151"/>
      <c r="M1531" s="157"/>
      <c r="T1531" s="158"/>
      <c r="AT1531" s="153" t="s">
        <v>304</v>
      </c>
      <c r="AU1531" s="153" t="s">
        <v>85</v>
      </c>
      <c r="AV1531" s="12" t="s">
        <v>85</v>
      </c>
      <c r="AW1531" s="12" t="s">
        <v>4</v>
      </c>
      <c r="AX1531" s="12" t="s">
        <v>83</v>
      </c>
      <c r="AY1531" s="153" t="s">
        <v>296</v>
      </c>
    </row>
    <row r="1532" spans="2:65" s="1" customFormat="1" ht="24.2" customHeight="1">
      <c r="B1532" s="32"/>
      <c r="C1532" s="173" t="s">
        <v>1603</v>
      </c>
      <c r="D1532" s="173" t="s">
        <v>343</v>
      </c>
      <c r="E1532" s="174" t="s">
        <v>1604</v>
      </c>
      <c r="F1532" s="175" t="s">
        <v>1605</v>
      </c>
      <c r="G1532" s="176" t="s">
        <v>301</v>
      </c>
      <c r="H1532" s="177">
        <v>166.79300000000001</v>
      </c>
      <c r="I1532" s="178"/>
      <c r="J1532" s="179">
        <f>ROUND(I1532*H1532,2)</f>
        <v>0</v>
      </c>
      <c r="K1532" s="175" t="s">
        <v>302</v>
      </c>
      <c r="L1532" s="180"/>
      <c r="M1532" s="181" t="s">
        <v>1</v>
      </c>
      <c r="N1532" s="182" t="s">
        <v>41</v>
      </c>
      <c r="P1532" s="147">
        <f>O1532*H1532</f>
        <v>0</v>
      </c>
      <c r="Q1532" s="147">
        <v>4.1999999999999997E-3</v>
      </c>
      <c r="R1532" s="147">
        <f>Q1532*H1532</f>
        <v>0.7005306</v>
      </c>
      <c r="S1532" s="147">
        <v>0</v>
      </c>
      <c r="T1532" s="148">
        <f>S1532*H1532</f>
        <v>0</v>
      </c>
      <c r="AR1532" s="149" t="s">
        <v>479</v>
      </c>
      <c r="AT1532" s="149" t="s">
        <v>343</v>
      </c>
      <c r="AU1532" s="149" t="s">
        <v>85</v>
      </c>
      <c r="AY1532" s="17" t="s">
        <v>296</v>
      </c>
      <c r="BE1532" s="150">
        <f>IF(N1532="základní",J1532,0)</f>
        <v>0</v>
      </c>
      <c r="BF1532" s="150">
        <f>IF(N1532="snížená",J1532,0)</f>
        <v>0</v>
      </c>
      <c r="BG1532" s="150">
        <f>IF(N1532="zákl. přenesená",J1532,0)</f>
        <v>0</v>
      </c>
      <c r="BH1532" s="150">
        <f>IF(N1532="sníž. přenesená",J1532,0)</f>
        <v>0</v>
      </c>
      <c r="BI1532" s="150">
        <f>IF(N1532="nulová",J1532,0)</f>
        <v>0</v>
      </c>
      <c r="BJ1532" s="17" t="s">
        <v>83</v>
      </c>
      <c r="BK1532" s="150">
        <f>ROUND(I1532*H1532,2)</f>
        <v>0</v>
      </c>
      <c r="BL1532" s="17" t="s">
        <v>378</v>
      </c>
      <c r="BM1532" s="149" t="s">
        <v>1606</v>
      </c>
    </row>
    <row r="1533" spans="2:65" s="12" customFormat="1">
      <c r="B1533" s="151"/>
      <c r="D1533" s="152" t="s">
        <v>304</v>
      </c>
      <c r="F1533" s="154" t="s">
        <v>1602</v>
      </c>
      <c r="H1533" s="155">
        <v>166.79300000000001</v>
      </c>
      <c r="I1533" s="156"/>
      <c r="L1533" s="151"/>
      <c r="M1533" s="157"/>
      <c r="T1533" s="158"/>
      <c r="AT1533" s="153" t="s">
        <v>304</v>
      </c>
      <c r="AU1533" s="153" t="s">
        <v>85</v>
      </c>
      <c r="AV1533" s="12" t="s">
        <v>85</v>
      </c>
      <c r="AW1533" s="12" t="s">
        <v>4</v>
      </c>
      <c r="AX1533" s="12" t="s">
        <v>83</v>
      </c>
      <c r="AY1533" s="153" t="s">
        <v>296</v>
      </c>
    </row>
    <row r="1534" spans="2:65" s="1" customFormat="1" ht="24.2" customHeight="1">
      <c r="B1534" s="32"/>
      <c r="C1534" s="138" t="s">
        <v>1607</v>
      </c>
      <c r="D1534" s="138" t="s">
        <v>298</v>
      </c>
      <c r="E1534" s="139" t="s">
        <v>1608</v>
      </c>
      <c r="F1534" s="140" t="s">
        <v>1609</v>
      </c>
      <c r="G1534" s="141" t="s">
        <v>301</v>
      </c>
      <c r="H1534" s="142">
        <v>136.238</v>
      </c>
      <c r="I1534" s="143"/>
      <c r="J1534" s="144">
        <f>ROUND(I1534*H1534,2)</f>
        <v>0</v>
      </c>
      <c r="K1534" s="140" t="s">
        <v>302</v>
      </c>
      <c r="L1534" s="32"/>
      <c r="M1534" s="145" t="s">
        <v>1</v>
      </c>
      <c r="N1534" s="146" t="s">
        <v>41</v>
      </c>
      <c r="P1534" s="147">
        <f>O1534*H1534</f>
        <v>0</v>
      </c>
      <c r="Q1534" s="147">
        <v>2.9999999999999997E-4</v>
      </c>
      <c r="R1534" s="147">
        <f>Q1534*H1534</f>
        <v>4.0871399999999995E-2</v>
      </c>
      <c r="S1534" s="147">
        <v>0</v>
      </c>
      <c r="T1534" s="148">
        <f>S1534*H1534</f>
        <v>0</v>
      </c>
      <c r="AR1534" s="149" t="s">
        <v>378</v>
      </c>
      <c r="AT1534" s="149" t="s">
        <v>298</v>
      </c>
      <c r="AU1534" s="149" t="s">
        <v>85</v>
      </c>
      <c r="AY1534" s="17" t="s">
        <v>296</v>
      </c>
      <c r="BE1534" s="150">
        <f>IF(N1534="základní",J1534,0)</f>
        <v>0</v>
      </c>
      <c r="BF1534" s="150">
        <f>IF(N1534="snížená",J1534,0)</f>
        <v>0</v>
      </c>
      <c r="BG1534" s="150">
        <f>IF(N1534="zákl. přenesená",J1534,0)</f>
        <v>0</v>
      </c>
      <c r="BH1534" s="150">
        <f>IF(N1534="sníž. přenesená",J1534,0)</f>
        <v>0</v>
      </c>
      <c r="BI1534" s="150">
        <f>IF(N1534="nulová",J1534,0)</f>
        <v>0</v>
      </c>
      <c r="BJ1534" s="17" t="s">
        <v>83</v>
      </c>
      <c r="BK1534" s="150">
        <f>ROUND(I1534*H1534,2)</f>
        <v>0</v>
      </c>
      <c r="BL1534" s="17" t="s">
        <v>378</v>
      </c>
      <c r="BM1534" s="149" t="s">
        <v>1610</v>
      </c>
    </row>
    <row r="1535" spans="2:65" s="12" customFormat="1">
      <c r="B1535" s="151"/>
      <c r="D1535" s="152" t="s">
        <v>304</v>
      </c>
      <c r="E1535" s="153" t="s">
        <v>1</v>
      </c>
      <c r="F1535" s="154" t="s">
        <v>1611</v>
      </c>
      <c r="H1535" s="155">
        <v>136.238</v>
      </c>
      <c r="I1535" s="156"/>
      <c r="L1535" s="151"/>
      <c r="M1535" s="157"/>
      <c r="T1535" s="158"/>
      <c r="AT1535" s="153" t="s">
        <v>304</v>
      </c>
      <c r="AU1535" s="153" t="s">
        <v>85</v>
      </c>
      <c r="AV1535" s="12" t="s">
        <v>85</v>
      </c>
      <c r="AW1535" s="12" t="s">
        <v>32</v>
      </c>
      <c r="AX1535" s="12" t="s">
        <v>76</v>
      </c>
      <c r="AY1535" s="153" t="s">
        <v>296</v>
      </c>
    </row>
    <row r="1536" spans="2:65" s="13" customFormat="1">
      <c r="B1536" s="159"/>
      <c r="D1536" s="152" t="s">
        <v>304</v>
      </c>
      <c r="E1536" s="160" t="s">
        <v>1</v>
      </c>
      <c r="F1536" s="161" t="s">
        <v>306</v>
      </c>
      <c r="H1536" s="162">
        <v>136.238</v>
      </c>
      <c r="I1536" s="163"/>
      <c r="L1536" s="159"/>
      <c r="M1536" s="164"/>
      <c r="T1536" s="165"/>
      <c r="AT1536" s="160" t="s">
        <v>304</v>
      </c>
      <c r="AU1536" s="160" t="s">
        <v>85</v>
      </c>
      <c r="AV1536" s="13" t="s">
        <v>94</v>
      </c>
      <c r="AW1536" s="13" t="s">
        <v>32</v>
      </c>
      <c r="AX1536" s="13" t="s">
        <v>76</v>
      </c>
      <c r="AY1536" s="160" t="s">
        <v>296</v>
      </c>
    </row>
    <row r="1537" spans="2:65" s="14" customFormat="1">
      <c r="B1537" s="166"/>
      <c r="D1537" s="152" t="s">
        <v>304</v>
      </c>
      <c r="E1537" s="167" t="s">
        <v>1</v>
      </c>
      <c r="F1537" s="168" t="s">
        <v>308</v>
      </c>
      <c r="H1537" s="169">
        <v>136.238</v>
      </c>
      <c r="I1537" s="170"/>
      <c r="L1537" s="166"/>
      <c r="M1537" s="171"/>
      <c r="T1537" s="172"/>
      <c r="AT1537" s="167" t="s">
        <v>304</v>
      </c>
      <c r="AU1537" s="167" t="s">
        <v>85</v>
      </c>
      <c r="AV1537" s="14" t="s">
        <v>107</v>
      </c>
      <c r="AW1537" s="14" t="s">
        <v>32</v>
      </c>
      <c r="AX1537" s="14" t="s">
        <v>83</v>
      </c>
      <c r="AY1537" s="167" t="s">
        <v>296</v>
      </c>
    </row>
    <row r="1538" spans="2:65" s="1" customFormat="1" ht="24.2" customHeight="1">
      <c r="B1538" s="32"/>
      <c r="C1538" s="173" t="s">
        <v>1612</v>
      </c>
      <c r="D1538" s="173" t="s">
        <v>343</v>
      </c>
      <c r="E1538" s="174" t="s">
        <v>1613</v>
      </c>
      <c r="F1538" s="175" t="s">
        <v>1614</v>
      </c>
      <c r="G1538" s="176" t="s">
        <v>301</v>
      </c>
      <c r="H1538" s="177">
        <v>143.05000000000001</v>
      </c>
      <c r="I1538" s="178"/>
      <c r="J1538" s="179">
        <f>ROUND(I1538*H1538,2)</f>
        <v>0</v>
      </c>
      <c r="K1538" s="175" t="s">
        <v>302</v>
      </c>
      <c r="L1538" s="180"/>
      <c r="M1538" s="181" t="s">
        <v>1</v>
      </c>
      <c r="N1538" s="182" t="s">
        <v>41</v>
      </c>
      <c r="P1538" s="147">
        <f>O1538*H1538</f>
        <v>0</v>
      </c>
      <c r="Q1538" s="147">
        <v>6.0000000000000001E-3</v>
      </c>
      <c r="R1538" s="147">
        <f>Q1538*H1538</f>
        <v>0.85830000000000006</v>
      </c>
      <c r="S1538" s="147">
        <v>0</v>
      </c>
      <c r="T1538" s="148">
        <f>S1538*H1538</f>
        <v>0</v>
      </c>
      <c r="AR1538" s="149" t="s">
        <v>479</v>
      </c>
      <c r="AT1538" s="149" t="s">
        <v>343</v>
      </c>
      <c r="AU1538" s="149" t="s">
        <v>85</v>
      </c>
      <c r="AY1538" s="17" t="s">
        <v>296</v>
      </c>
      <c r="BE1538" s="150">
        <f>IF(N1538="základní",J1538,0)</f>
        <v>0</v>
      </c>
      <c r="BF1538" s="150">
        <f>IF(N1538="snížená",J1538,0)</f>
        <v>0</v>
      </c>
      <c r="BG1538" s="150">
        <f>IF(N1538="zákl. přenesená",J1538,0)</f>
        <v>0</v>
      </c>
      <c r="BH1538" s="150">
        <f>IF(N1538="sníž. přenesená",J1538,0)</f>
        <v>0</v>
      </c>
      <c r="BI1538" s="150">
        <f>IF(N1538="nulová",J1538,0)</f>
        <v>0</v>
      </c>
      <c r="BJ1538" s="17" t="s">
        <v>83</v>
      </c>
      <c r="BK1538" s="150">
        <f>ROUND(I1538*H1538,2)</f>
        <v>0</v>
      </c>
      <c r="BL1538" s="17" t="s">
        <v>378</v>
      </c>
      <c r="BM1538" s="149" t="s">
        <v>1615</v>
      </c>
    </row>
    <row r="1539" spans="2:65" s="12" customFormat="1">
      <c r="B1539" s="151"/>
      <c r="D1539" s="152" t="s">
        <v>304</v>
      </c>
      <c r="F1539" s="154" t="s">
        <v>1616</v>
      </c>
      <c r="H1539" s="155">
        <v>143.05000000000001</v>
      </c>
      <c r="I1539" s="156"/>
      <c r="L1539" s="151"/>
      <c r="M1539" s="157"/>
      <c r="T1539" s="158"/>
      <c r="AT1539" s="153" t="s">
        <v>304</v>
      </c>
      <c r="AU1539" s="153" t="s">
        <v>85</v>
      </c>
      <c r="AV1539" s="12" t="s">
        <v>85</v>
      </c>
      <c r="AW1539" s="12" t="s">
        <v>4</v>
      </c>
      <c r="AX1539" s="12" t="s">
        <v>83</v>
      </c>
      <c r="AY1539" s="153" t="s">
        <v>296</v>
      </c>
    </row>
    <row r="1540" spans="2:65" s="1" customFormat="1" ht="24.2" customHeight="1">
      <c r="B1540" s="32"/>
      <c r="C1540" s="138" t="s">
        <v>1617</v>
      </c>
      <c r="D1540" s="138" t="s">
        <v>298</v>
      </c>
      <c r="E1540" s="139" t="s">
        <v>1618</v>
      </c>
      <c r="F1540" s="140" t="s">
        <v>1619</v>
      </c>
      <c r="G1540" s="141" t="s">
        <v>301</v>
      </c>
      <c r="H1540" s="142">
        <v>2406.8000000000002</v>
      </c>
      <c r="I1540" s="143"/>
      <c r="J1540" s="144">
        <f>ROUND(I1540*H1540,2)</f>
        <v>0</v>
      </c>
      <c r="K1540" s="140" t="s">
        <v>302</v>
      </c>
      <c r="L1540" s="32"/>
      <c r="M1540" s="145" t="s">
        <v>1</v>
      </c>
      <c r="N1540" s="146" t="s">
        <v>41</v>
      </c>
      <c r="P1540" s="147">
        <f>O1540*H1540</f>
        <v>0</v>
      </c>
      <c r="Q1540" s="147">
        <v>0</v>
      </c>
      <c r="R1540" s="147">
        <f>Q1540*H1540</f>
        <v>0</v>
      </c>
      <c r="S1540" s="147">
        <v>0</v>
      </c>
      <c r="T1540" s="148">
        <f>S1540*H1540</f>
        <v>0</v>
      </c>
      <c r="AR1540" s="149" t="s">
        <v>378</v>
      </c>
      <c r="AT1540" s="149" t="s">
        <v>298</v>
      </c>
      <c r="AU1540" s="149" t="s">
        <v>85</v>
      </c>
      <c r="AY1540" s="17" t="s">
        <v>296</v>
      </c>
      <c r="BE1540" s="150">
        <f>IF(N1540="základní",J1540,0)</f>
        <v>0</v>
      </c>
      <c r="BF1540" s="150">
        <f>IF(N1540="snížená",J1540,0)</f>
        <v>0</v>
      </c>
      <c r="BG1540" s="150">
        <f>IF(N1540="zákl. přenesená",J1540,0)</f>
        <v>0</v>
      </c>
      <c r="BH1540" s="150">
        <f>IF(N1540="sníž. přenesená",J1540,0)</f>
        <v>0</v>
      </c>
      <c r="BI1540" s="150">
        <f>IF(N1540="nulová",J1540,0)</f>
        <v>0</v>
      </c>
      <c r="BJ1540" s="17" t="s">
        <v>83</v>
      </c>
      <c r="BK1540" s="150">
        <f>ROUND(I1540*H1540,2)</f>
        <v>0</v>
      </c>
      <c r="BL1540" s="17" t="s">
        <v>378</v>
      </c>
      <c r="BM1540" s="149" t="s">
        <v>1620</v>
      </c>
    </row>
    <row r="1541" spans="2:65" s="15" customFormat="1">
      <c r="B1541" s="183"/>
      <c r="D1541" s="152" t="s">
        <v>304</v>
      </c>
      <c r="E1541" s="184" t="s">
        <v>1</v>
      </c>
      <c r="F1541" s="185" t="s">
        <v>1621</v>
      </c>
      <c r="H1541" s="184" t="s">
        <v>1</v>
      </c>
      <c r="I1541" s="186"/>
      <c r="L1541" s="183"/>
      <c r="M1541" s="187"/>
      <c r="T1541" s="188"/>
      <c r="AT1541" s="184" t="s">
        <v>304</v>
      </c>
      <c r="AU1541" s="184" t="s">
        <v>85</v>
      </c>
      <c r="AV1541" s="15" t="s">
        <v>83</v>
      </c>
      <c r="AW1541" s="15" t="s">
        <v>32</v>
      </c>
      <c r="AX1541" s="15" t="s">
        <v>76</v>
      </c>
      <c r="AY1541" s="184" t="s">
        <v>296</v>
      </c>
    </row>
    <row r="1542" spans="2:65" s="12" customFormat="1">
      <c r="B1542" s="151"/>
      <c r="D1542" s="152" t="s">
        <v>304</v>
      </c>
      <c r="E1542" s="153" t="s">
        <v>1</v>
      </c>
      <c r="F1542" s="154" t="s">
        <v>1281</v>
      </c>
      <c r="H1542" s="155">
        <v>44.8</v>
      </c>
      <c r="I1542" s="156"/>
      <c r="L1542" s="151"/>
      <c r="M1542" s="157"/>
      <c r="T1542" s="158"/>
      <c r="AT1542" s="153" t="s">
        <v>304</v>
      </c>
      <c r="AU1542" s="153" t="s">
        <v>85</v>
      </c>
      <c r="AV1542" s="12" t="s">
        <v>85</v>
      </c>
      <c r="AW1542" s="12" t="s">
        <v>32</v>
      </c>
      <c r="AX1542" s="12" t="s">
        <v>76</v>
      </c>
      <c r="AY1542" s="153" t="s">
        <v>296</v>
      </c>
    </row>
    <row r="1543" spans="2:65" s="13" customFormat="1">
      <c r="B1543" s="159"/>
      <c r="D1543" s="152" t="s">
        <v>304</v>
      </c>
      <c r="E1543" s="160" t="s">
        <v>1</v>
      </c>
      <c r="F1543" s="161" t="s">
        <v>306</v>
      </c>
      <c r="H1543" s="162">
        <v>44.8</v>
      </c>
      <c r="I1543" s="163"/>
      <c r="L1543" s="159"/>
      <c r="M1543" s="164"/>
      <c r="T1543" s="165"/>
      <c r="AT1543" s="160" t="s">
        <v>304</v>
      </c>
      <c r="AU1543" s="160" t="s">
        <v>85</v>
      </c>
      <c r="AV1543" s="13" t="s">
        <v>94</v>
      </c>
      <c r="AW1543" s="13" t="s">
        <v>32</v>
      </c>
      <c r="AX1543" s="13" t="s">
        <v>76</v>
      </c>
      <c r="AY1543" s="160" t="s">
        <v>296</v>
      </c>
    </row>
    <row r="1544" spans="2:65" s="15" customFormat="1">
      <c r="B1544" s="183"/>
      <c r="D1544" s="152" t="s">
        <v>304</v>
      </c>
      <c r="E1544" s="184" t="s">
        <v>1</v>
      </c>
      <c r="F1544" s="185" t="s">
        <v>1622</v>
      </c>
      <c r="H1544" s="184" t="s">
        <v>1</v>
      </c>
      <c r="I1544" s="186"/>
      <c r="L1544" s="183"/>
      <c r="M1544" s="187"/>
      <c r="T1544" s="188"/>
      <c r="AT1544" s="184" t="s">
        <v>304</v>
      </c>
      <c r="AU1544" s="184" t="s">
        <v>85</v>
      </c>
      <c r="AV1544" s="15" t="s">
        <v>83</v>
      </c>
      <c r="AW1544" s="15" t="s">
        <v>32</v>
      </c>
      <c r="AX1544" s="15" t="s">
        <v>76</v>
      </c>
      <c r="AY1544" s="184" t="s">
        <v>296</v>
      </c>
    </row>
    <row r="1545" spans="2:65" s="12" customFormat="1">
      <c r="B1545" s="151"/>
      <c r="D1545" s="152" t="s">
        <v>304</v>
      </c>
      <c r="E1545" s="153" t="s">
        <v>1</v>
      </c>
      <c r="F1545" s="154" t="s">
        <v>1280</v>
      </c>
      <c r="H1545" s="155">
        <v>300.7</v>
      </c>
      <c r="I1545" s="156"/>
      <c r="L1545" s="151"/>
      <c r="M1545" s="157"/>
      <c r="T1545" s="158"/>
      <c r="AT1545" s="153" t="s">
        <v>304</v>
      </c>
      <c r="AU1545" s="153" t="s">
        <v>85</v>
      </c>
      <c r="AV1545" s="12" t="s">
        <v>85</v>
      </c>
      <c r="AW1545" s="12" t="s">
        <v>32</v>
      </c>
      <c r="AX1545" s="12" t="s">
        <v>76</v>
      </c>
      <c r="AY1545" s="153" t="s">
        <v>296</v>
      </c>
    </row>
    <row r="1546" spans="2:65" s="12" customFormat="1">
      <c r="B1546" s="151"/>
      <c r="D1546" s="152" t="s">
        <v>304</v>
      </c>
      <c r="E1546" s="153" t="s">
        <v>1</v>
      </c>
      <c r="F1546" s="154" t="s">
        <v>1283</v>
      </c>
      <c r="H1546" s="155">
        <v>99.1</v>
      </c>
      <c r="I1546" s="156"/>
      <c r="L1546" s="151"/>
      <c r="M1546" s="157"/>
      <c r="T1546" s="158"/>
      <c r="AT1546" s="153" t="s">
        <v>304</v>
      </c>
      <c r="AU1546" s="153" t="s">
        <v>85</v>
      </c>
      <c r="AV1546" s="12" t="s">
        <v>85</v>
      </c>
      <c r="AW1546" s="12" t="s">
        <v>32</v>
      </c>
      <c r="AX1546" s="12" t="s">
        <v>76</v>
      </c>
      <c r="AY1546" s="153" t="s">
        <v>296</v>
      </c>
    </row>
    <row r="1547" spans="2:65" s="12" customFormat="1">
      <c r="B1547" s="151"/>
      <c r="D1547" s="152" t="s">
        <v>304</v>
      </c>
      <c r="E1547" s="153" t="s">
        <v>1</v>
      </c>
      <c r="F1547" s="154" t="s">
        <v>1285</v>
      </c>
      <c r="H1547" s="155">
        <v>50.1</v>
      </c>
      <c r="I1547" s="156"/>
      <c r="L1547" s="151"/>
      <c r="M1547" s="157"/>
      <c r="T1547" s="158"/>
      <c r="AT1547" s="153" t="s">
        <v>304</v>
      </c>
      <c r="AU1547" s="153" t="s">
        <v>85</v>
      </c>
      <c r="AV1547" s="12" t="s">
        <v>85</v>
      </c>
      <c r="AW1547" s="12" t="s">
        <v>32</v>
      </c>
      <c r="AX1547" s="12" t="s">
        <v>76</v>
      </c>
      <c r="AY1547" s="153" t="s">
        <v>296</v>
      </c>
    </row>
    <row r="1548" spans="2:65" s="12" customFormat="1">
      <c r="B1548" s="151"/>
      <c r="D1548" s="152" t="s">
        <v>304</v>
      </c>
      <c r="E1548" s="153" t="s">
        <v>1</v>
      </c>
      <c r="F1548" s="154" t="s">
        <v>1288</v>
      </c>
      <c r="H1548" s="155">
        <v>369.8</v>
      </c>
      <c r="I1548" s="156"/>
      <c r="L1548" s="151"/>
      <c r="M1548" s="157"/>
      <c r="T1548" s="158"/>
      <c r="AT1548" s="153" t="s">
        <v>304</v>
      </c>
      <c r="AU1548" s="153" t="s">
        <v>85</v>
      </c>
      <c r="AV1548" s="12" t="s">
        <v>85</v>
      </c>
      <c r="AW1548" s="12" t="s">
        <v>32</v>
      </c>
      <c r="AX1548" s="12" t="s">
        <v>76</v>
      </c>
      <c r="AY1548" s="153" t="s">
        <v>296</v>
      </c>
    </row>
    <row r="1549" spans="2:65" s="13" customFormat="1">
      <c r="B1549" s="159"/>
      <c r="D1549" s="152" t="s">
        <v>304</v>
      </c>
      <c r="E1549" s="160" t="s">
        <v>1</v>
      </c>
      <c r="F1549" s="161" t="s">
        <v>306</v>
      </c>
      <c r="H1549" s="162">
        <v>819.7</v>
      </c>
      <c r="I1549" s="163"/>
      <c r="L1549" s="159"/>
      <c r="M1549" s="164"/>
      <c r="T1549" s="165"/>
      <c r="AT1549" s="160" t="s">
        <v>304</v>
      </c>
      <c r="AU1549" s="160" t="s">
        <v>85</v>
      </c>
      <c r="AV1549" s="13" t="s">
        <v>94</v>
      </c>
      <c r="AW1549" s="13" t="s">
        <v>32</v>
      </c>
      <c r="AX1549" s="13" t="s">
        <v>76</v>
      </c>
      <c r="AY1549" s="160" t="s">
        <v>296</v>
      </c>
    </row>
    <row r="1550" spans="2:65" s="15" customFormat="1">
      <c r="B1550" s="183"/>
      <c r="D1550" s="152" t="s">
        <v>304</v>
      </c>
      <c r="E1550" s="184" t="s">
        <v>1</v>
      </c>
      <c r="F1550" s="185" t="s">
        <v>1623</v>
      </c>
      <c r="H1550" s="184" t="s">
        <v>1</v>
      </c>
      <c r="I1550" s="186"/>
      <c r="L1550" s="183"/>
      <c r="M1550" s="187"/>
      <c r="T1550" s="188"/>
      <c r="AT1550" s="184" t="s">
        <v>304</v>
      </c>
      <c r="AU1550" s="184" t="s">
        <v>85</v>
      </c>
      <c r="AV1550" s="15" t="s">
        <v>83</v>
      </c>
      <c r="AW1550" s="15" t="s">
        <v>32</v>
      </c>
      <c r="AX1550" s="15" t="s">
        <v>76</v>
      </c>
      <c r="AY1550" s="184" t="s">
        <v>296</v>
      </c>
    </row>
    <row r="1551" spans="2:65" s="12" customFormat="1">
      <c r="B1551" s="151"/>
      <c r="D1551" s="152" t="s">
        <v>304</v>
      </c>
      <c r="E1551" s="153" t="s">
        <v>1</v>
      </c>
      <c r="F1551" s="154" t="s">
        <v>1280</v>
      </c>
      <c r="H1551" s="155">
        <v>300.7</v>
      </c>
      <c r="I1551" s="156"/>
      <c r="L1551" s="151"/>
      <c r="M1551" s="157"/>
      <c r="T1551" s="158"/>
      <c r="AT1551" s="153" t="s">
        <v>304</v>
      </c>
      <c r="AU1551" s="153" t="s">
        <v>85</v>
      </c>
      <c r="AV1551" s="12" t="s">
        <v>85</v>
      </c>
      <c r="AW1551" s="12" t="s">
        <v>32</v>
      </c>
      <c r="AX1551" s="12" t="s">
        <v>76</v>
      </c>
      <c r="AY1551" s="153" t="s">
        <v>296</v>
      </c>
    </row>
    <row r="1552" spans="2:65" s="12" customFormat="1">
      <c r="B1552" s="151"/>
      <c r="D1552" s="152" t="s">
        <v>304</v>
      </c>
      <c r="E1552" s="153" t="s">
        <v>1</v>
      </c>
      <c r="F1552" s="154" t="s">
        <v>1283</v>
      </c>
      <c r="H1552" s="155">
        <v>99.1</v>
      </c>
      <c r="I1552" s="156"/>
      <c r="L1552" s="151"/>
      <c r="M1552" s="157"/>
      <c r="T1552" s="158"/>
      <c r="AT1552" s="153" t="s">
        <v>304</v>
      </c>
      <c r="AU1552" s="153" t="s">
        <v>85</v>
      </c>
      <c r="AV1552" s="12" t="s">
        <v>85</v>
      </c>
      <c r="AW1552" s="12" t="s">
        <v>32</v>
      </c>
      <c r="AX1552" s="12" t="s">
        <v>76</v>
      </c>
      <c r="AY1552" s="153" t="s">
        <v>296</v>
      </c>
    </row>
    <row r="1553" spans="2:51" s="12" customFormat="1">
      <c r="B1553" s="151"/>
      <c r="D1553" s="152" t="s">
        <v>304</v>
      </c>
      <c r="E1553" s="153" t="s">
        <v>1</v>
      </c>
      <c r="F1553" s="154" t="s">
        <v>1285</v>
      </c>
      <c r="H1553" s="155">
        <v>50.1</v>
      </c>
      <c r="I1553" s="156"/>
      <c r="L1553" s="151"/>
      <c r="M1553" s="157"/>
      <c r="T1553" s="158"/>
      <c r="AT1553" s="153" t="s">
        <v>304</v>
      </c>
      <c r="AU1553" s="153" t="s">
        <v>85</v>
      </c>
      <c r="AV1553" s="12" t="s">
        <v>85</v>
      </c>
      <c r="AW1553" s="12" t="s">
        <v>32</v>
      </c>
      <c r="AX1553" s="12" t="s">
        <v>76</v>
      </c>
      <c r="AY1553" s="153" t="s">
        <v>296</v>
      </c>
    </row>
    <row r="1554" spans="2:51" s="12" customFormat="1">
      <c r="B1554" s="151"/>
      <c r="D1554" s="152" t="s">
        <v>304</v>
      </c>
      <c r="E1554" s="153" t="s">
        <v>1</v>
      </c>
      <c r="F1554" s="154" t="s">
        <v>1288</v>
      </c>
      <c r="H1554" s="155">
        <v>369.8</v>
      </c>
      <c r="I1554" s="156"/>
      <c r="L1554" s="151"/>
      <c r="M1554" s="157"/>
      <c r="T1554" s="158"/>
      <c r="AT1554" s="153" t="s">
        <v>304</v>
      </c>
      <c r="AU1554" s="153" t="s">
        <v>85</v>
      </c>
      <c r="AV1554" s="12" t="s">
        <v>85</v>
      </c>
      <c r="AW1554" s="12" t="s">
        <v>32</v>
      </c>
      <c r="AX1554" s="12" t="s">
        <v>76</v>
      </c>
      <c r="AY1554" s="153" t="s">
        <v>296</v>
      </c>
    </row>
    <row r="1555" spans="2:51" s="13" customFormat="1">
      <c r="B1555" s="159"/>
      <c r="D1555" s="152" t="s">
        <v>304</v>
      </c>
      <c r="E1555" s="160" t="s">
        <v>1</v>
      </c>
      <c r="F1555" s="161" t="s">
        <v>306</v>
      </c>
      <c r="H1555" s="162">
        <v>819.7</v>
      </c>
      <c r="I1555" s="163"/>
      <c r="L1555" s="159"/>
      <c r="M1555" s="164"/>
      <c r="T1555" s="165"/>
      <c r="AT1555" s="160" t="s">
        <v>304</v>
      </c>
      <c r="AU1555" s="160" t="s">
        <v>85</v>
      </c>
      <c r="AV1555" s="13" t="s">
        <v>94</v>
      </c>
      <c r="AW1555" s="13" t="s">
        <v>32</v>
      </c>
      <c r="AX1555" s="13" t="s">
        <v>76</v>
      </c>
      <c r="AY1555" s="160" t="s">
        <v>296</v>
      </c>
    </row>
    <row r="1556" spans="2:51" s="15" customFormat="1">
      <c r="B1556" s="183"/>
      <c r="D1556" s="152" t="s">
        <v>304</v>
      </c>
      <c r="E1556" s="184" t="s">
        <v>1</v>
      </c>
      <c r="F1556" s="185" t="s">
        <v>1624</v>
      </c>
      <c r="H1556" s="184" t="s">
        <v>1</v>
      </c>
      <c r="I1556" s="186"/>
      <c r="L1556" s="183"/>
      <c r="M1556" s="187"/>
      <c r="T1556" s="188"/>
      <c r="AT1556" s="184" t="s">
        <v>304</v>
      </c>
      <c r="AU1556" s="184" t="s">
        <v>85</v>
      </c>
      <c r="AV1556" s="15" t="s">
        <v>83</v>
      </c>
      <c r="AW1556" s="15" t="s">
        <v>32</v>
      </c>
      <c r="AX1556" s="15" t="s">
        <v>76</v>
      </c>
      <c r="AY1556" s="184" t="s">
        <v>296</v>
      </c>
    </row>
    <row r="1557" spans="2:51" s="12" customFormat="1">
      <c r="B1557" s="151"/>
      <c r="D1557" s="152" t="s">
        <v>304</v>
      </c>
      <c r="E1557" s="153" t="s">
        <v>1</v>
      </c>
      <c r="F1557" s="154" t="s">
        <v>1625</v>
      </c>
      <c r="H1557" s="155">
        <v>57</v>
      </c>
      <c r="I1557" s="156"/>
      <c r="L1557" s="151"/>
      <c r="M1557" s="157"/>
      <c r="T1557" s="158"/>
      <c r="AT1557" s="153" t="s">
        <v>304</v>
      </c>
      <c r="AU1557" s="153" t="s">
        <v>85</v>
      </c>
      <c r="AV1557" s="12" t="s">
        <v>85</v>
      </c>
      <c r="AW1557" s="12" t="s">
        <v>32</v>
      </c>
      <c r="AX1557" s="12" t="s">
        <v>76</v>
      </c>
      <c r="AY1557" s="153" t="s">
        <v>296</v>
      </c>
    </row>
    <row r="1558" spans="2:51" s="12" customFormat="1">
      <c r="B1558" s="151"/>
      <c r="D1558" s="152" t="s">
        <v>304</v>
      </c>
      <c r="E1558" s="153" t="s">
        <v>1</v>
      </c>
      <c r="F1558" s="154" t="s">
        <v>1626</v>
      </c>
      <c r="H1558" s="155">
        <v>124.2</v>
      </c>
      <c r="I1558" s="156"/>
      <c r="L1558" s="151"/>
      <c r="M1558" s="157"/>
      <c r="T1558" s="158"/>
      <c r="AT1558" s="153" t="s">
        <v>304</v>
      </c>
      <c r="AU1558" s="153" t="s">
        <v>85</v>
      </c>
      <c r="AV1558" s="12" t="s">
        <v>85</v>
      </c>
      <c r="AW1558" s="12" t="s">
        <v>32</v>
      </c>
      <c r="AX1558" s="12" t="s">
        <v>76</v>
      </c>
      <c r="AY1558" s="153" t="s">
        <v>296</v>
      </c>
    </row>
    <row r="1559" spans="2:51" s="13" customFormat="1">
      <c r="B1559" s="159"/>
      <c r="D1559" s="152" t="s">
        <v>304</v>
      </c>
      <c r="E1559" s="160" t="s">
        <v>1</v>
      </c>
      <c r="F1559" s="161" t="s">
        <v>306</v>
      </c>
      <c r="H1559" s="162">
        <v>181.2</v>
      </c>
      <c r="I1559" s="163"/>
      <c r="L1559" s="159"/>
      <c r="M1559" s="164"/>
      <c r="T1559" s="165"/>
      <c r="AT1559" s="160" t="s">
        <v>304</v>
      </c>
      <c r="AU1559" s="160" t="s">
        <v>85</v>
      </c>
      <c r="AV1559" s="13" t="s">
        <v>94</v>
      </c>
      <c r="AW1559" s="13" t="s">
        <v>32</v>
      </c>
      <c r="AX1559" s="13" t="s">
        <v>76</v>
      </c>
      <c r="AY1559" s="160" t="s">
        <v>296</v>
      </c>
    </row>
    <row r="1560" spans="2:51" s="15" customFormat="1">
      <c r="B1560" s="183"/>
      <c r="D1560" s="152" t="s">
        <v>304</v>
      </c>
      <c r="E1560" s="184" t="s">
        <v>1</v>
      </c>
      <c r="F1560" s="185" t="s">
        <v>1627</v>
      </c>
      <c r="H1560" s="184" t="s">
        <v>1</v>
      </c>
      <c r="I1560" s="186"/>
      <c r="L1560" s="183"/>
      <c r="M1560" s="187"/>
      <c r="T1560" s="188"/>
      <c r="AT1560" s="184" t="s">
        <v>304</v>
      </c>
      <c r="AU1560" s="184" t="s">
        <v>85</v>
      </c>
      <c r="AV1560" s="15" t="s">
        <v>83</v>
      </c>
      <c r="AW1560" s="15" t="s">
        <v>32</v>
      </c>
      <c r="AX1560" s="15" t="s">
        <v>76</v>
      </c>
      <c r="AY1560" s="184" t="s">
        <v>296</v>
      </c>
    </row>
    <row r="1561" spans="2:51" s="12" customFormat="1">
      <c r="B1561" s="151"/>
      <c r="D1561" s="152" t="s">
        <v>304</v>
      </c>
      <c r="E1561" s="153" t="s">
        <v>1</v>
      </c>
      <c r="F1561" s="154" t="s">
        <v>1628</v>
      </c>
      <c r="H1561" s="155">
        <v>79.8</v>
      </c>
      <c r="I1561" s="156"/>
      <c r="L1561" s="151"/>
      <c r="M1561" s="157"/>
      <c r="T1561" s="158"/>
      <c r="AT1561" s="153" t="s">
        <v>304</v>
      </c>
      <c r="AU1561" s="153" t="s">
        <v>85</v>
      </c>
      <c r="AV1561" s="12" t="s">
        <v>85</v>
      </c>
      <c r="AW1561" s="12" t="s">
        <v>32</v>
      </c>
      <c r="AX1561" s="12" t="s">
        <v>76</v>
      </c>
      <c r="AY1561" s="153" t="s">
        <v>296</v>
      </c>
    </row>
    <row r="1562" spans="2:51" s="12" customFormat="1">
      <c r="B1562" s="151"/>
      <c r="D1562" s="152" t="s">
        <v>304</v>
      </c>
      <c r="E1562" s="153" t="s">
        <v>1</v>
      </c>
      <c r="F1562" s="154" t="s">
        <v>1629</v>
      </c>
      <c r="H1562" s="155">
        <v>83.8</v>
      </c>
      <c r="I1562" s="156"/>
      <c r="L1562" s="151"/>
      <c r="M1562" s="157"/>
      <c r="T1562" s="158"/>
      <c r="AT1562" s="153" t="s">
        <v>304</v>
      </c>
      <c r="AU1562" s="153" t="s">
        <v>85</v>
      </c>
      <c r="AV1562" s="12" t="s">
        <v>85</v>
      </c>
      <c r="AW1562" s="12" t="s">
        <v>32</v>
      </c>
      <c r="AX1562" s="12" t="s">
        <v>76</v>
      </c>
      <c r="AY1562" s="153" t="s">
        <v>296</v>
      </c>
    </row>
    <row r="1563" spans="2:51" s="12" customFormat="1">
      <c r="B1563" s="151"/>
      <c r="D1563" s="152" t="s">
        <v>304</v>
      </c>
      <c r="E1563" s="153" t="s">
        <v>1</v>
      </c>
      <c r="F1563" s="154" t="s">
        <v>1630</v>
      </c>
      <c r="H1563" s="155">
        <v>76.599999999999994</v>
      </c>
      <c r="I1563" s="156"/>
      <c r="L1563" s="151"/>
      <c r="M1563" s="157"/>
      <c r="T1563" s="158"/>
      <c r="AT1563" s="153" t="s">
        <v>304</v>
      </c>
      <c r="AU1563" s="153" t="s">
        <v>85</v>
      </c>
      <c r="AV1563" s="12" t="s">
        <v>85</v>
      </c>
      <c r="AW1563" s="12" t="s">
        <v>32</v>
      </c>
      <c r="AX1563" s="12" t="s">
        <v>76</v>
      </c>
      <c r="AY1563" s="153" t="s">
        <v>296</v>
      </c>
    </row>
    <row r="1564" spans="2:51" s="12" customFormat="1">
      <c r="B1564" s="151"/>
      <c r="D1564" s="152" t="s">
        <v>304</v>
      </c>
      <c r="E1564" s="153" t="s">
        <v>1</v>
      </c>
      <c r="F1564" s="154" t="s">
        <v>1631</v>
      </c>
      <c r="H1564" s="155">
        <v>34.4</v>
      </c>
      <c r="I1564" s="156"/>
      <c r="L1564" s="151"/>
      <c r="M1564" s="157"/>
      <c r="T1564" s="158"/>
      <c r="AT1564" s="153" t="s">
        <v>304</v>
      </c>
      <c r="AU1564" s="153" t="s">
        <v>85</v>
      </c>
      <c r="AV1564" s="12" t="s">
        <v>85</v>
      </c>
      <c r="AW1564" s="12" t="s">
        <v>32</v>
      </c>
      <c r="AX1564" s="12" t="s">
        <v>76</v>
      </c>
      <c r="AY1564" s="153" t="s">
        <v>296</v>
      </c>
    </row>
    <row r="1565" spans="2:51" s="12" customFormat="1">
      <c r="B1565" s="151"/>
      <c r="D1565" s="152" t="s">
        <v>304</v>
      </c>
      <c r="E1565" s="153" t="s">
        <v>1</v>
      </c>
      <c r="F1565" s="154" t="s">
        <v>1632</v>
      </c>
      <c r="H1565" s="155">
        <v>229.6</v>
      </c>
      <c r="I1565" s="156"/>
      <c r="L1565" s="151"/>
      <c r="M1565" s="157"/>
      <c r="T1565" s="158"/>
      <c r="AT1565" s="153" t="s">
        <v>304</v>
      </c>
      <c r="AU1565" s="153" t="s">
        <v>85</v>
      </c>
      <c r="AV1565" s="12" t="s">
        <v>85</v>
      </c>
      <c r="AW1565" s="12" t="s">
        <v>32</v>
      </c>
      <c r="AX1565" s="12" t="s">
        <v>76</v>
      </c>
      <c r="AY1565" s="153" t="s">
        <v>296</v>
      </c>
    </row>
    <row r="1566" spans="2:51" s="12" customFormat="1">
      <c r="B1566" s="151"/>
      <c r="D1566" s="152" t="s">
        <v>304</v>
      </c>
      <c r="E1566" s="153" t="s">
        <v>1</v>
      </c>
      <c r="F1566" s="154" t="s">
        <v>1633</v>
      </c>
      <c r="H1566" s="155">
        <v>37.200000000000003</v>
      </c>
      <c r="I1566" s="156"/>
      <c r="L1566" s="151"/>
      <c r="M1566" s="157"/>
      <c r="T1566" s="158"/>
      <c r="AT1566" s="153" t="s">
        <v>304</v>
      </c>
      <c r="AU1566" s="153" t="s">
        <v>85</v>
      </c>
      <c r="AV1566" s="12" t="s">
        <v>85</v>
      </c>
      <c r="AW1566" s="12" t="s">
        <v>32</v>
      </c>
      <c r="AX1566" s="12" t="s">
        <v>76</v>
      </c>
      <c r="AY1566" s="153" t="s">
        <v>296</v>
      </c>
    </row>
    <row r="1567" spans="2:51" s="12" customFormat="1">
      <c r="B1567" s="151"/>
      <c r="D1567" s="152" t="s">
        <v>304</v>
      </c>
      <c r="E1567" s="153" t="s">
        <v>1</v>
      </c>
      <c r="F1567" s="154" t="s">
        <v>1634</v>
      </c>
      <c r="H1567" s="155">
        <v>-328.4</v>
      </c>
      <c r="I1567" s="156"/>
      <c r="L1567" s="151"/>
      <c r="M1567" s="157"/>
      <c r="T1567" s="158"/>
      <c r="AT1567" s="153" t="s">
        <v>304</v>
      </c>
      <c r="AU1567" s="153" t="s">
        <v>85</v>
      </c>
      <c r="AV1567" s="12" t="s">
        <v>85</v>
      </c>
      <c r="AW1567" s="12" t="s">
        <v>32</v>
      </c>
      <c r="AX1567" s="12" t="s">
        <v>76</v>
      </c>
      <c r="AY1567" s="153" t="s">
        <v>296</v>
      </c>
    </row>
    <row r="1568" spans="2:51" s="13" customFormat="1">
      <c r="B1568" s="159"/>
      <c r="D1568" s="152" t="s">
        <v>304</v>
      </c>
      <c r="E1568" s="160" t="s">
        <v>1</v>
      </c>
      <c r="F1568" s="161" t="s">
        <v>306</v>
      </c>
      <c r="H1568" s="162">
        <v>213</v>
      </c>
      <c r="I1568" s="163"/>
      <c r="L1568" s="159"/>
      <c r="M1568" s="164"/>
      <c r="T1568" s="165"/>
      <c r="AT1568" s="160" t="s">
        <v>304</v>
      </c>
      <c r="AU1568" s="160" t="s">
        <v>85</v>
      </c>
      <c r="AV1568" s="13" t="s">
        <v>94</v>
      </c>
      <c r="AW1568" s="13" t="s">
        <v>32</v>
      </c>
      <c r="AX1568" s="13" t="s">
        <v>76</v>
      </c>
      <c r="AY1568" s="160" t="s">
        <v>296</v>
      </c>
    </row>
    <row r="1569" spans="2:65" s="15" customFormat="1">
      <c r="B1569" s="183"/>
      <c r="D1569" s="152" t="s">
        <v>304</v>
      </c>
      <c r="E1569" s="184" t="s">
        <v>1</v>
      </c>
      <c r="F1569" s="185" t="s">
        <v>1635</v>
      </c>
      <c r="H1569" s="184" t="s">
        <v>1</v>
      </c>
      <c r="I1569" s="186"/>
      <c r="L1569" s="183"/>
      <c r="M1569" s="187"/>
      <c r="T1569" s="188"/>
      <c r="AT1569" s="184" t="s">
        <v>304</v>
      </c>
      <c r="AU1569" s="184" t="s">
        <v>85</v>
      </c>
      <c r="AV1569" s="15" t="s">
        <v>83</v>
      </c>
      <c r="AW1569" s="15" t="s">
        <v>32</v>
      </c>
      <c r="AX1569" s="15" t="s">
        <v>76</v>
      </c>
      <c r="AY1569" s="184" t="s">
        <v>296</v>
      </c>
    </row>
    <row r="1570" spans="2:65" s="12" customFormat="1">
      <c r="B1570" s="151"/>
      <c r="D1570" s="152" t="s">
        <v>304</v>
      </c>
      <c r="E1570" s="153" t="s">
        <v>1</v>
      </c>
      <c r="F1570" s="154" t="s">
        <v>1636</v>
      </c>
      <c r="H1570" s="155">
        <v>328.4</v>
      </c>
      <c r="I1570" s="156"/>
      <c r="L1570" s="151"/>
      <c r="M1570" s="157"/>
      <c r="T1570" s="158"/>
      <c r="AT1570" s="153" t="s">
        <v>304</v>
      </c>
      <c r="AU1570" s="153" t="s">
        <v>85</v>
      </c>
      <c r="AV1570" s="12" t="s">
        <v>85</v>
      </c>
      <c r="AW1570" s="12" t="s">
        <v>32</v>
      </c>
      <c r="AX1570" s="12" t="s">
        <v>76</v>
      </c>
      <c r="AY1570" s="153" t="s">
        <v>296</v>
      </c>
    </row>
    <row r="1571" spans="2:65" s="13" customFormat="1">
      <c r="B1571" s="159"/>
      <c r="D1571" s="152" t="s">
        <v>304</v>
      </c>
      <c r="E1571" s="160" t="s">
        <v>1</v>
      </c>
      <c r="F1571" s="161" t="s">
        <v>306</v>
      </c>
      <c r="H1571" s="162">
        <v>328.4</v>
      </c>
      <c r="I1571" s="163"/>
      <c r="L1571" s="159"/>
      <c r="M1571" s="164"/>
      <c r="T1571" s="165"/>
      <c r="AT1571" s="160" t="s">
        <v>304</v>
      </c>
      <c r="AU1571" s="160" t="s">
        <v>85</v>
      </c>
      <c r="AV1571" s="13" t="s">
        <v>94</v>
      </c>
      <c r="AW1571" s="13" t="s">
        <v>32</v>
      </c>
      <c r="AX1571" s="13" t="s">
        <v>76</v>
      </c>
      <c r="AY1571" s="160" t="s">
        <v>296</v>
      </c>
    </row>
    <row r="1572" spans="2:65" s="14" customFormat="1">
      <c r="B1572" s="166"/>
      <c r="D1572" s="152" t="s">
        <v>304</v>
      </c>
      <c r="E1572" s="167" t="s">
        <v>1</v>
      </c>
      <c r="F1572" s="168" t="s">
        <v>308</v>
      </c>
      <c r="H1572" s="169">
        <v>2406.8000000000002</v>
      </c>
      <c r="I1572" s="170"/>
      <c r="L1572" s="166"/>
      <c r="M1572" s="171"/>
      <c r="T1572" s="172"/>
      <c r="AT1572" s="167" t="s">
        <v>304</v>
      </c>
      <c r="AU1572" s="167" t="s">
        <v>85</v>
      </c>
      <c r="AV1572" s="14" t="s">
        <v>107</v>
      </c>
      <c r="AW1572" s="14" t="s">
        <v>32</v>
      </c>
      <c r="AX1572" s="14" t="s">
        <v>83</v>
      </c>
      <c r="AY1572" s="167" t="s">
        <v>296</v>
      </c>
    </row>
    <row r="1573" spans="2:65" s="1" customFormat="1" ht="24.2" customHeight="1">
      <c r="B1573" s="32"/>
      <c r="C1573" s="173" t="s">
        <v>1637</v>
      </c>
      <c r="D1573" s="173" t="s">
        <v>343</v>
      </c>
      <c r="E1573" s="174" t="s">
        <v>1638</v>
      </c>
      <c r="F1573" s="175" t="s">
        <v>1639</v>
      </c>
      <c r="G1573" s="176" t="s">
        <v>301</v>
      </c>
      <c r="H1573" s="177">
        <v>860.68499999999995</v>
      </c>
      <c r="I1573" s="178"/>
      <c r="J1573" s="179">
        <f>ROUND(I1573*H1573,2)</f>
        <v>0</v>
      </c>
      <c r="K1573" s="175" t="s">
        <v>302</v>
      </c>
      <c r="L1573" s="180"/>
      <c r="M1573" s="181" t="s">
        <v>1</v>
      </c>
      <c r="N1573" s="182" t="s">
        <v>41</v>
      </c>
      <c r="P1573" s="147">
        <f>O1573*H1573</f>
        <v>0</v>
      </c>
      <c r="Q1573" s="147">
        <v>8.9999999999999998E-4</v>
      </c>
      <c r="R1573" s="147">
        <f>Q1573*H1573</f>
        <v>0.77461649999999993</v>
      </c>
      <c r="S1573" s="147">
        <v>0</v>
      </c>
      <c r="T1573" s="148">
        <f>S1573*H1573</f>
        <v>0</v>
      </c>
      <c r="AR1573" s="149" t="s">
        <v>479</v>
      </c>
      <c r="AT1573" s="149" t="s">
        <v>343</v>
      </c>
      <c r="AU1573" s="149" t="s">
        <v>85</v>
      </c>
      <c r="AY1573" s="17" t="s">
        <v>296</v>
      </c>
      <c r="BE1573" s="150">
        <f>IF(N1573="základní",J1573,0)</f>
        <v>0</v>
      </c>
      <c r="BF1573" s="150">
        <f>IF(N1573="snížená",J1573,0)</f>
        <v>0</v>
      </c>
      <c r="BG1573" s="150">
        <f>IF(N1573="zákl. přenesená",J1573,0)</f>
        <v>0</v>
      </c>
      <c r="BH1573" s="150">
        <f>IF(N1573="sníž. přenesená",J1573,0)</f>
        <v>0</v>
      </c>
      <c r="BI1573" s="150">
        <f>IF(N1573="nulová",J1573,0)</f>
        <v>0</v>
      </c>
      <c r="BJ1573" s="17" t="s">
        <v>83</v>
      </c>
      <c r="BK1573" s="150">
        <f>ROUND(I1573*H1573,2)</f>
        <v>0</v>
      </c>
      <c r="BL1573" s="17" t="s">
        <v>378</v>
      </c>
      <c r="BM1573" s="149" t="s">
        <v>1640</v>
      </c>
    </row>
    <row r="1574" spans="2:65" s="15" customFormat="1">
      <c r="B1574" s="183"/>
      <c r="D1574" s="152" t="s">
        <v>304</v>
      </c>
      <c r="E1574" s="184" t="s">
        <v>1</v>
      </c>
      <c r="F1574" s="185" t="s">
        <v>1623</v>
      </c>
      <c r="H1574" s="184" t="s">
        <v>1</v>
      </c>
      <c r="I1574" s="186"/>
      <c r="L1574" s="183"/>
      <c r="M1574" s="187"/>
      <c r="T1574" s="188"/>
      <c r="AT1574" s="184" t="s">
        <v>304</v>
      </c>
      <c r="AU1574" s="184" t="s">
        <v>85</v>
      </c>
      <c r="AV1574" s="15" t="s">
        <v>83</v>
      </c>
      <c r="AW1574" s="15" t="s">
        <v>32</v>
      </c>
      <c r="AX1574" s="15" t="s">
        <v>76</v>
      </c>
      <c r="AY1574" s="184" t="s">
        <v>296</v>
      </c>
    </row>
    <row r="1575" spans="2:65" s="12" customFormat="1">
      <c r="B1575" s="151"/>
      <c r="D1575" s="152" t="s">
        <v>304</v>
      </c>
      <c r="E1575" s="153" t="s">
        <v>1</v>
      </c>
      <c r="F1575" s="154" t="s">
        <v>1280</v>
      </c>
      <c r="H1575" s="155">
        <v>300.7</v>
      </c>
      <c r="I1575" s="156"/>
      <c r="L1575" s="151"/>
      <c r="M1575" s="157"/>
      <c r="T1575" s="158"/>
      <c r="AT1575" s="153" t="s">
        <v>304</v>
      </c>
      <c r="AU1575" s="153" t="s">
        <v>85</v>
      </c>
      <c r="AV1575" s="12" t="s">
        <v>85</v>
      </c>
      <c r="AW1575" s="12" t="s">
        <v>32</v>
      </c>
      <c r="AX1575" s="12" t="s">
        <v>76</v>
      </c>
      <c r="AY1575" s="153" t="s">
        <v>296</v>
      </c>
    </row>
    <row r="1576" spans="2:65" s="12" customFormat="1">
      <c r="B1576" s="151"/>
      <c r="D1576" s="152" t="s">
        <v>304</v>
      </c>
      <c r="E1576" s="153" t="s">
        <v>1</v>
      </c>
      <c r="F1576" s="154" t="s">
        <v>1283</v>
      </c>
      <c r="H1576" s="155">
        <v>99.1</v>
      </c>
      <c r="I1576" s="156"/>
      <c r="L1576" s="151"/>
      <c r="M1576" s="157"/>
      <c r="T1576" s="158"/>
      <c r="AT1576" s="153" t="s">
        <v>304</v>
      </c>
      <c r="AU1576" s="153" t="s">
        <v>85</v>
      </c>
      <c r="AV1576" s="12" t="s">
        <v>85</v>
      </c>
      <c r="AW1576" s="12" t="s">
        <v>32</v>
      </c>
      <c r="AX1576" s="12" t="s">
        <v>76</v>
      </c>
      <c r="AY1576" s="153" t="s">
        <v>296</v>
      </c>
    </row>
    <row r="1577" spans="2:65" s="12" customFormat="1">
      <c r="B1577" s="151"/>
      <c r="D1577" s="152" t="s">
        <v>304</v>
      </c>
      <c r="E1577" s="153" t="s">
        <v>1</v>
      </c>
      <c r="F1577" s="154" t="s">
        <v>1285</v>
      </c>
      <c r="H1577" s="155">
        <v>50.1</v>
      </c>
      <c r="I1577" s="156"/>
      <c r="L1577" s="151"/>
      <c r="M1577" s="157"/>
      <c r="T1577" s="158"/>
      <c r="AT1577" s="153" t="s">
        <v>304</v>
      </c>
      <c r="AU1577" s="153" t="s">
        <v>85</v>
      </c>
      <c r="AV1577" s="12" t="s">
        <v>85</v>
      </c>
      <c r="AW1577" s="12" t="s">
        <v>32</v>
      </c>
      <c r="AX1577" s="12" t="s">
        <v>76</v>
      </c>
      <c r="AY1577" s="153" t="s">
        <v>296</v>
      </c>
    </row>
    <row r="1578" spans="2:65" s="12" customFormat="1">
      <c r="B1578" s="151"/>
      <c r="D1578" s="152" t="s">
        <v>304</v>
      </c>
      <c r="E1578" s="153" t="s">
        <v>1</v>
      </c>
      <c r="F1578" s="154" t="s">
        <v>1288</v>
      </c>
      <c r="H1578" s="155">
        <v>369.8</v>
      </c>
      <c r="I1578" s="156"/>
      <c r="L1578" s="151"/>
      <c r="M1578" s="157"/>
      <c r="T1578" s="158"/>
      <c r="AT1578" s="153" t="s">
        <v>304</v>
      </c>
      <c r="AU1578" s="153" t="s">
        <v>85</v>
      </c>
      <c r="AV1578" s="12" t="s">
        <v>85</v>
      </c>
      <c r="AW1578" s="12" t="s">
        <v>32</v>
      </c>
      <c r="AX1578" s="12" t="s">
        <v>76</v>
      </c>
      <c r="AY1578" s="153" t="s">
        <v>296</v>
      </c>
    </row>
    <row r="1579" spans="2:65" s="13" customFormat="1">
      <c r="B1579" s="159"/>
      <c r="D1579" s="152" t="s">
        <v>304</v>
      </c>
      <c r="E1579" s="160" t="s">
        <v>1</v>
      </c>
      <c r="F1579" s="161" t="s">
        <v>306</v>
      </c>
      <c r="H1579" s="162">
        <v>819.7</v>
      </c>
      <c r="I1579" s="163"/>
      <c r="L1579" s="159"/>
      <c r="M1579" s="164"/>
      <c r="T1579" s="165"/>
      <c r="AT1579" s="160" t="s">
        <v>304</v>
      </c>
      <c r="AU1579" s="160" t="s">
        <v>85</v>
      </c>
      <c r="AV1579" s="13" t="s">
        <v>94</v>
      </c>
      <c r="AW1579" s="13" t="s">
        <v>32</v>
      </c>
      <c r="AX1579" s="13" t="s">
        <v>76</v>
      </c>
      <c r="AY1579" s="160" t="s">
        <v>296</v>
      </c>
    </row>
    <row r="1580" spans="2:65" s="14" customFormat="1">
      <c r="B1580" s="166"/>
      <c r="D1580" s="152" t="s">
        <v>304</v>
      </c>
      <c r="E1580" s="167" t="s">
        <v>1</v>
      </c>
      <c r="F1580" s="168" t="s">
        <v>308</v>
      </c>
      <c r="H1580" s="169">
        <v>819.7</v>
      </c>
      <c r="I1580" s="170"/>
      <c r="L1580" s="166"/>
      <c r="M1580" s="171"/>
      <c r="T1580" s="172"/>
      <c r="AT1580" s="167" t="s">
        <v>304</v>
      </c>
      <c r="AU1580" s="167" t="s">
        <v>85</v>
      </c>
      <c r="AV1580" s="14" t="s">
        <v>107</v>
      </c>
      <c r="AW1580" s="14" t="s">
        <v>32</v>
      </c>
      <c r="AX1580" s="14" t="s">
        <v>83</v>
      </c>
      <c r="AY1580" s="167" t="s">
        <v>296</v>
      </c>
    </row>
    <row r="1581" spans="2:65" s="12" customFormat="1">
      <c r="B1581" s="151"/>
      <c r="D1581" s="152" t="s">
        <v>304</v>
      </c>
      <c r="F1581" s="154" t="s">
        <v>1641</v>
      </c>
      <c r="H1581" s="155">
        <v>860.68499999999995</v>
      </c>
      <c r="I1581" s="156"/>
      <c r="L1581" s="151"/>
      <c r="M1581" s="157"/>
      <c r="T1581" s="158"/>
      <c r="AT1581" s="153" t="s">
        <v>304</v>
      </c>
      <c r="AU1581" s="153" t="s">
        <v>85</v>
      </c>
      <c r="AV1581" s="12" t="s">
        <v>85</v>
      </c>
      <c r="AW1581" s="12" t="s">
        <v>4</v>
      </c>
      <c r="AX1581" s="12" t="s">
        <v>83</v>
      </c>
      <c r="AY1581" s="153" t="s">
        <v>296</v>
      </c>
    </row>
    <row r="1582" spans="2:65" s="1" customFormat="1" ht="24.2" customHeight="1">
      <c r="B1582" s="32"/>
      <c r="C1582" s="173" t="s">
        <v>1642</v>
      </c>
      <c r="D1582" s="173" t="s">
        <v>343</v>
      </c>
      <c r="E1582" s="174" t="s">
        <v>1643</v>
      </c>
      <c r="F1582" s="175" t="s">
        <v>1644</v>
      </c>
      <c r="G1582" s="176" t="s">
        <v>301</v>
      </c>
      <c r="H1582" s="177">
        <v>190.26</v>
      </c>
      <c r="I1582" s="178"/>
      <c r="J1582" s="179">
        <f>ROUND(I1582*H1582,2)</f>
        <v>0</v>
      </c>
      <c r="K1582" s="175" t="s">
        <v>302</v>
      </c>
      <c r="L1582" s="180"/>
      <c r="M1582" s="181" t="s">
        <v>1</v>
      </c>
      <c r="N1582" s="182" t="s">
        <v>41</v>
      </c>
      <c r="P1582" s="147">
        <f>O1582*H1582</f>
        <v>0</v>
      </c>
      <c r="Q1582" s="147">
        <v>3.5000000000000001E-3</v>
      </c>
      <c r="R1582" s="147">
        <f>Q1582*H1582</f>
        <v>0.66591</v>
      </c>
      <c r="S1582" s="147">
        <v>0</v>
      </c>
      <c r="T1582" s="148">
        <f>S1582*H1582</f>
        <v>0</v>
      </c>
      <c r="AR1582" s="149" t="s">
        <v>479</v>
      </c>
      <c r="AT1582" s="149" t="s">
        <v>343</v>
      </c>
      <c r="AU1582" s="149" t="s">
        <v>85</v>
      </c>
      <c r="AY1582" s="17" t="s">
        <v>296</v>
      </c>
      <c r="BE1582" s="150">
        <f>IF(N1582="základní",J1582,0)</f>
        <v>0</v>
      </c>
      <c r="BF1582" s="150">
        <f>IF(N1582="snížená",J1582,0)</f>
        <v>0</v>
      </c>
      <c r="BG1582" s="150">
        <f>IF(N1582="zákl. přenesená",J1582,0)</f>
        <v>0</v>
      </c>
      <c r="BH1582" s="150">
        <f>IF(N1582="sníž. přenesená",J1582,0)</f>
        <v>0</v>
      </c>
      <c r="BI1582" s="150">
        <f>IF(N1582="nulová",J1582,0)</f>
        <v>0</v>
      </c>
      <c r="BJ1582" s="17" t="s">
        <v>83</v>
      </c>
      <c r="BK1582" s="150">
        <f>ROUND(I1582*H1582,2)</f>
        <v>0</v>
      </c>
      <c r="BL1582" s="17" t="s">
        <v>378</v>
      </c>
      <c r="BM1582" s="149" t="s">
        <v>1645</v>
      </c>
    </row>
    <row r="1583" spans="2:65" s="15" customFormat="1">
      <c r="B1583" s="183"/>
      <c r="D1583" s="152" t="s">
        <v>304</v>
      </c>
      <c r="E1583" s="184" t="s">
        <v>1</v>
      </c>
      <c r="F1583" s="185" t="s">
        <v>1624</v>
      </c>
      <c r="H1583" s="184" t="s">
        <v>1</v>
      </c>
      <c r="I1583" s="186"/>
      <c r="L1583" s="183"/>
      <c r="M1583" s="187"/>
      <c r="T1583" s="188"/>
      <c r="AT1583" s="184" t="s">
        <v>304</v>
      </c>
      <c r="AU1583" s="184" t="s">
        <v>85</v>
      </c>
      <c r="AV1583" s="15" t="s">
        <v>83</v>
      </c>
      <c r="AW1583" s="15" t="s">
        <v>32</v>
      </c>
      <c r="AX1583" s="15" t="s">
        <v>76</v>
      </c>
      <c r="AY1583" s="184" t="s">
        <v>296</v>
      </c>
    </row>
    <row r="1584" spans="2:65" s="12" customFormat="1">
      <c r="B1584" s="151"/>
      <c r="D1584" s="152" t="s">
        <v>304</v>
      </c>
      <c r="E1584" s="153" t="s">
        <v>1</v>
      </c>
      <c r="F1584" s="154" t="s">
        <v>1625</v>
      </c>
      <c r="H1584" s="155">
        <v>57</v>
      </c>
      <c r="I1584" s="156"/>
      <c r="L1584" s="151"/>
      <c r="M1584" s="157"/>
      <c r="T1584" s="158"/>
      <c r="AT1584" s="153" t="s">
        <v>304</v>
      </c>
      <c r="AU1584" s="153" t="s">
        <v>85</v>
      </c>
      <c r="AV1584" s="12" t="s">
        <v>85</v>
      </c>
      <c r="AW1584" s="12" t="s">
        <v>32</v>
      </c>
      <c r="AX1584" s="12" t="s">
        <v>76</v>
      </c>
      <c r="AY1584" s="153" t="s">
        <v>296</v>
      </c>
    </row>
    <row r="1585" spans="2:65" s="12" customFormat="1">
      <c r="B1585" s="151"/>
      <c r="D1585" s="152" t="s">
        <v>304</v>
      </c>
      <c r="E1585" s="153" t="s">
        <v>1</v>
      </c>
      <c r="F1585" s="154" t="s">
        <v>1626</v>
      </c>
      <c r="H1585" s="155">
        <v>124.2</v>
      </c>
      <c r="I1585" s="156"/>
      <c r="L1585" s="151"/>
      <c r="M1585" s="157"/>
      <c r="T1585" s="158"/>
      <c r="AT1585" s="153" t="s">
        <v>304</v>
      </c>
      <c r="AU1585" s="153" t="s">
        <v>85</v>
      </c>
      <c r="AV1585" s="12" t="s">
        <v>85</v>
      </c>
      <c r="AW1585" s="12" t="s">
        <v>32</v>
      </c>
      <c r="AX1585" s="12" t="s">
        <v>76</v>
      </c>
      <c r="AY1585" s="153" t="s">
        <v>296</v>
      </c>
    </row>
    <row r="1586" spans="2:65" s="13" customFormat="1">
      <c r="B1586" s="159"/>
      <c r="D1586" s="152" t="s">
        <v>304</v>
      </c>
      <c r="E1586" s="160" t="s">
        <v>1</v>
      </c>
      <c r="F1586" s="161" t="s">
        <v>306</v>
      </c>
      <c r="H1586" s="162">
        <v>181.2</v>
      </c>
      <c r="I1586" s="163"/>
      <c r="L1586" s="159"/>
      <c r="M1586" s="164"/>
      <c r="T1586" s="165"/>
      <c r="AT1586" s="160" t="s">
        <v>304</v>
      </c>
      <c r="AU1586" s="160" t="s">
        <v>85</v>
      </c>
      <c r="AV1586" s="13" t="s">
        <v>94</v>
      </c>
      <c r="AW1586" s="13" t="s">
        <v>32</v>
      </c>
      <c r="AX1586" s="13" t="s">
        <v>76</v>
      </c>
      <c r="AY1586" s="160" t="s">
        <v>296</v>
      </c>
    </row>
    <row r="1587" spans="2:65" s="14" customFormat="1">
      <c r="B1587" s="166"/>
      <c r="D1587" s="152" t="s">
        <v>304</v>
      </c>
      <c r="E1587" s="167" t="s">
        <v>1</v>
      </c>
      <c r="F1587" s="168" t="s">
        <v>308</v>
      </c>
      <c r="H1587" s="169">
        <v>181.2</v>
      </c>
      <c r="I1587" s="170"/>
      <c r="L1587" s="166"/>
      <c r="M1587" s="171"/>
      <c r="T1587" s="172"/>
      <c r="AT1587" s="167" t="s">
        <v>304</v>
      </c>
      <c r="AU1587" s="167" t="s">
        <v>85</v>
      </c>
      <c r="AV1587" s="14" t="s">
        <v>107</v>
      </c>
      <c r="AW1587" s="14" t="s">
        <v>32</v>
      </c>
      <c r="AX1587" s="14" t="s">
        <v>83</v>
      </c>
      <c r="AY1587" s="167" t="s">
        <v>296</v>
      </c>
    </row>
    <row r="1588" spans="2:65" s="12" customFormat="1">
      <c r="B1588" s="151"/>
      <c r="D1588" s="152" t="s">
        <v>304</v>
      </c>
      <c r="F1588" s="154" t="s">
        <v>1646</v>
      </c>
      <c r="H1588" s="155">
        <v>190.26</v>
      </c>
      <c r="I1588" s="156"/>
      <c r="L1588" s="151"/>
      <c r="M1588" s="157"/>
      <c r="T1588" s="158"/>
      <c r="AT1588" s="153" t="s">
        <v>304</v>
      </c>
      <c r="AU1588" s="153" t="s">
        <v>85</v>
      </c>
      <c r="AV1588" s="12" t="s">
        <v>85</v>
      </c>
      <c r="AW1588" s="12" t="s">
        <v>4</v>
      </c>
      <c r="AX1588" s="12" t="s">
        <v>83</v>
      </c>
      <c r="AY1588" s="153" t="s">
        <v>296</v>
      </c>
    </row>
    <row r="1589" spans="2:65" s="1" customFormat="1" ht="24.2" customHeight="1">
      <c r="B1589" s="32"/>
      <c r="C1589" s="173" t="s">
        <v>1647</v>
      </c>
      <c r="D1589" s="173" t="s">
        <v>343</v>
      </c>
      <c r="E1589" s="174" t="s">
        <v>1648</v>
      </c>
      <c r="F1589" s="175" t="s">
        <v>1649</v>
      </c>
      <c r="G1589" s="176" t="s">
        <v>301</v>
      </c>
      <c r="H1589" s="177">
        <v>223.65</v>
      </c>
      <c r="I1589" s="178"/>
      <c r="J1589" s="179">
        <f>ROUND(I1589*H1589,2)</f>
        <v>0</v>
      </c>
      <c r="K1589" s="175" t="s">
        <v>302</v>
      </c>
      <c r="L1589" s="180"/>
      <c r="M1589" s="181" t="s">
        <v>1</v>
      </c>
      <c r="N1589" s="182" t="s">
        <v>41</v>
      </c>
      <c r="P1589" s="147">
        <f>O1589*H1589</f>
        <v>0</v>
      </c>
      <c r="Q1589" s="147">
        <v>3.7499999999999999E-3</v>
      </c>
      <c r="R1589" s="147">
        <f>Q1589*H1589</f>
        <v>0.83868750000000003</v>
      </c>
      <c r="S1589" s="147">
        <v>0</v>
      </c>
      <c r="T1589" s="148">
        <f>S1589*H1589</f>
        <v>0</v>
      </c>
      <c r="AR1589" s="149" t="s">
        <v>479</v>
      </c>
      <c r="AT1589" s="149" t="s">
        <v>343</v>
      </c>
      <c r="AU1589" s="149" t="s">
        <v>85</v>
      </c>
      <c r="AY1589" s="17" t="s">
        <v>296</v>
      </c>
      <c r="BE1589" s="150">
        <f>IF(N1589="základní",J1589,0)</f>
        <v>0</v>
      </c>
      <c r="BF1589" s="150">
        <f>IF(N1589="snížená",J1589,0)</f>
        <v>0</v>
      </c>
      <c r="BG1589" s="150">
        <f>IF(N1589="zákl. přenesená",J1589,0)</f>
        <v>0</v>
      </c>
      <c r="BH1589" s="150">
        <f>IF(N1589="sníž. přenesená",J1589,0)</f>
        <v>0</v>
      </c>
      <c r="BI1589" s="150">
        <f>IF(N1589="nulová",J1589,0)</f>
        <v>0</v>
      </c>
      <c r="BJ1589" s="17" t="s">
        <v>83</v>
      </c>
      <c r="BK1589" s="150">
        <f>ROUND(I1589*H1589,2)</f>
        <v>0</v>
      </c>
      <c r="BL1589" s="17" t="s">
        <v>378</v>
      </c>
      <c r="BM1589" s="149" t="s">
        <v>1650</v>
      </c>
    </row>
    <row r="1590" spans="2:65" s="15" customFormat="1">
      <c r="B1590" s="183"/>
      <c r="D1590" s="152" t="s">
        <v>304</v>
      </c>
      <c r="E1590" s="184" t="s">
        <v>1</v>
      </c>
      <c r="F1590" s="185" t="s">
        <v>1627</v>
      </c>
      <c r="H1590" s="184" t="s">
        <v>1</v>
      </c>
      <c r="I1590" s="186"/>
      <c r="L1590" s="183"/>
      <c r="M1590" s="187"/>
      <c r="T1590" s="188"/>
      <c r="AT1590" s="184" t="s">
        <v>304</v>
      </c>
      <c r="AU1590" s="184" t="s">
        <v>85</v>
      </c>
      <c r="AV1590" s="15" t="s">
        <v>83</v>
      </c>
      <c r="AW1590" s="15" t="s">
        <v>32</v>
      </c>
      <c r="AX1590" s="15" t="s">
        <v>76</v>
      </c>
      <c r="AY1590" s="184" t="s">
        <v>296</v>
      </c>
    </row>
    <row r="1591" spans="2:65" s="12" customFormat="1">
      <c r="B1591" s="151"/>
      <c r="D1591" s="152" t="s">
        <v>304</v>
      </c>
      <c r="E1591" s="153" t="s">
        <v>1</v>
      </c>
      <c r="F1591" s="154" t="s">
        <v>1628</v>
      </c>
      <c r="H1591" s="155">
        <v>79.8</v>
      </c>
      <c r="I1591" s="156"/>
      <c r="L1591" s="151"/>
      <c r="M1591" s="157"/>
      <c r="T1591" s="158"/>
      <c r="AT1591" s="153" t="s">
        <v>304</v>
      </c>
      <c r="AU1591" s="153" t="s">
        <v>85</v>
      </c>
      <c r="AV1591" s="12" t="s">
        <v>85</v>
      </c>
      <c r="AW1591" s="12" t="s">
        <v>32</v>
      </c>
      <c r="AX1591" s="12" t="s">
        <v>76</v>
      </c>
      <c r="AY1591" s="153" t="s">
        <v>296</v>
      </c>
    </row>
    <row r="1592" spans="2:65" s="12" customFormat="1">
      <c r="B1592" s="151"/>
      <c r="D1592" s="152" t="s">
        <v>304</v>
      </c>
      <c r="E1592" s="153" t="s">
        <v>1</v>
      </c>
      <c r="F1592" s="154" t="s">
        <v>1629</v>
      </c>
      <c r="H1592" s="155">
        <v>83.8</v>
      </c>
      <c r="I1592" s="156"/>
      <c r="L1592" s="151"/>
      <c r="M1592" s="157"/>
      <c r="T1592" s="158"/>
      <c r="AT1592" s="153" t="s">
        <v>304</v>
      </c>
      <c r="AU1592" s="153" t="s">
        <v>85</v>
      </c>
      <c r="AV1592" s="12" t="s">
        <v>85</v>
      </c>
      <c r="AW1592" s="12" t="s">
        <v>32</v>
      </c>
      <c r="AX1592" s="12" t="s">
        <v>76</v>
      </c>
      <c r="AY1592" s="153" t="s">
        <v>296</v>
      </c>
    </row>
    <row r="1593" spans="2:65" s="12" customFormat="1">
      <c r="B1593" s="151"/>
      <c r="D1593" s="152" t="s">
        <v>304</v>
      </c>
      <c r="E1593" s="153" t="s">
        <v>1</v>
      </c>
      <c r="F1593" s="154" t="s">
        <v>1630</v>
      </c>
      <c r="H1593" s="155">
        <v>76.599999999999994</v>
      </c>
      <c r="I1593" s="156"/>
      <c r="L1593" s="151"/>
      <c r="M1593" s="157"/>
      <c r="T1593" s="158"/>
      <c r="AT1593" s="153" t="s">
        <v>304</v>
      </c>
      <c r="AU1593" s="153" t="s">
        <v>85</v>
      </c>
      <c r="AV1593" s="12" t="s">
        <v>85</v>
      </c>
      <c r="AW1593" s="12" t="s">
        <v>32</v>
      </c>
      <c r="AX1593" s="12" t="s">
        <v>76</v>
      </c>
      <c r="AY1593" s="153" t="s">
        <v>296</v>
      </c>
    </row>
    <row r="1594" spans="2:65" s="12" customFormat="1">
      <c r="B1594" s="151"/>
      <c r="D1594" s="152" t="s">
        <v>304</v>
      </c>
      <c r="E1594" s="153" t="s">
        <v>1</v>
      </c>
      <c r="F1594" s="154" t="s">
        <v>1631</v>
      </c>
      <c r="H1594" s="155">
        <v>34.4</v>
      </c>
      <c r="I1594" s="156"/>
      <c r="L1594" s="151"/>
      <c r="M1594" s="157"/>
      <c r="T1594" s="158"/>
      <c r="AT1594" s="153" t="s">
        <v>304</v>
      </c>
      <c r="AU1594" s="153" t="s">
        <v>85</v>
      </c>
      <c r="AV1594" s="12" t="s">
        <v>85</v>
      </c>
      <c r="AW1594" s="12" t="s">
        <v>32</v>
      </c>
      <c r="AX1594" s="12" t="s">
        <v>76</v>
      </c>
      <c r="AY1594" s="153" t="s">
        <v>296</v>
      </c>
    </row>
    <row r="1595" spans="2:65" s="12" customFormat="1">
      <c r="B1595" s="151"/>
      <c r="D1595" s="152" t="s">
        <v>304</v>
      </c>
      <c r="E1595" s="153" t="s">
        <v>1</v>
      </c>
      <c r="F1595" s="154" t="s">
        <v>1632</v>
      </c>
      <c r="H1595" s="155">
        <v>229.6</v>
      </c>
      <c r="I1595" s="156"/>
      <c r="L1595" s="151"/>
      <c r="M1595" s="157"/>
      <c r="T1595" s="158"/>
      <c r="AT1595" s="153" t="s">
        <v>304</v>
      </c>
      <c r="AU1595" s="153" t="s">
        <v>85</v>
      </c>
      <c r="AV1595" s="12" t="s">
        <v>85</v>
      </c>
      <c r="AW1595" s="12" t="s">
        <v>32</v>
      </c>
      <c r="AX1595" s="12" t="s">
        <v>76</v>
      </c>
      <c r="AY1595" s="153" t="s">
        <v>296</v>
      </c>
    </row>
    <row r="1596" spans="2:65" s="12" customFormat="1">
      <c r="B1596" s="151"/>
      <c r="D1596" s="152" t="s">
        <v>304</v>
      </c>
      <c r="E1596" s="153" t="s">
        <v>1</v>
      </c>
      <c r="F1596" s="154" t="s">
        <v>1633</v>
      </c>
      <c r="H1596" s="155">
        <v>37.200000000000003</v>
      </c>
      <c r="I1596" s="156"/>
      <c r="L1596" s="151"/>
      <c r="M1596" s="157"/>
      <c r="T1596" s="158"/>
      <c r="AT1596" s="153" t="s">
        <v>304</v>
      </c>
      <c r="AU1596" s="153" t="s">
        <v>85</v>
      </c>
      <c r="AV1596" s="12" t="s">
        <v>85</v>
      </c>
      <c r="AW1596" s="12" t="s">
        <v>32</v>
      </c>
      <c r="AX1596" s="12" t="s">
        <v>76</v>
      </c>
      <c r="AY1596" s="153" t="s">
        <v>296</v>
      </c>
    </row>
    <row r="1597" spans="2:65" s="12" customFormat="1">
      <c r="B1597" s="151"/>
      <c r="D1597" s="152" t="s">
        <v>304</v>
      </c>
      <c r="E1597" s="153" t="s">
        <v>1</v>
      </c>
      <c r="F1597" s="154" t="s">
        <v>1634</v>
      </c>
      <c r="H1597" s="155">
        <v>-328.4</v>
      </c>
      <c r="I1597" s="156"/>
      <c r="L1597" s="151"/>
      <c r="M1597" s="157"/>
      <c r="T1597" s="158"/>
      <c r="AT1597" s="153" t="s">
        <v>304</v>
      </c>
      <c r="AU1597" s="153" t="s">
        <v>85</v>
      </c>
      <c r="AV1597" s="12" t="s">
        <v>85</v>
      </c>
      <c r="AW1597" s="12" t="s">
        <v>32</v>
      </c>
      <c r="AX1597" s="12" t="s">
        <v>76</v>
      </c>
      <c r="AY1597" s="153" t="s">
        <v>296</v>
      </c>
    </row>
    <row r="1598" spans="2:65" s="13" customFormat="1">
      <c r="B1598" s="159"/>
      <c r="D1598" s="152" t="s">
        <v>304</v>
      </c>
      <c r="E1598" s="160" t="s">
        <v>1</v>
      </c>
      <c r="F1598" s="161" t="s">
        <v>306</v>
      </c>
      <c r="H1598" s="162">
        <v>213</v>
      </c>
      <c r="I1598" s="163"/>
      <c r="L1598" s="159"/>
      <c r="M1598" s="164"/>
      <c r="T1598" s="165"/>
      <c r="AT1598" s="160" t="s">
        <v>304</v>
      </c>
      <c r="AU1598" s="160" t="s">
        <v>85</v>
      </c>
      <c r="AV1598" s="13" t="s">
        <v>94</v>
      </c>
      <c r="AW1598" s="13" t="s">
        <v>32</v>
      </c>
      <c r="AX1598" s="13" t="s">
        <v>76</v>
      </c>
      <c r="AY1598" s="160" t="s">
        <v>296</v>
      </c>
    </row>
    <row r="1599" spans="2:65" s="14" customFormat="1">
      <c r="B1599" s="166"/>
      <c r="D1599" s="152" t="s">
        <v>304</v>
      </c>
      <c r="E1599" s="167" t="s">
        <v>1</v>
      </c>
      <c r="F1599" s="168" t="s">
        <v>308</v>
      </c>
      <c r="H1599" s="169">
        <v>213</v>
      </c>
      <c r="I1599" s="170"/>
      <c r="L1599" s="166"/>
      <c r="M1599" s="171"/>
      <c r="T1599" s="172"/>
      <c r="AT1599" s="167" t="s">
        <v>304</v>
      </c>
      <c r="AU1599" s="167" t="s">
        <v>85</v>
      </c>
      <c r="AV1599" s="14" t="s">
        <v>107</v>
      </c>
      <c r="AW1599" s="14" t="s">
        <v>32</v>
      </c>
      <c r="AX1599" s="14" t="s">
        <v>83</v>
      </c>
      <c r="AY1599" s="167" t="s">
        <v>296</v>
      </c>
    </row>
    <row r="1600" spans="2:65" s="12" customFormat="1">
      <c r="B1600" s="151"/>
      <c r="D1600" s="152" t="s">
        <v>304</v>
      </c>
      <c r="F1600" s="154" t="s">
        <v>1651</v>
      </c>
      <c r="H1600" s="155">
        <v>223.65</v>
      </c>
      <c r="I1600" s="156"/>
      <c r="L1600" s="151"/>
      <c r="M1600" s="157"/>
      <c r="T1600" s="158"/>
      <c r="AT1600" s="153" t="s">
        <v>304</v>
      </c>
      <c r="AU1600" s="153" t="s">
        <v>85</v>
      </c>
      <c r="AV1600" s="12" t="s">
        <v>85</v>
      </c>
      <c r="AW1600" s="12" t="s">
        <v>4</v>
      </c>
      <c r="AX1600" s="12" t="s">
        <v>83</v>
      </c>
      <c r="AY1600" s="153" t="s">
        <v>296</v>
      </c>
    </row>
    <row r="1601" spans="2:65" s="1" customFormat="1" ht="24.2" customHeight="1">
      <c r="B1601" s="32"/>
      <c r="C1601" s="173" t="s">
        <v>1652</v>
      </c>
      <c r="D1601" s="173" t="s">
        <v>343</v>
      </c>
      <c r="E1601" s="174" t="s">
        <v>1653</v>
      </c>
      <c r="F1601" s="175" t="s">
        <v>1654</v>
      </c>
      <c r="G1601" s="176" t="s">
        <v>301</v>
      </c>
      <c r="H1601" s="177">
        <v>344.82</v>
      </c>
      <c r="I1601" s="178"/>
      <c r="J1601" s="179">
        <f>ROUND(I1601*H1601,2)</f>
        <v>0</v>
      </c>
      <c r="K1601" s="175" t="s">
        <v>302</v>
      </c>
      <c r="L1601" s="180"/>
      <c r="M1601" s="181" t="s">
        <v>1</v>
      </c>
      <c r="N1601" s="182" t="s">
        <v>41</v>
      </c>
      <c r="P1601" s="147">
        <f>O1601*H1601</f>
        <v>0</v>
      </c>
      <c r="Q1601" s="147">
        <v>5.0000000000000001E-3</v>
      </c>
      <c r="R1601" s="147">
        <f>Q1601*H1601</f>
        <v>1.7241</v>
      </c>
      <c r="S1601" s="147">
        <v>0</v>
      </c>
      <c r="T1601" s="148">
        <f>S1601*H1601</f>
        <v>0</v>
      </c>
      <c r="AR1601" s="149" t="s">
        <v>479</v>
      </c>
      <c r="AT1601" s="149" t="s">
        <v>343</v>
      </c>
      <c r="AU1601" s="149" t="s">
        <v>85</v>
      </c>
      <c r="AY1601" s="17" t="s">
        <v>296</v>
      </c>
      <c r="BE1601" s="150">
        <f>IF(N1601="základní",J1601,0)</f>
        <v>0</v>
      </c>
      <c r="BF1601" s="150">
        <f>IF(N1601="snížená",J1601,0)</f>
        <v>0</v>
      </c>
      <c r="BG1601" s="150">
        <f>IF(N1601="zákl. přenesená",J1601,0)</f>
        <v>0</v>
      </c>
      <c r="BH1601" s="150">
        <f>IF(N1601="sníž. přenesená",J1601,0)</f>
        <v>0</v>
      </c>
      <c r="BI1601" s="150">
        <f>IF(N1601="nulová",J1601,0)</f>
        <v>0</v>
      </c>
      <c r="BJ1601" s="17" t="s">
        <v>83</v>
      </c>
      <c r="BK1601" s="150">
        <f>ROUND(I1601*H1601,2)</f>
        <v>0</v>
      </c>
      <c r="BL1601" s="17" t="s">
        <v>378</v>
      </c>
      <c r="BM1601" s="149" t="s">
        <v>1655</v>
      </c>
    </row>
    <row r="1602" spans="2:65" s="15" customFormat="1">
      <c r="B1602" s="183"/>
      <c r="D1602" s="152" t="s">
        <v>304</v>
      </c>
      <c r="E1602" s="184" t="s">
        <v>1</v>
      </c>
      <c r="F1602" s="185" t="s">
        <v>1635</v>
      </c>
      <c r="H1602" s="184" t="s">
        <v>1</v>
      </c>
      <c r="I1602" s="186"/>
      <c r="L1602" s="183"/>
      <c r="M1602" s="187"/>
      <c r="T1602" s="188"/>
      <c r="AT1602" s="184" t="s">
        <v>304</v>
      </c>
      <c r="AU1602" s="184" t="s">
        <v>85</v>
      </c>
      <c r="AV1602" s="15" t="s">
        <v>83</v>
      </c>
      <c r="AW1602" s="15" t="s">
        <v>32</v>
      </c>
      <c r="AX1602" s="15" t="s">
        <v>76</v>
      </c>
      <c r="AY1602" s="184" t="s">
        <v>296</v>
      </c>
    </row>
    <row r="1603" spans="2:65" s="12" customFormat="1">
      <c r="B1603" s="151"/>
      <c r="D1603" s="152" t="s">
        <v>304</v>
      </c>
      <c r="E1603" s="153" t="s">
        <v>1</v>
      </c>
      <c r="F1603" s="154" t="s">
        <v>1636</v>
      </c>
      <c r="H1603" s="155">
        <v>328.4</v>
      </c>
      <c r="I1603" s="156"/>
      <c r="L1603" s="151"/>
      <c r="M1603" s="157"/>
      <c r="T1603" s="158"/>
      <c r="AT1603" s="153" t="s">
        <v>304</v>
      </c>
      <c r="AU1603" s="153" t="s">
        <v>85</v>
      </c>
      <c r="AV1603" s="12" t="s">
        <v>85</v>
      </c>
      <c r="AW1603" s="12" t="s">
        <v>32</v>
      </c>
      <c r="AX1603" s="12" t="s">
        <v>76</v>
      </c>
      <c r="AY1603" s="153" t="s">
        <v>296</v>
      </c>
    </row>
    <row r="1604" spans="2:65" s="13" customFormat="1">
      <c r="B1604" s="159"/>
      <c r="D1604" s="152" t="s">
        <v>304</v>
      </c>
      <c r="E1604" s="160" t="s">
        <v>1</v>
      </c>
      <c r="F1604" s="161" t="s">
        <v>306</v>
      </c>
      <c r="H1604" s="162">
        <v>328.4</v>
      </c>
      <c r="I1604" s="163"/>
      <c r="L1604" s="159"/>
      <c r="M1604" s="164"/>
      <c r="T1604" s="165"/>
      <c r="AT1604" s="160" t="s">
        <v>304</v>
      </c>
      <c r="AU1604" s="160" t="s">
        <v>85</v>
      </c>
      <c r="AV1604" s="13" t="s">
        <v>94</v>
      </c>
      <c r="AW1604" s="13" t="s">
        <v>32</v>
      </c>
      <c r="AX1604" s="13" t="s">
        <v>76</v>
      </c>
      <c r="AY1604" s="160" t="s">
        <v>296</v>
      </c>
    </row>
    <row r="1605" spans="2:65" s="14" customFormat="1">
      <c r="B1605" s="166"/>
      <c r="D1605" s="152" t="s">
        <v>304</v>
      </c>
      <c r="E1605" s="167" t="s">
        <v>1</v>
      </c>
      <c r="F1605" s="168" t="s">
        <v>308</v>
      </c>
      <c r="H1605" s="169">
        <v>328.4</v>
      </c>
      <c r="I1605" s="170"/>
      <c r="L1605" s="166"/>
      <c r="M1605" s="171"/>
      <c r="T1605" s="172"/>
      <c r="AT1605" s="167" t="s">
        <v>304</v>
      </c>
      <c r="AU1605" s="167" t="s">
        <v>85</v>
      </c>
      <c r="AV1605" s="14" t="s">
        <v>107</v>
      </c>
      <c r="AW1605" s="14" t="s">
        <v>32</v>
      </c>
      <c r="AX1605" s="14" t="s">
        <v>83</v>
      </c>
      <c r="AY1605" s="167" t="s">
        <v>296</v>
      </c>
    </row>
    <row r="1606" spans="2:65" s="12" customFormat="1">
      <c r="B1606" s="151"/>
      <c r="D1606" s="152" t="s">
        <v>304</v>
      </c>
      <c r="F1606" s="154" t="s">
        <v>1656</v>
      </c>
      <c r="H1606" s="155">
        <v>344.82</v>
      </c>
      <c r="I1606" s="156"/>
      <c r="L1606" s="151"/>
      <c r="M1606" s="157"/>
      <c r="T1606" s="158"/>
      <c r="AT1606" s="153" t="s">
        <v>304</v>
      </c>
      <c r="AU1606" s="153" t="s">
        <v>85</v>
      </c>
      <c r="AV1606" s="12" t="s">
        <v>85</v>
      </c>
      <c r="AW1606" s="12" t="s">
        <v>4</v>
      </c>
      <c r="AX1606" s="12" t="s">
        <v>83</v>
      </c>
      <c r="AY1606" s="153" t="s">
        <v>296</v>
      </c>
    </row>
    <row r="1607" spans="2:65" s="1" customFormat="1" ht="33" customHeight="1">
      <c r="B1607" s="32"/>
      <c r="C1607" s="173" t="s">
        <v>1657</v>
      </c>
      <c r="D1607" s="173" t="s">
        <v>343</v>
      </c>
      <c r="E1607" s="174" t="s">
        <v>1658</v>
      </c>
      <c r="F1607" s="175" t="s">
        <v>1659</v>
      </c>
      <c r="G1607" s="176" t="s">
        <v>301</v>
      </c>
      <c r="H1607" s="177">
        <v>47.04</v>
      </c>
      <c r="I1607" s="178"/>
      <c r="J1607" s="179">
        <f>ROUND(I1607*H1607,2)</f>
        <v>0</v>
      </c>
      <c r="K1607" s="175" t="s">
        <v>302</v>
      </c>
      <c r="L1607" s="180"/>
      <c r="M1607" s="181" t="s">
        <v>1</v>
      </c>
      <c r="N1607" s="182" t="s">
        <v>41</v>
      </c>
      <c r="P1607" s="147">
        <f>O1607*H1607</f>
        <v>0</v>
      </c>
      <c r="Q1607" s="147">
        <v>2.96E-3</v>
      </c>
      <c r="R1607" s="147">
        <f>Q1607*H1607</f>
        <v>0.13923839999999998</v>
      </c>
      <c r="S1607" s="147">
        <v>0</v>
      </c>
      <c r="T1607" s="148">
        <f>S1607*H1607</f>
        <v>0</v>
      </c>
      <c r="AR1607" s="149" t="s">
        <v>479</v>
      </c>
      <c r="AT1607" s="149" t="s">
        <v>343</v>
      </c>
      <c r="AU1607" s="149" t="s">
        <v>85</v>
      </c>
      <c r="AY1607" s="17" t="s">
        <v>296</v>
      </c>
      <c r="BE1607" s="150">
        <f>IF(N1607="základní",J1607,0)</f>
        <v>0</v>
      </c>
      <c r="BF1607" s="150">
        <f>IF(N1607="snížená",J1607,0)</f>
        <v>0</v>
      </c>
      <c r="BG1607" s="150">
        <f>IF(N1607="zákl. přenesená",J1607,0)</f>
        <v>0</v>
      </c>
      <c r="BH1607" s="150">
        <f>IF(N1607="sníž. přenesená",J1607,0)</f>
        <v>0</v>
      </c>
      <c r="BI1607" s="150">
        <f>IF(N1607="nulová",J1607,0)</f>
        <v>0</v>
      </c>
      <c r="BJ1607" s="17" t="s">
        <v>83</v>
      </c>
      <c r="BK1607" s="150">
        <f>ROUND(I1607*H1607,2)</f>
        <v>0</v>
      </c>
      <c r="BL1607" s="17" t="s">
        <v>378</v>
      </c>
      <c r="BM1607" s="149" t="s">
        <v>1660</v>
      </c>
    </row>
    <row r="1608" spans="2:65" s="15" customFormat="1">
      <c r="B1608" s="183"/>
      <c r="D1608" s="152" t="s">
        <v>304</v>
      </c>
      <c r="E1608" s="184" t="s">
        <v>1</v>
      </c>
      <c r="F1608" s="185" t="s">
        <v>1621</v>
      </c>
      <c r="H1608" s="184" t="s">
        <v>1</v>
      </c>
      <c r="I1608" s="186"/>
      <c r="L1608" s="183"/>
      <c r="M1608" s="187"/>
      <c r="T1608" s="188"/>
      <c r="AT1608" s="184" t="s">
        <v>304</v>
      </c>
      <c r="AU1608" s="184" t="s">
        <v>85</v>
      </c>
      <c r="AV1608" s="15" t="s">
        <v>83</v>
      </c>
      <c r="AW1608" s="15" t="s">
        <v>32</v>
      </c>
      <c r="AX1608" s="15" t="s">
        <v>76</v>
      </c>
      <c r="AY1608" s="184" t="s">
        <v>296</v>
      </c>
    </row>
    <row r="1609" spans="2:65" s="12" customFormat="1">
      <c r="B1609" s="151"/>
      <c r="D1609" s="152" t="s">
        <v>304</v>
      </c>
      <c r="E1609" s="153" t="s">
        <v>1</v>
      </c>
      <c r="F1609" s="154" t="s">
        <v>1281</v>
      </c>
      <c r="H1609" s="155">
        <v>44.8</v>
      </c>
      <c r="I1609" s="156"/>
      <c r="L1609" s="151"/>
      <c r="M1609" s="157"/>
      <c r="T1609" s="158"/>
      <c r="AT1609" s="153" t="s">
        <v>304</v>
      </c>
      <c r="AU1609" s="153" t="s">
        <v>85</v>
      </c>
      <c r="AV1609" s="12" t="s">
        <v>85</v>
      </c>
      <c r="AW1609" s="12" t="s">
        <v>32</v>
      </c>
      <c r="AX1609" s="12" t="s">
        <v>76</v>
      </c>
      <c r="AY1609" s="153" t="s">
        <v>296</v>
      </c>
    </row>
    <row r="1610" spans="2:65" s="13" customFormat="1">
      <c r="B1610" s="159"/>
      <c r="D1610" s="152" t="s">
        <v>304</v>
      </c>
      <c r="E1610" s="160" t="s">
        <v>1</v>
      </c>
      <c r="F1610" s="161" t="s">
        <v>306</v>
      </c>
      <c r="H1610" s="162">
        <v>44.8</v>
      </c>
      <c r="I1610" s="163"/>
      <c r="L1610" s="159"/>
      <c r="M1610" s="164"/>
      <c r="T1610" s="165"/>
      <c r="AT1610" s="160" t="s">
        <v>304</v>
      </c>
      <c r="AU1610" s="160" t="s">
        <v>85</v>
      </c>
      <c r="AV1610" s="13" t="s">
        <v>94</v>
      </c>
      <c r="AW1610" s="13" t="s">
        <v>32</v>
      </c>
      <c r="AX1610" s="13" t="s">
        <v>76</v>
      </c>
      <c r="AY1610" s="160" t="s">
        <v>296</v>
      </c>
    </row>
    <row r="1611" spans="2:65" s="14" customFormat="1">
      <c r="B1611" s="166"/>
      <c r="D1611" s="152" t="s">
        <v>304</v>
      </c>
      <c r="E1611" s="167" t="s">
        <v>1</v>
      </c>
      <c r="F1611" s="168" t="s">
        <v>308</v>
      </c>
      <c r="H1611" s="169">
        <v>44.8</v>
      </c>
      <c r="I1611" s="170"/>
      <c r="L1611" s="166"/>
      <c r="M1611" s="171"/>
      <c r="T1611" s="172"/>
      <c r="AT1611" s="167" t="s">
        <v>304</v>
      </c>
      <c r="AU1611" s="167" t="s">
        <v>85</v>
      </c>
      <c r="AV1611" s="14" t="s">
        <v>107</v>
      </c>
      <c r="AW1611" s="14" t="s">
        <v>32</v>
      </c>
      <c r="AX1611" s="14" t="s">
        <v>83</v>
      </c>
      <c r="AY1611" s="167" t="s">
        <v>296</v>
      </c>
    </row>
    <row r="1612" spans="2:65" s="12" customFormat="1">
      <c r="B1612" s="151"/>
      <c r="D1612" s="152" t="s">
        <v>304</v>
      </c>
      <c r="F1612" s="154" t="s">
        <v>1661</v>
      </c>
      <c r="H1612" s="155">
        <v>47.04</v>
      </c>
      <c r="I1612" s="156"/>
      <c r="L1612" s="151"/>
      <c r="M1612" s="157"/>
      <c r="T1612" s="158"/>
      <c r="AT1612" s="153" t="s">
        <v>304</v>
      </c>
      <c r="AU1612" s="153" t="s">
        <v>85</v>
      </c>
      <c r="AV1612" s="12" t="s">
        <v>85</v>
      </c>
      <c r="AW1612" s="12" t="s">
        <v>4</v>
      </c>
      <c r="AX1612" s="12" t="s">
        <v>83</v>
      </c>
      <c r="AY1612" s="153" t="s">
        <v>296</v>
      </c>
    </row>
    <row r="1613" spans="2:65" s="1" customFormat="1" ht="33" customHeight="1">
      <c r="B1613" s="32"/>
      <c r="C1613" s="173" t="s">
        <v>1662</v>
      </c>
      <c r="D1613" s="173" t="s">
        <v>343</v>
      </c>
      <c r="E1613" s="174" t="s">
        <v>1663</v>
      </c>
      <c r="F1613" s="175" t="s">
        <v>1664</v>
      </c>
      <c r="G1613" s="176" t="s">
        <v>301</v>
      </c>
      <c r="H1613" s="177">
        <v>860.68499999999995</v>
      </c>
      <c r="I1613" s="178"/>
      <c r="J1613" s="179">
        <f>ROUND(I1613*H1613,2)</f>
        <v>0</v>
      </c>
      <c r="K1613" s="175" t="s">
        <v>302</v>
      </c>
      <c r="L1613" s="180"/>
      <c r="M1613" s="181" t="s">
        <v>1</v>
      </c>
      <c r="N1613" s="182" t="s">
        <v>41</v>
      </c>
      <c r="P1613" s="147">
        <f>O1613*H1613</f>
        <v>0</v>
      </c>
      <c r="Q1613" s="147">
        <v>4.4400000000000004E-3</v>
      </c>
      <c r="R1613" s="147">
        <f>Q1613*H1613</f>
        <v>3.8214413999999999</v>
      </c>
      <c r="S1613" s="147">
        <v>0</v>
      </c>
      <c r="T1613" s="148">
        <f>S1613*H1613</f>
        <v>0</v>
      </c>
      <c r="AR1613" s="149" t="s">
        <v>479</v>
      </c>
      <c r="AT1613" s="149" t="s">
        <v>343</v>
      </c>
      <c r="AU1613" s="149" t="s">
        <v>85</v>
      </c>
      <c r="AY1613" s="17" t="s">
        <v>296</v>
      </c>
      <c r="BE1613" s="150">
        <f>IF(N1613="základní",J1613,0)</f>
        <v>0</v>
      </c>
      <c r="BF1613" s="150">
        <f>IF(N1613="snížená",J1613,0)</f>
        <v>0</v>
      </c>
      <c r="BG1613" s="150">
        <f>IF(N1613="zákl. přenesená",J1613,0)</f>
        <v>0</v>
      </c>
      <c r="BH1613" s="150">
        <f>IF(N1613="sníž. přenesená",J1613,0)</f>
        <v>0</v>
      </c>
      <c r="BI1613" s="150">
        <f>IF(N1613="nulová",J1613,0)</f>
        <v>0</v>
      </c>
      <c r="BJ1613" s="17" t="s">
        <v>83</v>
      </c>
      <c r="BK1613" s="150">
        <f>ROUND(I1613*H1613,2)</f>
        <v>0</v>
      </c>
      <c r="BL1613" s="17" t="s">
        <v>378</v>
      </c>
      <c r="BM1613" s="149" t="s">
        <v>1665</v>
      </c>
    </row>
    <row r="1614" spans="2:65" s="15" customFormat="1">
      <c r="B1614" s="183"/>
      <c r="D1614" s="152" t="s">
        <v>304</v>
      </c>
      <c r="E1614" s="184" t="s">
        <v>1</v>
      </c>
      <c r="F1614" s="185" t="s">
        <v>1622</v>
      </c>
      <c r="H1614" s="184" t="s">
        <v>1</v>
      </c>
      <c r="I1614" s="186"/>
      <c r="L1614" s="183"/>
      <c r="M1614" s="187"/>
      <c r="T1614" s="188"/>
      <c r="AT1614" s="184" t="s">
        <v>304</v>
      </c>
      <c r="AU1614" s="184" t="s">
        <v>85</v>
      </c>
      <c r="AV1614" s="15" t="s">
        <v>83</v>
      </c>
      <c r="AW1614" s="15" t="s">
        <v>32</v>
      </c>
      <c r="AX1614" s="15" t="s">
        <v>76</v>
      </c>
      <c r="AY1614" s="184" t="s">
        <v>296</v>
      </c>
    </row>
    <row r="1615" spans="2:65" s="12" customFormat="1">
      <c r="B1615" s="151"/>
      <c r="D1615" s="152" t="s">
        <v>304</v>
      </c>
      <c r="E1615" s="153" t="s">
        <v>1</v>
      </c>
      <c r="F1615" s="154" t="s">
        <v>1280</v>
      </c>
      <c r="H1615" s="155">
        <v>300.7</v>
      </c>
      <c r="I1615" s="156"/>
      <c r="L1615" s="151"/>
      <c r="M1615" s="157"/>
      <c r="T1615" s="158"/>
      <c r="AT1615" s="153" t="s">
        <v>304</v>
      </c>
      <c r="AU1615" s="153" t="s">
        <v>85</v>
      </c>
      <c r="AV1615" s="12" t="s">
        <v>85</v>
      </c>
      <c r="AW1615" s="12" t="s">
        <v>32</v>
      </c>
      <c r="AX1615" s="12" t="s">
        <v>76</v>
      </c>
      <c r="AY1615" s="153" t="s">
        <v>296</v>
      </c>
    </row>
    <row r="1616" spans="2:65" s="12" customFormat="1">
      <c r="B1616" s="151"/>
      <c r="D1616" s="152" t="s">
        <v>304</v>
      </c>
      <c r="E1616" s="153" t="s">
        <v>1</v>
      </c>
      <c r="F1616" s="154" t="s">
        <v>1283</v>
      </c>
      <c r="H1616" s="155">
        <v>99.1</v>
      </c>
      <c r="I1616" s="156"/>
      <c r="L1616" s="151"/>
      <c r="M1616" s="157"/>
      <c r="T1616" s="158"/>
      <c r="AT1616" s="153" t="s">
        <v>304</v>
      </c>
      <c r="AU1616" s="153" t="s">
        <v>85</v>
      </c>
      <c r="AV1616" s="12" t="s">
        <v>85</v>
      </c>
      <c r="AW1616" s="12" t="s">
        <v>32</v>
      </c>
      <c r="AX1616" s="12" t="s">
        <v>76</v>
      </c>
      <c r="AY1616" s="153" t="s">
        <v>296</v>
      </c>
    </row>
    <row r="1617" spans="2:65" s="12" customFormat="1">
      <c r="B1617" s="151"/>
      <c r="D1617" s="152" t="s">
        <v>304</v>
      </c>
      <c r="E1617" s="153" t="s">
        <v>1</v>
      </c>
      <c r="F1617" s="154" t="s">
        <v>1285</v>
      </c>
      <c r="H1617" s="155">
        <v>50.1</v>
      </c>
      <c r="I1617" s="156"/>
      <c r="L1617" s="151"/>
      <c r="M1617" s="157"/>
      <c r="T1617" s="158"/>
      <c r="AT1617" s="153" t="s">
        <v>304</v>
      </c>
      <c r="AU1617" s="153" t="s">
        <v>85</v>
      </c>
      <c r="AV1617" s="12" t="s">
        <v>85</v>
      </c>
      <c r="AW1617" s="12" t="s">
        <v>32</v>
      </c>
      <c r="AX1617" s="12" t="s">
        <v>76</v>
      </c>
      <c r="AY1617" s="153" t="s">
        <v>296</v>
      </c>
    </row>
    <row r="1618" spans="2:65" s="12" customFormat="1">
      <c r="B1618" s="151"/>
      <c r="D1618" s="152" t="s">
        <v>304</v>
      </c>
      <c r="E1618" s="153" t="s">
        <v>1</v>
      </c>
      <c r="F1618" s="154" t="s">
        <v>1288</v>
      </c>
      <c r="H1618" s="155">
        <v>369.8</v>
      </c>
      <c r="I1618" s="156"/>
      <c r="L1618" s="151"/>
      <c r="M1618" s="157"/>
      <c r="T1618" s="158"/>
      <c r="AT1618" s="153" t="s">
        <v>304</v>
      </c>
      <c r="AU1618" s="153" t="s">
        <v>85</v>
      </c>
      <c r="AV1618" s="12" t="s">
        <v>85</v>
      </c>
      <c r="AW1618" s="12" t="s">
        <v>32</v>
      </c>
      <c r="AX1618" s="12" t="s">
        <v>76</v>
      </c>
      <c r="AY1618" s="153" t="s">
        <v>296</v>
      </c>
    </row>
    <row r="1619" spans="2:65" s="13" customFormat="1">
      <c r="B1619" s="159"/>
      <c r="D1619" s="152" t="s">
        <v>304</v>
      </c>
      <c r="E1619" s="160" t="s">
        <v>1</v>
      </c>
      <c r="F1619" s="161" t="s">
        <v>306</v>
      </c>
      <c r="H1619" s="162">
        <v>819.7</v>
      </c>
      <c r="I1619" s="163"/>
      <c r="L1619" s="159"/>
      <c r="M1619" s="164"/>
      <c r="T1619" s="165"/>
      <c r="AT1619" s="160" t="s">
        <v>304</v>
      </c>
      <c r="AU1619" s="160" t="s">
        <v>85</v>
      </c>
      <c r="AV1619" s="13" t="s">
        <v>94</v>
      </c>
      <c r="AW1619" s="13" t="s">
        <v>32</v>
      </c>
      <c r="AX1619" s="13" t="s">
        <v>76</v>
      </c>
      <c r="AY1619" s="160" t="s">
        <v>296</v>
      </c>
    </row>
    <row r="1620" spans="2:65" s="14" customFormat="1">
      <c r="B1620" s="166"/>
      <c r="D1620" s="152" t="s">
        <v>304</v>
      </c>
      <c r="E1620" s="167" t="s">
        <v>1</v>
      </c>
      <c r="F1620" s="168" t="s">
        <v>308</v>
      </c>
      <c r="H1620" s="169">
        <v>819.7</v>
      </c>
      <c r="I1620" s="170"/>
      <c r="L1620" s="166"/>
      <c r="M1620" s="171"/>
      <c r="T1620" s="172"/>
      <c r="AT1620" s="167" t="s">
        <v>304</v>
      </c>
      <c r="AU1620" s="167" t="s">
        <v>85</v>
      </c>
      <c r="AV1620" s="14" t="s">
        <v>107</v>
      </c>
      <c r="AW1620" s="14" t="s">
        <v>32</v>
      </c>
      <c r="AX1620" s="14" t="s">
        <v>83</v>
      </c>
      <c r="AY1620" s="167" t="s">
        <v>296</v>
      </c>
    </row>
    <row r="1621" spans="2:65" s="12" customFormat="1">
      <c r="B1621" s="151"/>
      <c r="D1621" s="152" t="s">
        <v>304</v>
      </c>
      <c r="F1621" s="154" t="s">
        <v>1641</v>
      </c>
      <c r="H1621" s="155">
        <v>860.68499999999995</v>
      </c>
      <c r="I1621" s="156"/>
      <c r="L1621" s="151"/>
      <c r="M1621" s="157"/>
      <c r="T1621" s="158"/>
      <c r="AT1621" s="153" t="s">
        <v>304</v>
      </c>
      <c r="AU1621" s="153" t="s">
        <v>85</v>
      </c>
      <c r="AV1621" s="12" t="s">
        <v>85</v>
      </c>
      <c r="AW1621" s="12" t="s">
        <v>4</v>
      </c>
      <c r="AX1621" s="12" t="s">
        <v>83</v>
      </c>
      <c r="AY1621" s="153" t="s">
        <v>296</v>
      </c>
    </row>
    <row r="1622" spans="2:65" s="1" customFormat="1" ht="24.2" customHeight="1">
      <c r="B1622" s="32"/>
      <c r="C1622" s="138" t="s">
        <v>1666</v>
      </c>
      <c r="D1622" s="138" t="s">
        <v>298</v>
      </c>
      <c r="E1622" s="139" t="s">
        <v>1667</v>
      </c>
      <c r="F1622" s="140" t="s">
        <v>1668</v>
      </c>
      <c r="G1622" s="141" t="s">
        <v>301</v>
      </c>
      <c r="H1622" s="142">
        <v>330.43299999999999</v>
      </c>
      <c r="I1622" s="143"/>
      <c r="J1622" s="144">
        <f>ROUND(I1622*H1622,2)</f>
        <v>0</v>
      </c>
      <c r="K1622" s="140" t="s">
        <v>302</v>
      </c>
      <c r="L1622" s="32"/>
      <c r="M1622" s="145" t="s">
        <v>1</v>
      </c>
      <c r="N1622" s="146" t="s">
        <v>41</v>
      </c>
      <c r="P1622" s="147">
        <f>O1622*H1622</f>
        <v>0</v>
      </c>
      <c r="Q1622" s="147">
        <v>6.0000000000000001E-3</v>
      </c>
      <c r="R1622" s="147">
        <f>Q1622*H1622</f>
        <v>1.9825980000000001</v>
      </c>
      <c r="S1622" s="147">
        <v>0</v>
      </c>
      <c r="T1622" s="148">
        <f>S1622*H1622</f>
        <v>0</v>
      </c>
      <c r="AR1622" s="149" t="s">
        <v>378</v>
      </c>
      <c r="AT1622" s="149" t="s">
        <v>298</v>
      </c>
      <c r="AU1622" s="149" t="s">
        <v>85</v>
      </c>
      <c r="AY1622" s="17" t="s">
        <v>296</v>
      </c>
      <c r="BE1622" s="150">
        <f>IF(N1622="základní",J1622,0)</f>
        <v>0</v>
      </c>
      <c r="BF1622" s="150">
        <f>IF(N1622="snížená",J1622,0)</f>
        <v>0</v>
      </c>
      <c r="BG1622" s="150">
        <f>IF(N1622="zákl. přenesená",J1622,0)</f>
        <v>0</v>
      </c>
      <c r="BH1622" s="150">
        <f>IF(N1622="sníž. přenesená",J1622,0)</f>
        <v>0</v>
      </c>
      <c r="BI1622" s="150">
        <f>IF(N1622="nulová",J1622,0)</f>
        <v>0</v>
      </c>
      <c r="BJ1622" s="17" t="s">
        <v>83</v>
      </c>
      <c r="BK1622" s="150">
        <f>ROUND(I1622*H1622,2)</f>
        <v>0</v>
      </c>
      <c r="BL1622" s="17" t="s">
        <v>378</v>
      </c>
      <c r="BM1622" s="149" t="s">
        <v>1669</v>
      </c>
    </row>
    <row r="1623" spans="2:65" s="15" customFormat="1">
      <c r="B1623" s="183"/>
      <c r="D1623" s="152" t="s">
        <v>304</v>
      </c>
      <c r="E1623" s="184" t="s">
        <v>1</v>
      </c>
      <c r="F1623" s="185" t="s">
        <v>1466</v>
      </c>
      <c r="H1623" s="184" t="s">
        <v>1</v>
      </c>
      <c r="I1623" s="186"/>
      <c r="L1623" s="183"/>
      <c r="M1623" s="187"/>
      <c r="T1623" s="188"/>
      <c r="AT1623" s="184" t="s">
        <v>304</v>
      </c>
      <c r="AU1623" s="184" t="s">
        <v>85</v>
      </c>
      <c r="AV1623" s="15" t="s">
        <v>83</v>
      </c>
      <c r="AW1623" s="15" t="s">
        <v>32</v>
      </c>
      <c r="AX1623" s="15" t="s">
        <v>76</v>
      </c>
      <c r="AY1623" s="184" t="s">
        <v>296</v>
      </c>
    </row>
    <row r="1624" spans="2:65" s="15" customFormat="1">
      <c r="B1624" s="183"/>
      <c r="D1624" s="152" t="s">
        <v>304</v>
      </c>
      <c r="E1624" s="184" t="s">
        <v>1</v>
      </c>
      <c r="F1624" s="185" t="s">
        <v>1429</v>
      </c>
      <c r="H1624" s="184" t="s">
        <v>1</v>
      </c>
      <c r="I1624" s="186"/>
      <c r="L1624" s="183"/>
      <c r="M1624" s="187"/>
      <c r="T1624" s="188"/>
      <c r="AT1624" s="184" t="s">
        <v>304</v>
      </c>
      <c r="AU1624" s="184" t="s">
        <v>85</v>
      </c>
      <c r="AV1624" s="15" t="s">
        <v>83</v>
      </c>
      <c r="AW1624" s="15" t="s">
        <v>32</v>
      </c>
      <c r="AX1624" s="15" t="s">
        <v>76</v>
      </c>
      <c r="AY1624" s="184" t="s">
        <v>296</v>
      </c>
    </row>
    <row r="1625" spans="2:65" s="12" customFormat="1">
      <c r="B1625" s="151"/>
      <c r="D1625" s="152" t="s">
        <v>304</v>
      </c>
      <c r="E1625" s="153" t="s">
        <v>1</v>
      </c>
      <c r="F1625" s="154" t="s">
        <v>1670</v>
      </c>
      <c r="H1625" s="155">
        <v>191.90299999999999</v>
      </c>
      <c r="I1625" s="156"/>
      <c r="L1625" s="151"/>
      <c r="M1625" s="157"/>
      <c r="T1625" s="158"/>
      <c r="AT1625" s="153" t="s">
        <v>304</v>
      </c>
      <c r="AU1625" s="153" t="s">
        <v>85</v>
      </c>
      <c r="AV1625" s="12" t="s">
        <v>85</v>
      </c>
      <c r="AW1625" s="12" t="s">
        <v>32</v>
      </c>
      <c r="AX1625" s="12" t="s">
        <v>76</v>
      </c>
      <c r="AY1625" s="153" t="s">
        <v>296</v>
      </c>
    </row>
    <row r="1626" spans="2:65" s="12" customFormat="1">
      <c r="B1626" s="151"/>
      <c r="D1626" s="152" t="s">
        <v>304</v>
      </c>
      <c r="E1626" s="153" t="s">
        <v>1</v>
      </c>
      <c r="F1626" s="154" t="s">
        <v>1467</v>
      </c>
      <c r="H1626" s="155">
        <v>64.245000000000005</v>
      </c>
      <c r="I1626" s="156"/>
      <c r="L1626" s="151"/>
      <c r="M1626" s="157"/>
      <c r="T1626" s="158"/>
      <c r="AT1626" s="153" t="s">
        <v>304</v>
      </c>
      <c r="AU1626" s="153" t="s">
        <v>85</v>
      </c>
      <c r="AV1626" s="12" t="s">
        <v>85</v>
      </c>
      <c r="AW1626" s="12" t="s">
        <v>32</v>
      </c>
      <c r="AX1626" s="12" t="s">
        <v>76</v>
      </c>
      <c r="AY1626" s="153" t="s">
        <v>296</v>
      </c>
    </row>
    <row r="1627" spans="2:65" s="13" customFormat="1">
      <c r="B1627" s="159"/>
      <c r="D1627" s="152" t="s">
        <v>304</v>
      </c>
      <c r="E1627" s="160" t="s">
        <v>1</v>
      </c>
      <c r="F1627" s="161" t="s">
        <v>306</v>
      </c>
      <c r="H1627" s="162">
        <v>256.14800000000002</v>
      </c>
      <c r="I1627" s="163"/>
      <c r="L1627" s="159"/>
      <c r="M1627" s="164"/>
      <c r="T1627" s="165"/>
      <c r="AT1627" s="160" t="s">
        <v>304</v>
      </c>
      <c r="AU1627" s="160" t="s">
        <v>85</v>
      </c>
      <c r="AV1627" s="13" t="s">
        <v>94</v>
      </c>
      <c r="AW1627" s="13" t="s">
        <v>32</v>
      </c>
      <c r="AX1627" s="13" t="s">
        <v>76</v>
      </c>
      <c r="AY1627" s="160" t="s">
        <v>296</v>
      </c>
    </row>
    <row r="1628" spans="2:65" s="15" customFormat="1">
      <c r="B1628" s="183"/>
      <c r="D1628" s="152" t="s">
        <v>304</v>
      </c>
      <c r="E1628" s="184" t="s">
        <v>1</v>
      </c>
      <c r="F1628" s="185" t="s">
        <v>1468</v>
      </c>
      <c r="H1628" s="184" t="s">
        <v>1</v>
      </c>
      <c r="I1628" s="186"/>
      <c r="L1628" s="183"/>
      <c r="M1628" s="187"/>
      <c r="T1628" s="188"/>
      <c r="AT1628" s="184" t="s">
        <v>304</v>
      </c>
      <c r="AU1628" s="184" t="s">
        <v>85</v>
      </c>
      <c r="AV1628" s="15" t="s">
        <v>83</v>
      </c>
      <c r="AW1628" s="15" t="s">
        <v>32</v>
      </c>
      <c r="AX1628" s="15" t="s">
        <v>76</v>
      </c>
      <c r="AY1628" s="184" t="s">
        <v>296</v>
      </c>
    </row>
    <row r="1629" spans="2:65" s="12" customFormat="1">
      <c r="B1629" s="151"/>
      <c r="D1629" s="152" t="s">
        <v>304</v>
      </c>
      <c r="E1629" s="153" t="s">
        <v>1</v>
      </c>
      <c r="F1629" s="154" t="s">
        <v>1469</v>
      </c>
      <c r="H1629" s="155">
        <v>74.284999999999997</v>
      </c>
      <c r="I1629" s="156"/>
      <c r="L1629" s="151"/>
      <c r="M1629" s="157"/>
      <c r="T1629" s="158"/>
      <c r="AT1629" s="153" t="s">
        <v>304</v>
      </c>
      <c r="AU1629" s="153" t="s">
        <v>85</v>
      </c>
      <c r="AV1629" s="12" t="s">
        <v>85</v>
      </c>
      <c r="AW1629" s="12" t="s">
        <v>32</v>
      </c>
      <c r="AX1629" s="12" t="s">
        <v>76</v>
      </c>
      <c r="AY1629" s="153" t="s">
        <v>296</v>
      </c>
    </row>
    <row r="1630" spans="2:65" s="13" customFormat="1">
      <c r="B1630" s="159"/>
      <c r="D1630" s="152" t="s">
        <v>304</v>
      </c>
      <c r="E1630" s="160" t="s">
        <v>1</v>
      </c>
      <c r="F1630" s="161" t="s">
        <v>306</v>
      </c>
      <c r="H1630" s="162">
        <v>74.284999999999997</v>
      </c>
      <c r="I1630" s="163"/>
      <c r="L1630" s="159"/>
      <c r="M1630" s="164"/>
      <c r="T1630" s="165"/>
      <c r="AT1630" s="160" t="s">
        <v>304</v>
      </c>
      <c r="AU1630" s="160" t="s">
        <v>85</v>
      </c>
      <c r="AV1630" s="13" t="s">
        <v>94</v>
      </c>
      <c r="AW1630" s="13" t="s">
        <v>32</v>
      </c>
      <c r="AX1630" s="13" t="s">
        <v>76</v>
      </c>
      <c r="AY1630" s="160" t="s">
        <v>296</v>
      </c>
    </row>
    <row r="1631" spans="2:65" s="14" customFormat="1">
      <c r="B1631" s="166"/>
      <c r="D1631" s="152" t="s">
        <v>304</v>
      </c>
      <c r="E1631" s="167" t="s">
        <v>1</v>
      </c>
      <c r="F1631" s="168" t="s">
        <v>308</v>
      </c>
      <c r="H1631" s="169">
        <v>330.43299999999999</v>
      </c>
      <c r="I1631" s="170"/>
      <c r="L1631" s="166"/>
      <c r="M1631" s="171"/>
      <c r="T1631" s="172"/>
      <c r="AT1631" s="167" t="s">
        <v>304</v>
      </c>
      <c r="AU1631" s="167" t="s">
        <v>85</v>
      </c>
      <c r="AV1631" s="14" t="s">
        <v>107</v>
      </c>
      <c r="AW1631" s="14" t="s">
        <v>32</v>
      </c>
      <c r="AX1631" s="14" t="s">
        <v>83</v>
      </c>
      <c r="AY1631" s="167" t="s">
        <v>296</v>
      </c>
    </row>
    <row r="1632" spans="2:65" s="1" customFormat="1" ht="24.2" customHeight="1">
      <c r="B1632" s="32"/>
      <c r="C1632" s="173" t="s">
        <v>1671</v>
      </c>
      <c r="D1632" s="173" t="s">
        <v>343</v>
      </c>
      <c r="E1632" s="174" t="s">
        <v>1672</v>
      </c>
      <c r="F1632" s="175" t="s">
        <v>1673</v>
      </c>
      <c r="G1632" s="176" t="s">
        <v>301</v>
      </c>
      <c r="H1632" s="177">
        <v>201.49799999999999</v>
      </c>
      <c r="I1632" s="178"/>
      <c r="J1632" s="179">
        <f>ROUND(I1632*H1632,2)</f>
        <v>0</v>
      </c>
      <c r="K1632" s="175" t="s">
        <v>302</v>
      </c>
      <c r="L1632" s="180"/>
      <c r="M1632" s="181" t="s">
        <v>1</v>
      </c>
      <c r="N1632" s="182" t="s">
        <v>41</v>
      </c>
      <c r="P1632" s="147">
        <f>O1632*H1632</f>
        <v>0</v>
      </c>
      <c r="Q1632" s="147">
        <v>6.0000000000000001E-3</v>
      </c>
      <c r="R1632" s="147">
        <f>Q1632*H1632</f>
        <v>1.208988</v>
      </c>
      <c r="S1632" s="147">
        <v>0</v>
      </c>
      <c r="T1632" s="148">
        <f>S1632*H1632</f>
        <v>0</v>
      </c>
      <c r="AR1632" s="149" t="s">
        <v>479</v>
      </c>
      <c r="AT1632" s="149" t="s">
        <v>343</v>
      </c>
      <c r="AU1632" s="149" t="s">
        <v>85</v>
      </c>
      <c r="AY1632" s="17" t="s">
        <v>296</v>
      </c>
      <c r="BE1632" s="150">
        <f>IF(N1632="základní",J1632,0)</f>
        <v>0</v>
      </c>
      <c r="BF1632" s="150">
        <f>IF(N1632="snížená",J1632,0)</f>
        <v>0</v>
      </c>
      <c r="BG1632" s="150">
        <f>IF(N1632="zákl. přenesená",J1632,0)</f>
        <v>0</v>
      </c>
      <c r="BH1632" s="150">
        <f>IF(N1632="sníž. přenesená",J1632,0)</f>
        <v>0</v>
      </c>
      <c r="BI1632" s="150">
        <f>IF(N1632="nulová",J1632,0)</f>
        <v>0</v>
      </c>
      <c r="BJ1632" s="17" t="s">
        <v>83</v>
      </c>
      <c r="BK1632" s="150">
        <f>ROUND(I1632*H1632,2)</f>
        <v>0</v>
      </c>
      <c r="BL1632" s="17" t="s">
        <v>378</v>
      </c>
      <c r="BM1632" s="149" t="s">
        <v>1674</v>
      </c>
    </row>
    <row r="1633" spans="2:65" s="15" customFormat="1">
      <c r="B1633" s="183"/>
      <c r="D1633" s="152" t="s">
        <v>304</v>
      </c>
      <c r="E1633" s="184" t="s">
        <v>1</v>
      </c>
      <c r="F1633" s="185" t="s">
        <v>1466</v>
      </c>
      <c r="H1633" s="184" t="s">
        <v>1</v>
      </c>
      <c r="I1633" s="186"/>
      <c r="L1633" s="183"/>
      <c r="M1633" s="187"/>
      <c r="T1633" s="188"/>
      <c r="AT1633" s="184" t="s">
        <v>304</v>
      </c>
      <c r="AU1633" s="184" t="s">
        <v>85</v>
      </c>
      <c r="AV1633" s="15" t="s">
        <v>83</v>
      </c>
      <c r="AW1633" s="15" t="s">
        <v>32</v>
      </c>
      <c r="AX1633" s="15" t="s">
        <v>76</v>
      </c>
      <c r="AY1633" s="184" t="s">
        <v>296</v>
      </c>
    </row>
    <row r="1634" spans="2:65" s="15" customFormat="1">
      <c r="B1634" s="183"/>
      <c r="D1634" s="152" t="s">
        <v>304</v>
      </c>
      <c r="E1634" s="184" t="s">
        <v>1</v>
      </c>
      <c r="F1634" s="185" t="s">
        <v>1429</v>
      </c>
      <c r="H1634" s="184" t="s">
        <v>1</v>
      </c>
      <c r="I1634" s="186"/>
      <c r="L1634" s="183"/>
      <c r="M1634" s="187"/>
      <c r="T1634" s="188"/>
      <c r="AT1634" s="184" t="s">
        <v>304</v>
      </c>
      <c r="AU1634" s="184" t="s">
        <v>85</v>
      </c>
      <c r="AV1634" s="15" t="s">
        <v>83</v>
      </c>
      <c r="AW1634" s="15" t="s">
        <v>32</v>
      </c>
      <c r="AX1634" s="15" t="s">
        <v>76</v>
      </c>
      <c r="AY1634" s="184" t="s">
        <v>296</v>
      </c>
    </row>
    <row r="1635" spans="2:65" s="12" customFormat="1">
      <c r="B1635" s="151"/>
      <c r="D1635" s="152" t="s">
        <v>304</v>
      </c>
      <c r="E1635" s="153" t="s">
        <v>1</v>
      </c>
      <c r="F1635" s="154" t="s">
        <v>1670</v>
      </c>
      <c r="H1635" s="155">
        <v>191.90299999999999</v>
      </c>
      <c r="I1635" s="156"/>
      <c r="L1635" s="151"/>
      <c r="M1635" s="157"/>
      <c r="T1635" s="158"/>
      <c r="AT1635" s="153" t="s">
        <v>304</v>
      </c>
      <c r="AU1635" s="153" t="s">
        <v>85</v>
      </c>
      <c r="AV1635" s="12" t="s">
        <v>85</v>
      </c>
      <c r="AW1635" s="12" t="s">
        <v>32</v>
      </c>
      <c r="AX1635" s="12" t="s">
        <v>76</v>
      </c>
      <c r="AY1635" s="153" t="s">
        <v>296</v>
      </c>
    </row>
    <row r="1636" spans="2:65" s="13" customFormat="1">
      <c r="B1636" s="159"/>
      <c r="D1636" s="152" t="s">
        <v>304</v>
      </c>
      <c r="E1636" s="160" t="s">
        <v>1</v>
      </c>
      <c r="F1636" s="161" t="s">
        <v>306</v>
      </c>
      <c r="H1636" s="162">
        <v>191.90299999999999</v>
      </c>
      <c r="I1636" s="163"/>
      <c r="L1636" s="159"/>
      <c r="M1636" s="164"/>
      <c r="T1636" s="165"/>
      <c r="AT1636" s="160" t="s">
        <v>304</v>
      </c>
      <c r="AU1636" s="160" t="s">
        <v>85</v>
      </c>
      <c r="AV1636" s="13" t="s">
        <v>94</v>
      </c>
      <c r="AW1636" s="13" t="s">
        <v>32</v>
      </c>
      <c r="AX1636" s="13" t="s">
        <v>76</v>
      </c>
      <c r="AY1636" s="160" t="s">
        <v>296</v>
      </c>
    </row>
    <row r="1637" spans="2:65" s="14" customFormat="1">
      <c r="B1637" s="166"/>
      <c r="D1637" s="152" t="s">
        <v>304</v>
      </c>
      <c r="E1637" s="167" t="s">
        <v>1</v>
      </c>
      <c r="F1637" s="168" t="s">
        <v>308</v>
      </c>
      <c r="H1637" s="169">
        <v>191.90299999999999</v>
      </c>
      <c r="I1637" s="170"/>
      <c r="L1637" s="166"/>
      <c r="M1637" s="171"/>
      <c r="T1637" s="172"/>
      <c r="AT1637" s="167" t="s">
        <v>304</v>
      </c>
      <c r="AU1637" s="167" t="s">
        <v>85</v>
      </c>
      <c r="AV1637" s="14" t="s">
        <v>107</v>
      </c>
      <c r="AW1637" s="14" t="s">
        <v>32</v>
      </c>
      <c r="AX1637" s="14" t="s">
        <v>83</v>
      </c>
      <c r="AY1637" s="167" t="s">
        <v>296</v>
      </c>
    </row>
    <row r="1638" spans="2:65" s="12" customFormat="1">
      <c r="B1638" s="151"/>
      <c r="D1638" s="152" t="s">
        <v>304</v>
      </c>
      <c r="F1638" s="154" t="s">
        <v>1675</v>
      </c>
      <c r="H1638" s="155">
        <v>201.49799999999999</v>
      </c>
      <c r="I1638" s="156"/>
      <c r="L1638" s="151"/>
      <c r="M1638" s="157"/>
      <c r="T1638" s="158"/>
      <c r="AT1638" s="153" t="s">
        <v>304</v>
      </c>
      <c r="AU1638" s="153" t="s">
        <v>85</v>
      </c>
      <c r="AV1638" s="12" t="s">
        <v>85</v>
      </c>
      <c r="AW1638" s="12" t="s">
        <v>4</v>
      </c>
      <c r="AX1638" s="12" t="s">
        <v>83</v>
      </c>
      <c r="AY1638" s="153" t="s">
        <v>296</v>
      </c>
    </row>
    <row r="1639" spans="2:65" s="1" customFormat="1" ht="24.2" customHeight="1">
      <c r="B1639" s="32"/>
      <c r="C1639" s="173" t="s">
        <v>1676</v>
      </c>
      <c r="D1639" s="173" t="s">
        <v>343</v>
      </c>
      <c r="E1639" s="174" t="s">
        <v>1677</v>
      </c>
      <c r="F1639" s="175" t="s">
        <v>1678</v>
      </c>
      <c r="G1639" s="176" t="s">
        <v>311</v>
      </c>
      <c r="H1639" s="177">
        <v>43.637999999999998</v>
      </c>
      <c r="I1639" s="178"/>
      <c r="J1639" s="179">
        <f>ROUND(I1639*H1639,2)</f>
        <v>0</v>
      </c>
      <c r="K1639" s="175" t="s">
        <v>302</v>
      </c>
      <c r="L1639" s="180"/>
      <c r="M1639" s="181" t="s">
        <v>1</v>
      </c>
      <c r="N1639" s="182" t="s">
        <v>41</v>
      </c>
      <c r="P1639" s="147">
        <f>O1639*H1639</f>
        <v>0</v>
      </c>
      <c r="Q1639" s="147">
        <v>3.2000000000000001E-2</v>
      </c>
      <c r="R1639" s="147">
        <f>Q1639*H1639</f>
        <v>1.3964159999999999</v>
      </c>
      <c r="S1639" s="147">
        <v>0</v>
      </c>
      <c r="T1639" s="148">
        <f>S1639*H1639</f>
        <v>0</v>
      </c>
      <c r="AR1639" s="149" t="s">
        <v>479</v>
      </c>
      <c r="AT1639" s="149" t="s">
        <v>343</v>
      </c>
      <c r="AU1639" s="149" t="s">
        <v>85</v>
      </c>
      <c r="AY1639" s="17" t="s">
        <v>296</v>
      </c>
      <c r="BE1639" s="150">
        <f>IF(N1639="základní",J1639,0)</f>
        <v>0</v>
      </c>
      <c r="BF1639" s="150">
        <f>IF(N1639="snížená",J1639,0)</f>
        <v>0</v>
      </c>
      <c r="BG1639" s="150">
        <f>IF(N1639="zákl. přenesená",J1639,0)</f>
        <v>0</v>
      </c>
      <c r="BH1639" s="150">
        <f>IF(N1639="sníž. přenesená",J1639,0)</f>
        <v>0</v>
      </c>
      <c r="BI1639" s="150">
        <f>IF(N1639="nulová",J1639,0)</f>
        <v>0</v>
      </c>
      <c r="BJ1639" s="17" t="s">
        <v>83</v>
      </c>
      <c r="BK1639" s="150">
        <f>ROUND(I1639*H1639,2)</f>
        <v>0</v>
      </c>
      <c r="BL1639" s="17" t="s">
        <v>378</v>
      </c>
      <c r="BM1639" s="149" t="s">
        <v>1679</v>
      </c>
    </row>
    <row r="1640" spans="2:65" s="15" customFormat="1">
      <c r="B1640" s="183"/>
      <c r="D1640" s="152" t="s">
        <v>304</v>
      </c>
      <c r="E1640" s="184" t="s">
        <v>1</v>
      </c>
      <c r="F1640" s="185" t="s">
        <v>1466</v>
      </c>
      <c r="H1640" s="184" t="s">
        <v>1</v>
      </c>
      <c r="I1640" s="186"/>
      <c r="L1640" s="183"/>
      <c r="M1640" s="187"/>
      <c r="T1640" s="188"/>
      <c r="AT1640" s="184" t="s">
        <v>304</v>
      </c>
      <c r="AU1640" s="184" t="s">
        <v>85</v>
      </c>
      <c r="AV1640" s="15" t="s">
        <v>83</v>
      </c>
      <c r="AW1640" s="15" t="s">
        <v>32</v>
      </c>
      <c r="AX1640" s="15" t="s">
        <v>76</v>
      </c>
      <c r="AY1640" s="184" t="s">
        <v>296</v>
      </c>
    </row>
    <row r="1641" spans="2:65" s="15" customFormat="1">
      <c r="B1641" s="183"/>
      <c r="D1641" s="152" t="s">
        <v>304</v>
      </c>
      <c r="E1641" s="184" t="s">
        <v>1</v>
      </c>
      <c r="F1641" s="185" t="s">
        <v>1429</v>
      </c>
      <c r="H1641" s="184" t="s">
        <v>1</v>
      </c>
      <c r="I1641" s="186"/>
      <c r="L1641" s="183"/>
      <c r="M1641" s="187"/>
      <c r="T1641" s="188"/>
      <c r="AT1641" s="184" t="s">
        <v>304</v>
      </c>
      <c r="AU1641" s="184" t="s">
        <v>85</v>
      </c>
      <c r="AV1641" s="15" t="s">
        <v>83</v>
      </c>
      <c r="AW1641" s="15" t="s">
        <v>32</v>
      </c>
      <c r="AX1641" s="15" t="s">
        <v>76</v>
      </c>
      <c r="AY1641" s="184" t="s">
        <v>296</v>
      </c>
    </row>
    <row r="1642" spans="2:65" s="12" customFormat="1">
      <c r="B1642" s="151"/>
      <c r="D1642" s="152" t="s">
        <v>304</v>
      </c>
      <c r="E1642" s="153" t="s">
        <v>1</v>
      </c>
      <c r="F1642" s="154" t="s">
        <v>1680</v>
      </c>
      <c r="H1642" s="155">
        <v>19.274000000000001</v>
      </c>
      <c r="I1642" s="156"/>
      <c r="L1642" s="151"/>
      <c r="M1642" s="157"/>
      <c r="T1642" s="158"/>
      <c r="AT1642" s="153" t="s">
        <v>304</v>
      </c>
      <c r="AU1642" s="153" t="s">
        <v>85</v>
      </c>
      <c r="AV1642" s="12" t="s">
        <v>85</v>
      </c>
      <c r="AW1642" s="12" t="s">
        <v>32</v>
      </c>
      <c r="AX1642" s="12" t="s">
        <v>76</v>
      </c>
      <c r="AY1642" s="153" t="s">
        <v>296</v>
      </c>
    </row>
    <row r="1643" spans="2:65" s="13" customFormat="1">
      <c r="B1643" s="159"/>
      <c r="D1643" s="152" t="s">
        <v>304</v>
      </c>
      <c r="E1643" s="160" t="s">
        <v>1</v>
      </c>
      <c r="F1643" s="161" t="s">
        <v>306</v>
      </c>
      <c r="H1643" s="162">
        <v>19.274000000000001</v>
      </c>
      <c r="I1643" s="163"/>
      <c r="L1643" s="159"/>
      <c r="M1643" s="164"/>
      <c r="T1643" s="165"/>
      <c r="AT1643" s="160" t="s">
        <v>304</v>
      </c>
      <c r="AU1643" s="160" t="s">
        <v>85</v>
      </c>
      <c r="AV1643" s="13" t="s">
        <v>94</v>
      </c>
      <c r="AW1643" s="13" t="s">
        <v>32</v>
      </c>
      <c r="AX1643" s="13" t="s">
        <v>76</v>
      </c>
      <c r="AY1643" s="160" t="s">
        <v>296</v>
      </c>
    </row>
    <row r="1644" spans="2:65" s="15" customFormat="1">
      <c r="B1644" s="183"/>
      <c r="D1644" s="152" t="s">
        <v>304</v>
      </c>
      <c r="E1644" s="184" t="s">
        <v>1</v>
      </c>
      <c r="F1644" s="185" t="s">
        <v>1468</v>
      </c>
      <c r="H1644" s="184" t="s">
        <v>1</v>
      </c>
      <c r="I1644" s="186"/>
      <c r="L1644" s="183"/>
      <c r="M1644" s="187"/>
      <c r="T1644" s="188"/>
      <c r="AT1644" s="184" t="s">
        <v>304</v>
      </c>
      <c r="AU1644" s="184" t="s">
        <v>85</v>
      </c>
      <c r="AV1644" s="15" t="s">
        <v>83</v>
      </c>
      <c r="AW1644" s="15" t="s">
        <v>32</v>
      </c>
      <c r="AX1644" s="15" t="s">
        <v>76</v>
      </c>
      <c r="AY1644" s="184" t="s">
        <v>296</v>
      </c>
    </row>
    <row r="1645" spans="2:65" s="12" customFormat="1">
      <c r="B1645" s="151"/>
      <c r="D1645" s="152" t="s">
        <v>304</v>
      </c>
      <c r="E1645" s="153" t="s">
        <v>1</v>
      </c>
      <c r="F1645" s="154" t="s">
        <v>1681</v>
      </c>
      <c r="H1645" s="155">
        <v>22.286000000000001</v>
      </c>
      <c r="I1645" s="156"/>
      <c r="L1645" s="151"/>
      <c r="M1645" s="157"/>
      <c r="T1645" s="158"/>
      <c r="AT1645" s="153" t="s">
        <v>304</v>
      </c>
      <c r="AU1645" s="153" t="s">
        <v>85</v>
      </c>
      <c r="AV1645" s="12" t="s">
        <v>85</v>
      </c>
      <c r="AW1645" s="12" t="s">
        <v>32</v>
      </c>
      <c r="AX1645" s="12" t="s">
        <v>76</v>
      </c>
      <c r="AY1645" s="153" t="s">
        <v>296</v>
      </c>
    </row>
    <row r="1646" spans="2:65" s="13" customFormat="1">
      <c r="B1646" s="159"/>
      <c r="D1646" s="152" t="s">
        <v>304</v>
      </c>
      <c r="E1646" s="160" t="s">
        <v>1</v>
      </c>
      <c r="F1646" s="161" t="s">
        <v>306</v>
      </c>
      <c r="H1646" s="162">
        <v>22.286000000000001</v>
      </c>
      <c r="I1646" s="163"/>
      <c r="L1646" s="159"/>
      <c r="M1646" s="164"/>
      <c r="T1646" s="165"/>
      <c r="AT1646" s="160" t="s">
        <v>304</v>
      </c>
      <c r="AU1646" s="160" t="s">
        <v>85</v>
      </c>
      <c r="AV1646" s="13" t="s">
        <v>94</v>
      </c>
      <c r="AW1646" s="13" t="s">
        <v>32</v>
      </c>
      <c r="AX1646" s="13" t="s">
        <v>76</v>
      </c>
      <c r="AY1646" s="160" t="s">
        <v>296</v>
      </c>
    </row>
    <row r="1647" spans="2:65" s="14" customFormat="1">
      <c r="B1647" s="166"/>
      <c r="D1647" s="152" t="s">
        <v>304</v>
      </c>
      <c r="E1647" s="167" t="s">
        <v>1</v>
      </c>
      <c r="F1647" s="168" t="s">
        <v>308</v>
      </c>
      <c r="H1647" s="169">
        <v>41.56</v>
      </c>
      <c r="I1647" s="170"/>
      <c r="L1647" s="166"/>
      <c r="M1647" s="171"/>
      <c r="T1647" s="172"/>
      <c r="AT1647" s="167" t="s">
        <v>304</v>
      </c>
      <c r="AU1647" s="167" t="s">
        <v>85</v>
      </c>
      <c r="AV1647" s="14" t="s">
        <v>107</v>
      </c>
      <c r="AW1647" s="14" t="s">
        <v>32</v>
      </c>
      <c r="AX1647" s="14" t="s">
        <v>83</v>
      </c>
      <c r="AY1647" s="167" t="s">
        <v>296</v>
      </c>
    </row>
    <row r="1648" spans="2:65" s="12" customFormat="1">
      <c r="B1648" s="151"/>
      <c r="D1648" s="152" t="s">
        <v>304</v>
      </c>
      <c r="F1648" s="154" t="s">
        <v>1682</v>
      </c>
      <c r="H1648" s="155">
        <v>43.637999999999998</v>
      </c>
      <c r="I1648" s="156"/>
      <c r="L1648" s="151"/>
      <c r="M1648" s="157"/>
      <c r="T1648" s="158"/>
      <c r="AT1648" s="153" t="s">
        <v>304</v>
      </c>
      <c r="AU1648" s="153" t="s">
        <v>85</v>
      </c>
      <c r="AV1648" s="12" t="s">
        <v>85</v>
      </c>
      <c r="AW1648" s="12" t="s">
        <v>4</v>
      </c>
      <c r="AX1648" s="12" t="s">
        <v>83</v>
      </c>
      <c r="AY1648" s="153" t="s">
        <v>296</v>
      </c>
    </row>
    <row r="1649" spans="2:65" s="1" customFormat="1" ht="37.9" customHeight="1">
      <c r="B1649" s="32"/>
      <c r="C1649" s="138" t="s">
        <v>1683</v>
      </c>
      <c r="D1649" s="138" t="s">
        <v>298</v>
      </c>
      <c r="E1649" s="139" t="s">
        <v>1684</v>
      </c>
      <c r="F1649" s="140" t="s">
        <v>1685</v>
      </c>
      <c r="G1649" s="141" t="s">
        <v>301</v>
      </c>
      <c r="H1649" s="142">
        <v>113.85</v>
      </c>
      <c r="I1649" s="143"/>
      <c r="J1649" s="144">
        <f>ROUND(I1649*H1649,2)</f>
        <v>0</v>
      </c>
      <c r="K1649" s="140" t="s">
        <v>302</v>
      </c>
      <c r="L1649" s="32"/>
      <c r="M1649" s="145" t="s">
        <v>1</v>
      </c>
      <c r="N1649" s="146" t="s">
        <v>41</v>
      </c>
      <c r="P1649" s="147">
        <f>O1649*H1649</f>
        <v>0</v>
      </c>
      <c r="Q1649" s="147">
        <v>1.2E-4</v>
      </c>
      <c r="R1649" s="147">
        <f>Q1649*H1649</f>
        <v>1.3661999999999999E-2</v>
      </c>
      <c r="S1649" s="147">
        <v>0</v>
      </c>
      <c r="T1649" s="148">
        <f>S1649*H1649</f>
        <v>0</v>
      </c>
      <c r="AR1649" s="149" t="s">
        <v>378</v>
      </c>
      <c r="AT1649" s="149" t="s">
        <v>298</v>
      </c>
      <c r="AU1649" s="149" t="s">
        <v>85</v>
      </c>
      <c r="AY1649" s="17" t="s">
        <v>296</v>
      </c>
      <c r="BE1649" s="150">
        <f>IF(N1649="základní",J1649,0)</f>
        <v>0</v>
      </c>
      <c r="BF1649" s="150">
        <f>IF(N1649="snížená",J1649,0)</f>
        <v>0</v>
      </c>
      <c r="BG1649" s="150">
        <f>IF(N1649="zákl. přenesená",J1649,0)</f>
        <v>0</v>
      </c>
      <c r="BH1649" s="150">
        <f>IF(N1649="sníž. přenesená",J1649,0)</f>
        <v>0</v>
      </c>
      <c r="BI1649" s="150">
        <f>IF(N1649="nulová",J1649,0)</f>
        <v>0</v>
      </c>
      <c r="BJ1649" s="17" t="s">
        <v>83</v>
      </c>
      <c r="BK1649" s="150">
        <f>ROUND(I1649*H1649,2)</f>
        <v>0</v>
      </c>
      <c r="BL1649" s="17" t="s">
        <v>378</v>
      </c>
      <c r="BM1649" s="149" t="s">
        <v>1686</v>
      </c>
    </row>
    <row r="1650" spans="2:65" s="15" customFormat="1">
      <c r="B1650" s="183"/>
      <c r="D1650" s="152" t="s">
        <v>304</v>
      </c>
      <c r="E1650" s="184" t="s">
        <v>1</v>
      </c>
      <c r="F1650" s="185" t="s">
        <v>1575</v>
      </c>
      <c r="H1650" s="184" t="s">
        <v>1</v>
      </c>
      <c r="I1650" s="186"/>
      <c r="L1650" s="183"/>
      <c r="M1650" s="187"/>
      <c r="T1650" s="188"/>
      <c r="AT1650" s="184" t="s">
        <v>304</v>
      </c>
      <c r="AU1650" s="184" t="s">
        <v>85</v>
      </c>
      <c r="AV1650" s="15" t="s">
        <v>83</v>
      </c>
      <c r="AW1650" s="15" t="s">
        <v>32</v>
      </c>
      <c r="AX1650" s="15" t="s">
        <v>76</v>
      </c>
      <c r="AY1650" s="184" t="s">
        <v>296</v>
      </c>
    </row>
    <row r="1651" spans="2:65" s="12" customFormat="1">
      <c r="B1651" s="151"/>
      <c r="D1651" s="152" t="s">
        <v>304</v>
      </c>
      <c r="E1651" s="153" t="s">
        <v>1</v>
      </c>
      <c r="F1651" s="154" t="s">
        <v>1687</v>
      </c>
      <c r="H1651" s="155">
        <v>78.099999999999994</v>
      </c>
      <c r="I1651" s="156"/>
      <c r="L1651" s="151"/>
      <c r="M1651" s="157"/>
      <c r="T1651" s="158"/>
      <c r="AT1651" s="153" t="s">
        <v>304</v>
      </c>
      <c r="AU1651" s="153" t="s">
        <v>85</v>
      </c>
      <c r="AV1651" s="12" t="s">
        <v>85</v>
      </c>
      <c r="AW1651" s="12" t="s">
        <v>32</v>
      </c>
      <c r="AX1651" s="12" t="s">
        <v>76</v>
      </c>
      <c r="AY1651" s="153" t="s">
        <v>296</v>
      </c>
    </row>
    <row r="1652" spans="2:65" s="12" customFormat="1">
      <c r="B1652" s="151"/>
      <c r="D1652" s="152" t="s">
        <v>304</v>
      </c>
      <c r="E1652" s="153" t="s">
        <v>1</v>
      </c>
      <c r="F1652" s="154" t="s">
        <v>1688</v>
      </c>
      <c r="H1652" s="155">
        <v>35.75</v>
      </c>
      <c r="I1652" s="156"/>
      <c r="L1652" s="151"/>
      <c r="M1652" s="157"/>
      <c r="T1652" s="158"/>
      <c r="AT1652" s="153" t="s">
        <v>304</v>
      </c>
      <c r="AU1652" s="153" t="s">
        <v>85</v>
      </c>
      <c r="AV1652" s="12" t="s">
        <v>85</v>
      </c>
      <c r="AW1652" s="12" t="s">
        <v>32</v>
      </c>
      <c r="AX1652" s="12" t="s">
        <v>76</v>
      </c>
      <c r="AY1652" s="153" t="s">
        <v>296</v>
      </c>
    </row>
    <row r="1653" spans="2:65" s="13" customFormat="1">
      <c r="B1653" s="159"/>
      <c r="D1653" s="152" t="s">
        <v>304</v>
      </c>
      <c r="E1653" s="160" t="s">
        <v>1</v>
      </c>
      <c r="F1653" s="161" t="s">
        <v>306</v>
      </c>
      <c r="H1653" s="162">
        <v>113.85</v>
      </c>
      <c r="I1653" s="163"/>
      <c r="L1653" s="159"/>
      <c r="M1653" s="164"/>
      <c r="T1653" s="165"/>
      <c r="AT1653" s="160" t="s">
        <v>304</v>
      </c>
      <c r="AU1653" s="160" t="s">
        <v>85</v>
      </c>
      <c r="AV1653" s="13" t="s">
        <v>94</v>
      </c>
      <c r="AW1653" s="13" t="s">
        <v>32</v>
      </c>
      <c r="AX1653" s="13" t="s">
        <v>76</v>
      </c>
      <c r="AY1653" s="160" t="s">
        <v>296</v>
      </c>
    </row>
    <row r="1654" spans="2:65" s="14" customFormat="1">
      <c r="B1654" s="166"/>
      <c r="D1654" s="152" t="s">
        <v>304</v>
      </c>
      <c r="E1654" s="167" t="s">
        <v>1</v>
      </c>
      <c r="F1654" s="168" t="s">
        <v>308</v>
      </c>
      <c r="H1654" s="169">
        <v>113.85</v>
      </c>
      <c r="I1654" s="170"/>
      <c r="L1654" s="166"/>
      <c r="M1654" s="171"/>
      <c r="T1654" s="172"/>
      <c r="AT1654" s="167" t="s">
        <v>304</v>
      </c>
      <c r="AU1654" s="167" t="s">
        <v>85</v>
      </c>
      <c r="AV1654" s="14" t="s">
        <v>107</v>
      </c>
      <c r="AW1654" s="14" t="s">
        <v>32</v>
      </c>
      <c r="AX1654" s="14" t="s">
        <v>83</v>
      </c>
      <c r="AY1654" s="167" t="s">
        <v>296</v>
      </c>
    </row>
    <row r="1655" spans="2:65" s="1" customFormat="1" ht="24.2" customHeight="1">
      <c r="B1655" s="32"/>
      <c r="C1655" s="173" t="s">
        <v>1689</v>
      </c>
      <c r="D1655" s="173" t="s">
        <v>343</v>
      </c>
      <c r="E1655" s="174" t="s">
        <v>1690</v>
      </c>
      <c r="F1655" s="175" t="s">
        <v>1691</v>
      </c>
      <c r="G1655" s="176" t="s">
        <v>301</v>
      </c>
      <c r="H1655" s="177">
        <v>82.004999999999995</v>
      </c>
      <c r="I1655" s="178"/>
      <c r="J1655" s="179">
        <f>ROUND(I1655*H1655,2)</f>
        <v>0</v>
      </c>
      <c r="K1655" s="175" t="s">
        <v>302</v>
      </c>
      <c r="L1655" s="180"/>
      <c r="M1655" s="181" t="s">
        <v>1</v>
      </c>
      <c r="N1655" s="182" t="s">
        <v>41</v>
      </c>
      <c r="P1655" s="147">
        <f>O1655*H1655</f>
        <v>0</v>
      </c>
      <c r="Q1655" s="147">
        <v>0.03</v>
      </c>
      <c r="R1655" s="147">
        <f>Q1655*H1655</f>
        <v>2.4601499999999996</v>
      </c>
      <c r="S1655" s="147">
        <v>0</v>
      </c>
      <c r="T1655" s="148">
        <f>S1655*H1655</f>
        <v>0</v>
      </c>
      <c r="AR1655" s="149" t="s">
        <v>479</v>
      </c>
      <c r="AT1655" s="149" t="s">
        <v>343</v>
      </c>
      <c r="AU1655" s="149" t="s">
        <v>85</v>
      </c>
      <c r="AY1655" s="17" t="s">
        <v>296</v>
      </c>
      <c r="BE1655" s="150">
        <f>IF(N1655="základní",J1655,0)</f>
        <v>0</v>
      </c>
      <c r="BF1655" s="150">
        <f>IF(N1655="snížená",J1655,0)</f>
        <v>0</v>
      </c>
      <c r="BG1655" s="150">
        <f>IF(N1655="zákl. přenesená",J1655,0)</f>
        <v>0</v>
      </c>
      <c r="BH1655" s="150">
        <f>IF(N1655="sníž. přenesená",J1655,0)</f>
        <v>0</v>
      </c>
      <c r="BI1655" s="150">
        <f>IF(N1655="nulová",J1655,0)</f>
        <v>0</v>
      </c>
      <c r="BJ1655" s="17" t="s">
        <v>83</v>
      </c>
      <c r="BK1655" s="150">
        <f>ROUND(I1655*H1655,2)</f>
        <v>0</v>
      </c>
      <c r="BL1655" s="17" t="s">
        <v>378</v>
      </c>
      <c r="BM1655" s="149" t="s">
        <v>1692</v>
      </c>
    </row>
    <row r="1656" spans="2:65" s="15" customFormat="1">
      <c r="B1656" s="183"/>
      <c r="D1656" s="152" t="s">
        <v>304</v>
      </c>
      <c r="E1656" s="184" t="s">
        <v>1</v>
      </c>
      <c r="F1656" s="185" t="s">
        <v>1575</v>
      </c>
      <c r="H1656" s="184" t="s">
        <v>1</v>
      </c>
      <c r="I1656" s="186"/>
      <c r="L1656" s="183"/>
      <c r="M1656" s="187"/>
      <c r="T1656" s="188"/>
      <c r="AT1656" s="184" t="s">
        <v>304</v>
      </c>
      <c r="AU1656" s="184" t="s">
        <v>85</v>
      </c>
      <c r="AV1656" s="15" t="s">
        <v>83</v>
      </c>
      <c r="AW1656" s="15" t="s">
        <v>32</v>
      </c>
      <c r="AX1656" s="15" t="s">
        <v>76</v>
      </c>
      <c r="AY1656" s="184" t="s">
        <v>296</v>
      </c>
    </row>
    <row r="1657" spans="2:65" s="12" customFormat="1">
      <c r="B1657" s="151"/>
      <c r="D1657" s="152" t="s">
        <v>304</v>
      </c>
      <c r="E1657" s="153" t="s">
        <v>1</v>
      </c>
      <c r="F1657" s="154" t="s">
        <v>1687</v>
      </c>
      <c r="H1657" s="155">
        <v>78.099999999999994</v>
      </c>
      <c r="I1657" s="156"/>
      <c r="L1657" s="151"/>
      <c r="M1657" s="157"/>
      <c r="T1657" s="158"/>
      <c r="AT1657" s="153" t="s">
        <v>304</v>
      </c>
      <c r="AU1657" s="153" t="s">
        <v>85</v>
      </c>
      <c r="AV1657" s="12" t="s">
        <v>85</v>
      </c>
      <c r="AW1657" s="12" t="s">
        <v>32</v>
      </c>
      <c r="AX1657" s="12" t="s">
        <v>76</v>
      </c>
      <c r="AY1657" s="153" t="s">
        <v>296</v>
      </c>
    </row>
    <row r="1658" spans="2:65" s="13" customFormat="1">
      <c r="B1658" s="159"/>
      <c r="D1658" s="152" t="s">
        <v>304</v>
      </c>
      <c r="E1658" s="160" t="s">
        <v>1</v>
      </c>
      <c r="F1658" s="161" t="s">
        <v>306</v>
      </c>
      <c r="H1658" s="162">
        <v>78.099999999999994</v>
      </c>
      <c r="I1658" s="163"/>
      <c r="L1658" s="159"/>
      <c r="M1658" s="164"/>
      <c r="T1658" s="165"/>
      <c r="AT1658" s="160" t="s">
        <v>304</v>
      </c>
      <c r="AU1658" s="160" t="s">
        <v>85</v>
      </c>
      <c r="AV1658" s="13" t="s">
        <v>94</v>
      </c>
      <c r="AW1658" s="13" t="s">
        <v>32</v>
      </c>
      <c r="AX1658" s="13" t="s">
        <v>76</v>
      </c>
      <c r="AY1658" s="160" t="s">
        <v>296</v>
      </c>
    </row>
    <row r="1659" spans="2:65" s="14" customFormat="1">
      <c r="B1659" s="166"/>
      <c r="D1659" s="152" t="s">
        <v>304</v>
      </c>
      <c r="E1659" s="167" t="s">
        <v>1</v>
      </c>
      <c r="F1659" s="168" t="s">
        <v>308</v>
      </c>
      <c r="H1659" s="169">
        <v>78.099999999999994</v>
      </c>
      <c r="I1659" s="170"/>
      <c r="L1659" s="166"/>
      <c r="M1659" s="171"/>
      <c r="T1659" s="172"/>
      <c r="AT1659" s="167" t="s">
        <v>304</v>
      </c>
      <c r="AU1659" s="167" t="s">
        <v>85</v>
      </c>
      <c r="AV1659" s="14" t="s">
        <v>107</v>
      </c>
      <c r="AW1659" s="14" t="s">
        <v>32</v>
      </c>
      <c r="AX1659" s="14" t="s">
        <v>83</v>
      </c>
      <c r="AY1659" s="167" t="s">
        <v>296</v>
      </c>
    </row>
    <row r="1660" spans="2:65" s="12" customFormat="1">
      <c r="B1660" s="151"/>
      <c r="D1660" s="152" t="s">
        <v>304</v>
      </c>
      <c r="F1660" s="154" t="s">
        <v>1693</v>
      </c>
      <c r="H1660" s="155">
        <v>82.004999999999995</v>
      </c>
      <c r="I1660" s="156"/>
      <c r="L1660" s="151"/>
      <c r="M1660" s="157"/>
      <c r="T1660" s="158"/>
      <c r="AT1660" s="153" t="s">
        <v>304</v>
      </c>
      <c r="AU1660" s="153" t="s">
        <v>85</v>
      </c>
      <c r="AV1660" s="12" t="s">
        <v>85</v>
      </c>
      <c r="AW1660" s="12" t="s">
        <v>4</v>
      </c>
      <c r="AX1660" s="12" t="s">
        <v>83</v>
      </c>
      <c r="AY1660" s="153" t="s">
        <v>296</v>
      </c>
    </row>
    <row r="1661" spans="2:65" s="1" customFormat="1" ht="24.2" customHeight="1">
      <c r="B1661" s="32"/>
      <c r="C1661" s="173" t="s">
        <v>1694</v>
      </c>
      <c r="D1661" s="173" t="s">
        <v>343</v>
      </c>
      <c r="E1661" s="174" t="s">
        <v>1695</v>
      </c>
      <c r="F1661" s="175" t="s">
        <v>1696</v>
      </c>
      <c r="G1661" s="176" t="s">
        <v>301</v>
      </c>
      <c r="H1661" s="177">
        <v>37.537999999999997</v>
      </c>
      <c r="I1661" s="178"/>
      <c r="J1661" s="179">
        <f>ROUND(I1661*H1661,2)</f>
        <v>0</v>
      </c>
      <c r="K1661" s="175" t="s">
        <v>302</v>
      </c>
      <c r="L1661" s="180"/>
      <c r="M1661" s="181" t="s">
        <v>1</v>
      </c>
      <c r="N1661" s="182" t="s">
        <v>41</v>
      </c>
      <c r="P1661" s="147">
        <f>O1661*H1661</f>
        <v>0</v>
      </c>
      <c r="Q1661" s="147">
        <v>0.02</v>
      </c>
      <c r="R1661" s="147">
        <f>Q1661*H1661</f>
        <v>0.75075999999999998</v>
      </c>
      <c r="S1661" s="147">
        <v>0</v>
      </c>
      <c r="T1661" s="148">
        <f>S1661*H1661</f>
        <v>0</v>
      </c>
      <c r="AR1661" s="149" t="s">
        <v>479</v>
      </c>
      <c r="AT1661" s="149" t="s">
        <v>343</v>
      </c>
      <c r="AU1661" s="149" t="s">
        <v>85</v>
      </c>
      <c r="AY1661" s="17" t="s">
        <v>296</v>
      </c>
      <c r="BE1661" s="150">
        <f>IF(N1661="základní",J1661,0)</f>
        <v>0</v>
      </c>
      <c r="BF1661" s="150">
        <f>IF(N1661="snížená",J1661,0)</f>
        <v>0</v>
      </c>
      <c r="BG1661" s="150">
        <f>IF(N1661="zákl. přenesená",J1661,0)</f>
        <v>0</v>
      </c>
      <c r="BH1661" s="150">
        <f>IF(N1661="sníž. přenesená",J1661,0)</f>
        <v>0</v>
      </c>
      <c r="BI1661" s="150">
        <f>IF(N1661="nulová",J1661,0)</f>
        <v>0</v>
      </c>
      <c r="BJ1661" s="17" t="s">
        <v>83</v>
      </c>
      <c r="BK1661" s="150">
        <f>ROUND(I1661*H1661,2)</f>
        <v>0</v>
      </c>
      <c r="BL1661" s="17" t="s">
        <v>378</v>
      </c>
      <c r="BM1661" s="149" t="s">
        <v>1697</v>
      </c>
    </row>
    <row r="1662" spans="2:65" s="15" customFormat="1">
      <c r="B1662" s="183"/>
      <c r="D1662" s="152" t="s">
        <v>304</v>
      </c>
      <c r="E1662" s="184" t="s">
        <v>1</v>
      </c>
      <c r="F1662" s="185" t="s">
        <v>1575</v>
      </c>
      <c r="H1662" s="184" t="s">
        <v>1</v>
      </c>
      <c r="I1662" s="186"/>
      <c r="L1662" s="183"/>
      <c r="M1662" s="187"/>
      <c r="T1662" s="188"/>
      <c r="AT1662" s="184" t="s">
        <v>304</v>
      </c>
      <c r="AU1662" s="184" t="s">
        <v>85</v>
      </c>
      <c r="AV1662" s="15" t="s">
        <v>83</v>
      </c>
      <c r="AW1662" s="15" t="s">
        <v>32</v>
      </c>
      <c r="AX1662" s="15" t="s">
        <v>76</v>
      </c>
      <c r="AY1662" s="184" t="s">
        <v>296</v>
      </c>
    </row>
    <row r="1663" spans="2:65" s="12" customFormat="1">
      <c r="B1663" s="151"/>
      <c r="D1663" s="152" t="s">
        <v>304</v>
      </c>
      <c r="E1663" s="153" t="s">
        <v>1</v>
      </c>
      <c r="F1663" s="154" t="s">
        <v>1688</v>
      </c>
      <c r="H1663" s="155">
        <v>35.75</v>
      </c>
      <c r="I1663" s="156"/>
      <c r="L1663" s="151"/>
      <c r="M1663" s="157"/>
      <c r="T1663" s="158"/>
      <c r="AT1663" s="153" t="s">
        <v>304</v>
      </c>
      <c r="AU1663" s="153" t="s">
        <v>85</v>
      </c>
      <c r="AV1663" s="12" t="s">
        <v>85</v>
      </c>
      <c r="AW1663" s="12" t="s">
        <v>32</v>
      </c>
      <c r="AX1663" s="12" t="s">
        <v>76</v>
      </c>
      <c r="AY1663" s="153" t="s">
        <v>296</v>
      </c>
    </row>
    <row r="1664" spans="2:65" s="13" customFormat="1">
      <c r="B1664" s="159"/>
      <c r="D1664" s="152" t="s">
        <v>304</v>
      </c>
      <c r="E1664" s="160" t="s">
        <v>1</v>
      </c>
      <c r="F1664" s="161" t="s">
        <v>306</v>
      </c>
      <c r="H1664" s="162">
        <v>35.75</v>
      </c>
      <c r="I1664" s="163"/>
      <c r="L1664" s="159"/>
      <c r="M1664" s="164"/>
      <c r="T1664" s="165"/>
      <c r="AT1664" s="160" t="s">
        <v>304</v>
      </c>
      <c r="AU1664" s="160" t="s">
        <v>85</v>
      </c>
      <c r="AV1664" s="13" t="s">
        <v>94</v>
      </c>
      <c r="AW1664" s="13" t="s">
        <v>32</v>
      </c>
      <c r="AX1664" s="13" t="s">
        <v>76</v>
      </c>
      <c r="AY1664" s="160" t="s">
        <v>296</v>
      </c>
    </row>
    <row r="1665" spans="2:65" s="14" customFormat="1">
      <c r="B1665" s="166"/>
      <c r="D1665" s="152" t="s">
        <v>304</v>
      </c>
      <c r="E1665" s="167" t="s">
        <v>1</v>
      </c>
      <c r="F1665" s="168" t="s">
        <v>308</v>
      </c>
      <c r="H1665" s="169">
        <v>35.75</v>
      </c>
      <c r="I1665" s="170"/>
      <c r="L1665" s="166"/>
      <c r="M1665" s="171"/>
      <c r="T1665" s="172"/>
      <c r="AT1665" s="167" t="s">
        <v>304</v>
      </c>
      <c r="AU1665" s="167" t="s">
        <v>85</v>
      </c>
      <c r="AV1665" s="14" t="s">
        <v>107</v>
      </c>
      <c r="AW1665" s="14" t="s">
        <v>32</v>
      </c>
      <c r="AX1665" s="14" t="s">
        <v>83</v>
      </c>
      <c r="AY1665" s="167" t="s">
        <v>296</v>
      </c>
    </row>
    <row r="1666" spans="2:65" s="12" customFormat="1">
      <c r="B1666" s="151"/>
      <c r="D1666" s="152" t="s">
        <v>304</v>
      </c>
      <c r="F1666" s="154" t="s">
        <v>1698</v>
      </c>
      <c r="H1666" s="155">
        <v>37.537999999999997</v>
      </c>
      <c r="I1666" s="156"/>
      <c r="L1666" s="151"/>
      <c r="M1666" s="157"/>
      <c r="T1666" s="158"/>
      <c r="AT1666" s="153" t="s">
        <v>304</v>
      </c>
      <c r="AU1666" s="153" t="s">
        <v>85</v>
      </c>
      <c r="AV1666" s="12" t="s">
        <v>85</v>
      </c>
      <c r="AW1666" s="12" t="s">
        <v>4</v>
      </c>
      <c r="AX1666" s="12" t="s">
        <v>83</v>
      </c>
      <c r="AY1666" s="153" t="s">
        <v>296</v>
      </c>
    </row>
    <row r="1667" spans="2:65" s="1" customFormat="1" ht="33" customHeight="1">
      <c r="B1667" s="32"/>
      <c r="C1667" s="138" t="s">
        <v>1699</v>
      </c>
      <c r="D1667" s="138" t="s">
        <v>298</v>
      </c>
      <c r="E1667" s="139" t="s">
        <v>1700</v>
      </c>
      <c r="F1667" s="140" t="s">
        <v>1701</v>
      </c>
      <c r="G1667" s="141" t="s">
        <v>301</v>
      </c>
      <c r="H1667" s="142">
        <v>39.049999999999997</v>
      </c>
      <c r="I1667" s="143"/>
      <c r="J1667" s="144">
        <f>ROUND(I1667*H1667,2)</f>
        <v>0</v>
      </c>
      <c r="K1667" s="140" t="s">
        <v>302</v>
      </c>
      <c r="L1667" s="32"/>
      <c r="M1667" s="145" t="s">
        <v>1</v>
      </c>
      <c r="N1667" s="146" t="s">
        <v>41</v>
      </c>
      <c r="P1667" s="147">
        <f>O1667*H1667</f>
        <v>0</v>
      </c>
      <c r="Q1667" s="147">
        <v>1.2E-4</v>
      </c>
      <c r="R1667" s="147">
        <f>Q1667*H1667</f>
        <v>4.6860000000000001E-3</v>
      </c>
      <c r="S1667" s="147">
        <v>0</v>
      </c>
      <c r="T1667" s="148">
        <f>S1667*H1667</f>
        <v>0</v>
      </c>
      <c r="AR1667" s="149" t="s">
        <v>378</v>
      </c>
      <c r="AT1667" s="149" t="s">
        <v>298</v>
      </c>
      <c r="AU1667" s="149" t="s">
        <v>85</v>
      </c>
      <c r="AY1667" s="17" t="s">
        <v>296</v>
      </c>
      <c r="BE1667" s="150">
        <f>IF(N1667="základní",J1667,0)</f>
        <v>0</v>
      </c>
      <c r="BF1667" s="150">
        <f>IF(N1667="snížená",J1667,0)</f>
        <v>0</v>
      </c>
      <c r="BG1667" s="150">
        <f>IF(N1667="zákl. přenesená",J1667,0)</f>
        <v>0</v>
      </c>
      <c r="BH1667" s="150">
        <f>IF(N1667="sníž. přenesená",J1667,0)</f>
        <v>0</v>
      </c>
      <c r="BI1667" s="150">
        <f>IF(N1667="nulová",J1667,0)</f>
        <v>0</v>
      </c>
      <c r="BJ1667" s="17" t="s">
        <v>83</v>
      </c>
      <c r="BK1667" s="150">
        <f>ROUND(I1667*H1667,2)</f>
        <v>0</v>
      </c>
      <c r="BL1667" s="17" t="s">
        <v>378</v>
      </c>
      <c r="BM1667" s="149" t="s">
        <v>1702</v>
      </c>
    </row>
    <row r="1668" spans="2:65" s="15" customFormat="1">
      <c r="B1668" s="183"/>
      <c r="D1668" s="152" t="s">
        <v>304</v>
      </c>
      <c r="E1668" s="184" t="s">
        <v>1</v>
      </c>
      <c r="F1668" s="185" t="s">
        <v>1575</v>
      </c>
      <c r="H1668" s="184" t="s">
        <v>1</v>
      </c>
      <c r="I1668" s="186"/>
      <c r="L1668" s="183"/>
      <c r="M1668" s="187"/>
      <c r="T1668" s="188"/>
      <c r="AT1668" s="184" t="s">
        <v>304</v>
      </c>
      <c r="AU1668" s="184" t="s">
        <v>85</v>
      </c>
      <c r="AV1668" s="15" t="s">
        <v>83</v>
      </c>
      <c r="AW1668" s="15" t="s">
        <v>32</v>
      </c>
      <c r="AX1668" s="15" t="s">
        <v>76</v>
      </c>
      <c r="AY1668" s="184" t="s">
        <v>296</v>
      </c>
    </row>
    <row r="1669" spans="2:65" s="12" customFormat="1">
      <c r="B1669" s="151"/>
      <c r="D1669" s="152" t="s">
        <v>304</v>
      </c>
      <c r="E1669" s="153" t="s">
        <v>1</v>
      </c>
      <c r="F1669" s="154" t="s">
        <v>1703</v>
      </c>
      <c r="H1669" s="155">
        <v>39.049999999999997</v>
      </c>
      <c r="I1669" s="156"/>
      <c r="L1669" s="151"/>
      <c r="M1669" s="157"/>
      <c r="T1669" s="158"/>
      <c r="AT1669" s="153" t="s">
        <v>304</v>
      </c>
      <c r="AU1669" s="153" t="s">
        <v>85</v>
      </c>
      <c r="AV1669" s="12" t="s">
        <v>85</v>
      </c>
      <c r="AW1669" s="12" t="s">
        <v>32</v>
      </c>
      <c r="AX1669" s="12" t="s">
        <v>76</v>
      </c>
      <c r="AY1669" s="153" t="s">
        <v>296</v>
      </c>
    </row>
    <row r="1670" spans="2:65" s="13" customFormat="1">
      <c r="B1670" s="159"/>
      <c r="D1670" s="152" t="s">
        <v>304</v>
      </c>
      <c r="E1670" s="160" t="s">
        <v>1</v>
      </c>
      <c r="F1670" s="161" t="s">
        <v>306</v>
      </c>
      <c r="H1670" s="162">
        <v>39.049999999999997</v>
      </c>
      <c r="I1670" s="163"/>
      <c r="L1670" s="159"/>
      <c r="M1670" s="164"/>
      <c r="T1670" s="165"/>
      <c r="AT1670" s="160" t="s">
        <v>304</v>
      </c>
      <c r="AU1670" s="160" t="s">
        <v>85</v>
      </c>
      <c r="AV1670" s="13" t="s">
        <v>94</v>
      </c>
      <c r="AW1670" s="13" t="s">
        <v>32</v>
      </c>
      <c r="AX1670" s="13" t="s">
        <v>76</v>
      </c>
      <c r="AY1670" s="160" t="s">
        <v>296</v>
      </c>
    </row>
    <row r="1671" spans="2:65" s="14" customFormat="1">
      <c r="B1671" s="166"/>
      <c r="D1671" s="152" t="s">
        <v>304</v>
      </c>
      <c r="E1671" s="167" t="s">
        <v>1</v>
      </c>
      <c r="F1671" s="168" t="s">
        <v>308</v>
      </c>
      <c r="H1671" s="169">
        <v>39.049999999999997</v>
      </c>
      <c r="I1671" s="170"/>
      <c r="L1671" s="166"/>
      <c r="M1671" s="171"/>
      <c r="T1671" s="172"/>
      <c r="AT1671" s="167" t="s">
        <v>304</v>
      </c>
      <c r="AU1671" s="167" t="s">
        <v>85</v>
      </c>
      <c r="AV1671" s="14" t="s">
        <v>107</v>
      </c>
      <c r="AW1671" s="14" t="s">
        <v>32</v>
      </c>
      <c r="AX1671" s="14" t="s">
        <v>83</v>
      </c>
      <c r="AY1671" s="167" t="s">
        <v>296</v>
      </c>
    </row>
    <row r="1672" spans="2:65" s="1" customFormat="1" ht="21.75" customHeight="1">
      <c r="B1672" s="32"/>
      <c r="C1672" s="173" t="s">
        <v>1704</v>
      </c>
      <c r="D1672" s="173" t="s">
        <v>343</v>
      </c>
      <c r="E1672" s="174" t="s">
        <v>1705</v>
      </c>
      <c r="F1672" s="175" t="s">
        <v>1706</v>
      </c>
      <c r="G1672" s="176" t="s">
        <v>311</v>
      </c>
      <c r="H1672" s="177">
        <v>1.9530000000000001</v>
      </c>
      <c r="I1672" s="178"/>
      <c r="J1672" s="179">
        <f>ROUND(I1672*H1672,2)</f>
        <v>0</v>
      </c>
      <c r="K1672" s="175" t="s">
        <v>302</v>
      </c>
      <c r="L1672" s="180"/>
      <c r="M1672" s="181" t="s">
        <v>1</v>
      </c>
      <c r="N1672" s="182" t="s">
        <v>41</v>
      </c>
      <c r="P1672" s="147">
        <f>O1672*H1672</f>
        <v>0</v>
      </c>
      <c r="Q1672" s="147">
        <v>2.6249999999999999E-2</v>
      </c>
      <c r="R1672" s="147">
        <f>Q1672*H1672</f>
        <v>5.1266249999999999E-2</v>
      </c>
      <c r="S1672" s="147">
        <v>0</v>
      </c>
      <c r="T1672" s="148">
        <f>S1672*H1672</f>
        <v>0</v>
      </c>
      <c r="AR1672" s="149" t="s">
        <v>479</v>
      </c>
      <c r="AT1672" s="149" t="s">
        <v>343</v>
      </c>
      <c r="AU1672" s="149" t="s">
        <v>85</v>
      </c>
      <c r="AY1672" s="17" t="s">
        <v>296</v>
      </c>
      <c r="BE1672" s="150">
        <f>IF(N1672="základní",J1672,0)</f>
        <v>0</v>
      </c>
      <c r="BF1672" s="150">
        <f>IF(N1672="snížená",J1672,0)</f>
        <v>0</v>
      </c>
      <c r="BG1672" s="150">
        <f>IF(N1672="zákl. přenesená",J1672,0)</f>
        <v>0</v>
      </c>
      <c r="BH1672" s="150">
        <f>IF(N1672="sníž. přenesená",J1672,0)</f>
        <v>0</v>
      </c>
      <c r="BI1672" s="150">
        <f>IF(N1672="nulová",J1672,0)</f>
        <v>0</v>
      </c>
      <c r="BJ1672" s="17" t="s">
        <v>83</v>
      </c>
      <c r="BK1672" s="150">
        <f>ROUND(I1672*H1672,2)</f>
        <v>0</v>
      </c>
      <c r="BL1672" s="17" t="s">
        <v>378</v>
      </c>
      <c r="BM1672" s="149" t="s">
        <v>1707</v>
      </c>
    </row>
    <row r="1673" spans="2:65" s="12" customFormat="1">
      <c r="B1673" s="151"/>
      <c r="D1673" s="152" t="s">
        <v>304</v>
      </c>
      <c r="E1673" s="153" t="s">
        <v>1</v>
      </c>
      <c r="F1673" s="154" t="s">
        <v>1708</v>
      </c>
      <c r="H1673" s="155">
        <v>1.9530000000000001</v>
      </c>
      <c r="I1673" s="156"/>
      <c r="L1673" s="151"/>
      <c r="M1673" s="157"/>
      <c r="T1673" s="158"/>
      <c r="AT1673" s="153" t="s">
        <v>304</v>
      </c>
      <c r="AU1673" s="153" t="s">
        <v>85</v>
      </c>
      <c r="AV1673" s="12" t="s">
        <v>85</v>
      </c>
      <c r="AW1673" s="12" t="s">
        <v>32</v>
      </c>
      <c r="AX1673" s="12" t="s">
        <v>76</v>
      </c>
      <c r="AY1673" s="153" t="s">
        <v>296</v>
      </c>
    </row>
    <row r="1674" spans="2:65" s="13" customFormat="1">
      <c r="B1674" s="159"/>
      <c r="D1674" s="152" t="s">
        <v>304</v>
      </c>
      <c r="E1674" s="160" t="s">
        <v>1</v>
      </c>
      <c r="F1674" s="161" t="s">
        <v>306</v>
      </c>
      <c r="H1674" s="162">
        <v>1.9530000000000001</v>
      </c>
      <c r="I1674" s="163"/>
      <c r="L1674" s="159"/>
      <c r="M1674" s="164"/>
      <c r="T1674" s="165"/>
      <c r="AT1674" s="160" t="s">
        <v>304</v>
      </c>
      <c r="AU1674" s="160" t="s">
        <v>85</v>
      </c>
      <c r="AV1674" s="13" t="s">
        <v>94</v>
      </c>
      <c r="AW1674" s="13" t="s">
        <v>32</v>
      </c>
      <c r="AX1674" s="13" t="s">
        <v>76</v>
      </c>
      <c r="AY1674" s="160" t="s">
        <v>296</v>
      </c>
    </row>
    <row r="1675" spans="2:65" s="14" customFormat="1">
      <c r="B1675" s="166"/>
      <c r="D1675" s="152" t="s">
        <v>304</v>
      </c>
      <c r="E1675" s="167" t="s">
        <v>1</v>
      </c>
      <c r="F1675" s="168" t="s">
        <v>308</v>
      </c>
      <c r="H1675" s="169">
        <v>1.9530000000000001</v>
      </c>
      <c r="I1675" s="170"/>
      <c r="L1675" s="166"/>
      <c r="M1675" s="171"/>
      <c r="T1675" s="172"/>
      <c r="AT1675" s="167" t="s">
        <v>304</v>
      </c>
      <c r="AU1675" s="167" t="s">
        <v>85</v>
      </c>
      <c r="AV1675" s="14" t="s">
        <v>107</v>
      </c>
      <c r="AW1675" s="14" t="s">
        <v>32</v>
      </c>
      <c r="AX1675" s="14" t="s">
        <v>83</v>
      </c>
      <c r="AY1675" s="167" t="s">
        <v>296</v>
      </c>
    </row>
    <row r="1676" spans="2:65" s="1" customFormat="1" ht="24.2" customHeight="1">
      <c r="B1676" s="32"/>
      <c r="C1676" s="138" t="s">
        <v>1709</v>
      </c>
      <c r="D1676" s="138" t="s">
        <v>298</v>
      </c>
      <c r="E1676" s="139" t="s">
        <v>1710</v>
      </c>
      <c r="F1676" s="140" t="s">
        <v>1711</v>
      </c>
      <c r="G1676" s="141" t="s">
        <v>301</v>
      </c>
      <c r="H1676" s="142">
        <v>307.76299999999998</v>
      </c>
      <c r="I1676" s="143"/>
      <c r="J1676" s="144">
        <f>ROUND(I1676*H1676,2)</f>
        <v>0</v>
      </c>
      <c r="K1676" s="140" t="s">
        <v>302</v>
      </c>
      <c r="L1676" s="32"/>
      <c r="M1676" s="145" t="s">
        <v>1</v>
      </c>
      <c r="N1676" s="146" t="s">
        <v>41</v>
      </c>
      <c r="P1676" s="147">
        <f>O1676*H1676</f>
        <v>0</v>
      </c>
      <c r="Q1676" s="147">
        <v>0</v>
      </c>
      <c r="R1676" s="147">
        <f>Q1676*H1676</f>
        <v>0</v>
      </c>
      <c r="S1676" s="147">
        <v>0</v>
      </c>
      <c r="T1676" s="148">
        <f>S1676*H1676</f>
        <v>0</v>
      </c>
      <c r="AR1676" s="149" t="s">
        <v>378</v>
      </c>
      <c r="AT1676" s="149" t="s">
        <v>298</v>
      </c>
      <c r="AU1676" s="149" t="s">
        <v>85</v>
      </c>
      <c r="AY1676" s="17" t="s">
        <v>296</v>
      </c>
      <c r="BE1676" s="150">
        <f>IF(N1676="základní",J1676,0)</f>
        <v>0</v>
      </c>
      <c r="BF1676" s="150">
        <f>IF(N1676="snížená",J1676,0)</f>
        <v>0</v>
      </c>
      <c r="BG1676" s="150">
        <f>IF(N1676="zákl. přenesená",J1676,0)</f>
        <v>0</v>
      </c>
      <c r="BH1676" s="150">
        <f>IF(N1676="sníž. přenesená",J1676,0)</f>
        <v>0</v>
      </c>
      <c r="BI1676" s="150">
        <f>IF(N1676="nulová",J1676,0)</f>
        <v>0</v>
      </c>
      <c r="BJ1676" s="17" t="s">
        <v>83</v>
      </c>
      <c r="BK1676" s="150">
        <f>ROUND(I1676*H1676,2)</f>
        <v>0</v>
      </c>
      <c r="BL1676" s="17" t="s">
        <v>378</v>
      </c>
      <c r="BM1676" s="149" t="s">
        <v>1712</v>
      </c>
    </row>
    <row r="1677" spans="2:65" s="12" customFormat="1">
      <c r="B1677" s="151"/>
      <c r="D1677" s="152" t="s">
        <v>304</v>
      </c>
      <c r="E1677" s="153" t="s">
        <v>1</v>
      </c>
      <c r="F1677" s="154" t="s">
        <v>1713</v>
      </c>
      <c r="H1677" s="155">
        <v>307.76299999999998</v>
      </c>
      <c r="I1677" s="156"/>
      <c r="L1677" s="151"/>
      <c r="M1677" s="157"/>
      <c r="T1677" s="158"/>
      <c r="AT1677" s="153" t="s">
        <v>304</v>
      </c>
      <c r="AU1677" s="153" t="s">
        <v>85</v>
      </c>
      <c r="AV1677" s="12" t="s">
        <v>85</v>
      </c>
      <c r="AW1677" s="12" t="s">
        <v>32</v>
      </c>
      <c r="AX1677" s="12" t="s">
        <v>76</v>
      </c>
      <c r="AY1677" s="153" t="s">
        <v>296</v>
      </c>
    </row>
    <row r="1678" spans="2:65" s="13" customFormat="1">
      <c r="B1678" s="159"/>
      <c r="D1678" s="152" t="s">
        <v>304</v>
      </c>
      <c r="E1678" s="160" t="s">
        <v>1</v>
      </c>
      <c r="F1678" s="161" t="s">
        <v>306</v>
      </c>
      <c r="H1678" s="162">
        <v>307.76299999999998</v>
      </c>
      <c r="I1678" s="163"/>
      <c r="L1678" s="159"/>
      <c r="M1678" s="164"/>
      <c r="T1678" s="165"/>
      <c r="AT1678" s="160" t="s">
        <v>304</v>
      </c>
      <c r="AU1678" s="160" t="s">
        <v>85</v>
      </c>
      <c r="AV1678" s="13" t="s">
        <v>94</v>
      </c>
      <c r="AW1678" s="13" t="s">
        <v>32</v>
      </c>
      <c r="AX1678" s="13" t="s">
        <v>76</v>
      </c>
      <c r="AY1678" s="160" t="s">
        <v>296</v>
      </c>
    </row>
    <row r="1679" spans="2:65" s="14" customFormat="1">
      <c r="B1679" s="166"/>
      <c r="D1679" s="152" t="s">
        <v>304</v>
      </c>
      <c r="E1679" s="167" t="s">
        <v>1</v>
      </c>
      <c r="F1679" s="168" t="s">
        <v>308</v>
      </c>
      <c r="H1679" s="169">
        <v>307.76299999999998</v>
      </c>
      <c r="I1679" s="170"/>
      <c r="L1679" s="166"/>
      <c r="M1679" s="171"/>
      <c r="T1679" s="172"/>
      <c r="AT1679" s="167" t="s">
        <v>304</v>
      </c>
      <c r="AU1679" s="167" t="s">
        <v>85</v>
      </c>
      <c r="AV1679" s="14" t="s">
        <v>107</v>
      </c>
      <c r="AW1679" s="14" t="s">
        <v>32</v>
      </c>
      <c r="AX1679" s="14" t="s">
        <v>83</v>
      </c>
      <c r="AY1679" s="167" t="s">
        <v>296</v>
      </c>
    </row>
    <row r="1680" spans="2:65" s="1" customFormat="1" ht="24.2" customHeight="1">
      <c r="B1680" s="32"/>
      <c r="C1680" s="173" t="s">
        <v>1714</v>
      </c>
      <c r="D1680" s="173" t="s">
        <v>343</v>
      </c>
      <c r="E1680" s="174" t="s">
        <v>1715</v>
      </c>
      <c r="F1680" s="175" t="s">
        <v>1716</v>
      </c>
      <c r="G1680" s="176" t="s">
        <v>301</v>
      </c>
      <c r="H1680" s="177">
        <v>313.91800000000001</v>
      </c>
      <c r="I1680" s="178"/>
      <c r="J1680" s="179">
        <f>ROUND(I1680*H1680,2)</f>
        <v>0</v>
      </c>
      <c r="K1680" s="175" t="s">
        <v>302</v>
      </c>
      <c r="L1680" s="180"/>
      <c r="M1680" s="181" t="s">
        <v>1</v>
      </c>
      <c r="N1680" s="182" t="s">
        <v>41</v>
      </c>
      <c r="P1680" s="147">
        <f>O1680*H1680</f>
        <v>0</v>
      </c>
      <c r="Q1680" s="147">
        <v>5.4000000000000003E-3</v>
      </c>
      <c r="R1680" s="147">
        <f>Q1680*H1680</f>
        <v>1.6951572000000001</v>
      </c>
      <c r="S1680" s="147">
        <v>0</v>
      </c>
      <c r="T1680" s="148">
        <f>S1680*H1680</f>
        <v>0</v>
      </c>
      <c r="AR1680" s="149" t="s">
        <v>479</v>
      </c>
      <c r="AT1680" s="149" t="s">
        <v>343</v>
      </c>
      <c r="AU1680" s="149" t="s">
        <v>85</v>
      </c>
      <c r="AY1680" s="17" t="s">
        <v>296</v>
      </c>
      <c r="BE1680" s="150">
        <f>IF(N1680="základní",J1680,0)</f>
        <v>0</v>
      </c>
      <c r="BF1680" s="150">
        <f>IF(N1680="snížená",J1680,0)</f>
        <v>0</v>
      </c>
      <c r="BG1680" s="150">
        <f>IF(N1680="zákl. přenesená",J1680,0)</f>
        <v>0</v>
      </c>
      <c r="BH1680" s="150">
        <f>IF(N1680="sníž. přenesená",J1680,0)</f>
        <v>0</v>
      </c>
      <c r="BI1680" s="150">
        <f>IF(N1680="nulová",J1680,0)</f>
        <v>0</v>
      </c>
      <c r="BJ1680" s="17" t="s">
        <v>83</v>
      </c>
      <c r="BK1680" s="150">
        <f>ROUND(I1680*H1680,2)</f>
        <v>0</v>
      </c>
      <c r="BL1680" s="17" t="s">
        <v>378</v>
      </c>
      <c r="BM1680" s="149" t="s">
        <v>1717</v>
      </c>
    </row>
    <row r="1681" spans="2:65" s="12" customFormat="1">
      <c r="B1681" s="151"/>
      <c r="D1681" s="152" t="s">
        <v>304</v>
      </c>
      <c r="F1681" s="154" t="s">
        <v>1718</v>
      </c>
      <c r="H1681" s="155">
        <v>313.91800000000001</v>
      </c>
      <c r="I1681" s="156"/>
      <c r="L1681" s="151"/>
      <c r="M1681" s="157"/>
      <c r="T1681" s="158"/>
      <c r="AT1681" s="153" t="s">
        <v>304</v>
      </c>
      <c r="AU1681" s="153" t="s">
        <v>85</v>
      </c>
      <c r="AV1681" s="12" t="s">
        <v>85</v>
      </c>
      <c r="AW1681" s="12" t="s">
        <v>4</v>
      </c>
      <c r="AX1681" s="12" t="s">
        <v>83</v>
      </c>
      <c r="AY1681" s="153" t="s">
        <v>296</v>
      </c>
    </row>
    <row r="1682" spans="2:65" s="1" customFormat="1" ht="24.2" customHeight="1">
      <c r="B1682" s="32"/>
      <c r="C1682" s="138" t="s">
        <v>1719</v>
      </c>
      <c r="D1682" s="138" t="s">
        <v>298</v>
      </c>
      <c r="E1682" s="139" t="s">
        <v>1720</v>
      </c>
      <c r="F1682" s="140" t="s">
        <v>1721</v>
      </c>
      <c r="G1682" s="141" t="s">
        <v>301</v>
      </c>
      <c r="H1682" s="142">
        <v>300.14999999999998</v>
      </c>
      <c r="I1682" s="143"/>
      <c r="J1682" s="144">
        <f>ROUND(I1682*H1682,2)</f>
        <v>0</v>
      </c>
      <c r="K1682" s="140" t="s">
        <v>302</v>
      </c>
      <c r="L1682" s="32"/>
      <c r="M1682" s="145" t="s">
        <v>1</v>
      </c>
      <c r="N1682" s="146" t="s">
        <v>41</v>
      </c>
      <c r="P1682" s="147">
        <f>O1682*H1682</f>
        <v>0</v>
      </c>
      <c r="Q1682" s="147">
        <v>0</v>
      </c>
      <c r="R1682" s="147">
        <f>Q1682*H1682</f>
        <v>0</v>
      </c>
      <c r="S1682" s="147">
        <v>0</v>
      </c>
      <c r="T1682" s="148">
        <f>S1682*H1682</f>
        <v>0</v>
      </c>
      <c r="AR1682" s="149" t="s">
        <v>378</v>
      </c>
      <c r="AT1682" s="149" t="s">
        <v>298</v>
      </c>
      <c r="AU1682" s="149" t="s">
        <v>85</v>
      </c>
      <c r="AY1682" s="17" t="s">
        <v>296</v>
      </c>
      <c r="BE1682" s="150">
        <f>IF(N1682="základní",J1682,0)</f>
        <v>0</v>
      </c>
      <c r="BF1682" s="150">
        <f>IF(N1682="snížená",J1682,0)</f>
        <v>0</v>
      </c>
      <c r="BG1682" s="150">
        <f>IF(N1682="zákl. přenesená",J1682,0)</f>
        <v>0</v>
      </c>
      <c r="BH1682" s="150">
        <f>IF(N1682="sníž. přenesená",J1682,0)</f>
        <v>0</v>
      </c>
      <c r="BI1682" s="150">
        <f>IF(N1682="nulová",J1682,0)</f>
        <v>0</v>
      </c>
      <c r="BJ1682" s="17" t="s">
        <v>83</v>
      </c>
      <c r="BK1682" s="150">
        <f>ROUND(I1682*H1682,2)</f>
        <v>0</v>
      </c>
      <c r="BL1682" s="17" t="s">
        <v>378</v>
      </c>
      <c r="BM1682" s="149" t="s">
        <v>1722</v>
      </c>
    </row>
    <row r="1683" spans="2:65" s="12" customFormat="1">
      <c r="B1683" s="151"/>
      <c r="D1683" s="152" t="s">
        <v>304</v>
      </c>
      <c r="E1683" s="153" t="s">
        <v>1</v>
      </c>
      <c r="F1683" s="154" t="s">
        <v>1723</v>
      </c>
      <c r="H1683" s="155">
        <v>300.14999999999998</v>
      </c>
      <c r="I1683" s="156"/>
      <c r="L1683" s="151"/>
      <c r="M1683" s="157"/>
      <c r="T1683" s="158"/>
      <c r="AT1683" s="153" t="s">
        <v>304</v>
      </c>
      <c r="AU1683" s="153" t="s">
        <v>85</v>
      </c>
      <c r="AV1683" s="12" t="s">
        <v>85</v>
      </c>
      <c r="AW1683" s="12" t="s">
        <v>32</v>
      </c>
      <c r="AX1683" s="12" t="s">
        <v>76</v>
      </c>
      <c r="AY1683" s="153" t="s">
        <v>296</v>
      </c>
    </row>
    <row r="1684" spans="2:65" s="13" customFormat="1">
      <c r="B1684" s="159"/>
      <c r="D1684" s="152" t="s">
        <v>304</v>
      </c>
      <c r="E1684" s="160" t="s">
        <v>1</v>
      </c>
      <c r="F1684" s="161" t="s">
        <v>306</v>
      </c>
      <c r="H1684" s="162">
        <v>300.14999999999998</v>
      </c>
      <c r="I1684" s="163"/>
      <c r="L1684" s="159"/>
      <c r="M1684" s="164"/>
      <c r="T1684" s="165"/>
      <c r="AT1684" s="160" t="s">
        <v>304</v>
      </c>
      <c r="AU1684" s="160" t="s">
        <v>85</v>
      </c>
      <c r="AV1684" s="13" t="s">
        <v>94</v>
      </c>
      <c r="AW1684" s="13" t="s">
        <v>32</v>
      </c>
      <c r="AX1684" s="13" t="s">
        <v>76</v>
      </c>
      <c r="AY1684" s="160" t="s">
        <v>296</v>
      </c>
    </row>
    <row r="1685" spans="2:65" s="14" customFormat="1">
      <c r="B1685" s="166"/>
      <c r="D1685" s="152" t="s">
        <v>304</v>
      </c>
      <c r="E1685" s="167" t="s">
        <v>1</v>
      </c>
      <c r="F1685" s="168" t="s">
        <v>308</v>
      </c>
      <c r="H1685" s="169">
        <v>300.14999999999998</v>
      </c>
      <c r="I1685" s="170"/>
      <c r="L1685" s="166"/>
      <c r="M1685" s="171"/>
      <c r="T1685" s="172"/>
      <c r="AT1685" s="167" t="s">
        <v>304</v>
      </c>
      <c r="AU1685" s="167" t="s">
        <v>85</v>
      </c>
      <c r="AV1685" s="14" t="s">
        <v>107</v>
      </c>
      <c r="AW1685" s="14" t="s">
        <v>32</v>
      </c>
      <c r="AX1685" s="14" t="s">
        <v>83</v>
      </c>
      <c r="AY1685" s="167" t="s">
        <v>296</v>
      </c>
    </row>
    <row r="1686" spans="2:65" s="1" customFormat="1" ht="24.2" customHeight="1">
      <c r="B1686" s="32"/>
      <c r="C1686" s="173" t="s">
        <v>1724</v>
      </c>
      <c r="D1686" s="173" t="s">
        <v>343</v>
      </c>
      <c r="E1686" s="174" t="s">
        <v>1725</v>
      </c>
      <c r="F1686" s="175" t="s">
        <v>1726</v>
      </c>
      <c r="G1686" s="176" t="s">
        <v>301</v>
      </c>
      <c r="H1686" s="177">
        <v>315.15800000000002</v>
      </c>
      <c r="I1686" s="178"/>
      <c r="J1686" s="179">
        <f>ROUND(I1686*H1686,2)</f>
        <v>0</v>
      </c>
      <c r="K1686" s="175" t="s">
        <v>302</v>
      </c>
      <c r="L1686" s="180"/>
      <c r="M1686" s="181" t="s">
        <v>1</v>
      </c>
      <c r="N1686" s="182" t="s">
        <v>41</v>
      </c>
      <c r="P1686" s="147">
        <f>O1686*H1686</f>
        <v>0</v>
      </c>
      <c r="Q1686" s="147">
        <v>5.0000000000000001E-3</v>
      </c>
      <c r="R1686" s="147">
        <f>Q1686*H1686</f>
        <v>1.57579</v>
      </c>
      <c r="S1686" s="147">
        <v>0</v>
      </c>
      <c r="T1686" s="148">
        <f>S1686*H1686</f>
        <v>0</v>
      </c>
      <c r="AR1686" s="149" t="s">
        <v>479</v>
      </c>
      <c r="AT1686" s="149" t="s">
        <v>343</v>
      </c>
      <c r="AU1686" s="149" t="s">
        <v>85</v>
      </c>
      <c r="AY1686" s="17" t="s">
        <v>296</v>
      </c>
      <c r="BE1686" s="150">
        <f>IF(N1686="základní",J1686,0)</f>
        <v>0</v>
      </c>
      <c r="BF1686" s="150">
        <f>IF(N1686="snížená",J1686,0)</f>
        <v>0</v>
      </c>
      <c r="BG1686" s="150">
        <f>IF(N1686="zákl. přenesená",J1686,0)</f>
        <v>0</v>
      </c>
      <c r="BH1686" s="150">
        <f>IF(N1686="sníž. přenesená",J1686,0)</f>
        <v>0</v>
      </c>
      <c r="BI1686" s="150">
        <f>IF(N1686="nulová",J1686,0)</f>
        <v>0</v>
      </c>
      <c r="BJ1686" s="17" t="s">
        <v>83</v>
      </c>
      <c r="BK1686" s="150">
        <f>ROUND(I1686*H1686,2)</f>
        <v>0</v>
      </c>
      <c r="BL1686" s="17" t="s">
        <v>378</v>
      </c>
      <c r="BM1686" s="149" t="s">
        <v>1727</v>
      </c>
    </row>
    <row r="1687" spans="2:65" s="12" customFormat="1">
      <c r="B1687" s="151"/>
      <c r="D1687" s="152" t="s">
        <v>304</v>
      </c>
      <c r="F1687" s="154" t="s">
        <v>1728</v>
      </c>
      <c r="H1687" s="155">
        <v>315.15800000000002</v>
      </c>
      <c r="I1687" s="156"/>
      <c r="L1687" s="151"/>
      <c r="M1687" s="157"/>
      <c r="T1687" s="158"/>
      <c r="AT1687" s="153" t="s">
        <v>304</v>
      </c>
      <c r="AU1687" s="153" t="s">
        <v>85</v>
      </c>
      <c r="AV1687" s="12" t="s">
        <v>85</v>
      </c>
      <c r="AW1687" s="12" t="s">
        <v>4</v>
      </c>
      <c r="AX1687" s="12" t="s">
        <v>83</v>
      </c>
      <c r="AY1687" s="153" t="s">
        <v>296</v>
      </c>
    </row>
    <row r="1688" spans="2:65" s="1" customFormat="1" ht="37.9" customHeight="1">
      <c r="B1688" s="32"/>
      <c r="C1688" s="138" t="s">
        <v>1729</v>
      </c>
      <c r="D1688" s="138" t="s">
        <v>298</v>
      </c>
      <c r="E1688" s="139" t="s">
        <v>1730</v>
      </c>
      <c r="F1688" s="140" t="s">
        <v>1731</v>
      </c>
      <c r="G1688" s="141" t="s">
        <v>301</v>
      </c>
      <c r="H1688" s="142">
        <v>314.983</v>
      </c>
      <c r="I1688" s="143"/>
      <c r="J1688" s="144">
        <f>ROUND(I1688*H1688,2)</f>
        <v>0</v>
      </c>
      <c r="K1688" s="140" t="s">
        <v>302</v>
      </c>
      <c r="L1688" s="32"/>
      <c r="M1688" s="145" t="s">
        <v>1</v>
      </c>
      <c r="N1688" s="146" t="s">
        <v>41</v>
      </c>
      <c r="P1688" s="147">
        <f>O1688*H1688</f>
        <v>0</v>
      </c>
      <c r="Q1688" s="147">
        <v>2.0000000000000001E-4</v>
      </c>
      <c r="R1688" s="147">
        <f>Q1688*H1688</f>
        <v>6.29966E-2</v>
      </c>
      <c r="S1688" s="147">
        <v>0</v>
      </c>
      <c r="T1688" s="148">
        <f>S1688*H1688</f>
        <v>0</v>
      </c>
      <c r="AR1688" s="149" t="s">
        <v>378</v>
      </c>
      <c r="AT1688" s="149" t="s">
        <v>298</v>
      </c>
      <c r="AU1688" s="149" t="s">
        <v>85</v>
      </c>
      <c r="AY1688" s="17" t="s">
        <v>296</v>
      </c>
      <c r="BE1688" s="150">
        <f>IF(N1688="základní",J1688,0)</f>
        <v>0</v>
      </c>
      <c r="BF1688" s="150">
        <f>IF(N1688="snížená",J1688,0)</f>
        <v>0</v>
      </c>
      <c r="BG1688" s="150">
        <f>IF(N1688="zákl. přenesená",J1688,0)</f>
        <v>0</v>
      </c>
      <c r="BH1688" s="150">
        <f>IF(N1688="sníž. přenesená",J1688,0)</f>
        <v>0</v>
      </c>
      <c r="BI1688" s="150">
        <f>IF(N1688="nulová",J1688,0)</f>
        <v>0</v>
      </c>
      <c r="BJ1688" s="17" t="s">
        <v>83</v>
      </c>
      <c r="BK1688" s="150">
        <f>ROUND(I1688*H1688,2)</f>
        <v>0</v>
      </c>
      <c r="BL1688" s="17" t="s">
        <v>378</v>
      </c>
      <c r="BM1688" s="149" t="s">
        <v>1732</v>
      </c>
    </row>
    <row r="1689" spans="2:65" s="12" customFormat="1">
      <c r="B1689" s="151"/>
      <c r="D1689" s="152" t="s">
        <v>304</v>
      </c>
      <c r="E1689" s="153" t="s">
        <v>1</v>
      </c>
      <c r="F1689" s="154" t="s">
        <v>1733</v>
      </c>
      <c r="H1689" s="155">
        <v>314.983</v>
      </c>
      <c r="I1689" s="156"/>
      <c r="L1689" s="151"/>
      <c r="M1689" s="157"/>
      <c r="T1689" s="158"/>
      <c r="AT1689" s="153" t="s">
        <v>304</v>
      </c>
      <c r="AU1689" s="153" t="s">
        <v>85</v>
      </c>
      <c r="AV1689" s="12" t="s">
        <v>85</v>
      </c>
      <c r="AW1689" s="12" t="s">
        <v>32</v>
      </c>
      <c r="AX1689" s="12" t="s">
        <v>76</v>
      </c>
      <c r="AY1689" s="153" t="s">
        <v>296</v>
      </c>
    </row>
    <row r="1690" spans="2:65" s="13" customFormat="1">
      <c r="B1690" s="159"/>
      <c r="D1690" s="152" t="s">
        <v>304</v>
      </c>
      <c r="E1690" s="160" t="s">
        <v>1</v>
      </c>
      <c r="F1690" s="161" t="s">
        <v>306</v>
      </c>
      <c r="H1690" s="162">
        <v>314.983</v>
      </c>
      <c r="I1690" s="163"/>
      <c r="L1690" s="159"/>
      <c r="M1690" s="164"/>
      <c r="T1690" s="165"/>
      <c r="AT1690" s="160" t="s">
        <v>304</v>
      </c>
      <c r="AU1690" s="160" t="s">
        <v>85</v>
      </c>
      <c r="AV1690" s="13" t="s">
        <v>94</v>
      </c>
      <c r="AW1690" s="13" t="s">
        <v>32</v>
      </c>
      <c r="AX1690" s="13" t="s">
        <v>76</v>
      </c>
      <c r="AY1690" s="160" t="s">
        <v>296</v>
      </c>
    </row>
    <row r="1691" spans="2:65" s="14" customFormat="1">
      <c r="B1691" s="166"/>
      <c r="D1691" s="152" t="s">
        <v>304</v>
      </c>
      <c r="E1691" s="167" t="s">
        <v>1</v>
      </c>
      <c r="F1691" s="168" t="s">
        <v>308</v>
      </c>
      <c r="H1691" s="169">
        <v>314.983</v>
      </c>
      <c r="I1691" s="170"/>
      <c r="L1691" s="166"/>
      <c r="M1691" s="171"/>
      <c r="T1691" s="172"/>
      <c r="AT1691" s="167" t="s">
        <v>304</v>
      </c>
      <c r="AU1691" s="167" t="s">
        <v>85</v>
      </c>
      <c r="AV1691" s="14" t="s">
        <v>107</v>
      </c>
      <c r="AW1691" s="14" t="s">
        <v>32</v>
      </c>
      <c r="AX1691" s="14" t="s">
        <v>83</v>
      </c>
      <c r="AY1691" s="167" t="s">
        <v>296</v>
      </c>
    </row>
    <row r="1692" spans="2:65" s="1" customFormat="1" ht="37.9" customHeight="1">
      <c r="B1692" s="32"/>
      <c r="C1692" s="173" t="s">
        <v>1734</v>
      </c>
      <c r="D1692" s="173" t="s">
        <v>343</v>
      </c>
      <c r="E1692" s="174" t="s">
        <v>1735</v>
      </c>
      <c r="F1692" s="175" t="s">
        <v>1736</v>
      </c>
      <c r="G1692" s="176" t="s">
        <v>301</v>
      </c>
      <c r="H1692" s="177">
        <v>330.73200000000003</v>
      </c>
      <c r="I1692" s="178"/>
      <c r="J1692" s="179">
        <f>ROUND(I1692*H1692,2)</f>
        <v>0</v>
      </c>
      <c r="K1692" s="175" t="s">
        <v>302</v>
      </c>
      <c r="L1692" s="180"/>
      <c r="M1692" s="181" t="s">
        <v>1</v>
      </c>
      <c r="N1692" s="182" t="s">
        <v>41</v>
      </c>
      <c r="P1692" s="147">
        <f>O1692*H1692</f>
        <v>0</v>
      </c>
      <c r="Q1692" s="147">
        <v>7.4000000000000003E-3</v>
      </c>
      <c r="R1692" s="147">
        <f>Q1692*H1692</f>
        <v>2.4474168000000005</v>
      </c>
      <c r="S1692" s="147">
        <v>0</v>
      </c>
      <c r="T1692" s="148">
        <f>S1692*H1692</f>
        <v>0</v>
      </c>
      <c r="AR1692" s="149" t="s">
        <v>479</v>
      </c>
      <c r="AT1692" s="149" t="s">
        <v>343</v>
      </c>
      <c r="AU1692" s="149" t="s">
        <v>85</v>
      </c>
      <c r="AY1692" s="17" t="s">
        <v>296</v>
      </c>
      <c r="BE1692" s="150">
        <f>IF(N1692="základní",J1692,0)</f>
        <v>0</v>
      </c>
      <c r="BF1692" s="150">
        <f>IF(N1692="snížená",J1692,0)</f>
        <v>0</v>
      </c>
      <c r="BG1692" s="150">
        <f>IF(N1692="zákl. přenesená",J1692,0)</f>
        <v>0</v>
      </c>
      <c r="BH1692" s="150">
        <f>IF(N1692="sníž. přenesená",J1692,0)</f>
        <v>0</v>
      </c>
      <c r="BI1692" s="150">
        <f>IF(N1692="nulová",J1692,0)</f>
        <v>0</v>
      </c>
      <c r="BJ1692" s="17" t="s">
        <v>83</v>
      </c>
      <c r="BK1692" s="150">
        <f>ROUND(I1692*H1692,2)</f>
        <v>0</v>
      </c>
      <c r="BL1692" s="17" t="s">
        <v>378</v>
      </c>
      <c r="BM1692" s="149" t="s">
        <v>1737</v>
      </c>
    </row>
    <row r="1693" spans="2:65" s="12" customFormat="1">
      <c r="B1693" s="151"/>
      <c r="D1693" s="152" t="s">
        <v>304</v>
      </c>
      <c r="F1693" s="154" t="s">
        <v>1738</v>
      </c>
      <c r="H1693" s="155">
        <v>330.73200000000003</v>
      </c>
      <c r="I1693" s="156"/>
      <c r="L1693" s="151"/>
      <c r="M1693" s="157"/>
      <c r="T1693" s="158"/>
      <c r="AT1693" s="153" t="s">
        <v>304</v>
      </c>
      <c r="AU1693" s="153" t="s">
        <v>85</v>
      </c>
      <c r="AV1693" s="12" t="s">
        <v>85</v>
      </c>
      <c r="AW1693" s="12" t="s">
        <v>4</v>
      </c>
      <c r="AX1693" s="12" t="s">
        <v>83</v>
      </c>
      <c r="AY1693" s="153" t="s">
        <v>296</v>
      </c>
    </row>
    <row r="1694" spans="2:65" s="1" customFormat="1" ht="33" customHeight="1">
      <c r="B1694" s="32"/>
      <c r="C1694" s="138" t="s">
        <v>1739</v>
      </c>
      <c r="D1694" s="138" t="s">
        <v>298</v>
      </c>
      <c r="E1694" s="139" t="s">
        <v>1740</v>
      </c>
      <c r="F1694" s="140" t="s">
        <v>1741</v>
      </c>
      <c r="G1694" s="141" t="s">
        <v>301</v>
      </c>
      <c r="H1694" s="142">
        <v>319.37</v>
      </c>
      <c r="I1694" s="143"/>
      <c r="J1694" s="144">
        <f>ROUND(I1694*H1694,2)</f>
        <v>0</v>
      </c>
      <c r="K1694" s="140" t="s">
        <v>302</v>
      </c>
      <c r="L1694" s="32"/>
      <c r="M1694" s="145" t="s">
        <v>1</v>
      </c>
      <c r="N1694" s="146" t="s">
        <v>41</v>
      </c>
      <c r="P1694" s="147">
        <f>O1694*H1694</f>
        <v>0</v>
      </c>
      <c r="Q1694" s="147">
        <v>0</v>
      </c>
      <c r="R1694" s="147">
        <f>Q1694*H1694</f>
        <v>0</v>
      </c>
      <c r="S1694" s="147">
        <v>0</v>
      </c>
      <c r="T1694" s="148">
        <f>S1694*H1694</f>
        <v>0</v>
      </c>
      <c r="AR1694" s="149" t="s">
        <v>378</v>
      </c>
      <c r="AT1694" s="149" t="s">
        <v>298</v>
      </c>
      <c r="AU1694" s="149" t="s">
        <v>85</v>
      </c>
      <c r="AY1694" s="17" t="s">
        <v>296</v>
      </c>
      <c r="BE1694" s="150">
        <f>IF(N1694="základní",J1694,0)</f>
        <v>0</v>
      </c>
      <c r="BF1694" s="150">
        <f>IF(N1694="snížená",J1694,0)</f>
        <v>0</v>
      </c>
      <c r="BG1694" s="150">
        <f>IF(N1694="zákl. přenesená",J1694,0)</f>
        <v>0</v>
      </c>
      <c r="BH1694" s="150">
        <f>IF(N1694="sníž. přenesená",J1694,0)</f>
        <v>0</v>
      </c>
      <c r="BI1694" s="150">
        <f>IF(N1694="nulová",J1694,0)</f>
        <v>0</v>
      </c>
      <c r="BJ1694" s="17" t="s">
        <v>83</v>
      </c>
      <c r="BK1694" s="150">
        <f>ROUND(I1694*H1694,2)</f>
        <v>0</v>
      </c>
      <c r="BL1694" s="17" t="s">
        <v>378</v>
      </c>
      <c r="BM1694" s="149" t="s">
        <v>1742</v>
      </c>
    </row>
    <row r="1695" spans="2:65" s="12" customFormat="1">
      <c r="B1695" s="151"/>
      <c r="D1695" s="152" t="s">
        <v>304</v>
      </c>
      <c r="E1695" s="153" t="s">
        <v>1</v>
      </c>
      <c r="F1695" s="154" t="s">
        <v>1743</v>
      </c>
      <c r="H1695" s="155">
        <v>319.37</v>
      </c>
      <c r="I1695" s="156"/>
      <c r="L1695" s="151"/>
      <c r="M1695" s="157"/>
      <c r="T1695" s="158"/>
      <c r="AT1695" s="153" t="s">
        <v>304</v>
      </c>
      <c r="AU1695" s="153" t="s">
        <v>85</v>
      </c>
      <c r="AV1695" s="12" t="s">
        <v>85</v>
      </c>
      <c r="AW1695" s="12" t="s">
        <v>32</v>
      </c>
      <c r="AX1695" s="12" t="s">
        <v>76</v>
      </c>
      <c r="AY1695" s="153" t="s">
        <v>296</v>
      </c>
    </row>
    <row r="1696" spans="2:65" s="13" customFormat="1">
      <c r="B1696" s="159"/>
      <c r="D1696" s="152" t="s">
        <v>304</v>
      </c>
      <c r="E1696" s="160" t="s">
        <v>1</v>
      </c>
      <c r="F1696" s="161" t="s">
        <v>306</v>
      </c>
      <c r="H1696" s="162">
        <v>319.37</v>
      </c>
      <c r="I1696" s="163"/>
      <c r="L1696" s="159"/>
      <c r="M1696" s="164"/>
      <c r="T1696" s="165"/>
      <c r="AT1696" s="160" t="s">
        <v>304</v>
      </c>
      <c r="AU1696" s="160" t="s">
        <v>85</v>
      </c>
      <c r="AV1696" s="13" t="s">
        <v>94</v>
      </c>
      <c r="AW1696" s="13" t="s">
        <v>32</v>
      </c>
      <c r="AX1696" s="13" t="s">
        <v>76</v>
      </c>
      <c r="AY1696" s="160" t="s">
        <v>296</v>
      </c>
    </row>
    <row r="1697" spans="2:65" s="14" customFormat="1">
      <c r="B1697" s="166"/>
      <c r="D1697" s="152" t="s">
        <v>304</v>
      </c>
      <c r="E1697" s="167" t="s">
        <v>1</v>
      </c>
      <c r="F1697" s="168" t="s">
        <v>308</v>
      </c>
      <c r="H1697" s="169">
        <v>319.37</v>
      </c>
      <c r="I1697" s="170"/>
      <c r="L1697" s="166"/>
      <c r="M1697" s="171"/>
      <c r="T1697" s="172"/>
      <c r="AT1697" s="167" t="s">
        <v>304</v>
      </c>
      <c r="AU1697" s="167" t="s">
        <v>85</v>
      </c>
      <c r="AV1697" s="14" t="s">
        <v>107</v>
      </c>
      <c r="AW1697" s="14" t="s">
        <v>32</v>
      </c>
      <c r="AX1697" s="14" t="s">
        <v>83</v>
      </c>
      <c r="AY1697" s="167" t="s">
        <v>296</v>
      </c>
    </row>
    <row r="1698" spans="2:65" s="1" customFormat="1" ht="49.15" customHeight="1">
      <c r="B1698" s="32"/>
      <c r="C1698" s="173" t="s">
        <v>1744</v>
      </c>
      <c r="D1698" s="173" t="s">
        <v>343</v>
      </c>
      <c r="E1698" s="174" t="s">
        <v>1745</v>
      </c>
      <c r="F1698" s="175" t="s">
        <v>1746</v>
      </c>
      <c r="G1698" s="176" t="s">
        <v>301</v>
      </c>
      <c r="H1698" s="177">
        <v>372.226</v>
      </c>
      <c r="I1698" s="178"/>
      <c r="J1698" s="179">
        <f>ROUND(I1698*H1698,2)</f>
        <v>0</v>
      </c>
      <c r="K1698" s="175" t="s">
        <v>302</v>
      </c>
      <c r="L1698" s="180"/>
      <c r="M1698" s="181" t="s">
        <v>1</v>
      </c>
      <c r="N1698" s="182" t="s">
        <v>41</v>
      </c>
      <c r="P1698" s="147">
        <f>O1698*H1698</f>
        <v>0</v>
      </c>
      <c r="Q1698" s="147">
        <v>1.1000000000000001E-3</v>
      </c>
      <c r="R1698" s="147">
        <f>Q1698*H1698</f>
        <v>0.40944860000000005</v>
      </c>
      <c r="S1698" s="147">
        <v>0</v>
      </c>
      <c r="T1698" s="148">
        <f>S1698*H1698</f>
        <v>0</v>
      </c>
      <c r="AR1698" s="149" t="s">
        <v>479</v>
      </c>
      <c r="AT1698" s="149" t="s">
        <v>343</v>
      </c>
      <c r="AU1698" s="149" t="s">
        <v>85</v>
      </c>
      <c r="AY1698" s="17" t="s">
        <v>296</v>
      </c>
      <c r="BE1698" s="150">
        <f>IF(N1698="základní",J1698,0)</f>
        <v>0</v>
      </c>
      <c r="BF1698" s="150">
        <f>IF(N1698="snížená",J1698,0)</f>
        <v>0</v>
      </c>
      <c r="BG1698" s="150">
        <f>IF(N1698="zákl. přenesená",J1698,0)</f>
        <v>0</v>
      </c>
      <c r="BH1698" s="150">
        <f>IF(N1698="sníž. přenesená",J1698,0)</f>
        <v>0</v>
      </c>
      <c r="BI1698" s="150">
        <f>IF(N1698="nulová",J1698,0)</f>
        <v>0</v>
      </c>
      <c r="BJ1698" s="17" t="s">
        <v>83</v>
      </c>
      <c r="BK1698" s="150">
        <f>ROUND(I1698*H1698,2)</f>
        <v>0</v>
      </c>
      <c r="BL1698" s="17" t="s">
        <v>378</v>
      </c>
      <c r="BM1698" s="149" t="s">
        <v>1747</v>
      </c>
    </row>
    <row r="1699" spans="2:65" s="12" customFormat="1">
      <c r="B1699" s="151"/>
      <c r="D1699" s="152" t="s">
        <v>304</v>
      </c>
      <c r="F1699" s="154" t="s">
        <v>1748</v>
      </c>
      <c r="H1699" s="155">
        <v>372.226</v>
      </c>
      <c r="I1699" s="156"/>
      <c r="L1699" s="151"/>
      <c r="M1699" s="157"/>
      <c r="T1699" s="158"/>
      <c r="AT1699" s="153" t="s">
        <v>304</v>
      </c>
      <c r="AU1699" s="153" t="s">
        <v>85</v>
      </c>
      <c r="AV1699" s="12" t="s">
        <v>85</v>
      </c>
      <c r="AW1699" s="12" t="s">
        <v>4</v>
      </c>
      <c r="AX1699" s="12" t="s">
        <v>83</v>
      </c>
      <c r="AY1699" s="153" t="s">
        <v>296</v>
      </c>
    </row>
    <row r="1700" spans="2:65" s="1" customFormat="1" ht="24.2" customHeight="1">
      <c r="B1700" s="32"/>
      <c r="C1700" s="138" t="s">
        <v>1749</v>
      </c>
      <c r="D1700" s="138" t="s">
        <v>298</v>
      </c>
      <c r="E1700" s="139" t="s">
        <v>1750</v>
      </c>
      <c r="F1700" s="140" t="s">
        <v>1751</v>
      </c>
      <c r="G1700" s="141" t="s">
        <v>301</v>
      </c>
      <c r="H1700" s="142">
        <v>158.85</v>
      </c>
      <c r="I1700" s="143"/>
      <c r="J1700" s="144">
        <f>ROUND(I1700*H1700,2)</f>
        <v>0</v>
      </c>
      <c r="K1700" s="140" t="s">
        <v>302</v>
      </c>
      <c r="L1700" s="32"/>
      <c r="M1700" s="145" t="s">
        <v>1</v>
      </c>
      <c r="N1700" s="146" t="s">
        <v>41</v>
      </c>
      <c r="P1700" s="147">
        <f>O1700*H1700</f>
        <v>0</v>
      </c>
      <c r="Q1700" s="147">
        <v>4.0000000000000003E-5</v>
      </c>
      <c r="R1700" s="147">
        <f>Q1700*H1700</f>
        <v>6.3540000000000003E-3</v>
      </c>
      <c r="S1700" s="147">
        <v>0</v>
      </c>
      <c r="T1700" s="148">
        <f>S1700*H1700</f>
        <v>0</v>
      </c>
      <c r="AR1700" s="149" t="s">
        <v>378</v>
      </c>
      <c r="AT1700" s="149" t="s">
        <v>298</v>
      </c>
      <c r="AU1700" s="149" t="s">
        <v>85</v>
      </c>
      <c r="AY1700" s="17" t="s">
        <v>296</v>
      </c>
      <c r="BE1700" s="150">
        <f>IF(N1700="základní",J1700,0)</f>
        <v>0</v>
      </c>
      <c r="BF1700" s="150">
        <f>IF(N1700="snížená",J1700,0)</f>
        <v>0</v>
      </c>
      <c r="BG1700" s="150">
        <f>IF(N1700="zákl. přenesená",J1700,0)</f>
        <v>0</v>
      </c>
      <c r="BH1700" s="150">
        <f>IF(N1700="sníž. přenesená",J1700,0)</f>
        <v>0</v>
      </c>
      <c r="BI1700" s="150">
        <f>IF(N1700="nulová",J1700,0)</f>
        <v>0</v>
      </c>
      <c r="BJ1700" s="17" t="s">
        <v>83</v>
      </c>
      <c r="BK1700" s="150">
        <f>ROUND(I1700*H1700,2)</f>
        <v>0</v>
      </c>
      <c r="BL1700" s="17" t="s">
        <v>378</v>
      </c>
      <c r="BM1700" s="149" t="s">
        <v>1752</v>
      </c>
    </row>
    <row r="1701" spans="2:65" s="12" customFormat="1">
      <c r="B1701" s="151"/>
      <c r="D1701" s="152" t="s">
        <v>304</v>
      </c>
      <c r="E1701" s="153" t="s">
        <v>1</v>
      </c>
      <c r="F1701" s="154" t="s">
        <v>1753</v>
      </c>
      <c r="H1701" s="155">
        <v>158.85</v>
      </c>
      <c r="I1701" s="156"/>
      <c r="L1701" s="151"/>
      <c r="M1701" s="157"/>
      <c r="T1701" s="158"/>
      <c r="AT1701" s="153" t="s">
        <v>304</v>
      </c>
      <c r="AU1701" s="153" t="s">
        <v>85</v>
      </c>
      <c r="AV1701" s="12" t="s">
        <v>85</v>
      </c>
      <c r="AW1701" s="12" t="s">
        <v>32</v>
      </c>
      <c r="AX1701" s="12" t="s">
        <v>76</v>
      </c>
      <c r="AY1701" s="153" t="s">
        <v>296</v>
      </c>
    </row>
    <row r="1702" spans="2:65" s="13" customFormat="1">
      <c r="B1702" s="159"/>
      <c r="D1702" s="152" t="s">
        <v>304</v>
      </c>
      <c r="E1702" s="160" t="s">
        <v>1</v>
      </c>
      <c r="F1702" s="161" t="s">
        <v>306</v>
      </c>
      <c r="H1702" s="162">
        <v>158.85</v>
      </c>
      <c r="I1702" s="163"/>
      <c r="L1702" s="159"/>
      <c r="M1702" s="164"/>
      <c r="T1702" s="165"/>
      <c r="AT1702" s="160" t="s">
        <v>304</v>
      </c>
      <c r="AU1702" s="160" t="s">
        <v>85</v>
      </c>
      <c r="AV1702" s="13" t="s">
        <v>94</v>
      </c>
      <c r="AW1702" s="13" t="s">
        <v>32</v>
      </c>
      <c r="AX1702" s="13" t="s">
        <v>76</v>
      </c>
      <c r="AY1702" s="160" t="s">
        <v>296</v>
      </c>
    </row>
    <row r="1703" spans="2:65" s="14" customFormat="1">
      <c r="B1703" s="166"/>
      <c r="D1703" s="152" t="s">
        <v>304</v>
      </c>
      <c r="E1703" s="167" t="s">
        <v>1</v>
      </c>
      <c r="F1703" s="168" t="s">
        <v>308</v>
      </c>
      <c r="H1703" s="169">
        <v>158.85</v>
      </c>
      <c r="I1703" s="170"/>
      <c r="L1703" s="166"/>
      <c r="M1703" s="171"/>
      <c r="T1703" s="172"/>
      <c r="AT1703" s="167" t="s">
        <v>304</v>
      </c>
      <c r="AU1703" s="167" t="s">
        <v>85</v>
      </c>
      <c r="AV1703" s="14" t="s">
        <v>107</v>
      </c>
      <c r="AW1703" s="14" t="s">
        <v>32</v>
      </c>
      <c r="AX1703" s="14" t="s">
        <v>83</v>
      </c>
      <c r="AY1703" s="167" t="s">
        <v>296</v>
      </c>
    </row>
    <row r="1704" spans="2:65" s="1" customFormat="1" ht="24.2" customHeight="1">
      <c r="B1704" s="32"/>
      <c r="C1704" s="173" t="s">
        <v>1754</v>
      </c>
      <c r="D1704" s="173" t="s">
        <v>343</v>
      </c>
      <c r="E1704" s="174" t="s">
        <v>1755</v>
      </c>
      <c r="F1704" s="175" t="s">
        <v>1756</v>
      </c>
      <c r="G1704" s="176" t="s">
        <v>301</v>
      </c>
      <c r="H1704" s="177">
        <v>185.14</v>
      </c>
      <c r="I1704" s="178"/>
      <c r="J1704" s="179">
        <f>ROUND(I1704*H1704,2)</f>
        <v>0</v>
      </c>
      <c r="K1704" s="175" t="s">
        <v>302</v>
      </c>
      <c r="L1704" s="180"/>
      <c r="M1704" s="181" t="s">
        <v>1</v>
      </c>
      <c r="N1704" s="182" t="s">
        <v>41</v>
      </c>
      <c r="P1704" s="147">
        <f>O1704*H1704</f>
        <v>0</v>
      </c>
      <c r="Q1704" s="147">
        <v>1.3999999999999999E-4</v>
      </c>
      <c r="R1704" s="147">
        <f>Q1704*H1704</f>
        <v>2.5919599999999998E-2</v>
      </c>
      <c r="S1704" s="147">
        <v>0</v>
      </c>
      <c r="T1704" s="148">
        <f>S1704*H1704</f>
        <v>0</v>
      </c>
      <c r="AR1704" s="149" t="s">
        <v>479</v>
      </c>
      <c r="AT1704" s="149" t="s">
        <v>343</v>
      </c>
      <c r="AU1704" s="149" t="s">
        <v>85</v>
      </c>
      <c r="AY1704" s="17" t="s">
        <v>296</v>
      </c>
      <c r="BE1704" s="150">
        <f>IF(N1704="základní",J1704,0)</f>
        <v>0</v>
      </c>
      <c r="BF1704" s="150">
        <f>IF(N1704="snížená",J1704,0)</f>
        <v>0</v>
      </c>
      <c r="BG1704" s="150">
        <f>IF(N1704="zákl. přenesená",J1704,0)</f>
        <v>0</v>
      </c>
      <c r="BH1704" s="150">
        <f>IF(N1704="sníž. přenesená",J1704,0)</f>
        <v>0</v>
      </c>
      <c r="BI1704" s="150">
        <f>IF(N1704="nulová",J1704,0)</f>
        <v>0</v>
      </c>
      <c r="BJ1704" s="17" t="s">
        <v>83</v>
      </c>
      <c r="BK1704" s="150">
        <f>ROUND(I1704*H1704,2)</f>
        <v>0</v>
      </c>
      <c r="BL1704" s="17" t="s">
        <v>378</v>
      </c>
      <c r="BM1704" s="149" t="s">
        <v>1757</v>
      </c>
    </row>
    <row r="1705" spans="2:65" s="12" customFormat="1">
      <c r="B1705" s="151"/>
      <c r="D1705" s="152" t="s">
        <v>304</v>
      </c>
      <c r="F1705" s="154" t="s">
        <v>1758</v>
      </c>
      <c r="H1705" s="155">
        <v>185.14</v>
      </c>
      <c r="I1705" s="156"/>
      <c r="L1705" s="151"/>
      <c r="M1705" s="157"/>
      <c r="T1705" s="158"/>
      <c r="AT1705" s="153" t="s">
        <v>304</v>
      </c>
      <c r="AU1705" s="153" t="s">
        <v>85</v>
      </c>
      <c r="AV1705" s="12" t="s">
        <v>85</v>
      </c>
      <c r="AW1705" s="12" t="s">
        <v>4</v>
      </c>
      <c r="AX1705" s="12" t="s">
        <v>83</v>
      </c>
      <c r="AY1705" s="153" t="s">
        <v>296</v>
      </c>
    </row>
    <row r="1706" spans="2:65" s="1" customFormat="1" ht="24.2" customHeight="1">
      <c r="B1706" s="32"/>
      <c r="C1706" s="138" t="s">
        <v>1759</v>
      </c>
      <c r="D1706" s="138" t="s">
        <v>298</v>
      </c>
      <c r="E1706" s="139" t="s">
        <v>1760</v>
      </c>
      <c r="F1706" s="140" t="s">
        <v>1761</v>
      </c>
      <c r="G1706" s="141" t="s">
        <v>1517</v>
      </c>
      <c r="H1706" s="189"/>
      <c r="I1706" s="143"/>
      <c r="J1706" s="144">
        <f>ROUND(I1706*H1706,2)</f>
        <v>0</v>
      </c>
      <c r="K1706" s="140" t="s">
        <v>302</v>
      </c>
      <c r="L1706" s="32"/>
      <c r="M1706" s="145" t="s">
        <v>1</v>
      </c>
      <c r="N1706" s="146" t="s">
        <v>41</v>
      </c>
      <c r="P1706" s="147">
        <f>O1706*H1706</f>
        <v>0</v>
      </c>
      <c r="Q1706" s="147">
        <v>0</v>
      </c>
      <c r="R1706" s="147">
        <f>Q1706*H1706</f>
        <v>0</v>
      </c>
      <c r="S1706" s="147">
        <v>0</v>
      </c>
      <c r="T1706" s="148">
        <f>S1706*H1706</f>
        <v>0</v>
      </c>
      <c r="AR1706" s="149" t="s">
        <v>378</v>
      </c>
      <c r="AT1706" s="149" t="s">
        <v>298</v>
      </c>
      <c r="AU1706" s="149" t="s">
        <v>85</v>
      </c>
      <c r="AY1706" s="17" t="s">
        <v>296</v>
      </c>
      <c r="BE1706" s="150">
        <f>IF(N1706="základní",J1706,0)</f>
        <v>0</v>
      </c>
      <c r="BF1706" s="150">
        <f>IF(N1706="snížená",J1706,0)</f>
        <v>0</v>
      </c>
      <c r="BG1706" s="150">
        <f>IF(N1706="zákl. přenesená",J1706,0)</f>
        <v>0</v>
      </c>
      <c r="BH1706" s="150">
        <f>IF(N1706="sníž. přenesená",J1706,0)</f>
        <v>0</v>
      </c>
      <c r="BI1706" s="150">
        <f>IF(N1706="nulová",J1706,0)</f>
        <v>0</v>
      </c>
      <c r="BJ1706" s="17" t="s">
        <v>83</v>
      </c>
      <c r="BK1706" s="150">
        <f>ROUND(I1706*H1706,2)</f>
        <v>0</v>
      </c>
      <c r="BL1706" s="17" t="s">
        <v>378</v>
      </c>
      <c r="BM1706" s="149" t="s">
        <v>1762</v>
      </c>
    </row>
    <row r="1707" spans="2:65" s="11" customFormat="1" ht="22.9" customHeight="1">
      <c r="B1707" s="126"/>
      <c r="D1707" s="127" t="s">
        <v>75</v>
      </c>
      <c r="E1707" s="136" t="s">
        <v>1763</v>
      </c>
      <c r="F1707" s="136" t="s">
        <v>1764</v>
      </c>
      <c r="I1707" s="129"/>
      <c r="J1707" s="137">
        <f>BK1707</f>
        <v>0</v>
      </c>
      <c r="L1707" s="126"/>
      <c r="M1707" s="131"/>
      <c r="P1707" s="132">
        <f>SUM(P1708:P1713)</f>
        <v>0</v>
      </c>
      <c r="R1707" s="132">
        <f>SUM(R1708:R1713)</f>
        <v>0.32240250000000004</v>
      </c>
      <c r="T1707" s="133">
        <f>SUM(T1708:T1713)</f>
        <v>0</v>
      </c>
      <c r="AR1707" s="127" t="s">
        <v>85</v>
      </c>
      <c r="AT1707" s="134" t="s">
        <v>75</v>
      </c>
      <c r="AU1707" s="134" t="s">
        <v>83</v>
      </c>
      <c r="AY1707" s="127" t="s">
        <v>296</v>
      </c>
      <c r="BK1707" s="135">
        <f>SUM(BK1708:BK1713)</f>
        <v>0</v>
      </c>
    </row>
    <row r="1708" spans="2:65" s="1" customFormat="1" ht="21.75" customHeight="1">
      <c r="B1708" s="32"/>
      <c r="C1708" s="138" t="s">
        <v>1765</v>
      </c>
      <c r="D1708" s="138" t="s">
        <v>298</v>
      </c>
      <c r="E1708" s="139" t="s">
        <v>1766</v>
      </c>
      <c r="F1708" s="140" t="s">
        <v>1767</v>
      </c>
      <c r="G1708" s="141" t="s">
        <v>301</v>
      </c>
      <c r="H1708" s="142">
        <v>140.17500000000001</v>
      </c>
      <c r="I1708" s="143"/>
      <c r="J1708" s="144">
        <f>ROUND(I1708*H1708,2)</f>
        <v>0</v>
      </c>
      <c r="K1708" s="140" t="s">
        <v>302</v>
      </c>
      <c r="L1708" s="32"/>
      <c r="M1708" s="145" t="s">
        <v>1</v>
      </c>
      <c r="N1708" s="146" t="s">
        <v>41</v>
      </c>
      <c r="P1708" s="147">
        <f>O1708*H1708</f>
        <v>0</v>
      </c>
      <c r="Q1708" s="147">
        <v>0</v>
      </c>
      <c r="R1708" s="147">
        <f>Q1708*H1708</f>
        <v>0</v>
      </c>
      <c r="S1708" s="147">
        <v>0</v>
      </c>
      <c r="T1708" s="148">
        <f>S1708*H1708</f>
        <v>0</v>
      </c>
      <c r="AR1708" s="149" t="s">
        <v>378</v>
      </c>
      <c r="AT1708" s="149" t="s">
        <v>298</v>
      </c>
      <c r="AU1708" s="149" t="s">
        <v>85</v>
      </c>
      <c r="AY1708" s="17" t="s">
        <v>296</v>
      </c>
      <c r="BE1708" s="150">
        <f>IF(N1708="základní",J1708,0)</f>
        <v>0</v>
      </c>
      <c r="BF1708" s="150">
        <f>IF(N1708="snížená",J1708,0)</f>
        <v>0</v>
      </c>
      <c r="BG1708" s="150">
        <f>IF(N1708="zákl. přenesená",J1708,0)</f>
        <v>0</v>
      </c>
      <c r="BH1708" s="150">
        <f>IF(N1708="sníž. přenesená",J1708,0)</f>
        <v>0</v>
      </c>
      <c r="BI1708" s="150">
        <f>IF(N1708="nulová",J1708,0)</f>
        <v>0</v>
      </c>
      <c r="BJ1708" s="17" t="s">
        <v>83</v>
      </c>
      <c r="BK1708" s="150">
        <f>ROUND(I1708*H1708,2)</f>
        <v>0</v>
      </c>
      <c r="BL1708" s="17" t="s">
        <v>378</v>
      </c>
      <c r="BM1708" s="149" t="s">
        <v>1768</v>
      </c>
    </row>
    <row r="1709" spans="2:65" s="12" customFormat="1">
      <c r="B1709" s="151"/>
      <c r="D1709" s="152" t="s">
        <v>304</v>
      </c>
      <c r="E1709" s="153" t="s">
        <v>1</v>
      </c>
      <c r="F1709" s="154" t="s">
        <v>1769</v>
      </c>
      <c r="H1709" s="155">
        <v>140.17500000000001</v>
      </c>
      <c r="I1709" s="156"/>
      <c r="L1709" s="151"/>
      <c r="M1709" s="157"/>
      <c r="T1709" s="158"/>
      <c r="AT1709" s="153" t="s">
        <v>304</v>
      </c>
      <c r="AU1709" s="153" t="s">
        <v>85</v>
      </c>
      <c r="AV1709" s="12" t="s">
        <v>85</v>
      </c>
      <c r="AW1709" s="12" t="s">
        <v>32</v>
      </c>
      <c r="AX1709" s="12" t="s">
        <v>76</v>
      </c>
      <c r="AY1709" s="153" t="s">
        <v>296</v>
      </c>
    </row>
    <row r="1710" spans="2:65" s="13" customFormat="1">
      <c r="B1710" s="159"/>
      <c r="D1710" s="152" t="s">
        <v>304</v>
      </c>
      <c r="E1710" s="160" t="s">
        <v>1</v>
      </c>
      <c r="F1710" s="161" t="s">
        <v>306</v>
      </c>
      <c r="H1710" s="162">
        <v>140.17500000000001</v>
      </c>
      <c r="I1710" s="163"/>
      <c r="L1710" s="159"/>
      <c r="M1710" s="164"/>
      <c r="T1710" s="165"/>
      <c r="AT1710" s="160" t="s">
        <v>304</v>
      </c>
      <c r="AU1710" s="160" t="s">
        <v>85</v>
      </c>
      <c r="AV1710" s="13" t="s">
        <v>94</v>
      </c>
      <c r="AW1710" s="13" t="s">
        <v>32</v>
      </c>
      <c r="AX1710" s="13" t="s">
        <v>76</v>
      </c>
      <c r="AY1710" s="160" t="s">
        <v>296</v>
      </c>
    </row>
    <row r="1711" spans="2:65" s="14" customFormat="1">
      <c r="B1711" s="166"/>
      <c r="D1711" s="152" t="s">
        <v>304</v>
      </c>
      <c r="E1711" s="167" t="s">
        <v>1</v>
      </c>
      <c r="F1711" s="168" t="s">
        <v>308</v>
      </c>
      <c r="H1711" s="169">
        <v>140.17500000000001</v>
      </c>
      <c r="I1711" s="170"/>
      <c r="L1711" s="166"/>
      <c r="M1711" s="171"/>
      <c r="T1711" s="172"/>
      <c r="AT1711" s="167" t="s">
        <v>304</v>
      </c>
      <c r="AU1711" s="167" t="s">
        <v>85</v>
      </c>
      <c r="AV1711" s="14" t="s">
        <v>107</v>
      </c>
      <c r="AW1711" s="14" t="s">
        <v>32</v>
      </c>
      <c r="AX1711" s="14" t="s">
        <v>83</v>
      </c>
      <c r="AY1711" s="167" t="s">
        <v>296</v>
      </c>
    </row>
    <row r="1712" spans="2:65" s="1" customFormat="1" ht="16.5" customHeight="1">
      <c r="B1712" s="32"/>
      <c r="C1712" s="173" t="s">
        <v>1770</v>
      </c>
      <c r="D1712" s="173" t="s">
        <v>343</v>
      </c>
      <c r="E1712" s="174" t="s">
        <v>1771</v>
      </c>
      <c r="F1712" s="175" t="s">
        <v>1772</v>
      </c>
      <c r="G1712" s="176" t="s">
        <v>301</v>
      </c>
      <c r="H1712" s="177">
        <v>140.17500000000001</v>
      </c>
      <c r="I1712" s="178"/>
      <c r="J1712" s="179">
        <f>ROUND(I1712*H1712,2)</f>
        <v>0</v>
      </c>
      <c r="K1712" s="175" t="s">
        <v>302</v>
      </c>
      <c r="L1712" s="180"/>
      <c r="M1712" s="181" t="s">
        <v>1</v>
      </c>
      <c r="N1712" s="182" t="s">
        <v>41</v>
      </c>
      <c r="P1712" s="147">
        <f>O1712*H1712</f>
        <v>0</v>
      </c>
      <c r="Q1712" s="147">
        <v>2.3E-3</v>
      </c>
      <c r="R1712" s="147">
        <f>Q1712*H1712</f>
        <v>0.32240250000000004</v>
      </c>
      <c r="S1712" s="147">
        <v>0</v>
      </c>
      <c r="T1712" s="148">
        <f>S1712*H1712</f>
        <v>0</v>
      </c>
      <c r="AR1712" s="149" t="s">
        <v>479</v>
      </c>
      <c r="AT1712" s="149" t="s">
        <v>343</v>
      </c>
      <c r="AU1712" s="149" t="s">
        <v>85</v>
      </c>
      <c r="AY1712" s="17" t="s">
        <v>296</v>
      </c>
      <c r="BE1712" s="150">
        <f>IF(N1712="základní",J1712,0)</f>
        <v>0</v>
      </c>
      <c r="BF1712" s="150">
        <f>IF(N1712="snížená",J1712,0)</f>
        <v>0</v>
      </c>
      <c r="BG1712" s="150">
        <f>IF(N1712="zákl. přenesená",J1712,0)</f>
        <v>0</v>
      </c>
      <c r="BH1712" s="150">
        <f>IF(N1712="sníž. přenesená",J1712,0)</f>
        <v>0</v>
      </c>
      <c r="BI1712" s="150">
        <f>IF(N1712="nulová",J1712,0)</f>
        <v>0</v>
      </c>
      <c r="BJ1712" s="17" t="s">
        <v>83</v>
      </c>
      <c r="BK1712" s="150">
        <f>ROUND(I1712*H1712,2)</f>
        <v>0</v>
      </c>
      <c r="BL1712" s="17" t="s">
        <v>378</v>
      </c>
      <c r="BM1712" s="149" t="s">
        <v>1773</v>
      </c>
    </row>
    <row r="1713" spans="2:65" s="1" customFormat="1" ht="24.2" customHeight="1">
      <c r="B1713" s="32"/>
      <c r="C1713" s="138" t="s">
        <v>1774</v>
      </c>
      <c r="D1713" s="138" t="s">
        <v>298</v>
      </c>
      <c r="E1713" s="139" t="s">
        <v>1775</v>
      </c>
      <c r="F1713" s="140" t="s">
        <v>1776</v>
      </c>
      <c r="G1713" s="141" t="s">
        <v>1517</v>
      </c>
      <c r="H1713" s="189"/>
      <c r="I1713" s="143"/>
      <c r="J1713" s="144">
        <f>ROUND(I1713*H1713,2)</f>
        <v>0</v>
      </c>
      <c r="K1713" s="140" t="s">
        <v>302</v>
      </c>
      <c r="L1713" s="32"/>
      <c r="M1713" s="145" t="s">
        <v>1</v>
      </c>
      <c r="N1713" s="146" t="s">
        <v>41</v>
      </c>
      <c r="P1713" s="147">
        <f>O1713*H1713</f>
        <v>0</v>
      </c>
      <c r="Q1713" s="147">
        <v>0</v>
      </c>
      <c r="R1713" s="147">
        <f>Q1713*H1713</f>
        <v>0</v>
      </c>
      <c r="S1713" s="147">
        <v>0</v>
      </c>
      <c r="T1713" s="148">
        <f>S1713*H1713</f>
        <v>0</v>
      </c>
      <c r="AR1713" s="149" t="s">
        <v>378</v>
      </c>
      <c r="AT1713" s="149" t="s">
        <v>298</v>
      </c>
      <c r="AU1713" s="149" t="s">
        <v>85</v>
      </c>
      <c r="AY1713" s="17" t="s">
        <v>296</v>
      </c>
      <c r="BE1713" s="150">
        <f>IF(N1713="základní",J1713,0)</f>
        <v>0</v>
      </c>
      <c r="BF1713" s="150">
        <f>IF(N1713="snížená",J1713,0)</f>
        <v>0</v>
      </c>
      <c r="BG1713" s="150">
        <f>IF(N1713="zákl. přenesená",J1713,0)</f>
        <v>0</v>
      </c>
      <c r="BH1713" s="150">
        <f>IF(N1713="sníž. přenesená",J1713,0)</f>
        <v>0</v>
      </c>
      <c r="BI1713" s="150">
        <f>IF(N1713="nulová",J1713,0)</f>
        <v>0</v>
      </c>
      <c r="BJ1713" s="17" t="s">
        <v>83</v>
      </c>
      <c r="BK1713" s="150">
        <f>ROUND(I1713*H1713,2)</f>
        <v>0</v>
      </c>
      <c r="BL1713" s="17" t="s">
        <v>378</v>
      </c>
      <c r="BM1713" s="149" t="s">
        <v>1777</v>
      </c>
    </row>
    <row r="1714" spans="2:65" s="11" customFormat="1" ht="22.9" customHeight="1">
      <c r="B1714" s="126"/>
      <c r="D1714" s="127" t="s">
        <v>75</v>
      </c>
      <c r="E1714" s="136" t="s">
        <v>1778</v>
      </c>
      <c r="F1714" s="136" t="s">
        <v>1779</v>
      </c>
      <c r="I1714" s="129"/>
      <c r="J1714" s="137">
        <f>BK1714</f>
        <v>0</v>
      </c>
      <c r="L1714" s="126"/>
      <c r="M1714" s="131"/>
      <c r="P1714" s="132">
        <f>SUM(P1715:P1787)</f>
        <v>0</v>
      </c>
      <c r="R1714" s="132">
        <f>SUM(R1715:R1787)</f>
        <v>19.252559009999999</v>
      </c>
      <c r="T1714" s="133">
        <f>SUM(T1715:T1787)</f>
        <v>0</v>
      </c>
      <c r="AR1714" s="127" t="s">
        <v>85</v>
      </c>
      <c r="AT1714" s="134" t="s">
        <v>75</v>
      </c>
      <c r="AU1714" s="134" t="s">
        <v>83</v>
      </c>
      <c r="AY1714" s="127" t="s">
        <v>296</v>
      </c>
      <c r="BK1714" s="135">
        <f>SUM(BK1715:BK1787)</f>
        <v>0</v>
      </c>
    </row>
    <row r="1715" spans="2:65" s="1" customFormat="1" ht="33" customHeight="1">
      <c r="B1715" s="32"/>
      <c r="C1715" s="138" t="s">
        <v>1780</v>
      </c>
      <c r="D1715" s="138" t="s">
        <v>298</v>
      </c>
      <c r="E1715" s="139" t="s">
        <v>1781</v>
      </c>
      <c r="F1715" s="140" t="s">
        <v>1782</v>
      </c>
      <c r="G1715" s="141" t="s">
        <v>311</v>
      </c>
      <c r="H1715" s="142">
        <v>11.217000000000001</v>
      </c>
      <c r="I1715" s="143"/>
      <c r="J1715" s="144">
        <f>ROUND(I1715*H1715,2)</f>
        <v>0</v>
      </c>
      <c r="K1715" s="140" t="s">
        <v>302</v>
      </c>
      <c r="L1715" s="32"/>
      <c r="M1715" s="145" t="s">
        <v>1</v>
      </c>
      <c r="N1715" s="146" t="s">
        <v>41</v>
      </c>
      <c r="P1715" s="147">
        <f>O1715*H1715</f>
        <v>0</v>
      </c>
      <c r="Q1715" s="147">
        <v>1.89E-3</v>
      </c>
      <c r="R1715" s="147">
        <f>Q1715*H1715</f>
        <v>2.1200130000000001E-2</v>
      </c>
      <c r="S1715" s="147">
        <v>0</v>
      </c>
      <c r="T1715" s="148">
        <f>S1715*H1715</f>
        <v>0</v>
      </c>
      <c r="AR1715" s="149" t="s">
        <v>378</v>
      </c>
      <c r="AT1715" s="149" t="s">
        <v>298</v>
      </c>
      <c r="AU1715" s="149" t="s">
        <v>85</v>
      </c>
      <c r="AY1715" s="17" t="s">
        <v>296</v>
      </c>
      <c r="BE1715" s="150">
        <f>IF(N1715="základní",J1715,0)</f>
        <v>0</v>
      </c>
      <c r="BF1715" s="150">
        <f>IF(N1715="snížená",J1715,0)</f>
        <v>0</v>
      </c>
      <c r="BG1715" s="150">
        <f>IF(N1715="zákl. přenesená",J1715,0)</f>
        <v>0</v>
      </c>
      <c r="BH1715" s="150">
        <f>IF(N1715="sníž. přenesená",J1715,0)</f>
        <v>0</v>
      </c>
      <c r="BI1715" s="150">
        <f>IF(N1715="nulová",J1715,0)</f>
        <v>0</v>
      </c>
      <c r="BJ1715" s="17" t="s">
        <v>83</v>
      </c>
      <c r="BK1715" s="150">
        <f>ROUND(I1715*H1715,2)</f>
        <v>0</v>
      </c>
      <c r="BL1715" s="17" t="s">
        <v>378</v>
      </c>
      <c r="BM1715" s="149" t="s">
        <v>1783</v>
      </c>
    </row>
    <row r="1716" spans="2:65" s="12" customFormat="1">
      <c r="B1716" s="151"/>
      <c r="D1716" s="152" t="s">
        <v>304</v>
      </c>
      <c r="E1716" s="153" t="s">
        <v>1</v>
      </c>
      <c r="F1716" s="154" t="s">
        <v>1784</v>
      </c>
      <c r="H1716" s="155">
        <v>11.217000000000001</v>
      </c>
      <c r="I1716" s="156"/>
      <c r="L1716" s="151"/>
      <c r="M1716" s="157"/>
      <c r="T1716" s="158"/>
      <c r="AT1716" s="153" t="s">
        <v>304</v>
      </c>
      <c r="AU1716" s="153" t="s">
        <v>85</v>
      </c>
      <c r="AV1716" s="12" t="s">
        <v>85</v>
      </c>
      <c r="AW1716" s="12" t="s">
        <v>32</v>
      </c>
      <c r="AX1716" s="12" t="s">
        <v>76</v>
      </c>
      <c r="AY1716" s="153" t="s">
        <v>296</v>
      </c>
    </row>
    <row r="1717" spans="2:65" s="13" customFormat="1">
      <c r="B1717" s="159"/>
      <c r="D1717" s="152" t="s">
        <v>304</v>
      </c>
      <c r="E1717" s="160" t="s">
        <v>1</v>
      </c>
      <c r="F1717" s="161" t="s">
        <v>306</v>
      </c>
      <c r="H1717" s="162">
        <v>11.217000000000001</v>
      </c>
      <c r="I1717" s="163"/>
      <c r="L1717" s="159"/>
      <c r="M1717" s="164"/>
      <c r="T1717" s="165"/>
      <c r="AT1717" s="160" t="s">
        <v>304</v>
      </c>
      <c r="AU1717" s="160" t="s">
        <v>85</v>
      </c>
      <c r="AV1717" s="13" t="s">
        <v>94</v>
      </c>
      <c r="AW1717" s="13" t="s">
        <v>32</v>
      </c>
      <c r="AX1717" s="13" t="s">
        <v>76</v>
      </c>
      <c r="AY1717" s="160" t="s">
        <v>296</v>
      </c>
    </row>
    <row r="1718" spans="2:65" s="14" customFormat="1">
      <c r="B1718" s="166"/>
      <c r="D1718" s="152" t="s">
        <v>304</v>
      </c>
      <c r="E1718" s="167" t="s">
        <v>1</v>
      </c>
      <c r="F1718" s="168" t="s">
        <v>308</v>
      </c>
      <c r="H1718" s="169">
        <v>11.217000000000001</v>
      </c>
      <c r="I1718" s="170"/>
      <c r="L1718" s="166"/>
      <c r="M1718" s="171"/>
      <c r="T1718" s="172"/>
      <c r="AT1718" s="167" t="s">
        <v>304</v>
      </c>
      <c r="AU1718" s="167" t="s">
        <v>85</v>
      </c>
      <c r="AV1718" s="14" t="s">
        <v>107</v>
      </c>
      <c r="AW1718" s="14" t="s">
        <v>32</v>
      </c>
      <c r="AX1718" s="14" t="s">
        <v>83</v>
      </c>
      <c r="AY1718" s="167" t="s">
        <v>296</v>
      </c>
    </row>
    <row r="1719" spans="2:65" s="1" customFormat="1" ht="24.2" customHeight="1">
      <c r="B1719" s="32"/>
      <c r="C1719" s="138" t="s">
        <v>1785</v>
      </c>
      <c r="D1719" s="138" t="s">
        <v>298</v>
      </c>
      <c r="E1719" s="139" t="s">
        <v>1786</v>
      </c>
      <c r="F1719" s="140" t="s">
        <v>1787</v>
      </c>
      <c r="G1719" s="141" t="s">
        <v>339</v>
      </c>
      <c r="H1719" s="142">
        <v>28.672000000000001</v>
      </c>
      <c r="I1719" s="143"/>
      <c r="J1719" s="144">
        <f>ROUND(I1719*H1719,2)</f>
        <v>0</v>
      </c>
      <c r="K1719" s="140" t="s">
        <v>302</v>
      </c>
      <c r="L1719" s="32"/>
      <c r="M1719" s="145" t="s">
        <v>1</v>
      </c>
      <c r="N1719" s="146" t="s">
        <v>41</v>
      </c>
      <c r="P1719" s="147">
        <f>O1719*H1719</f>
        <v>0</v>
      </c>
      <c r="Q1719" s="147">
        <v>0</v>
      </c>
      <c r="R1719" s="147">
        <f>Q1719*H1719</f>
        <v>0</v>
      </c>
      <c r="S1719" s="147">
        <v>0</v>
      </c>
      <c r="T1719" s="148">
        <f>S1719*H1719</f>
        <v>0</v>
      </c>
      <c r="AR1719" s="149" t="s">
        <v>378</v>
      </c>
      <c r="AT1719" s="149" t="s">
        <v>298</v>
      </c>
      <c r="AU1719" s="149" t="s">
        <v>85</v>
      </c>
      <c r="AY1719" s="17" t="s">
        <v>296</v>
      </c>
      <c r="BE1719" s="150">
        <f>IF(N1719="základní",J1719,0)</f>
        <v>0</v>
      </c>
      <c r="BF1719" s="150">
        <f>IF(N1719="snížená",J1719,0)</f>
        <v>0</v>
      </c>
      <c r="BG1719" s="150">
        <f>IF(N1719="zákl. přenesená",J1719,0)</f>
        <v>0</v>
      </c>
      <c r="BH1719" s="150">
        <f>IF(N1719="sníž. přenesená",J1719,0)</f>
        <v>0</v>
      </c>
      <c r="BI1719" s="150">
        <f>IF(N1719="nulová",J1719,0)</f>
        <v>0</v>
      </c>
      <c r="BJ1719" s="17" t="s">
        <v>83</v>
      </c>
      <c r="BK1719" s="150">
        <f>ROUND(I1719*H1719,2)</f>
        <v>0</v>
      </c>
      <c r="BL1719" s="17" t="s">
        <v>378</v>
      </c>
      <c r="BM1719" s="149" t="s">
        <v>1788</v>
      </c>
    </row>
    <row r="1720" spans="2:65" s="15" customFormat="1">
      <c r="B1720" s="183"/>
      <c r="D1720" s="152" t="s">
        <v>304</v>
      </c>
      <c r="E1720" s="184" t="s">
        <v>1</v>
      </c>
      <c r="F1720" s="185" t="s">
        <v>1485</v>
      </c>
      <c r="H1720" s="184" t="s">
        <v>1</v>
      </c>
      <c r="I1720" s="186"/>
      <c r="L1720" s="183"/>
      <c r="M1720" s="187"/>
      <c r="T1720" s="188"/>
      <c r="AT1720" s="184" t="s">
        <v>304</v>
      </c>
      <c r="AU1720" s="184" t="s">
        <v>85</v>
      </c>
      <c r="AV1720" s="15" t="s">
        <v>83</v>
      </c>
      <c r="AW1720" s="15" t="s">
        <v>32</v>
      </c>
      <c r="AX1720" s="15" t="s">
        <v>76</v>
      </c>
      <c r="AY1720" s="184" t="s">
        <v>296</v>
      </c>
    </row>
    <row r="1721" spans="2:65" s="12" customFormat="1">
      <c r="B1721" s="151"/>
      <c r="D1721" s="152" t="s">
        <v>304</v>
      </c>
      <c r="E1721" s="153" t="s">
        <v>1</v>
      </c>
      <c r="F1721" s="154" t="s">
        <v>1789</v>
      </c>
      <c r="H1721" s="155">
        <v>28.672000000000001</v>
      </c>
      <c r="I1721" s="156"/>
      <c r="L1721" s="151"/>
      <c r="M1721" s="157"/>
      <c r="T1721" s="158"/>
      <c r="AT1721" s="153" t="s">
        <v>304</v>
      </c>
      <c r="AU1721" s="153" t="s">
        <v>85</v>
      </c>
      <c r="AV1721" s="12" t="s">
        <v>85</v>
      </c>
      <c r="AW1721" s="12" t="s">
        <v>32</v>
      </c>
      <c r="AX1721" s="12" t="s">
        <v>76</v>
      </c>
      <c r="AY1721" s="153" t="s">
        <v>296</v>
      </c>
    </row>
    <row r="1722" spans="2:65" s="13" customFormat="1">
      <c r="B1722" s="159"/>
      <c r="D1722" s="152" t="s">
        <v>304</v>
      </c>
      <c r="E1722" s="160" t="s">
        <v>1</v>
      </c>
      <c r="F1722" s="161" t="s">
        <v>306</v>
      </c>
      <c r="H1722" s="162">
        <v>28.672000000000001</v>
      </c>
      <c r="I1722" s="163"/>
      <c r="L1722" s="159"/>
      <c r="M1722" s="164"/>
      <c r="T1722" s="165"/>
      <c r="AT1722" s="160" t="s">
        <v>304</v>
      </c>
      <c r="AU1722" s="160" t="s">
        <v>85</v>
      </c>
      <c r="AV1722" s="13" t="s">
        <v>94</v>
      </c>
      <c r="AW1722" s="13" t="s">
        <v>32</v>
      </c>
      <c r="AX1722" s="13" t="s">
        <v>76</v>
      </c>
      <c r="AY1722" s="160" t="s">
        <v>296</v>
      </c>
    </row>
    <row r="1723" spans="2:65" s="14" customFormat="1">
      <c r="B1723" s="166"/>
      <c r="D1723" s="152" t="s">
        <v>304</v>
      </c>
      <c r="E1723" s="167" t="s">
        <v>1</v>
      </c>
      <c r="F1723" s="168" t="s">
        <v>308</v>
      </c>
      <c r="H1723" s="169">
        <v>28.672000000000001</v>
      </c>
      <c r="I1723" s="170"/>
      <c r="L1723" s="166"/>
      <c r="M1723" s="171"/>
      <c r="T1723" s="172"/>
      <c r="AT1723" s="167" t="s">
        <v>304</v>
      </c>
      <c r="AU1723" s="167" t="s">
        <v>85</v>
      </c>
      <c r="AV1723" s="14" t="s">
        <v>107</v>
      </c>
      <c r="AW1723" s="14" t="s">
        <v>32</v>
      </c>
      <c r="AX1723" s="14" t="s">
        <v>83</v>
      </c>
      <c r="AY1723" s="167" t="s">
        <v>296</v>
      </c>
    </row>
    <row r="1724" spans="2:65" s="1" customFormat="1" ht="21.75" customHeight="1">
      <c r="B1724" s="32"/>
      <c r="C1724" s="173" t="s">
        <v>1790</v>
      </c>
      <c r="D1724" s="173" t="s">
        <v>343</v>
      </c>
      <c r="E1724" s="174" t="s">
        <v>1791</v>
      </c>
      <c r="F1724" s="175" t="s">
        <v>1792</v>
      </c>
      <c r="G1724" s="176" t="s">
        <v>311</v>
      </c>
      <c r="H1724" s="177">
        <v>0.34399999999999997</v>
      </c>
      <c r="I1724" s="178"/>
      <c r="J1724" s="179">
        <f>ROUND(I1724*H1724,2)</f>
        <v>0</v>
      </c>
      <c r="K1724" s="175" t="s">
        <v>302</v>
      </c>
      <c r="L1724" s="180"/>
      <c r="M1724" s="181" t="s">
        <v>1</v>
      </c>
      <c r="N1724" s="182" t="s">
        <v>41</v>
      </c>
      <c r="P1724" s="147">
        <f>O1724*H1724</f>
        <v>0</v>
      </c>
      <c r="Q1724" s="147">
        <v>0.55000000000000004</v>
      </c>
      <c r="R1724" s="147">
        <f>Q1724*H1724</f>
        <v>0.18920000000000001</v>
      </c>
      <c r="S1724" s="147">
        <v>0</v>
      </c>
      <c r="T1724" s="148">
        <f>S1724*H1724</f>
        <v>0</v>
      </c>
      <c r="AR1724" s="149" t="s">
        <v>479</v>
      </c>
      <c r="AT1724" s="149" t="s">
        <v>343</v>
      </c>
      <c r="AU1724" s="149" t="s">
        <v>85</v>
      </c>
      <c r="AY1724" s="17" t="s">
        <v>296</v>
      </c>
      <c r="BE1724" s="150">
        <f>IF(N1724="základní",J1724,0)</f>
        <v>0</v>
      </c>
      <c r="BF1724" s="150">
        <f>IF(N1724="snížená",J1724,0)</f>
        <v>0</v>
      </c>
      <c r="BG1724" s="150">
        <f>IF(N1724="zákl. přenesená",J1724,0)</f>
        <v>0</v>
      </c>
      <c r="BH1724" s="150">
        <f>IF(N1724="sníž. přenesená",J1724,0)</f>
        <v>0</v>
      </c>
      <c r="BI1724" s="150">
        <f>IF(N1724="nulová",J1724,0)</f>
        <v>0</v>
      </c>
      <c r="BJ1724" s="17" t="s">
        <v>83</v>
      </c>
      <c r="BK1724" s="150">
        <f>ROUND(I1724*H1724,2)</f>
        <v>0</v>
      </c>
      <c r="BL1724" s="17" t="s">
        <v>378</v>
      </c>
      <c r="BM1724" s="149" t="s">
        <v>1793</v>
      </c>
    </row>
    <row r="1725" spans="2:65" s="12" customFormat="1">
      <c r="B1725" s="151"/>
      <c r="D1725" s="152" t="s">
        <v>304</v>
      </c>
      <c r="E1725" s="153" t="s">
        <v>1</v>
      </c>
      <c r="F1725" s="154" t="s">
        <v>1794</v>
      </c>
      <c r="H1725" s="155">
        <v>0.34399999999999997</v>
      </c>
      <c r="I1725" s="156"/>
      <c r="L1725" s="151"/>
      <c r="M1725" s="157"/>
      <c r="T1725" s="158"/>
      <c r="AT1725" s="153" t="s">
        <v>304</v>
      </c>
      <c r="AU1725" s="153" t="s">
        <v>85</v>
      </c>
      <c r="AV1725" s="12" t="s">
        <v>85</v>
      </c>
      <c r="AW1725" s="12" t="s">
        <v>32</v>
      </c>
      <c r="AX1725" s="12" t="s">
        <v>76</v>
      </c>
      <c r="AY1725" s="153" t="s">
        <v>296</v>
      </c>
    </row>
    <row r="1726" spans="2:65" s="13" customFormat="1">
      <c r="B1726" s="159"/>
      <c r="D1726" s="152" t="s">
        <v>304</v>
      </c>
      <c r="E1726" s="160" t="s">
        <v>1</v>
      </c>
      <c r="F1726" s="161" t="s">
        <v>306</v>
      </c>
      <c r="H1726" s="162">
        <v>0.34399999999999997</v>
      </c>
      <c r="I1726" s="163"/>
      <c r="L1726" s="159"/>
      <c r="M1726" s="164"/>
      <c r="T1726" s="165"/>
      <c r="AT1726" s="160" t="s">
        <v>304</v>
      </c>
      <c r="AU1726" s="160" t="s">
        <v>85</v>
      </c>
      <c r="AV1726" s="13" t="s">
        <v>94</v>
      </c>
      <c r="AW1726" s="13" t="s">
        <v>32</v>
      </c>
      <c r="AX1726" s="13" t="s">
        <v>76</v>
      </c>
      <c r="AY1726" s="160" t="s">
        <v>296</v>
      </c>
    </row>
    <row r="1727" spans="2:65" s="14" customFormat="1">
      <c r="B1727" s="166"/>
      <c r="D1727" s="152" t="s">
        <v>304</v>
      </c>
      <c r="E1727" s="167" t="s">
        <v>1</v>
      </c>
      <c r="F1727" s="168" t="s">
        <v>308</v>
      </c>
      <c r="H1727" s="169">
        <v>0.34399999999999997</v>
      </c>
      <c r="I1727" s="170"/>
      <c r="L1727" s="166"/>
      <c r="M1727" s="171"/>
      <c r="T1727" s="172"/>
      <c r="AT1727" s="167" t="s">
        <v>304</v>
      </c>
      <c r="AU1727" s="167" t="s">
        <v>85</v>
      </c>
      <c r="AV1727" s="14" t="s">
        <v>107</v>
      </c>
      <c r="AW1727" s="14" t="s">
        <v>32</v>
      </c>
      <c r="AX1727" s="14" t="s">
        <v>83</v>
      </c>
      <c r="AY1727" s="167" t="s">
        <v>296</v>
      </c>
    </row>
    <row r="1728" spans="2:65" s="1" customFormat="1" ht="24.2" customHeight="1">
      <c r="B1728" s="32"/>
      <c r="C1728" s="138" t="s">
        <v>1795</v>
      </c>
      <c r="D1728" s="138" t="s">
        <v>298</v>
      </c>
      <c r="E1728" s="139" t="s">
        <v>1796</v>
      </c>
      <c r="F1728" s="140" t="s">
        <v>1797</v>
      </c>
      <c r="G1728" s="141" t="s">
        <v>311</v>
      </c>
      <c r="H1728" s="142">
        <v>0.34399999999999997</v>
      </c>
      <c r="I1728" s="143"/>
      <c r="J1728" s="144">
        <f>ROUND(I1728*H1728,2)</f>
        <v>0</v>
      </c>
      <c r="K1728" s="140" t="s">
        <v>302</v>
      </c>
      <c r="L1728" s="32"/>
      <c r="M1728" s="145" t="s">
        <v>1</v>
      </c>
      <c r="N1728" s="146" t="s">
        <v>41</v>
      </c>
      <c r="P1728" s="147">
        <f>O1728*H1728</f>
        <v>0</v>
      </c>
      <c r="Q1728" s="147">
        <v>1.2540000000000001E-2</v>
      </c>
      <c r="R1728" s="147">
        <f>Q1728*H1728</f>
        <v>4.3137599999999998E-3</v>
      </c>
      <c r="S1728" s="147">
        <v>0</v>
      </c>
      <c r="T1728" s="148">
        <f>S1728*H1728</f>
        <v>0</v>
      </c>
      <c r="AR1728" s="149" t="s">
        <v>378</v>
      </c>
      <c r="AT1728" s="149" t="s">
        <v>298</v>
      </c>
      <c r="AU1728" s="149" t="s">
        <v>85</v>
      </c>
      <c r="AY1728" s="17" t="s">
        <v>296</v>
      </c>
      <c r="BE1728" s="150">
        <f>IF(N1728="základní",J1728,0)</f>
        <v>0</v>
      </c>
      <c r="BF1728" s="150">
        <f>IF(N1728="snížená",J1728,0)</f>
        <v>0</v>
      </c>
      <c r="BG1728" s="150">
        <f>IF(N1728="zákl. přenesená",J1728,0)</f>
        <v>0</v>
      </c>
      <c r="BH1728" s="150">
        <f>IF(N1728="sníž. přenesená",J1728,0)</f>
        <v>0</v>
      </c>
      <c r="BI1728" s="150">
        <f>IF(N1728="nulová",J1728,0)</f>
        <v>0</v>
      </c>
      <c r="BJ1728" s="17" t="s">
        <v>83</v>
      </c>
      <c r="BK1728" s="150">
        <f>ROUND(I1728*H1728,2)</f>
        <v>0</v>
      </c>
      <c r="BL1728" s="17" t="s">
        <v>378</v>
      </c>
      <c r="BM1728" s="149" t="s">
        <v>1798</v>
      </c>
    </row>
    <row r="1729" spans="2:65" s="12" customFormat="1">
      <c r="B1729" s="151"/>
      <c r="D1729" s="152" t="s">
        <v>304</v>
      </c>
      <c r="E1729" s="153" t="s">
        <v>1</v>
      </c>
      <c r="F1729" s="154" t="s">
        <v>1799</v>
      </c>
      <c r="H1729" s="155">
        <v>0.34399999999999997</v>
      </c>
      <c r="I1729" s="156"/>
      <c r="L1729" s="151"/>
      <c r="M1729" s="157"/>
      <c r="T1729" s="158"/>
      <c r="AT1729" s="153" t="s">
        <v>304</v>
      </c>
      <c r="AU1729" s="153" t="s">
        <v>85</v>
      </c>
      <c r="AV1729" s="12" t="s">
        <v>85</v>
      </c>
      <c r="AW1729" s="12" t="s">
        <v>32</v>
      </c>
      <c r="AX1729" s="12" t="s">
        <v>76</v>
      </c>
      <c r="AY1729" s="153" t="s">
        <v>296</v>
      </c>
    </row>
    <row r="1730" spans="2:65" s="13" customFormat="1">
      <c r="B1730" s="159"/>
      <c r="D1730" s="152" t="s">
        <v>304</v>
      </c>
      <c r="E1730" s="160" t="s">
        <v>1</v>
      </c>
      <c r="F1730" s="161" t="s">
        <v>306</v>
      </c>
      <c r="H1730" s="162">
        <v>0.34399999999999997</v>
      </c>
      <c r="I1730" s="163"/>
      <c r="L1730" s="159"/>
      <c r="M1730" s="164"/>
      <c r="T1730" s="165"/>
      <c r="AT1730" s="160" t="s">
        <v>304</v>
      </c>
      <c r="AU1730" s="160" t="s">
        <v>85</v>
      </c>
      <c r="AV1730" s="13" t="s">
        <v>94</v>
      </c>
      <c r="AW1730" s="13" t="s">
        <v>32</v>
      </c>
      <c r="AX1730" s="13" t="s">
        <v>76</v>
      </c>
      <c r="AY1730" s="160" t="s">
        <v>296</v>
      </c>
    </row>
    <row r="1731" spans="2:65" s="14" customFormat="1">
      <c r="B1731" s="166"/>
      <c r="D1731" s="152" t="s">
        <v>304</v>
      </c>
      <c r="E1731" s="167" t="s">
        <v>1</v>
      </c>
      <c r="F1731" s="168" t="s">
        <v>308</v>
      </c>
      <c r="H1731" s="169">
        <v>0.34399999999999997</v>
      </c>
      <c r="I1731" s="170"/>
      <c r="L1731" s="166"/>
      <c r="M1731" s="171"/>
      <c r="T1731" s="172"/>
      <c r="AT1731" s="167" t="s">
        <v>304</v>
      </c>
      <c r="AU1731" s="167" t="s">
        <v>85</v>
      </c>
      <c r="AV1731" s="14" t="s">
        <v>107</v>
      </c>
      <c r="AW1731" s="14" t="s">
        <v>32</v>
      </c>
      <c r="AX1731" s="14" t="s">
        <v>83</v>
      </c>
      <c r="AY1731" s="167" t="s">
        <v>296</v>
      </c>
    </row>
    <row r="1732" spans="2:65" s="1" customFormat="1" ht="33" customHeight="1">
      <c r="B1732" s="32"/>
      <c r="C1732" s="138" t="s">
        <v>1800</v>
      </c>
      <c r="D1732" s="138" t="s">
        <v>298</v>
      </c>
      <c r="E1732" s="139" t="s">
        <v>1801</v>
      </c>
      <c r="F1732" s="140" t="s">
        <v>1802</v>
      </c>
      <c r="G1732" s="141" t="s">
        <v>339</v>
      </c>
      <c r="H1732" s="142">
        <v>650.1</v>
      </c>
      <c r="I1732" s="143"/>
      <c r="J1732" s="144">
        <f>ROUND(I1732*H1732,2)</f>
        <v>0</v>
      </c>
      <c r="K1732" s="140" t="s">
        <v>302</v>
      </c>
      <c r="L1732" s="32"/>
      <c r="M1732" s="145" t="s">
        <v>1</v>
      </c>
      <c r="N1732" s="146" t="s">
        <v>41</v>
      </c>
      <c r="P1732" s="147">
        <f>O1732*H1732</f>
        <v>0</v>
      </c>
      <c r="Q1732" s="147">
        <v>0</v>
      </c>
      <c r="R1732" s="147">
        <f>Q1732*H1732</f>
        <v>0</v>
      </c>
      <c r="S1732" s="147">
        <v>0</v>
      </c>
      <c r="T1732" s="148">
        <f>S1732*H1732</f>
        <v>0</v>
      </c>
      <c r="AR1732" s="149" t="s">
        <v>378</v>
      </c>
      <c r="AT1732" s="149" t="s">
        <v>298</v>
      </c>
      <c r="AU1732" s="149" t="s">
        <v>85</v>
      </c>
      <c r="AY1732" s="17" t="s">
        <v>296</v>
      </c>
      <c r="BE1732" s="150">
        <f>IF(N1732="základní",J1732,0)</f>
        <v>0</v>
      </c>
      <c r="BF1732" s="150">
        <f>IF(N1732="snížená",J1732,0)</f>
        <v>0</v>
      </c>
      <c r="BG1732" s="150">
        <f>IF(N1732="zákl. přenesená",J1732,0)</f>
        <v>0</v>
      </c>
      <c r="BH1732" s="150">
        <f>IF(N1732="sníž. přenesená",J1732,0)</f>
        <v>0</v>
      </c>
      <c r="BI1732" s="150">
        <f>IF(N1732="nulová",J1732,0)</f>
        <v>0</v>
      </c>
      <c r="BJ1732" s="17" t="s">
        <v>83</v>
      </c>
      <c r="BK1732" s="150">
        <f>ROUND(I1732*H1732,2)</f>
        <v>0</v>
      </c>
      <c r="BL1732" s="17" t="s">
        <v>378</v>
      </c>
      <c r="BM1732" s="149" t="s">
        <v>1803</v>
      </c>
    </row>
    <row r="1733" spans="2:65" s="12" customFormat="1">
      <c r="B1733" s="151"/>
      <c r="D1733" s="152" t="s">
        <v>304</v>
      </c>
      <c r="E1733" s="153" t="s">
        <v>1</v>
      </c>
      <c r="F1733" s="154" t="s">
        <v>1804</v>
      </c>
      <c r="H1733" s="155">
        <v>426.36</v>
      </c>
      <c r="I1733" s="156"/>
      <c r="L1733" s="151"/>
      <c r="M1733" s="157"/>
      <c r="T1733" s="158"/>
      <c r="AT1733" s="153" t="s">
        <v>304</v>
      </c>
      <c r="AU1733" s="153" t="s">
        <v>85</v>
      </c>
      <c r="AV1733" s="12" t="s">
        <v>85</v>
      </c>
      <c r="AW1733" s="12" t="s">
        <v>32</v>
      </c>
      <c r="AX1733" s="12" t="s">
        <v>76</v>
      </c>
      <c r="AY1733" s="153" t="s">
        <v>296</v>
      </c>
    </row>
    <row r="1734" spans="2:65" s="12" customFormat="1">
      <c r="B1734" s="151"/>
      <c r="D1734" s="152" t="s">
        <v>304</v>
      </c>
      <c r="E1734" s="153" t="s">
        <v>1</v>
      </c>
      <c r="F1734" s="154" t="s">
        <v>1805</v>
      </c>
      <c r="H1734" s="155">
        <v>175.56</v>
      </c>
      <c r="I1734" s="156"/>
      <c r="L1734" s="151"/>
      <c r="M1734" s="157"/>
      <c r="T1734" s="158"/>
      <c r="AT1734" s="153" t="s">
        <v>304</v>
      </c>
      <c r="AU1734" s="153" t="s">
        <v>85</v>
      </c>
      <c r="AV1734" s="12" t="s">
        <v>85</v>
      </c>
      <c r="AW1734" s="12" t="s">
        <v>32</v>
      </c>
      <c r="AX1734" s="12" t="s">
        <v>76</v>
      </c>
      <c r="AY1734" s="153" t="s">
        <v>296</v>
      </c>
    </row>
    <row r="1735" spans="2:65" s="12" customFormat="1">
      <c r="B1735" s="151"/>
      <c r="D1735" s="152" t="s">
        <v>304</v>
      </c>
      <c r="E1735" s="153" t="s">
        <v>1</v>
      </c>
      <c r="F1735" s="154" t="s">
        <v>1806</v>
      </c>
      <c r="H1735" s="155">
        <v>48.18</v>
      </c>
      <c r="I1735" s="156"/>
      <c r="L1735" s="151"/>
      <c r="M1735" s="157"/>
      <c r="T1735" s="158"/>
      <c r="AT1735" s="153" t="s">
        <v>304</v>
      </c>
      <c r="AU1735" s="153" t="s">
        <v>85</v>
      </c>
      <c r="AV1735" s="12" t="s">
        <v>85</v>
      </c>
      <c r="AW1735" s="12" t="s">
        <v>32</v>
      </c>
      <c r="AX1735" s="12" t="s">
        <v>76</v>
      </c>
      <c r="AY1735" s="153" t="s">
        <v>296</v>
      </c>
    </row>
    <row r="1736" spans="2:65" s="13" customFormat="1">
      <c r="B1736" s="159"/>
      <c r="D1736" s="152" t="s">
        <v>304</v>
      </c>
      <c r="E1736" s="160" t="s">
        <v>1</v>
      </c>
      <c r="F1736" s="161" t="s">
        <v>306</v>
      </c>
      <c r="H1736" s="162">
        <v>650.1</v>
      </c>
      <c r="I1736" s="163"/>
      <c r="L1736" s="159"/>
      <c r="M1736" s="164"/>
      <c r="T1736" s="165"/>
      <c r="AT1736" s="160" t="s">
        <v>304</v>
      </c>
      <c r="AU1736" s="160" t="s">
        <v>85</v>
      </c>
      <c r="AV1736" s="13" t="s">
        <v>94</v>
      </c>
      <c r="AW1736" s="13" t="s">
        <v>32</v>
      </c>
      <c r="AX1736" s="13" t="s">
        <v>76</v>
      </c>
      <c r="AY1736" s="160" t="s">
        <v>296</v>
      </c>
    </row>
    <row r="1737" spans="2:65" s="14" customFormat="1">
      <c r="B1737" s="166"/>
      <c r="D1737" s="152" t="s">
        <v>304</v>
      </c>
      <c r="E1737" s="167" t="s">
        <v>1</v>
      </c>
      <c r="F1737" s="168" t="s">
        <v>308</v>
      </c>
      <c r="H1737" s="169">
        <v>650.1</v>
      </c>
      <c r="I1737" s="170"/>
      <c r="L1737" s="166"/>
      <c r="M1737" s="171"/>
      <c r="T1737" s="172"/>
      <c r="AT1737" s="167" t="s">
        <v>304</v>
      </c>
      <c r="AU1737" s="167" t="s">
        <v>85</v>
      </c>
      <c r="AV1737" s="14" t="s">
        <v>107</v>
      </c>
      <c r="AW1737" s="14" t="s">
        <v>32</v>
      </c>
      <c r="AX1737" s="14" t="s">
        <v>83</v>
      </c>
      <c r="AY1737" s="167" t="s">
        <v>296</v>
      </c>
    </row>
    <row r="1738" spans="2:65" s="1" customFormat="1" ht="24.2" customHeight="1">
      <c r="B1738" s="32"/>
      <c r="C1738" s="173" t="s">
        <v>1807</v>
      </c>
      <c r="D1738" s="173" t="s">
        <v>343</v>
      </c>
      <c r="E1738" s="174" t="s">
        <v>1808</v>
      </c>
      <c r="F1738" s="175" t="s">
        <v>1809</v>
      </c>
      <c r="G1738" s="176" t="s">
        <v>311</v>
      </c>
      <c r="H1738" s="177">
        <v>8.4450000000000003</v>
      </c>
      <c r="I1738" s="178"/>
      <c r="J1738" s="179">
        <f>ROUND(I1738*H1738,2)</f>
        <v>0</v>
      </c>
      <c r="K1738" s="175" t="s">
        <v>302</v>
      </c>
      <c r="L1738" s="180"/>
      <c r="M1738" s="181" t="s">
        <v>1</v>
      </c>
      <c r="N1738" s="182" t="s">
        <v>41</v>
      </c>
      <c r="P1738" s="147">
        <f>O1738*H1738</f>
        <v>0</v>
      </c>
      <c r="Q1738" s="147">
        <v>0.44</v>
      </c>
      <c r="R1738" s="147">
        <f>Q1738*H1738</f>
        <v>3.7158000000000002</v>
      </c>
      <c r="S1738" s="147">
        <v>0</v>
      </c>
      <c r="T1738" s="148">
        <f>S1738*H1738</f>
        <v>0</v>
      </c>
      <c r="AR1738" s="149" t="s">
        <v>479</v>
      </c>
      <c r="AT1738" s="149" t="s">
        <v>343</v>
      </c>
      <c r="AU1738" s="149" t="s">
        <v>85</v>
      </c>
      <c r="AY1738" s="17" t="s">
        <v>296</v>
      </c>
      <c r="BE1738" s="150">
        <f>IF(N1738="základní",J1738,0)</f>
        <v>0</v>
      </c>
      <c r="BF1738" s="150">
        <f>IF(N1738="snížená",J1738,0)</f>
        <v>0</v>
      </c>
      <c r="BG1738" s="150">
        <f>IF(N1738="zákl. přenesená",J1738,0)</f>
        <v>0</v>
      </c>
      <c r="BH1738" s="150">
        <f>IF(N1738="sníž. přenesená",J1738,0)</f>
        <v>0</v>
      </c>
      <c r="BI1738" s="150">
        <f>IF(N1738="nulová",J1738,0)</f>
        <v>0</v>
      </c>
      <c r="BJ1738" s="17" t="s">
        <v>83</v>
      </c>
      <c r="BK1738" s="150">
        <f>ROUND(I1738*H1738,2)</f>
        <v>0</v>
      </c>
      <c r="BL1738" s="17" t="s">
        <v>378</v>
      </c>
      <c r="BM1738" s="149" t="s">
        <v>1810</v>
      </c>
    </row>
    <row r="1739" spans="2:65" s="12" customFormat="1">
      <c r="B1739" s="151"/>
      <c r="D1739" s="152" t="s">
        <v>304</v>
      </c>
      <c r="E1739" s="153" t="s">
        <v>1</v>
      </c>
      <c r="F1739" s="154" t="s">
        <v>1811</v>
      </c>
      <c r="H1739" s="155">
        <v>7.6740000000000004</v>
      </c>
      <c r="I1739" s="156"/>
      <c r="L1739" s="151"/>
      <c r="M1739" s="157"/>
      <c r="T1739" s="158"/>
      <c r="AT1739" s="153" t="s">
        <v>304</v>
      </c>
      <c r="AU1739" s="153" t="s">
        <v>85</v>
      </c>
      <c r="AV1739" s="12" t="s">
        <v>85</v>
      </c>
      <c r="AW1739" s="12" t="s">
        <v>32</v>
      </c>
      <c r="AX1739" s="12" t="s">
        <v>76</v>
      </c>
      <c r="AY1739" s="153" t="s">
        <v>296</v>
      </c>
    </row>
    <row r="1740" spans="2:65" s="12" customFormat="1">
      <c r="B1740" s="151"/>
      <c r="D1740" s="152" t="s">
        <v>304</v>
      </c>
      <c r="E1740" s="153" t="s">
        <v>1</v>
      </c>
      <c r="F1740" s="154" t="s">
        <v>1812</v>
      </c>
      <c r="H1740" s="155">
        <v>0.77100000000000002</v>
      </c>
      <c r="I1740" s="156"/>
      <c r="L1740" s="151"/>
      <c r="M1740" s="157"/>
      <c r="T1740" s="158"/>
      <c r="AT1740" s="153" t="s">
        <v>304</v>
      </c>
      <c r="AU1740" s="153" t="s">
        <v>85</v>
      </c>
      <c r="AV1740" s="12" t="s">
        <v>85</v>
      </c>
      <c r="AW1740" s="12" t="s">
        <v>32</v>
      </c>
      <c r="AX1740" s="12" t="s">
        <v>76</v>
      </c>
      <c r="AY1740" s="153" t="s">
        <v>296</v>
      </c>
    </row>
    <row r="1741" spans="2:65" s="13" customFormat="1">
      <c r="B1741" s="159"/>
      <c r="D1741" s="152" t="s">
        <v>304</v>
      </c>
      <c r="E1741" s="160" t="s">
        <v>1</v>
      </c>
      <c r="F1741" s="161" t="s">
        <v>306</v>
      </c>
      <c r="H1741" s="162">
        <v>8.4450000000000003</v>
      </c>
      <c r="I1741" s="163"/>
      <c r="L1741" s="159"/>
      <c r="M1741" s="164"/>
      <c r="T1741" s="165"/>
      <c r="AT1741" s="160" t="s">
        <v>304</v>
      </c>
      <c r="AU1741" s="160" t="s">
        <v>85</v>
      </c>
      <c r="AV1741" s="13" t="s">
        <v>94</v>
      </c>
      <c r="AW1741" s="13" t="s">
        <v>32</v>
      </c>
      <c r="AX1741" s="13" t="s">
        <v>76</v>
      </c>
      <c r="AY1741" s="160" t="s">
        <v>296</v>
      </c>
    </row>
    <row r="1742" spans="2:65" s="14" customFormat="1">
      <c r="B1742" s="166"/>
      <c r="D1742" s="152" t="s">
        <v>304</v>
      </c>
      <c r="E1742" s="167" t="s">
        <v>1</v>
      </c>
      <c r="F1742" s="168" t="s">
        <v>308</v>
      </c>
      <c r="H1742" s="169">
        <v>8.4450000000000003</v>
      </c>
      <c r="I1742" s="170"/>
      <c r="L1742" s="166"/>
      <c r="M1742" s="171"/>
      <c r="T1742" s="172"/>
      <c r="AT1742" s="167" t="s">
        <v>304</v>
      </c>
      <c r="AU1742" s="167" t="s">
        <v>85</v>
      </c>
      <c r="AV1742" s="14" t="s">
        <v>107</v>
      </c>
      <c r="AW1742" s="14" t="s">
        <v>32</v>
      </c>
      <c r="AX1742" s="14" t="s">
        <v>83</v>
      </c>
      <c r="AY1742" s="167" t="s">
        <v>296</v>
      </c>
    </row>
    <row r="1743" spans="2:65" s="1" customFormat="1" ht="24.2" customHeight="1">
      <c r="B1743" s="32"/>
      <c r="C1743" s="173" t="s">
        <v>1813</v>
      </c>
      <c r="D1743" s="173" t="s">
        <v>343</v>
      </c>
      <c r="E1743" s="174" t="s">
        <v>1814</v>
      </c>
      <c r="F1743" s="175" t="s">
        <v>1815</v>
      </c>
      <c r="G1743" s="176" t="s">
        <v>311</v>
      </c>
      <c r="H1743" s="177">
        <v>2.528</v>
      </c>
      <c r="I1743" s="178"/>
      <c r="J1743" s="179">
        <f>ROUND(I1743*H1743,2)</f>
        <v>0</v>
      </c>
      <c r="K1743" s="175" t="s">
        <v>302</v>
      </c>
      <c r="L1743" s="180"/>
      <c r="M1743" s="181" t="s">
        <v>1</v>
      </c>
      <c r="N1743" s="182" t="s">
        <v>41</v>
      </c>
      <c r="P1743" s="147">
        <f>O1743*H1743</f>
        <v>0</v>
      </c>
      <c r="Q1743" s="147">
        <v>0.44</v>
      </c>
      <c r="R1743" s="147">
        <f>Q1743*H1743</f>
        <v>1.11232</v>
      </c>
      <c r="S1743" s="147">
        <v>0</v>
      </c>
      <c r="T1743" s="148">
        <f>S1743*H1743</f>
        <v>0</v>
      </c>
      <c r="AR1743" s="149" t="s">
        <v>479</v>
      </c>
      <c r="AT1743" s="149" t="s">
        <v>343</v>
      </c>
      <c r="AU1743" s="149" t="s">
        <v>85</v>
      </c>
      <c r="AY1743" s="17" t="s">
        <v>296</v>
      </c>
      <c r="BE1743" s="150">
        <f>IF(N1743="základní",J1743,0)</f>
        <v>0</v>
      </c>
      <c r="BF1743" s="150">
        <f>IF(N1743="snížená",J1743,0)</f>
        <v>0</v>
      </c>
      <c r="BG1743" s="150">
        <f>IF(N1743="zákl. přenesená",J1743,0)</f>
        <v>0</v>
      </c>
      <c r="BH1743" s="150">
        <f>IF(N1743="sníž. přenesená",J1743,0)</f>
        <v>0</v>
      </c>
      <c r="BI1743" s="150">
        <f>IF(N1743="nulová",J1743,0)</f>
        <v>0</v>
      </c>
      <c r="BJ1743" s="17" t="s">
        <v>83</v>
      </c>
      <c r="BK1743" s="150">
        <f>ROUND(I1743*H1743,2)</f>
        <v>0</v>
      </c>
      <c r="BL1743" s="17" t="s">
        <v>378</v>
      </c>
      <c r="BM1743" s="149" t="s">
        <v>1816</v>
      </c>
    </row>
    <row r="1744" spans="2:65" s="12" customFormat="1">
      <c r="B1744" s="151"/>
      <c r="D1744" s="152" t="s">
        <v>304</v>
      </c>
      <c r="E1744" s="153" t="s">
        <v>1</v>
      </c>
      <c r="F1744" s="154" t="s">
        <v>1817</v>
      </c>
      <c r="H1744" s="155">
        <v>2.528</v>
      </c>
      <c r="I1744" s="156"/>
      <c r="L1744" s="151"/>
      <c r="M1744" s="157"/>
      <c r="T1744" s="158"/>
      <c r="AT1744" s="153" t="s">
        <v>304</v>
      </c>
      <c r="AU1744" s="153" t="s">
        <v>85</v>
      </c>
      <c r="AV1744" s="12" t="s">
        <v>85</v>
      </c>
      <c r="AW1744" s="12" t="s">
        <v>32</v>
      </c>
      <c r="AX1744" s="12" t="s">
        <v>76</v>
      </c>
      <c r="AY1744" s="153" t="s">
        <v>296</v>
      </c>
    </row>
    <row r="1745" spans="2:65" s="13" customFormat="1">
      <c r="B1745" s="159"/>
      <c r="D1745" s="152" t="s">
        <v>304</v>
      </c>
      <c r="E1745" s="160" t="s">
        <v>1</v>
      </c>
      <c r="F1745" s="161" t="s">
        <v>306</v>
      </c>
      <c r="H1745" s="162">
        <v>2.528</v>
      </c>
      <c r="I1745" s="163"/>
      <c r="L1745" s="159"/>
      <c r="M1745" s="164"/>
      <c r="T1745" s="165"/>
      <c r="AT1745" s="160" t="s">
        <v>304</v>
      </c>
      <c r="AU1745" s="160" t="s">
        <v>85</v>
      </c>
      <c r="AV1745" s="13" t="s">
        <v>94</v>
      </c>
      <c r="AW1745" s="13" t="s">
        <v>32</v>
      </c>
      <c r="AX1745" s="13" t="s">
        <v>76</v>
      </c>
      <c r="AY1745" s="160" t="s">
        <v>296</v>
      </c>
    </row>
    <row r="1746" spans="2:65" s="14" customFormat="1">
      <c r="B1746" s="166"/>
      <c r="D1746" s="152" t="s">
        <v>304</v>
      </c>
      <c r="E1746" s="167" t="s">
        <v>1</v>
      </c>
      <c r="F1746" s="168" t="s">
        <v>308</v>
      </c>
      <c r="H1746" s="169">
        <v>2.528</v>
      </c>
      <c r="I1746" s="170"/>
      <c r="L1746" s="166"/>
      <c r="M1746" s="171"/>
      <c r="T1746" s="172"/>
      <c r="AT1746" s="167" t="s">
        <v>304</v>
      </c>
      <c r="AU1746" s="167" t="s">
        <v>85</v>
      </c>
      <c r="AV1746" s="14" t="s">
        <v>107</v>
      </c>
      <c r="AW1746" s="14" t="s">
        <v>32</v>
      </c>
      <c r="AX1746" s="14" t="s">
        <v>83</v>
      </c>
      <c r="AY1746" s="167" t="s">
        <v>296</v>
      </c>
    </row>
    <row r="1747" spans="2:65" s="1" customFormat="1" ht="33" customHeight="1">
      <c r="B1747" s="32"/>
      <c r="C1747" s="138" t="s">
        <v>1818</v>
      </c>
      <c r="D1747" s="138" t="s">
        <v>298</v>
      </c>
      <c r="E1747" s="139" t="s">
        <v>1819</v>
      </c>
      <c r="F1747" s="140" t="s">
        <v>1820</v>
      </c>
      <c r="G1747" s="141" t="s">
        <v>301</v>
      </c>
      <c r="H1747" s="142">
        <v>319.37</v>
      </c>
      <c r="I1747" s="143"/>
      <c r="J1747" s="144">
        <f>ROUND(I1747*H1747,2)</f>
        <v>0</v>
      </c>
      <c r="K1747" s="140" t="s">
        <v>302</v>
      </c>
      <c r="L1747" s="32"/>
      <c r="M1747" s="145" t="s">
        <v>1</v>
      </c>
      <c r="N1747" s="146" t="s">
        <v>41</v>
      </c>
      <c r="P1747" s="147">
        <f>O1747*H1747</f>
        <v>0</v>
      </c>
      <c r="Q1747" s="147">
        <v>1.61E-2</v>
      </c>
      <c r="R1747" s="147">
        <f>Q1747*H1747</f>
        <v>5.1418569999999999</v>
      </c>
      <c r="S1747" s="147">
        <v>0</v>
      </c>
      <c r="T1747" s="148">
        <f>S1747*H1747</f>
        <v>0</v>
      </c>
      <c r="AR1747" s="149" t="s">
        <v>378</v>
      </c>
      <c r="AT1747" s="149" t="s">
        <v>298</v>
      </c>
      <c r="AU1747" s="149" t="s">
        <v>85</v>
      </c>
      <c r="AY1747" s="17" t="s">
        <v>296</v>
      </c>
      <c r="BE1747" s="150">
        <f>IF(N1747="základní",J1747,0)</f>
        <v>0</v>
      </c>
      <c r="BF1747" s="150">
        <f>IF(N1747="snížená",J1747,0)</f>
        <v>0</v>
      </c>
      <c r="BG1747" s="150">
        <f>IF(N1747="zákl. přenesená",J1747,0)</f>
        <v>0</v>
      </c>
      <c r="BH1747" s="150">
        <f>IF(N1747="sníž. přenesená",J1747,0)</f>
        <v>0</v>
      </c>
      <c r="BI1747" s="150">
        <f>IF(N1747="nulová",J1747,0)</f>
        <v>0</v>
      </c>
      <c r="BJ1747" s="17" t="s">
        <v>83</v>
      </c>
      <c r="BK1747" s="150">
        <f>ROUND(I1747*H1747,2)</f>
        <v>0</v>
      </c>
      <c r="BL1747" s="17" t="s">
        <v>378</v>
      </c>
      <c r="BM1747" s="149" t="s">
        <v>1821</v>
      </c>
    </row>
    <row r="1748" spans="2:65" s="12" customFormat="1">
      <c r="B1748" s="151"/>
      <c r="D1748" s="152" t="s">
        <v>304</v>
      </c>
      <c r="E1748" s="153" t="s">
        <v>1</v>
      </c>
      <c r="F1748" s="154" t="s">
        <v>1743</v>
      </c>
      <c r="H1748" s="155">
        <v>319.37</v>
      </c>
      <c r="I1748" s="156"/>
      <c r="L1748" s="151"/>
      <c r="M1748" s="157"/>
      <c r="T1748" s="158"/>
      <c r="AT1748" s="153" t="s">
        <v>304</v>
      </c>
      <c r="AU1748" s="153" t="s">
        <v>85</v>
      </c>
      <c r="AV1748" s="12" t="s">
        <v>85</v>
      </c>
      <c r="AW1748" s="12" t="s">
        <v>32</v>
      </c>
      <c r="AX1748" s="12" t="s">
        <v>76</v>
      </c>
      <c r="AY1748" s="153" t="s">
        <v>296</v>
      </c>
    </row>
    <row r="1749" spans="2:65" s="13" customFormat="1">
      <c r="B1749" s="159"/>
      <c r="D1749" s="152" t="s">
        <v>304</v>
      </c>
      <c r="E1749" s="160" t="s">
        <v>1</v>
      </c>
      <c r="F1749" s="161" t="s">
        <v>306</v>
      </c>
      <c r="H1749" s="162">
        <v>319.37</v>
      </c>
      <c r="I1749" s="163"/>
      <c r="L1749" s="159"/>
      <c r="M1749" s="164"/>
      <c r="T1749" s="165"/>
      <c r="AT1749" s="160" t="s">
        <v>304</v>
      </c>
      <c r="AU1749" s="160" t="s">
        <v>85</v>
      </c>
      <c r="AV1749" s="13" t="s">
        <v>94</v>
      </c>
      <c r="AW1749" s="13" t="s">
        <v>32</v>
      </c>
      <c r="AX1749" s="13" t="s">
        <v>76</v>
      </c>
      <c r="AY1749" s="160" t="s">
        <v>296</v>
      </c>
    </row>
    <row r="1750" spans="2:65" s="14" customFormat="1">
      <c r="B1750" s="166"/>
      <c r="D1750" s="152" t="s">
        <v>304</v>
      </c>
      <c r="E1750" s="167" t="s">
        <v>1</v>
      </c>
      <c r="F1750" s="168" t="s">
        <v>308</v>
      </c>
      <c r="H1750" s="169">
        <v>319.37</v>
      </c>
      <c r="I1750" s="170"/>
      <c r="L1750" s="166"/>
      <c r="M1750" s="171"/>
      <c r="T1750" s="172"/>
      <c r="AT1750" s="167" t="s">
        <v>304</v>
      </c>
      <c r="AU1750" s="167" t="s">
        <v>85</v>
      </c>
      <c r="AV1750" s="14" t="s">
        <v>107</v>
      </c>
      <c r="AW1750" s="14" t="s">
        <v>32</v>
      </c>
      <c r="AX1750" s="14" t="s">
        <v>83</v>
      </c>
      <c r="AY1750" s="167" t="s">
        <v>296</v>
      </c>
    </row>
    <row r="1751" spans="2:65" s="1" customFormat="1" ht="24.2" customHeight="1">
      <c r="B1751" s="32"/>
      <c r="C1751" s="138" t="s">
        <v>1822</v>
      </c>
      <c r="D1751" s="138" t="s">
        <v>298</v>
      </c>
      <c r="E1751" s="139" t="s">
        <v>1823</v>
      </c>
      <c r="F1751" s="140" t="s">
        <v>1824</v>
      </c>
      <c r="G1751" s="141" t="s">
        <v>301</v>
      </c>
      <c r="H1751" s="142">
        <v>529.15499999999997</v>
      </c>
      <c r="I1751" s="143"/>
      <c r="J1751" s="144">
        <f>ROUND(I1751*H1751,2)</f>
        <v>0</v>
      </c>
      <c r="K1751" s="140" t="s">
        <v>302</v>
      </c>
      <c r="L1751" s="32"/>
      <c r="M1751" s="145" t="s">
        <v>1</v>
      </c>
      <c r="N1751" s="146" t="s">
        <v>41</v>
      </c>
      <c r="P1751" s="147">
        <f>O1751*H1751</f>
        <v>0</v>
      </c>
      <c r="Q1751" s="147">
        <v>0</v>
      </c>
      <c r="R1751" s="147">
        <f>Q1751*H1751</f>
        <v>0</v>
      </c>
      <c r="S1751" s="147">
        <v>0</v>
      </c>
      <c r="T1751" s="148">
        <f>S1751*H1751</f>
        <v>0</v>
      </c>
      <c r="AR1751" s="149" t="s">
        <v>378</v>
      </c>
      <c r="AT1751" s="149" t="s">
        <v>298</v>
      </c>
      <c r="AU1751" s="149" t="s">
        <v>85</v>
      </c>
      <c r="AY1751" s="17" t="s">
        <v>296</v>
      </c>
      <c r="BE1751" s="150">
        <f>IF(N1751="základní",J1751,0)</f>
        <v>0</v>
      </c>
      <c r="BF1751" s="150">
        <f>IF(N1751="snížená",J1751,0)</f>
        <v>0</v>
      </c>
      <c r="BG1751" s="150">
        <f>IF(N1751="zákl. přenesená",J1751,0)</f>
        <v>0</v>
      </c>
      <c r="BH1751" s="150">
        <f>IF(N1751="sníž. přenesená",J1751,0)</f>
        <v>0</v>
      </c>
      <c r="BI1751" s="150">
        <f>IF(N1751="nulová",J1751,0)</f>
        <v>0</v>
      </c>
      <c r="BJ1751" s="17" t="s">
        <v>83</v>
      </c>
      <c r="BK1751" s="150">
        <f>ROUND(I1751*H1751,2)</f>
        <v>0</v>
      </c>
      <c r="BL1751" s="17" t="s">
        <v>378</v>
      </c>
      <c r="BM1751" s="149" t="s">
        <v>1825</v>
      </c>
    </row>
    <row r="1752" spans="2:65" s="12" customFormat="1">
      <c r="B1752" s="151"/>
      <c r="D1752" s="152" t="s">
        <v>304</v>
      </c>
      <c r="E1752" s="153" t="s">
        <v>1</v>
      </c>
      <c r="F1752" s="154" t="s">
        <v>1826</v>
      </c>
      <c r="H1752" s="155">
        <v>202.905</v>
      </c>
      <c r="I1752" s="156"/>
      <c r="L1752" s="151"/>
      <c r="M1752" s="157"/>
      <c r="T1752" s="158"/>
      <c r="AT1752" s="153" t="s">
        <v>304</v>
      </c>
      <c r="AU1752" s="153" t="s">
        <v>85</v>
      </c>
      <c r="AV1752" s="12" t="s">
        <v>85</v>
      </c>
      <c r="AW1752" s="12" t="s">
        <v>32</v>
      </c>
      <c r="AX1752" s="12" t="s">
        <v>76</v>
      </c>
      <c r="AY1752" s="153" t="s">
        <v>296</v>
      </c>
    </row>
    <row r="1753" spans="2:65" s="12" customFormat="1">
      <c r="B1753" s="151"/>
      <c r="D1753" s="152" t="s">
        <v>304</v>
      </c>
      <c r="E1753" s="153" t="s">
        <v>1</v>
      </c>
      <c r="F1753" s="154" t="s">
        <v>1827</v>
      </c>
      <c r="H1753" s="155">
        <v>326.25</v>
      </c>
      <c r="I1753" s="156"/>
      <c r="L1753" s="151"/>
      <c r="M1753" s="157"/>
      <c r="T1753" s="158"/>
      <c r="AT1753" s="153" t="s">
        <v>304</v>
      </c>
      <c r="AU1753" s="153" t="s">
        <v>85</v>
      </c>
      <c r="AV1753" s="12" t="s">
        <v>85</v>
      </c>
      <c r="AW1753" s="12" t="s">
        <v>32</v>
      </c>
      <c r="AX1753" s="12" t="s">
        <v>76</v>
      </c>
      <c r="AY1753" s="153" t="s">
        <v>296</v>
      </c>
    </row>
    <row r="1754" spans="2:65" s="13" customFormat="1">
      <c r="B1754" s="159"/>
      <c r="D1754" s="152" t="s">
        <v>304</v>
      </c>
      <c r="E1754" s="160" t="s">
        <v>1</v>
      </c>
      <c r="F1754" s="161" t="s">
        <v>306</v>
      </c>
      <c r="H1754" s="162">
        <v>529.15499999999997</v>
      </c>
      <c r="I1754" s="163"/>
      <c r="L1754" s="159"/>
      <c r="M1754" s="164"/>
      <c r="T1754" s="165"/>
      <c r="AT1754" s="160" t="s">
        <v>304</v>
      </c>
      <c r="AU1754" s="160" t="s">
        <v>85</v>
      </c>
      <c r="AV1754" s="13" t="s">
        <v>94</v>
      </c>
      <c r="AW1754" s="13" t="s">
        <v>32</v>
      </c>
      <c r="AX1754" s="13" t="s">
        <v>76</v>
      </c>
      <c r="AY1754" s="160" t="s">
        <v>296</v>
      </c>
    </row>
    <row r="1755" spans="2:65" s="14" customFormat="1">
      <c r="B1755" s="166"/>
      <c r="D1755" s="152" t="s">
        <v>304</v>
      </c>
      <c r="E1755" s="167" t="s">
        <v>1</v>
      </c>
      <c r="F1755" s="168" t="s">
        <v>308</v>
      </c>
      <c r="H1755" s="169">
        <v>529.15499999999997</v>
      </c>
      <c r="I1755" s="170"/>
      <c r="L1755" s="166"/>
      <c r="M1755" s="171"/>
      <c r="T1755" s="172"/>
      <c r="AT1755" s="167" t="s">
        <v>304</v>
      </c>
      <c r="AU1755" s="167" t="s">
        <v>85</v>
      </c>
      <c r="AV1755" s="14" t="s">
        <v>107</v>
      </c>
      <c r="AW1755" s="14" t="s">
        <v>32</v>
      </c>
      <c r="AX1755" s="14" t="s">
        <v>83</v>
      </c>
      <c r="AY1755" s="167" t="s">
        <v>296</v>
      </c>
    </row>
    <row r="1756" spans="2:65" s="1" customFormat="1" ht="16.5" customHeight="1">
      <c r="B1756" s="32"/>
      <c r="C1756" s="173" t="s">
        <v>1828</v>
      </c>
      <c r="D1756" s="173" t="s">
        <v>343</v>
      </c>
      <c r="E1756" s="174" t="s">
        <v>1829</v>
      </c>
      <c r="F1756" s="175" t="s">
        <v>1830</v>
      </c>
      <c r="G1756" s="176" t="s">
        <v>311</v>
      </c>
      <c r="H1756" s="177">
        <v>12.7</v>
      </c>
      <c r="I1756" s="178"/>
      <c r="J1756" s="179">
        <f>ROUND(I1756*H1756,2)</f>
        <v>0</v>
      </c>
      <c r="K1756" s="175" t="s">
        <v>302</v>
      </c>
      <c r="L1756" s="180"/>
      <c r="M1756" s="181" t="s">
        <v>1</v>
      </c>
      <c r="N1756" s="182" t="s">
        <v>41</v>
      </c>
      <c r="P1756" s="147">
        <f>O1756*H1756</f>
        <v>0</v>
      </c>
      <c r="Q1756" s="147">
        <v>0.55000000000000004</v>
      </c>
      <c r="R1756" s="147">
        <f>Q1756*H1756</f>
        <v>6.9850000000000003</v>
      </c>
      <c r="S1756" s="147">
        <v>0</v>
      </c>
      <c r="T1756" s="148">
        <f>S1756*H1756</f>
        <v>0</v>
      </c>
      <c r="AR1756" s="149" t="s">
        <v>479</v>
      </c>
      <c r="AT1756" s="149" t="s">
        <v>343</v>
      </c>
      <c r="AU1756" s="149" t="s">
        <v>85</v>
      </c>
      <c r="AY1756" s="17" t="s">
        <v>296</v>
      </c>
      <c r="BE1756" s="150">
        <f>IF(N1756="základní",J1756,0)</f>
        <v>0</v>
      </c>
      <c r="BF1756" s="150">
        <f>IF(N1756="snížená",J1756,0)</f>
        <v>0</v>
      </c>
      <c r="BG1756" s="150">
        <f>IF(N1756="zákl. přenesená",J1756,0)</f>
        <v>0</v>
      </c>
      <c r="BH1756" s="150">
        <f>IF(N1756="sníž. přenesená",J1756,0)</f>
        <v>0</v>
      </c>
      <c r="BI1756" s="150">
        <f>IF(N1756="nulová",J1756,0)</f>
        <v>0</v>
      </c>
      <c r="BJ1756" s="17" t="s">
        <v>83</v>
      </c>
      <c r="BK1756" s="150">
        <f>ROUND(I1756*H1756,2)</f>
        <v>0</v>
      </c>
      <c r="BL1756" s="17" t="s">
        <v>378</v>
      </c>
      <c r="BM1756" s="149" t="s">
        <v>1831</v>
      </c>
    </row>
    <row r="1757" spans="2:65" s="12" customFormat="1">
      <c r="B1757" s="151"/>
      <c r="D1757" s="152" t="s">
        <v>304</v>
      </c>
      <c r="E1757" s="153" t="s">
        <v>1</v>
      </c>
      <c r="F1757" s="154" t="s">
        <v>1832</v>
      </c>
      <c r="H1757" s="155">
        <v>12.7</v>
      </c>
      <c r="I1757" s="156"/>
      <c r="L1757" s="151"/>
      <c r="M1757" s="157"/>
      <c r="T1757" s="158"/>
      <c r="AT1757" s="153" t="s">
        <v>304</v>
      </c>
      <c r="AU1757" s="153" t="s">
        <v>85</v>
      </c>
      <c r="AV1757" s="12" t="s">
        <v>85</v>
      </c>
      <c r="AW1757" s="12" t="s">
        <v>32</v>
      </c>
      <c r="AX1757" s="12" t="s">
        <v>76</v>
      </c>
      <c r="AY1757" s="153" t="s">
        <v>296</v>
      </c>
    </row>
    <row r="1758" spans="2:65" s="13" customFormat="1">
      <c r="B1758" s="159"/>
      <c r="D1758" s="152" t="s">
        <v>304</v>
      </c>
      <c r="E1758" s="160" t="s">
        <v>1</v>
      </c>
      <c r="F1758" s="161" t="s">
        <v>306</v>
      </c>
      <c r="H1758" s="162">
        <v>12.7</v>
      </c>
      <c r="I1758" s="163"/>
      <c r="L1758" s="159"/>
      <c r="M1758" s="164"/>
      <c r="T1758" s="165"/>
      <c r="AT1758" s="160" t="s">
        <v>304</v>
      </c>
      <c r="AU1758" s="160" t="s">
        <v>85</v>
      </c>
      <c r="AV1758" s="13" t="s">
        <v>94</v>
      </c>
      <c r="AW1758" s="13" t="s">
        <v>32</v>
      </c>
      <c r="AX1758" s="13" t="s">
        <v>76</v>
      </c>
      <c r="AY1758" s="160" t="s">
        <v>296</v>
      </c>
    </row>
    <row r="1759" spans="2:65" s="14" customFormat="1">
      <c r="B1759" s="166"/>
      <c r="D1759" s="152" t="s">
        <v>304</v>
      </c>
      <c r="E1759" s="167" t="s">
        <v>1</v>
      </c>
      <c r="F1759" s="168" t="s">
        <v>308</v>
      </c>
      <c r="H1759" s="169">
        <v>12.7</v>
      </c>
      <c r="I1759" s="170"/>
      <c r="L1759" s="166"/>
      <c r="M1759" s="171"/>
      <c r="T1759" s="172"/>
      <c r="AT1759" s="167" t="s">
        <v>304</v>
      </c>
      <c r="AU1759" s="167" t="s">
        <v>85</v>
      </c>
      <c r="AV1759" s="14" t="s">
        <v>107</v>
      </c>
      <c r="AW1759" s="14" t="s">
        <v>32</v>
      </c>
      <c r="AX1759" s="14" t="s">
        <v>83</v>
      </c>
      <c r="AY1759" s="167" t="s">
        <v>296</v>
      </c>
    </row>
    <row r="1760" spans="2:65" s="1" customFormat="1" ht="16.5" customHeight="1">
      <c r="B1760" s="32"/>
      <c r="C1760" s="138" t="s">
        <v>1833</v>
      </c>
      <c r="D1760" s="138" t="s">
        <v>298</v>
      </c>
      <c r="E1760" s="139" t="s">
        <v>1834</v>
      </c>
      <c r="F1760" s="140" t="s">
        <v>1835</v>
      </c>
      <c r="G1760" s="141" t="s">
        <v>339</v>
      </c>
      <c r="H1760" s="142">
        <v>304.358</v>
      </c>
      <c r="I1760" s="143"/>
      <c r="J1760" s="144">
        <f>ROUND(I1760*H1760,2)</f>
        <v>0</v>
      </c>
      <c r="K1760" s="140" t="s">
        <v>302</v>
      </c>
      <c r="L1760" s="32"/>
      <c r="M1760" s="145" t="s">
        <v>1</v>
      </c>
      <c r="N1760" s="146" t="s">
        <v>41</v>
      </c>
      <c r="P1760" s="147">
        <f>O1760*H1760</f>
        <v>0</v>
      </c>
      <c r="Q1760" s="147">
        <v>2.0000000000000002E-5</v>
      </c>
      <c r="R1760" s="147">
        <f>Q1760*H1760</f>
        <v>6.0871600000000003E-3</v>
      </c>
      <c r="S1760" s="147">
        <v>0</v>
      </c>
      <c r="T1760" s="148">
        <f>S1760*H1760</f>
        <v>0</v>
      </c>
      <c r="AR1760" s="149" t="s">
        <v>378</v>
      </c>
      <c r="AT1760" s="149" t="s">
        <v>298</v>
      </c>
      <c r="AU1760" s="149" t="s">
        <v>85</v>
      </c>
      <c r="AY1760" s="17" t="s">
        <v>296</v>
      </c>
      <c r="BE1760" s="150">
        <f>IF(N1760="základní",J1760,0)</f>
        <v>0</v>
      </c>
      <c r="BF1760" s="150">
        <f>IF(N1760="snížená",J1760,0)</f>
        <v>0</v>
      </c>
      <c r="BG1760" s="150">
        <f>IF(N1760="zákl. přenesená",J1760,0)</f>
        <v>0</v>
      </c>
      <c r="BH1760" s="150">
        <f>IF(N1760="sníž. přenesená",J1760,0)</f>
        <v>0</v>
      </c>
      <c r="BI1760" s="150">
        <f>IF(N1760="nulová",J1760,0)</f>
        <v>0</v>
      </c>
      <c r="BJ1760" s="17" t="s">
        <v>83</v>
      </c>
      <c r="BK1760" s="150">
        <f>ROUND(I1760*H1760,2)</f>
        <v>0</v>
      </c>
      <c r="BL1760" s="17" t="s">
        <v>378</v>
      </c>
      <c r="BM1760" s="149" t="s">
        <v>1836</v>
      </c>
    </row>
    <row r="1761" spans="2:65" s="12" customFormat="1">
      <c r="B1761" s="151"/>
      <c r="D1761" s="152" t="s">
        <v>304</v>
      </c>
      <c r="E1761" s="153" t="s">
        <v>1</v>
      </c>
      <c r="F1761" s="154" t="s">
        <v>1837</v>
      </c>
      <c r="H1761" s="155">
        <v>304.358</v>
      </c>
      <c r="I1761" s="156"/>
      <c r="L1761" s="151"/>
      <c r="M1761" s="157"/>
      <c r="T1761" s="158"/>
      <c r="AT1761" s="153" t="s">
        <v>304</v>
      </c>
      <c r="AU1761" s="153" t="s">
        <v>85</v>
      </c>
      <c r="AV1761" s="12" t="s">
        <v>85</v>
      </c>
      <c r="AW1761" s="12" t="s">
        <v>32</v>
      </c>
      <c r="AX1761" s="12" t="s">
        <v>76</v>
      </c>
      <c r="AY1761" s="153" t="s">
        <v>296</v>
      </c>
    </row>
    <row r="1762" spans="2:65" s="13" customFormat="1">
      <c r="B1762" s="159"/>
      <c r="D1762" s="152" t="s">
        <v>304</v>
      </c>
      <c r="E1762" s="160" t="s">
        <v>1</v>
      </c>
      <c r="F1762" s="161" t="s">
        <v>306</v>
      </c>
      <c r="H1762" s="162">
        <v>304.358</v>
      </c>
      <c r="I1762" s="163"/>
      <c r="L1762" s="159"/>
      <c r="M1762" s="164"/>
      <c r="T1762" s="165"/>
      <c r="AT1762" s="160" t="s">
        <v>304</v>
      </c>
      <c r="AU1762" s="160" t="s">
        <v>85</v>
      </c>
      <c r="AV1762" s="13" t="s">
        <v>94</v>
      </c>
      <c r="AW1762" s="13" t="s">
        <v>32</v>
      </c>
      <c r="AX1762" s="13" t="s">
        <v>76</v>
      </c>
      <c r="AY1762" s="160" t="s">
        <v>296</v>
      </c>
    </row>
    <row r="1763" spans="2:65" s="14" customFormat="1">
      <c r="B1763" s="166"/>
      <c r="D1763" s="152" t="s">
        <v>304</v>
      </c>
      <c r="E1763" s="167" t="s">
        <v>1</v>
      </c>
      <c r="F1763" s="168" t="s">
        <v>308</v>
      </c>
      <c r="H1763" s="169">
        <v>304.358</v>
      </c>
      <c r="I1763" s="170"/>
      <c r="L1763" s="166"/>
      <c r="M1763" s="171"/>
      <c r="T1763" s="172"/>
      <c r="AT1763" s="167" t="s">
        <v>304</v>
      </c>
      <c r="AU1763" s="167" t="s">
        <v>85</v>
      </c>
      <c r="AV1763" s="14" t="s">
        <v>107</v>
      </c>
      <c r="AW1763" s="14" t="s">
        <v>32</v>
      </c>
      <c r="AX1763" s="14" t="s">
        <v>83</v>
      </c>
      <c r="AY1763" s="167" t="s">
        <v>296</v>
      </c>
    </row>
    <row r="1764" spans="2:65" s="1" customFormat="1" ht="16.5" customHeight="1">
      <c r="B1764" s="32"/>
      <c r="C1764" s="173" t="s">
        <v>1838</v>
      </c>
      <c r="D1764" s="173" t="s">
        <v>343</v>
      </c>
      <c r="E1764" s="174" t="s">
        <v>1839</v>
      </c>
      <c r="F1764" s="175" t="s">
        <v>1840</v>
      </c>
      <c r="G1764" s="176" t="s">
        <v>311</v>
      </c>
      <c r="H1764" s="177">
        <v>0.73</v>
      </c>
      <c r="I1764" s="178"/>
      <c r="J1764" s="179">
        <f>ROUND(I1764*H1764,2)</f>
        <v>0</v>
      </c>
      <c r="K1764" s="175" t="s">
        <v>302</v>
      </c>
      <c r="L1764" s="180"/>
      <c r="M1764" s="181" t="s">
        <v>1</v>
      </c>
      <c r="N1764" s="182" t="s">
        <v>41</v>
      </c>
      <c r="P1764" s="147">
        <f>O1764*H1764</f>
        <v>0</v>
      </c>
      <c r="Q1764" s="147">
        <v>0.55000000000000004</v>
      </c>
      <c r="R1764" s="147">
        <f>Q1764*H1764</f>
        <v>0.40150000000000002</v>
      </c>
      <c r="S1764" s="147">
        <v>0</v>
      </c>
      <c r="T1764" s="148">
        <f>S1764*H1764</f>
        <v>0</v>
      </c>
      <c r="AR1764" s="149" t="s">
        <v>479</v>
      </c>
      <c r="AT1764" s="149" t="s">
        <v>343</v>
      </c>
      <c r="AU1764" s="149" t="s">
        <v>85</v>
      </c>
      <c r="AY1764" s="17" t="s">
        <v>296</v>
      </c>
      <c r="BE1764" s="150">
        <f>IF(N1764="základní",J1764,0)</f>
        <v>0</v>
      </c>
      <c r="BF1764" s="150">
        <f>IF(N1764="snížená",J1764,0)</f>
        <v>0</v>
      </c>
      <c r="BG1764" s="150">
        <f>IF(N1764="zákl. přenesená",J1764,0)</f>
        <v>0</v>
      </c>
      <c r="BH1764" s="150">
        <f>IF(N1764="sníž. přenesená",J1764,0)</f>
        <v>0</v>
      </c>
      <c r="BI1764" s="150">
        <f>IF(N1764="nulová",J1764,0)</f>
        <v>0</v>
      </c>
      <c r="BJ1764" s="17" t="s">
        <v>83</v>
      </c>
      <c r="BK1764" s="150">
        <f>ROUND(I1764*H1764,2)</f>
        <v>0</v>
      </c>
      <c r="BL1764" s="17" t="s">
        <v>378</v>
      </c>
      <c r="BM1764" s="149" t="s">
        <v>1841</v>
      </c>
    </row>
    <row r="1765" spans="2:65" s="12" customFormat="1">
      <c r="B1765" s="151"/>
      <c r="D1765" s="152" t="s">
        <v>304</v>
      </c>
      <c r="E1765" s="153" t="s">
        <v>1</v>
      </c>
      <c r="F1765" s="154" t="s">
        <v>1842</v>
      </c>
      <c r="H1765" s="155">
        <v>0.73</v>
      </c>
      <c r="I1765" s="156"/>
      <c r="L1765" s="151"/>
      <c r="M1765" s="157"/>
      <c r="T1765" s="158"/>
      <c r="AT1765" s="153" t="s">
        <v>304</v>
      </c>
      <c r="AU1765" s="153" t="s">
        <v>85</v>
      </c>
      <c r="AV1765" s="12" t="s">
        <v>85</v>
      </c>
      <c r="AW1765" s="12" t="s">
        <v>32</v>
      </c>
      <c r="AX1765" s="12" t="s">
        <v>76</v>
      </c>
      <c r="AY1765" s="153" t="s">
        <v>296</v>
      </c>
    </row>
    <row r="1766" spans="2:65" s="13" customFormat="1">
      <c r="B1766" s="159"/>
      <c r="D1766" s="152" t="s">
        <v>304</v>
      </c>
      <c r="E1766" s="160" t="s">
        <v>1</v>
      </c>
      <c r="F1766" s="161" t="s">
        <v>306</v>
      </c>
      <c r="H1766" s="162">
        <v>0.73</v>
      </c>
      <c r="I1766" s="163"/>
      <c r="L1766" s="159"/>
      <c r="M1766" s="164"/>
      <c r="T1766" s="165"/>
      <c r="AT1766" s="160" t="s">
        <v>304</v>
      </c>
      <c r="AU1766" s="160" t="s">
        <v>85</v>
      </c>
      <c r="AV1766" s="13" t="s">
        <v>94</v>
      </c>
      <c r="AW1766" s="13" t="s">
        <v>32</v>
      </c>
      <c r="AX1766" s="13" t="s">
        <v>76</v>
      </c>
      <c r="AY1766" s="160" t="s">
        <v>296</v>
      </c>
    </row>
    <row r="1767" spans="2:65" s="14" customFormat="1">
      <c r="B1767" s="166"/>
      <c r="D1767" s="152" t="s">
        <v>304</v>
      </c>
      <c r="E1767" s="167" t="s">
        <v>1</v>
      </c>
      <c r="F1767" s="168" t="s">
        <v>308</v>
      </c>
      <c r="H1767" s="169">
        <v>0.73</v>
      </c>
      <c r="I1767" s="170"/>
      <c r="L1767" s="166"/>
      <c r="M1767" s="171"/>
      <c r="T1767" s="172"/>
      <c r="AT1767" s="167" t="s">
        <v>304</v>
      </c>
      <c r="AU1767" s="167" t="s">
        <v>85</v>
      </c>
      <c r="AV1767" s="14" t="s">
        <v>107</v>
      </c>
      <c r="AW1767" s="14" t="s">
        <v>32</v>
      </c>
      <c r="AX1767" s="14" t="s">
        <v>83</v>
      </c>
      <c r="AY1767" s="167" t="s">
        <v>296</v>
      </c>
    </row>
    <row r="1768" spans="2:65" s="1" customFormat="1" ht="44.25" customHeight="1">
      <c r="B1768" s="32"/>
      <c r="C1768" s="138" t="s">
        <v>1843</v>
      </c>
      <c r="D1768" s="138" t="s">
        <v>298</v>
      </c>
      <c r="E1768" s="139" t="s">
        <v>1844</v>
      </c>
      <c r="F1768" s="140" t="s">
        <v>1845</v>
      </c>
      <c r="G1768" s="141" t="s">
        <v>339</v>
      </c>
      <c r="H1768" s="142">
        <v>489.375</v>
      </c>
      <c r="I1768" s="143"/>
      <c r="J1768" s="144">
        <f>ROUND(I1768*H1768,2)</f>
        <v>0</v>
      </c>
      <c r="K1768" s="140" t="s">
        <v>302</v>
      </c>
      <c r="L1768" s="32"/>
      <c r="M1768" s="145" t="s">
        <v>1</v>
      </c>
      <c r="N1768" s="146" t="s">
        <v>41</v>
      </c>
      <c r="P1768" s="147">
        <f>O1768*H1768</f>
        <v>0</v>
      </c>
      <c r="Q1768" s="147">
        <v>1.2E-4</v>
      </c>
      <c r="R1768" s="147">
        <f>Q1768*H1768</f>
        <v>5.8724999999999999E-2</v>
      </c>
      <c r="S1768" s="147">
        <v>0</v>
      </c>
      <c r="T1768" s="148">
        <f>S1768*H1768</f>
        <v>0</v>
      </c>
      <c r="AR1768" s="149" t="s">
        <v>378</v>
      </c>
      <c r="AT1768" s="149" t="s">
        <v>298</v>
      </c>
      <c r="AU1768" s="149" t="s">
        <v>85</v>
      </c>
      <c r="AY1768" s="17" t="s">
        <v>296</v>
      </c>
      <c r="BE1768" s="150">
        <f>IF(N1768="základní",J1768,0)</f>
        <v>0</v>
      </c>
      <c r="BF1768" s="150">
        <f>IF(N1768="snížená",J1768,0)</f>
        <v>0</v>
      </c>
      <c r="BG1768" s="150">
        <f>IF(N1768="zákl. přenesená",J1768,0)</f>
        <v>0</v>
      </c>
      <c r="BH1768" s="150">
        <f>IF(N1768="sníž. přenesená",J1768,0)</f>
        <v>0</v>
      </c>
      <c r="BI1768" s="150">
        <f>IF(N1768="nulová",J1768,0)</f>
        <v>0</v>
      </c>
      <c r="BJ1768" s="17" t="s">
        <v>83</v>
      </c>
      <c r="BK1768" s="150">
        <f>ROUND(I1768*H1768,2)</f>
        <v>0</v>
      </c>
      <c r="BL1768" s="17" t="s">
        <v>378</v>
      </c>
      <c r="BM1768" s="149" t="s">
        <v>1846</v>
      </c>
    </row>
    <row r="1769" spans="2:65" s="12" customFormat="1">
      <c r="B1769" s="151"/>
      <c r="D1769" s="152" t="s">
        <v>304</v>
      </c>
      <c r="E1769" s="153" t="s">
        <v>1</v>
      </c>
      <c r="F1769" s="154" t="s">
        <v>1847</v>
      </c>
      <c r="H1769" s="155">
        <v>489.375</v>
      </c>
      <c r="I1769" s="156"/>
      <c r="L1769" s="151"/>
      <c r="M1769" s="157"/>
      <c r="T1769" s="158"/>
      <c r="AT1769" s="153" t="s">
        <v>304</v>
      </c>
      <c r="AU1769" s="153" t="s">
        <v>85</v>
      </c>
      <c r="AV1769" s="12" t="s">
        <v>85</v>
      </c>
      <c r="AW1769" s="12" t="s">
        <v>32</v>
      </c>
      <c r="AX1769" s="12" t="s">
        <v>76</v>
      </c>
      <c r="AY1769" s="153" t="s">
        <v>296</v>
      </c>
    </row>
    <row r="1770" spans="2:65" s="13" customFormat="1">
      <c r="B1770" s="159"/>
      <c r="D1770" s="152" t="s">
        <v>304</v>
      </c>
      <c r="E1770" s="160" t="s">
        <v>1</v>
      </c>
      <c r="F1770" s="161" t="s">
        <v>306</v>
      </c>
      <c r="H1770" s="162">
        <v>489.375</v>
      </c>
      <c r="I1770" s="163"/>
      <c r="L1770" s="159"/>
      <c r="M1770" s="164"/>
      <c r="T1770" s="165"/>
      <c r="AT1770" s="160" t="s">
        <v>304</v>
      </c>
      <c r="AU1770" s="160" t="s">
        <v>85</v>
      </c>
      <c r="AV1770" s="13" t="s">
        <v>94</v>
      </c>
      <c r="AW1770" s="13" t="s">
        <v>32</v>
      </c>
      <c r="AX1770" s="13" t="s">
        <v>76</v>
      </c>
      <c r="AY1770" s="160" t="s">
        <v>296</v>
      </c>
    </row>
    <row r="1771" spans="2:65" s="14" customFormat="1">
      <c r="B1771" s="166"/>
      <c r="D1771" s="152" t="s">
        <v>304</v>
      </c>
      <c r="E1771" s="167" t="s">
        <v>1</v>
      </c>
      <c r="F1771" s="168" t="s">
        <v>308</v>
      </c>
      <c r="H1771" s="169">
        <v>489.375</v>
      </c>
      <c r="I1771" s="170"/>
      <c r="L1771" s="166"/>
      <c r="M1771" s="171"/>
      <c r="T1771" s="172"/>
      <c r="AT1771" s="167" t="s">
        <v>304</v>
      </c>
      <c r="AU1771" s="167" t="s">
        <v>85</v>
      </c>
      <c r="AV1771" s="14" t="s">
        <v>107</v>
      </c>
      <c r="AW1771" s="14" t="s">
        <v>32</v>
      </c>
      <c r="AX1771" s="14" t="s">
        <v>83</v>
      </c>
      <c r="AY1771" s="167" t="s">
        <v>296</v>
      </c>
    </row>
    <row r="1772" spans="2:65" s="1" customFormat="1" ht="16.5" customHeight="1">
      <c r="B1772" s="32"/>
      <c r="C1772" s="173" t="s">
        <v>1848</v>
      </c>
      <c r="D1772" s="173" t="s">
        <v>343</v>
      </c>
      <c r="E1772" s="174" t="s">
        <v>1839</v>
      </c>
      <c r="F1772" s="175" t="s">
        <v>1840</v>
      </c>
      <c r="G1772" s="176" t="s">
        <v>311</v>
      </c>
      <c r="H1772" s="177">
        <v>1.175</v>
      </c>
      <c r="I1772" s="178"/>
      <c r="J1772" s="179">
        <f>ROUND(I1772*H1772,2)</f>
        <v>0</v>
      </c>
      <c r="K1772" s="175" t="s">
        <v>302</v>
      </c>
      <c r="L1772" s="180"/>
      <c r="M1772" s="181" t="s">
        <v>1</v>
      </c>
      <c r="N1772" s="182" t="s">
        <v>41</v>
      </c>
      <c r="P1772" s="147">
        <f>O1772*H1772</f>
        <v>0</v>
      </c>
      <c r="Q1772" s="147">
        <v>0.55000000000000004</v>
      </c>
      <c r="R1772" s="147">
        <f>Q1772*H1772</f>
        <v>0.6462500000000001</v>
      </c>
      <c r="S1772" s="147">
        <v>0</v>
      </c>
      <c r="T1772" s="148">
        <f>S1772*H1772</f>
        <v>0</v>
      </c>
      <c r="AR1772" s="149" t="s">
        <v>479</v>
      </c>
      <c r="AT1772" s="149" t="s">
        <v>343</v>
      </c>
      <c r="AU1772" s="149" t="s">
        <v>85</v>
      </c>
      <c r="AY1772" s="17" t="s">
        <v>296</v>
      </c>
      <c r="BE1772" s="150">
        <f>IF(N1772="základní",J1772,0)</f>
        <v>0</v>
      </c>
      <c r="BF1772" s="150">
        <f>IF(N1772="snížená",J1772,0)</f>
        <v>0</v>
      </c>
      <c r="BG1772" s="150">
        <f>IF(N1772="zákl. přenesená",J1772,0)</f>
        <v>0</v>
      </c>
      <c r="BH1772" s="150">
        <f>IF(N1772="sníž. přenesená",J1772,0)</f>
        <v>0</v>
      </c>
      <c r="BI1772" s="150">
        <f>IF(N1772="nulová",J1772,0)</f>
        <v>0</v>
      </c>
      <c r="BJ1772" s="17" t="s">
        <v>83</v>
      </c>
      <c r="BK1772" s="150">
        <f>ROUND(I1772*H1772,2)</f>
        <v>0</v>
      </c>
      <c r="BL1772" s="17" t="s">
        <v>378</v>
      </c>
      <c r="BM1772" s="149" t="s">
        <v>1849</v>
      </c>
    </row>
    <row r="1773" spans="2:65" s="12" customFormat="1">
      <c r="B1773" s="151"/>
      <c r="D1773" s="152" t="s">
        <v>304</v>
      </c>
      <c r="E1773" s="153" t="s">
        <v>1</v>
      </c>
      <c r="F1773" s="154" t="s">
        <v>1850</v>
      </c>
      <c r="H1773" s="155">
        <v>1.175</v>
      </c>
      <c r="I1773" s="156"/>
      <c r="L1773" s="151"/>
      <c r="M1773" s="157"/>
      <c r="T1773" s="158"/>
      <c r="AT1773" s="153" t="s">
        <v>304</v>
      </c>
      <c r="AU1773" s="153" t="s">
        <v>85</v>
      </c>
      <c r="AV1773" s="12" t="s">
        <v>85</v>
      </c>
      <c r="AW1773" s="12" t="s">
        <v>32</v>
      </c>
      <c r="AX1773" s="12" t="s">
        <v>76</v>
      </c>
      <c r="AY1773" s="153" t="s">
        <v>296</v>
      </c>
    </row>
    <row r="1774" spans="2:65" s="13" customFormat="1">
      <c r="B1774" s="159"/>
      <c r="D1774" s="152" t="s">
        <v>304</v>
      </c>
      <c r="E1774" s="160" t="s">
        <v>1</v>
      </c>
      <c r="F1774" s="161" t="s">
        <v>306</v>
      </c>
      <c r="H1774" s="162">
        <v>1.175</v>
      </c>
      <c r="I1774" s="163"/>
      <c r="L1774" s="159"/>
      <c r="M1774" s="164"/>
      <c r="T1774" s="165"/>
      <c r="AT1774" s="160" t="s">
        <v>304</v>
      </c>
      <c r="AU1774" s="160" t="s">
        <v>85</v>
      </c>
      <c r="AV1774" s="13" t="s">
        <v>94</v>
      </c>
      <c r="AW1774" s="13" t="s">
        <v>32</v>
      </c>
      <c r="AX1774" s="13" t="s">
        <v>76</v>
      </c>
      <c r="AY1774" s="160" t="s">
        <v>296</v>
      </c>
    </row>
    <row r="1775" spans="2:65" s="14" customFormat="1">
      <c r="B1775" s="166"/>
      <c r="D1775" s="152" t="s">
        <v>304</v>
      </c>
      <c r="E1775" s="167" t="s">
        <v>1</v>
      </c>
      <c r="F1775" s="168" t="s">
        <v>308</v>
      </c>
      <c r="H1775" s="169">
        <v>1.175</v>
      </c>
      <c r="I1775" s="170"/>
      <c r="L1775" s="166"/>
      <c r="M1775" s="171"/>
      <c r="T1775" s="172"/>
      <c r="AT1775" s="167" t="s">
        <v>304</v>
      </c>
      <c r="AU1775" s="167" t="s">
        <v>85</v>
      </c>
      <c r="AV1775" s="14" t="s">
        <v>107</v>
      </c>
      <c r="AW1775" s="14" t="s">
        <v>32</v>
      </c>
      <c r="AX1775" s="14" t="s">
        <v>83</v>
      </c>
      <c r="AY1775" s="167" t="s">
        <v>296</v>
      </c>
    </row>
    <row r="1776" spans="2:65" s="1" customFormat="1" ht="24.2" customHeight="1">
      <c r="B1776" s="32"/>
      <c r="C1776" s="138" t="s">
        <v>1851</v>
      </c>
      <c r="D1776" s="138" t="s">
        <v>298</v>
      </c>
      <c r="E1776" s="139" t="s">
        <v>1852</v>
      </c>
      <c r="F1776" s="140" t="s">
        <v>1853</v>
      </c>
      <c r="G1776" s="141" t="s">
        <v>301</v>
      </c>
      <c r="H1776" s="142">
        <v>15.986000000000001</v>
      </c>
      <c r="I1776" s="143"/>
      <c r="J1776" s="144">
        <f>ROUND(I1776*H1776,2)</f>
        <v>0</v>
      </c>
      <c r="K1776" s="140" t="s">
        <v>302</v>
      </c>
      <c r="L1776" s="32"/>
      <c r="M1776" s="145" t="s">
        <v>1</v>
      </c>
      <c r="N1776" s="146" t="s">
        <v>41</v>
      </c>
      <c r="P1776" s="147">
        <f>O1776*H1776</f>
        <v>0</v>
      </c>
      <c r="Q1776" s="147">
        <v>1.136E-2</v>
      </c>
      <c r="R1776" s="147">
        <f>Q1776*H1776</f>
        <v>0.18160096000000001</v>
      </c>
      <c r="S1776" s="147">
        <v>0</v>
      </c>
      <c r="T1776" s="148">
        <f>S1776*H1776</f>
        <v>0</v>
      </c>
      <c r="AR1776" s="149" t="s">
        <v>378</v>
      </c>
      <c r="AT1776" s="149" t="s">
        <v>298</v>
      </c>
      <c r="AU1776" s="149" t="s">
        <v>85</v>
      </c>
      <c r="AY1776" s="17" t="s">
        <v>296</v>
      </c>
      <c r="BE1776" s="150">
        <f>IF(N1776="základní",J1776,0)</f>
        <v>0</v>
      </c>
      <c r="BF1776" s="150">
        <f>IF(N1776="snížená",J1776,0)</f>
        <v>0</v>
      </c>
      <c r="BG1776" s="150">
        <f>IF(N1776="zákl. přenesená",J1776,0)</f>
        <v>0</v>
      </c>
      <c r="BH1776" s="150">
        <f>IF(N1776="sníž. přenesená",J1776,0)</f>
        <v>0</v>
      </c>
      <c r="BI1776" s="150">
        <f>IF(N1776="nulová",J1776,0)</f>
        <v>0</v>
      </c>
      <c r="BJ1776" s="17" t="s">
        <v>83</v>
      </c>
      <c r="BK1776" s="150">
        <f>ROUND(I1776*H1776,2)</f>
        <v>0</v>
      </c>
      <c r="BL1776" s="17" t="s">
        <v>378</v>
      </c>
      <c r="BM1776" s="149" t="s">
        <v>1854</v>
      </c>
    </row>
    <row r="1777" spans="2:65" s="12" customFormat="1">
      <c r="B1777" s="151"/>
      <c r="D1777" s="152" t="s">
        <v>304</v>
      </c>
      <c r="E1777" s="153" t="s">
        <v>1</v>
      </c>
      <c r="F1777" s="154" t="s">
        <v>1855</v>
      </c>
      <c r="H1777" s="155">
        <v>1.65</v>
      </c>
      <c r="I1777" s="156"/>
      <c r="L1777" s="151"/>
      <c r="M1777" s="157"/>
      <c r="T1777" s="158"/>
      <c r="AT1777" s="153" t="s">
        <v>304</v>
      </c>
      <c r="AU1777" s="153" t="s">
        <v>85</v>
      </c>
      <c r="AV1777" s="12" t="s">
        <v>85</v>
      </c>
      <c r="AW1777" s="12" t="s">
        <v>32</v>
      </c>
      <c r="AX1777" s="12" t="s">
        <v>76</v>
      </c>
      <c r="AY1777" s="153" t="s">
        <v>296</v>
      </c>
    </row>
    <row r="1778" spans="2:65" s="13" customFormat="1">
      <c r="B1778" s="159"/>
      <c r="D1778" s="152" t="s">
        <v>304</v>
      </c>
      <c r="E1778" s="160" t="s">
        <v>1</v>
      </c>
      <c r="F1778" s="161" t="s">
        <v>306</v>
      </c>
      <c r="H1778" s="162">
        <v>1.65</v>
      </c>
      <c r="I1778" s="163"/>
      <c r="L1778" s="159"/>
      <c r="M1778" s="164"/>
      <c r="T1778" s="165"/>
      <c r="AT1778" s="160" t="s">
        <v>304</v>
      </c>
      <c r="AU1778" s="160" t="s">
        <v>85</v>
      </c>
      <c r="AV1778" s="13" t="s">
        <v>94</v>
      </c>
      <c r="AW1778" s="13" t="s">
        <v>32</v>
      </c>
      <c r="AX1778" s="13" t="s">
        <v>76</v>
      </c>
      <c r="AY1778" s="160" t="s">
        <v>296</v>
      </c>
    </row>
    <row r="1779" spans="2:65" s="15" customFormat="1">
      <c r="B1779" s="183"/>
      <c r="D1779" s="152" t="s">
        <v>304</v>
      </c>
      <c r="E1779" s="184" t="s">
        <v>1</v>
      </c>
      <c r="F1779" s="185" t="s">
        <v>1485</v>
      </c>
      <c r="H1779" s="184" t="s">
        <v>1</v>
      </c>
      <c r="I1779" s="186"/>
      <c r="L1779" s="183"/>
      <c r="M1779" s="187"/>
      <c r="T1779" s="188"/>
      <c r="AT1779" s="184" t="s">
        <v>304</v>
      </c>
      <c r="AU1779" s="184" t="s">
        <v>85</v>
      </c>
      <c r="AV1779" s="15" t="s">
        <v>83</v>
      </c>
      <c r="AW1779" s="15" t="s">
        <v>32</v>
      </c>
      <c r="AX1779" s="15" t="s">
        <v>76</v>
      </c>
      <c r="AY1779" s="184" t="s">
        <v>296</v>
      </c>
    </row>
    <row r="1780" spans="2:65" s="12" customFormat="1">
      <c r="B1780" s="151"/>
      <c r="D1780" s="152" t="s">
        <v>304</v>
      </c>
      <c r="E1780" s="153" t="s">
        <v>1</v>
      </c>
      <c r="F1780" s="154" t="s">
        <v>1856</v>
      </c>
      <c r="H1780" s="155">
        <v>14.336</v>
      </c>
      <c r="I1780" s="156"/>
      <c r="L1780" s="151"/>
      <c r="M1780" s="157"/>
      <c r="T1780" s="158"/>
      <c r="AT1780" s="153" t="s">
        <v>304</v>
      </c>
      <c r="AU1780" s="153" t="s">
        <v>85</v>
      </c>
      <c r="AV1780" s="12" t="s">
        <v>85</v>
      </c>
      <c r="AW1780" s="12" t="s">
        <v>32</v>
      </c>
      <c r="AX1780" s="12" t="s">
        <v>76</v>
      </c>
      <c r="AY1780" s="153" t="s">
        <v>296</v>
      </c>
    </row>
    <row r="1781" spans="2:65" s="13" customFormat="1">
      <c r="B1781" s="159"/>
      <c r="D1781" s="152" t="s">
        <v>304</v>
      </c>
      <c r="E1781" s="160" t="s">
        <v>1</v>
      </c>
      <c r="F1781" s="161" t="s">
        <v>306</v>
      </c>
      <c r="H1781" s="162">
        <v>14.336</v>
      </c>
      <c r="I1781" s="163"/>
      <c r="L1781" s="159"/>
      <c r="M1781" s="164"/>
      <c r="T1781" s="165"/>
      <c r="AT1781" s="160" t="s">
        <v>304</v>
      </c>
      <c r="AU1781" s="160" t="s">
        <v>85</v>
      </c>
      <c r="AV1781" s="13" t="s">
        <v>94</v>
      </c>
      <c r="AW1781" s="13" t="s">
        <v>32</v>
      </c>
      <c r="AX1781" s="13" t="s">
        <v>76</v>
      </c>
      <c r="AY1781" s="160" t="s">
        <v>296</v>
      </c>
    </row>
    <row r="1782" spans="2:65" s="14" customFormat="1">
      <c r="B1782" s="166"/>
      <c r="D1782" s="152" t="s">
        <v>304</v>
      </c>
      <c r="E1782" s="167" t="s">
        <v>1</v>
      </c>
      <c r="F1782" s="168" t="s">
        <v>308</v>
      </c>
      <c r="H1782" s="169">
        <v>15.986000000000001</v>
      </c>
      <c r="I1782" s="170"/>
      <c r="L1782" s="166"/>
      <c r="M1782" s="171"/>
      <c r="T1782" s="172"/>
      <c r="AT1782" s="167" t="s">
        <v>304</v>
      </c>
      <c r="AU1782" s="167" t="s">
        <v>85</v>
      </c>
      <c r="AV1782" s="14" t="s">
        <v>107</v>
      </c>
      <c r="AW1782" s="14" t="s">
        <v>32</v>
      </c>
      <c r="AX1782" s="14" t="s">
        <v>83</v>
      </c>
      <c r="AY1782" s="167" t="s">
        <v>296</v>
      </c>
    </row>
    <row r="1783" spans="2:65" s="1" customFormat="1" ht="24.2" customHeight="1">
      <c r="B1783" s="32"/>
      <c r="C1783" s="138" t="s">
        <v>1857</v>
      </c>
      <c r="D1783" s="138" t="s">
        <v>298</v>
      </c>
      <c r="E1783" s="139" t="s">
        <v>1858</v>
      </c>
      <c r="F1783" s="140" t="s">
        <v>1859</v>
      </c>
      <c r="G1783" s="141" t="s">
        <v>311</v>
      </c>
      <c r="H1783" s="142">
        <v>33.85</v>
      </c>
      <c r="I1783" s="143"/>
      <c r="J1783" s="144">
        <f>ROUND(I1783*H1783,2)</f>
        <v>0</v>
      </c>
      <c r="K1783" s="140" t="s">
        <v>302</v>
      </c>
      <c r="L1783" s="32"/>
      <c r="M1783" s="145" t="s">
        <v>1</v>
      </c>
      <c r="N1783" s="146" t="s">
        <v>41</v>
      </c>
      <c r="P1783" s="147">
        <f>O1783*H1783</f>
        <v>0</v>
      </c>
      <c r="Q1783" s="147">
        <v>2.3300000000000001E-2</v>
      </c>
      <c r="R1783" s="147">
        <f>Q1783*H1783</f>
        <v>0.7887050000000001</v>
      </c>
      <c r="S1783" s="147">
        <v>0</v>
      </c>
      <c r="T1783" s="148">
        <f>S1783*H1783</f>
        <v>0</v>
      </c>
      <c r="AR1783" s="149" t="s">
        <v>378</v>
      </c>
      <c r="AT1783" s="149" t="s">
        <v>298</v>
      </c>
      <c r="AU1783" s="149" t="s">
        <v>85</v>
      </c>
      <c r="AY1783" s="17" t="s">
        <v>296</v>
      </c>
      <c r="BE1783" s="150">
        <f>IF(N1783="základní",J1783,0)</f>
        <v>0</v>
      </c>
      <c r="BF1783" s="150">
        <f>IF(N1783="snížená",J1783,0)</f>
        <v>0</v>
      </c>
      <c r="BG1783" s="150">
        <f>IF(N1783="zákl. přenesená",J1783,0)</f>
        <v>0</v>
      </c>
      <c r="BH1783" s="150">
        <f>IF(N1783="sníž. přenesená",J1783,0)</f>
        <v>0</v>
      </c>
      <c r="BI1783" s="150">
        <f>IF(N1783="nulová",J1783,0)</f>
        <v>0</v>
      </c>
      <c r="BJ1783" s="17" t="s">
        <v>83</v>
      </c>
      <c r="BK1783" s="150">
        <f>ROUND(I1783*H1783,2)</f>
        <v>0</v>
      </c>
      <c r="BL1783" s="17" t="s">
        <v>378</v>
      </c>
      <c r="BM1783" s="149" t="s">
        <v>1860</v>
      </c>
    </row>
    <row r="1784" spans="2:65" s="12" customFormat="1">
      <c r="B1784" s="151"/>
      <c r="D1784" s="152" t="s">
        <v>304</v>
      </c>
      <c r="E1784" s="153" t="s">
        <v>1</v>
      </c>
      <c r="F1784" s="154" t="s">
        <v>1861</v>
      </c>
      <c r="H1784" s="155">
        <v>33.85</v>
      </c>
      <c r="I1784" s="156"/>
      <c r="L1784" s="151"/>
      <c r="M1784" s="157"/>
      <c r="T1784" s="158"/>
      <c r="AT1784" s="153" t="s">
        <v>304</v>
      </c>
      <c r="AU1784" s="153" t="s">
        <v>85</v>
      </c>
      <c r="AV1784" s="12" t="s">
        <v>85</v>
      </c>
      <c r="AW1784" s="12" t="s">
        <v>32</v>
      </c>
      <c r="AX1784" s="12" t="s">
        <v>76</v>
      </c>
      <c r="AY1784" s="153" t="s">
        <v>296</v>
      </c>
    </row>
    <row r="1785" spans="2:65" s="13" customFormat="1">
      <c r="B1785" s="159"/>
      <c r="D1785" s="152" t="s">
        <v>304</v>
      </c>
      <c r="E1785" s="160" t="s">
        <v>1</v>
      </c>
      <c r="F1785" s="161" t="s">
        <v>306</v>
      </c>
      <c r="H1785" s="162">
        <v>33.85</v>
      </c>
      <c r="I1785" s="163"/>
      <c r="L1785" s="159"/>
      <c r="M1785" s="164"/>
      <c r="T1785" s="165"/>
      <c r="AT1785" s="160" t="s">
        <v>304</v>
      </c>
      <c r="AU1785" s="160" t="s">
        <v>85</v>
      </c>
      <c r="AV1785" s="13" t="s">
        <v>94</v>
      </c>
      <c r="AW1785" s="13" t="s">
        <v>32</v>
      </c>
      <c r="AX1785" s="13" t="s">
        <v>76</v>
      </c>
      <c r="AY1785" s="160" t="s">
        <v>296</v>
      </c>
    </row>
    <row r="1786" spans="2:65" s="14" customFormat="1">
      <c r="B1786" s="166"/>
      <c r="D1786" s="152" t="s">
        <v>304</v>
      </c>
      <c r="E1786" s="167" t="s">
        <v>1</v>
      </c>
      <c r="F1786" s="168" t="s">
        <v>308</v>
      </c>
      <c r="H1786" s="169">
        <v>33.85</v>
      </c>
      <c r="I1786" s="170"/>
      <c r="L1786" s="166"/>
      <c r="M1786" s="171"/>
      <c r="T1786" s="172"/>
      <c r="AT1786" s="167" t="s">
        <v>304</v>
      </c>
      <c r="AU1786" s="167" t="s">
        <v>85</v>
      </c>
      <c r="AV1786" s="14" t="s">
        <v>107</v>
      </c>
      <c r="AW1786" s="14" t="s">
        <v>32</v>
      </c>
      <c r="AX1786" s="14" t="s">
        <v>83</v>
      </c>
      <c r="AY1786" s="167" t="s">
        <v>296</v>
      </c>
    </row>
    <row r="1787" spans="2:65" s="1" customFormat="1" ht="33" customHeight="1">
      <c r="B1787" s="32"/>
      <c r="C1787" s="138" t="s">
        <v>1862</v>
      </c>
      <c r="D1787" s="138" t="s">
        <v>298</v>
      </c>
      <c r="E1787" s="139" t="s">
        <v>1863</v>
      </c>
      <c r="F1787" s="140" t="s">
        <v>1864</v>
      </c>
      <c r="G1787" s="141" t="s">
        <v>1517</v>
      </c>
      <c r="H1787" s="189"/>
      <c r="I1787" s="143"/>
      <c r="J1787" s="144">
        <f>ROUND(I1787*H1787,2)</f>
        <v>0</v>
      </c>
      <c r="K1787" s="140" t="s">
        <v>302</v>
      </c>
      <c r="L1787" s="32"/>
      <c r="M1787" s="145" t="s">
        <v>1</v>
      </c>
      <c r="N1787" s="146" t="s">
        <v>41</v>
      </c>
      <c r="P1787" s="147">
        <f>O1787*H1787</f>
        <v>0</v>
      </c>
      <c r="Q1787" s="147">
        <v>0</v>
      </c>
      <c r="R1787" s="147">
        <f>Q1787*H1787</f>
        <v>0</v>
      </c>
      <c r="S1787" s="147">
        <v>0</v>
      </c>
      <c r="T1787" s="148">
        <f>S1787*H1787</f>
        <v>0</v>
      </c>
      <c r="AR1787" s="149" t="s">
        <v>378</v>
      </c>
      <c r="AT1787" s="149" t="s">
        <v>298</v>
      </c>
      <c r="AU1787" s="149" t="s">
        <v>85</v>
      </c>
      <c r="AY1787" s="17" t="s">
        <v>296</v>
      </c>
      <c r="BE1787" s="150">
        <f>IF(N1787="základní",J1787,0)</f>
        <v>0</v>
      </c>
      <c r="BF1787" s="150">
        <f>IF(N1787="snížená",J1787,0)</f>
        <v>0</v>
      </c>
      <c r="BG1787" s="150">
        <f>IF(N1787="zákl. přenesená",J1787,0)</f>
        <v>0</v>
      </c>
      <c r="BH1787" s="150">
        <f>IF(N1787="sníž. přenesená",J1787,0)</f>
        <v>0</v>
      </c>
      <c r="BI1787" s="150">
        <f>IF(N1787="nulová",J1787,0)</f>
        <v>0</v>
      </c>
      <c r="BJ1787" s="17" t="s">
        <v>83</v>
      </c>
      <c r="BK1787" s="150">
        <f>ROUND(I1787*H1787,2)</f>
        <v>0</v>
      </c>
      <c r="BL1787" s="17" t="s">
        <v>378</v>
      </c>
      <c r="BM1787" s="149" t="s">
        <v>1865</v>
      </c>
    </row>
    <row r="1788" spans="2:65" s="11" customFormat="1" ht="22.9" customHeight="1">
      <c r="B1788" s="126"/>
      <c r="D1788" s="127" t="s">
        <v>75</v>
      </c>
      <c r="E1788" s="136" t="s">
        <v>1866</v>
      </c>
      <c r="F1788" s="136" t="s">
        <v>1867</v>
      </c>
      <c r="I1788" s="129"/>
      <c r="J1788" s="137">
        <f>BK1788</f>
        <v>0</v>
      </c>
      <c r="L1788" s="126"/>
      <c r="M1788" s="131"/>
      <c r="P1788" s="132">
        <f>SUM(P1789:P1847)</f>
        <v>0</v>
      </c>
      <c r="R1788" s="132">
        <f>SUM(R1789:R1847)</f>
        <v>10.8097675</v>
      </c>
      <c r="T1788" s="133">
        <f>SUM(T1789:T1847)</f>
        <v>0</v>
      </c>
      <c r="AR1788" s="127" t="s">
        <v>85</v>
      </c>
      <c r="AT1788" s="134" t="s">
        <v>75</v>
      </c>
      <c r="AU1788" s="134" t="s">
        <v>83</v>
      </c>
      <c r="AY1788" s="127" t="s">
        <v>296</v>
      </c>
      <c r="BK1788" s="135">
        <f>SUM(BK1789:BK1847)</f>
        <v>0</v>
      </c>
    </row>
    <row r="1789" spans="2:65" s="1" customFormat="1" ht="24.2" customHeight="1">
      <c r="B1789" s="32"/>
      <c r="C1789" s="138" t="s">
        <v>1868</v>
      </c>
      <c r="D1789" s="138" t="s">
        <v>298</v>
      </c>
      <c r="E1789" s="139" t="s">
        <v>1869</v>
      </c>
      <c r="F1789" s="140" t="s">
        <v>1870</v>
      </c>
      <c r="G1789" s="141" t="s">
        <v>301</v>
      </c>
      <c r="H1789" s="142">
        <v>160.1</v>
      </c>
      <c r="I1789" s="143"/>
      <c r="J1789" s="144">
        <f>ROUND(I1789*H1789,2)</f>
        <v>0</v>
      </c>
      <c r="K1789" s="140" t="s">
        <v>302</v>
      </c>
      <c r="L1789" s="32"/>
      <c r="M1789" s="145" t="s">
        <v>1</v>
      </c>
      <c r="N1789" s="146" t="s">
        <v>41</v>
      </c>
      <c r="P1789" s="147">
        <f>O1789*H1789</f>
        <v>0</v>
      </c>
      <c r="Q1789" s="147">
        <v>1.2200000000000001E-2</v>
      </c>
      <c r="R1789" s="147">
        <f>Q1789*H1789</f>
        <v>1.95322</v>
      </c>
      <c r="S1789" s="147">
        <v>0</v>
      </c>
      <c r="T1789" s="148">
        <f>S1789*H1789</f>
        <v>0</v>
      </c>
      <c r="AR1789" s="149" t="s">
        <v>378</v>
      </c>
      <c r="AT1789" s="149" t="s">
        <v>298</v>
      </c>
      <c r="AU1789" s="149" t="s">
        <v>85</v>
      </c>
      <c r="AY1789" s="17" t="s">
        <v>296</v>
      </c>
      <c r="BE1789" s="150">
        <f>IF(N1789="základní",J1789,0)</f>
        <v>0</v>
      </c>
      <c r="BF1789" s="150">
        <f>IF(N1789="snížená",J1789,0)</f>
        <v>0</v>
      </c>
      <c r="BG1789" s="150">
        <f>IF(N1789="zákl. přenesená",J1789,0)</f>
        <v>0</v>
      </c>
      <c r="BH1789" s="150">
        <f>IF(N1789="sníž. přenesená",J1789,0)</f>
        <v>0</v>
      </c>
      <c r="BI1789" s="150">
        <f>IF(N1789="nulová",J1789,0)</f>
        <v>0</v>
      </c>
      <c r="BJ1789" s="17" t="s">
        <v>83</v>
      </c>
      <c r="BK1789" s="150">
        <f>ROUND(I1789*H1789,2)</f>
        <v>0</v>
      </c>
      <c r="BL1789" s="17" t="s">
        <v>378</v>
      </c>
      <c r="BM1789" s="149" t="s">
        <v>1871</v>
      </c>
    </row>
    <row r="1790" spans="2:65" s="12" customFormat="1">
      <c r="B1790" s="151"/>
      <c r="D1790" s="152" t="s">
        <v>304</v>
      </c>
      <c r="E1790" s="153" t="s">
        <v>1</v>
      </c>
      <c r="F1790" s="154" t="s">
        <v>1872</v>
      </c>
      <c r="H1790" s="155">
        <v>160.1</v>
      </c>
      <c r="I1790" s="156"/>
      <c r="L1790" s="151"/>
      <c r="M1790" s="157"/>
      <c r="T1790" s="158"/>
      <c r="AT1790" s="153" t="s">
        <v>304</v>
      </c>
      <c r="AU1790" s="153" t="s">
        <v>85</v>
      </c>
      <c r="AV1790" s="12" t="s">
        <v>85</v>
      </c>
      <c r="AW1790" s="12" t="s">
        <v>32</v>
      </c>
      <c r="AX1790" s="12" t="s">
        <v>76</v>
      </c>
      <c r="AY1790" s="153" t="s">
        <v>296</v>
      </c>
    </row>
    <row r="1791" spans="2:65" s="13" customFormat="1">
      <c r="B1791" s="159"/>
      <c r="D1791" s="152" t="s">
        <v>304</v>
      </c>
      <c r="E1791" s="160" t="s">
        <v>1</v>
      </c>
      <c r="F1791" s="161" t="s">
        <v>306</v>
      </c>
      <c r="H1791" s="162">
        <v>160.1</v>
      </c>
      <c r="I1791" s="163"/>
      <c r="L1791" s="159"/>
      <c r="M1791" s="164"/>
      <c r="T1791" s="165"/>
      <c r="AT1791" s="160" t="s">
        <v>304</v>
      </c>
      <c r="AU1791" s="160" t="s">
        <v>85</v>
      </c>
      <c r="AV1791" s="13" t="s">
        <v>94</v>
      </c>
      <c r="AW1791" s="13" t="s">
        <v>32</v>
      </c>
      <c r="AX1791" s="13" t="s">
        <v>76</v>
      </c>
      <c r="AY1791" s="160" t="s">
        <v>296</v>
      </c>
    </row>
    <row r="1792" spans="2:65" s="14" customFormat="1">
      <c r="B1792" s="166"/>
      <c r="D1792" s="152" t="s">
        <v>304</v>
      </c>
      <c r="E1792" s="167" t="s">
        <v>1873</v>
      </c>
      <c r="F1792" s="168" t="s">
        <v>308</v>
      </c>
      <c r="H1792" s="169">
        <v>160.1</v>
      </c>
      <c r="I1792" s="170"/>
      <c r="L1792" s="166"/>
      <c r="M1792" s="171"/>
      <c r="T1792" s="172"/>
      <c r="AT1792" s="167" t="s">
        <v>304</v>
      </c>
      <c r="AU1792" s="167" t="s">
        <v>85</v>
      </c>
      <c r="AV1792" s="14" t="s">
        <v>107</v>
      </c>
      <c r="AW1792" s="14" t="s">
        <v>32</v>
      </c>
      <c r="AX1792" s="14" t="s">
        <v>83</v>
      </c>
      <c r="AY1792" s="167" t="s">
        <v>296</v>
      </c>
    </row>
    <row r="1793" spans="2:65" s="1" customFormat="1" ht="24.2" customHeight="1">
      <c r="B1793" s="32"/>
      <c r="C1793" s="138" t="s">
        <v>1874</v>
      </c>
      <c r="D1793" s="138" t="s">
        <v>298</v>
      </c>
      <c r="E1793" s="139" t="s">
        <v>1875</v>
      </c>
      <c r="F1793" s="140" t="s">
        <v>1876</v>
      </c>
      <c r="G1793" s="141" t="s">
        <v>301</v>
      </c>
      <c r="H1793" s="142">
        <v>207</v>
      </c>
      <c r="I1793" s="143"/>
      <c r="J1793" s="144">
        <f>ROUND(I1793*H1793,2)</f>
        <v>0</v>
      </c>
      <c r="K1793" s="140" t="s">
        <v>302</v>
      </c>
      <c r="L1793" s="32"/>
      <c r="M1793" s="145" t="s">
        <v>1</v>
      </c>
      <c r="N1793" s="146" t="s">
        <v>41</v>
      </c>
      <c r="P1793" s="147">
        <f>O1793*H1793</f>
        <v>0</v>
      </c>
      <c r="Q1793" s="147">
        <v>1.3849999999999999E-2</v>
      </c>
      <c r="R1793" s="147">
        <f>Q1793*H1793</f>
        <v>2.8669500000000001</v>
      </c>
      <c r="S1793" s="147">
        <v>0</v>
      </c>
      <c r="T1793" s="148">
        <f>S1793*H1793</f>
        <v>0</v>
      </c>
      <c r="AR1793" s="149" t="s">
        <v>378</v>
      </c>
      <c r="AT1793" s="149" t="s">
        <v>298</v>
      </c>
      <c r="AU1793" s="149" t="s">
        <v>85</v>
      </c>
      <c r="AY1793" s="17" t="s">
        <v>296</v>
      </c>
      <c r="BE1793" s="150">
        <f>IF(N1793="základní",J1793,0)</f>
        <v>0</v>
      </c>
      <c r="BF1793" s="150">
        <f>IF(N1793="snížená",J1793,0)</f>
        <v>0</v>
      </c>
      <c r="BG1793" s="150">
        <f>IF(N1793="zákl. přenesená",J1793,0)</f>
        <v>0</v>
      </c>
      <c r="BH1793" s="150">
        <f>IF(N1793="sníž. přenesená",J1793,0)</f>
        <v>0</v>
      </c>
      <c r="BI1793" s="150">
        <f>IF(N1793="nulová",J1793,0)</f>
        <v>0</v>
      </c>
      <c r="BJ1793" s="17" t="s">
        <v>83</v>
      </c>
      <c r="BK1793" s="150">
        <f>ROUND(I1793*H1793,2)</f>
        <v>0</v>
      </c>
      <c r="BL1793" s="17" t="s">
        <v>378</v>
      </c>
      <c r="BM1793" s="149" t="s">
        <v>1877</v>
      </c>
    </row>
    <row r="1794" spans="2:65" s="12" customFormat="1">
      <c r="B1794" s="151"/>
      <c r="D1794" s="152" t="s">
        <v>304</v>
      </c>
      <c r="E1794" s="153" t="s">
        <v>1</v>
      </c>
      <c r="F1794" s="154" t="s">
        <v>1647</v>
      </c>
      <c r="H1794" s="155">
        <v>207</v>
      </c>
      <c r="I1794" s="156"/>
      <c r="L1794" s="151"/>
      <c r="M1794" s="157"/>
      <c r="T1794" s="158"/>
      <c r="AT1794" s="153" t="s">
        <v>304</v>
      </c>
      <c r="AU1794" s="153" t="s">
        <v>85</v>
      </c>
      <c r="AV1794" s="12" t="s">
        <v>85</v>
      </c>
      <c r="AW1794" s="12" t="s">
        <v>32</v>
      </c>
      <c r="AX1794" s="12" t="s">
        <v>76</v>
      </c>
      <c r="AY1794" s="153" t="s">
        <v>296</v>
      </c>
    </row>
    <row r="1795" spans="2:65" s="13" customFormat="1">
      <c r="B1795" s="159"/>
      <c r="D1795" s="152" t="s">
        <v>304</v>
      </c>
      <c r="E1795" s="160" t="s">
        <v>1</v>
      </c>
      <c r="F1795" s="161" t="s">
        <v>306</v>
      </c>
      <c r="H1795" s="162">
        <v>207</v>
      </c>
      <c r="I1795" s="163"/>
      <c r="L1795" s="159"/>
      <c r="M1795" s="164"/>
      <c r="T1795" s="165"/>
      <c r="AT1795" s="160" t="s">
        <v>304</v>
      </c>
      <c r="AU1795" s="160" t="s">
        <v>85</v>
      </c>
      <c r="AV1795" s="13" t="s">
        <v>94</v>
      </c>
      <c r="AW1795" s="13" t="s">
        <v>32</v>
      </c>
      <c r="AX1795" s="13" t="s">
        <v>76</v>
      </c>
      <c r="AY1795" s="160" t="s">
        <v>296</v>
      </c>
    </row>
    <row r="1796" spans="2:65" s="14" customFormat="1">
      <c r="B1796" s="166"/>
      <c r="D1796" s="152" t="s">
        <v>304</v>
      </c>
      <c r="E1796" s="167" t="s">
        <v>1878</v>
      </c>
      <c r="F1796" s="168" t="s">
        <v>308</v>
      </c>
      <c r="H1796" s="169">
        <v>207</v>
      </c>
      <c r="I1796" s="170"/>
      <c r="L1796" s="166"/>
      <c r="M1796" s="171"/>
      <c r="T1796" s="172"/>
      <c r="AT1796" s="167" t="s">
        <v>304</v>
      </c>
      <c r="AU1796" s="167" t="s">
        <v>85</v>
      </c>
      <c r="AV1796" s="14" t="s">
        <v>107</v>
      </c>
      <c r="AW1796" s="14" t="s">
        <v>32</v>
      </c>
      <c r="AX1796" s="14" t="s">
        <v>83</v>
      </c>
      <c r="AY1796" s="167" t="s">
        <v>296</v>
      </c>
    </row>
    <row r="1797" spans="2:65" s="1" customFormat="1" ht="24.2" customHeight="1">
      <c r="B1797" s="32"/>
      <c r="C1797" s="138" t="s">
        <v>1879</v>
      </c>
      <c r="D1797" s="138" t="s">
        <v>298</v>
      </c>
      <c r="E1797" s="139" t="s">
        <v>1880</v>
      </c>
      <c r="F1797" s="140" t="s">
        <v>1881</v>
      </c>
      <c r="G1797" s="141" t="s">
        <v>301</v>
      </c>
      <c r="H1797" s="142">
        <v>65.8</v>
      </c>
      <c r="I1797" s="143"/>
      <c r="J1797" s="144">
        <f>ROUND(I1797*H1797,2)</f>
        <v>0</v>
      </c>
      <c r="K1797" s="140" t="s">
        <v>302</v>
      </c>
      <c r="L1797" s="32"/>
      <c r="M1797" s="145" t="s">
        <v>1</v>
      </c>
      <c r="N1797" s="146" t="s">
        <v>41</v>
      </c>
      <c r="P1797" s="147">
        <f>O1797*H1797</f>
        <v>0</v>
      </c>
      <c r="Q1797" s="147">
        <v>1.259E-2</v>
      </c>
      <c r="R1797" s="147">
        <f>Q1797*H1797</f>
        <v>0.82842199999999999</v>
      </c>
      <c r="S1797" s="147">
        <v>0</v>
      </c>
      <c r="T1797" s="148">
        <f>S1797*H1797</f>
        <v>0</v>
      </c>
      <c r="AR1797" s="149" t="s">
        <v>378</v>
      </c>
      <c r="AT1797" s="149" t="s">
        <v>298</v>
      </c>
      <c r="AU1797" s="149" t="s">
        <v>85</v>
      </c>
      <c r="AY1797" s="17" t="s">
        <v>296</v>
      </c>
      <c r="BE1797" s="150">
        <f>IF(N1797="základní",J1797,0)</f>
        <v>0</v>
      </c>
      <c r="BF1797" s="150">
        <f>IF(N1797="snížená",J1797,0)</f>
        <v>0</v>
      </c>
      <c r="BG1797" s="150">
        <f>IF(N1797="zákl. přenesená",J1797,0)</f>
        <v>0</v>
      </c>
      <c r="BH1797" s="150">
        <f>IF(N1797="sníž. přenesená",J1797,0)</f>
        <v>0</v>
      </c>
      <c r="BI1797" s="150">
        <f>IF(N1797="nulová",J1797,0)</f>
        <v>0</v>
      </c>
      <c r="BJ1797" s="17" t="s">
        <v>83</v>
      </c>
      <c r="BK1797" s="150">
        <f>ROUND(I1797*H1797,2)</f>
        <v>0</v>
      </c>
      <c r="BL1797" s="17" t="s">
        <v>378</v>
      </c>
      <c r="BM1797" s="149" t="s">
        <v>1882</v>
      </c>
    </row>
    <row r="1798" spans="2:65" s="12" customFormat="1">
      <c r="B1798" s="151"/>
      <c r="D1798" s="152" t="s">
        <v>304</v>
      </c>
      <c r="E1798" s="153" t="s">
        <v>1</v>
      </c>
      <c r="F1798" s="154" t="s">
        <v>1883</v>
      </c>
      <c r="H1798" s="155">
        <v>65.8</v>
      </c>
      <c r="I1798" s="156"/>
      <c r="L1798" s="151"/>
      <c r="M1798" s="157"/>
      <c r="T1798" s="158"/>
      <c r="AT1798" s="153" t="s">
        <v>304</v>
      </c>
      <c r="AU1798" s="153" t="s">
        <v>85</v>
      </c>
      <c r="AV1798" s="12" t="s">
        <v>85</v>
      </c>
      <c r="AW1798" s="12" t="s">
        <v>32</v>
      </c>
      <c r="AX1798" s="12" t="s">
        <v>76</v>
      </c>
      <c r="AY1798" s="153" t="s">
        <v>296</v>
      </c>
    </row>
    <row r="1799" spans="2:65" s="13" customFormat="1">
      <c r="B1799" s="159"/>
      <c r="D1799" s="152" t="s">
        <v>304</v>
      </c>
      <c r="E1799" s="160" t="s">
        <v>1</v>
      </c>
      <c r="F1799" s="161" t="s">
        <v>306</v>
      </c>
      <c r="H1799" s="162">
        <v>65.8</v>
      </c>
      <c r="I1799" s="163"/>
      <c r="L1799" s="159"/>
      <c r="M1799" s="164"/>
      <c r="T1799" s="165"/>
      <c r="AT1799" s="160" t="s">
        <v>304</v>
      </c>
      <c r="AU1799" s="160" t="s">
        <v>85</v>
      </c>
      <c r="AV1799" s="13" t="s">
        <v>94</v>
      </c>
      <c r="AW1799" s="13" t="s">
        <v>32</v>
      </c>
      <c r="AX1799" s="13" t="s">
        <v>76</v>
      </c>
      <c r="AY1799" s="160" t="s">
        <v>296</v>
      </c>
    </row>
    <row r="1800" spans="2:65" s="14" customFormat="1">
      <c r="B1800" s="166"/>
      <c r="D1800" s="152" t="s">
        <v>304</v>
      </c>
      <c r="E1800" s="167" t="s">
        <v>1884</v>
      </c>
      <c r="F1800" s="168" t="s">
        <v>308</v>
      </c>
      <c r="H1800" s="169">
        <v>65.8</v>
      </c>
      <c r="I1800" s="170"/>
      <c r="L1800" s="166"/>
      <c r="M1800" s="171"/>
      <c r="T1800" s="172"/>
      <c r="AT1800" s="167" t="s">
        <v>304</v>
      </c>
      <c r="AU1800" s="167" t="s">
        <v>85</v>
      </c>
      <c r="AV1800" s="14" t="s">
        <v>107</v>
      </c>
      <c r="AW1800" s="14" t="s">
        <v>32</v>
      </c>
      <c r="AX1800" s="14" t="s">
        <v>83</v>
      </c>
      <c r="AY1800" s="167" t="s">
        <v>296</v>
      </c>
    </row>
    <row r="1801" spans="2:65" s="1" customFormat="1" ht="24.2" customHeight="1">
      <c r="B1801" s="32"/>
      <c r="C1801" s="138" t="s">
        <v>1885</v>
      </c>
      <c r="D1801" s="138" t="s">
        <v>298</v>
      </c>
      <c r="E1801" s="139" t="s">
        <v>1886</v>
      </c>
      <c r="F1801" s="140" t="s">
        <v>1887</v>
      </c>
      <c r="G1801" s="141" t="s">
        <v>301</v>
      </c>
      <c r="H1801" s="142">
        <v>17.2</v>
      </c>
      <c r="I1801" s="143"/>
      <c r="J1801" s="144">
        <f>ROUND(I1801*H1801,2)</f>
        <v>0</v>
      </c>
      <c r="K1801" s="140" t="s">
        <v>302</v>
      </c>
      <c r="L1801" s="32"/>
      <c r="M1801" s="145" t="s">
        <v>1</v>
      </c>
      <c r="N1801" s="146" t="s">
        <v>41</v>
      </c>
      <c r="P1801" s="147">
        <f>O1801*H1801</f>
        <v>0</v>
      </c>
      <c r="Q1801" s="147">
        <v>1.3849999999999999E-2</v>
      </c>
      <c r="R1801" s="147">
        <f>Q1801*H1801</f>
        <v>0.23821999999999999</v>
      </c>
      <c r="S1801" s="147">
        <v>0</v>
      </c>
      <c r="T1801" s="148">
        <f>S1801*H1801</f>
        <v>0</v>
      </c>
      <c r="AR1801" s="149" t="s">
        <v>378</v>
      </c>
      <c r="AT1801" s="149" t="s">
        <v>298</v>
      </c>
      <c r="AU1801" s="149" t="s">
        <v>85</v>
      </c>
      <c r="AY1801" s="17" t="s">
        <v>296</v>
      </c>
      <c r="BE1801" s="150">
        <f>IF(N1801="základní",J1801,0)</f>
        <v>0</v>
      </c>
      <c r="BF1801" s="150">
        <f>IF(N1801="snížená",J1801,0)</f>
        <v>0</v>
      </c>
      <c r="BG1801" s="150">
        <f>IF(N1801="zákl. přenesená",J1801,0)</f>
        <v>0</v>
      </c>
      <c r="BH1801" s="150">
        <f>IF(N1801="sníž. přenesená",J1801,0)</f>
        <v>0</v>
      </c>
      <c r="BI1801" s="150">
        <f>IF(N1801="nulová",J1801,0)</f>
        <v>0</v>
      </c>
      <c r="BJ1801" s="17" t="s">
        <v>83</v>
      </c>
      <c r="BK1801" s="150">
        <f>ROUND(I1801*H1801,2)</f>
        <v>0</v>
      </c>
      <c r="BL1801" s="17" t="s">
        <v>378</v>
      </c>
      <c r="BM1801" s="149" t="s">
        <v>1888</v>
      </c>
    </row>
    <row r="1802" spans="2:65" s="12" customFormat="1">
      <c r="B1802" s="151"/>
      <c r="D1802" s="152" t="s">
        <v>304</v>
      </c>
      <c r="E1802" s="153" t="s">
        <v>1</v>
      </c>
      <c r="F1802" s="154" t="s">
        <v>1889</v>
      </c>
      <c r="H1802" s="155">
        <v>17.2</v>
      </c>
      <c r="I1802" s="156"/>
      <c r="L1802" s="151"/>
      <c r="M1802" s="157"/>
      <c r="T1802" s="158"/>
      <c r="AT1802" s="153" t="s">
        <v>304</v>
      </c>
      <c r="AU1802" s="153" t="s">
        <v>85</v>
      </c>
      <c r="AV1802" s="12" t="s">
        <v>85</v>
      </c>
      <c r="AW1802" s="12" t="s">
        <v>32</v>
      </c>
      <c r="AX1802" s="12" t="s">
        <v>76</v>
      </c>
      <c r="AY1802" s="153" t="s">
        <v>296</v>
      </c>
    </row>
    <row r="1803" spans="2:65" s="13" customFormat="1">
      <c r="B1803" s="159"/>
      <c r="D1803" s="152" t="s">
        <v>304</v>
      </c>
      <c r="E1803" s="160" t="s">
        <v>1</v>
      </c>
      <c r="F1803" s="161" t="s">
        <v>306</v>
      </c>
      <c r="H1803" s="162">
        <v>17.2</v>
      </c>
      <c r="I1803" s="163"/>
      <c r="L1803" s="159"/>
      <c r="M1803" s="164"/>
      <c r="T1803" s="165"/>
      <c r="AT1803" s="160" t="s">
        <v>304</v>
      </c>
      <c r="AU1803" s="160" t="s">
        <v>85</v>
      </c>
      <c r="AV1803" s="13" t="s">
        <v>94</v>
      </c>
      <c r="AW1803" s="13" t="s">
        <v>32</v>
      </c>
      <c r="AX1803" s="13" t="s">
        <v>76</v>
      </c>
      <c r="AY1803" s="160" t="s">
        <v>296</v>
      </c>
    </row>
    <row r="1804" spans="2:65" s="14" customFormat="1">
      <c r="B1804" s="166"/>
      <c r="D1804" s="152" t="s">
        <v>304</v>
      </c>
      <c r="E1804" s="167" t="s">
        <v>1890</v>
      </c>
      <c r="F1804" s="168" t="s">
        <v>308</v>
      </c>
      <c r="H1804" s="169">
        <v>17.2</v>
      </c>
      <c r="I1804" s="170"/>
      <c r="L1804" s="166"/>
      <c r="M1804" s="171"/>
      <c r="T1804" s="172"/>
      <c r="AT1804" s="167" t="s">
        <v>304</v>
      </c>
      <c r="AU1804" s="167" t="s">
        <v>85</v>
      </c>
      <c r="AV1804" s="14" t="s">
        <v>107</v>
      </c>
      <c r="AW1804" s="14" t="s">
        <v>32</v>
      </c>
      <c r="AX1804" s="14" t="s">
        <v>83</v>
      </c>
      <c r="AY1804" s="167" t="s">
        <v>296</v>
      </c>
    </row>
    <row r="1805" spans="2:65" s="1" customFormat="1" ht="33" customHeight="1">
      <c r="B1805" s="32"/>
      <c r="C1805" s="138" t="s">
        <v>1891</v>
      </c>
      <c r="D1805" s="138" t="s">
        <v>298</v>
      </c>
      <c r="E1805" s="139" t="s">
        <v>1892</v>
      </c>
      <c r="F1805" s="140" t="s">
        <v>1893</v>
      </c>
      <c r="G1805" s="141" t="s">
        <v>301</v>
      </c>
      <c r="H1805" s="142">
        <v>115.5</v>
      </c>
      <c r="I1805" s="143"/>
      <c r="J1805" s="144">
        <f>ROUND(I1805*H1805,2)</f>
        <v>0</v>
      </c>
      <c r="K1805" s="140" t="s">
        <v>302</v>
      </c>
      <c r="L1805" s="32"/>
      <c r="M1805" s="145" t="s">
        <v>1</v>
      </c>
      <c r="N1805" s="146" t="s">
        <v>41</v>
      </c>
      <c r="P1805" s="147">
        <f>O1805*H1805</f>
        <v>0</v>
      </c>
      <c r="Q1805" s="147">
        <v>1.661E-2</v>
      </c>
      <c r="R1805" s="147">
        <f>Q1805*H1805</f>
        <v>1.918455</v>
      </c>
      <c r="S1805" s="147">
        <v>0</v>
      </c>
      <c r="T1805" s="148">
        <f>S1805*H1805</f>
        <v>0</v>
      </c>
      <c r="AR1805" s="149" t="s">
        <v>378</v>
      </c>
      <c r="AT1805" s="149" t="s">
        <v>298</v>
      </c>
      <c r="AU1805" s="149" t="s">
        <v>85</v>
      </c>
      <c r="AY1805" s="17" t="s">
        <v>296</v>
      </c>
      <c r="BE1805" s="150">
        <f>IF(N1805="základní",J1805,0)</f>
        <v>0</v>
      </c>
      <c r="BF1805" s="150">
        <f>IF(N1805="snížená",J1805,0)</f>
        <v>0</v>
      </c>
      <c r="BG1805" s="150">
        <f>IF(N1805="zákl. přenesená",J1805,0)</f>
        <v>0</v>
      </c>
      <c r="BH1805" s="150">
        <f>IF(N1805="sníž. přenesená",J1805,0)</f>
        <v>0</v>
      </c>
      <c r="BI1805" s="150">
        <f>IF(N1805="nulová",J1805,0)</f>
        <v>0</v>
      </c>
      <c r="BJ1805" s="17" t="s">
        <v>83</v>
      </c>
      <c r="BK1805" s="150">
        <f>ROUND(I1805*H1805,2)</f>
        <v>0</v>
      </c>
      <c r="BL1805" s="17" t="s">
        <v>378</v>
      </c>
      <c r="BM1805" s="149" t="s">
        <v>1894</v>
      </c>
    </row>
    <row r="1806" spans="2:65" s="12" customFormat="1">
      <c r="B1806" s="151"/>
      <c r="D1806" s="152" t="s">
        <v>304</v>
      </c>
      <c r="E1806" s="153" t="s">
        <v>1</v>
      </c>
      <c r="F1806" s="154" t="s">
        <v>1895</v>
      </c>
      <c r="H1806" s="155">
        <v>115.5</v>
      </c>
      <c r="I1806" s="156"/>
      <c r="L1806" s="151"/>
      <c r="M1806" s="157"/>
      <c r="T1806" s="158"/>
      <c r="AT1806" s="153" t="s">
        <v>304</v>
      </c>
      <c r="AU1806" s="153" t="s">
        <v>85</v>
      </c>
      <c r="AV1806" s="12" t="s">
        <v>85</v>
      </c>
      <c r="AW1806" s="12" t="s">
        <v>32</v>
      </c>
      <c r="AX1806" s="12" t="s">
        <v>76</v>
      </c>
      <c r="AY1806" s="153" t="s">
        <v>296</v>
      </c>
    </row>
    <row r="1807" spans="2:65" s="13" customFormat="1">
      <c r="B1807" s="159"/>
      <c r="D1807" s="152" t="s">
        <v>304</v>
      </c>
      <c r="E1807" s="160" t="s">
        <v>1</v>
      </c>
      <c r="F1807" s="161" t="s">
        <v>306</v>
      </c>
      <c r="H1807" s="162">
        <v>115.5</v>
      </c>
      <c r="I1807" s="163"/>
      <c r="L1807" s="159"/>
      <c r="M1807" s="164"/>
      <c r="T1807" s="165"/>
      <c r="AT1807" s="160" t="s">
        <v>304</v>
      </c>
      <c r="AU1807" s="160" t="s">
        <v>85</v>
      </c>
      <c r="AV1807" s="13" t="s">
        <v>94</v>
      </c>
      <c r="AW1807" s="13" t="s">
        <v>32</v>
      </c>
      <c r="AX1807" s="13" t="s">
        <v>76</v>
      </c>
      <c r="AY1807" s="160" t="s">
        <v>296</v>
      </c>
    </row>
    <row r="1808" spans="2:65" s="14" customFormat="1">
      <c r="B1808" s="166"/>
      <c r="D1808" s="152" t="s">
        <v>304</v>
      </c>
      <c r="E1808" s="167" t="s">
        <v>1</v>
      </c>
      <c r="F1808" s="168" t="s">
        <v>308</v>
      </c>
      <c r="H1808" s="169">
        <v>115.5</v>
      </c>
      <c r="I1808" s="170"/>
      <c r="L1808" s="166"/>
      <c r="M1808" s="171"/>
      <c r="T1808" s="172"/>
      <c r="AT1808" s="167" t="s">
        <v>304</v>
      </c>
      <c r="AU1808" s="167" t="s">
        <v>85</v>
      </c>
      <c r="AV1808" s="14" t="s">
        <v>107</v>
      </c>
      <c r="AW1808" s="14" t="s">
        <v>32</v>
      </c>
      <c r="AX1808" s="14" t="s">
        <v>83</v>
      </c>
      <c r="AY1808" s="167" t="s">
        <v>296</v>
      </c>
    </row>
    <row r="1809" spans="2:65" s="1" customFormat="1" ht="16.5" customHeight="1">
      <c r="B1809" s="32"/>
      <c r="C1809" s="138" t="s">
        <v>1896</v>
      </c>
      <c r="D1809" s="138" t="s">
        <v>298</v>
      </c>
      <c r="E1809" s="139" t="s">
        <v>1897</v>
      </c>
      <c r="F1809" s="140" t="s">
        <v>1898</v>
      </c>
      <c r="G1809" s="141" t="s">
        <v>339</v>
      </c>
      <c r="H1809" s="142">
        <v>31.7</v>
      </c>
      <c r="I1809" s="143"/>
      <c r="J1809" s="144">
        <f>ROUND(I1809*H1809,2)</f>
        <v>0</v>
      </c>
      <c r="K1809" s="140" t="s">
        <v>302</v>
      </c>
      <c r="L1809" s="32"/>
      <c r="M1809" s="145" t="s">
        <v>1</v>
      </c>
      <c r="N1809" s="146" t="s">
        <v>41</v>
      </c>
      <c r="P1809" s="147">
        <f>O1809*H1809</f>
        <v>0</v>
      </c>
      <c r="Q1809" s="147">
        <v>4.3800000000000002E-3</v>
      </c>
      <c r="R1809" s="147">
        <f>Q1809*H1809</f>
        <v>0.138846</v>
      </c>
      <c r="S1809" s="147">
        <v>0</v>
      </c>
      <c r="T1809" s="148">
        <f>S1809*H1809</f>
        <v>0</v>
      </c>
      <c r="AR1809" s="149" t="s">
        <v>378</v>
      </c>
      <c r="AT1809" s="149" t="s">
        <v>298</v>
      </c>
      <c r="AU1809" s="149" t="s">
        <v>85</v>
      </c>
      <c r="AY1809" s="17" t="s">
        <v>296</v>
      </c>
      <c r="BE1809" s="150">
        <f>IF(N1809="základní",J1809,0)</f>
        <v>0</v>
      </c>
      <c r="BF1809" s="150">
        <f>IF(N1809="snížená",J1809,0)</f>
        <v>0</v>
      </c>
      <c r="BG1809" s="150">
        <f>IF(N1809="zákl. přenesená",J1809,0)</f>
        <v>0</v>
      </c>
      <c r="BH1809" s="150">
        <f>IF(N1809="sníž. přenesená",J1809,0)</f>
        <v>0</v>
      </c>
      <c r="BI1809" s="150">
        <f>IF(N1809="nulová",J1809,0)</f>
        <v>0</v>
      </c>
      <c r="BJ1809" s="17" t="s">
        <v>83</v>
      </c>
      <c r="BK1809" s="150">
        <f>ROUND(I1809*H1809,2)</f>
        <v>0</v>
      </c>
      <c r="BL1809" s="17" t="s">
        <v>378</v>
      </c>
      <c r="BM1809" s="149" t="s">
        <v>1899</v>
      </c>
    </row>
    <row r="1810" spans="2:65" s="1" customFormat="1" ht="33" customHeight="1">
      <c r="B1810" s="32"/>
      <c r="C1810" s="138" t="s">
        <v>1900</v>
      </c>
      <c r="D1810" s="138" t="s">
        <v>298</v>
      </c>
      <c r="E1810" s="139" t="s">
        <v>1901</v>
      </c>
      <c r="F1810" s="140" t="s">
        <v>1902</v>
      </c>
      <c r="G1810" s="141" t="s">
        <v>301</v>
      </c>
      <c r="H1810" s="142">
        <v>36.438000000000002</v>
      </c>
      <c r="I1810" s="143"/>
      <c r="J1810" s="144">
        <f>ROUND(I1810*H1810,2)</f>
        <v>0</v>
      </c>
      <c r="K1810" s="140" t="s">
        <v>302</v>
      </c>
      <c r="L1810" s="32"/>
      <c r="M1810" s="145" t="s">
        <v>1</v>
      </c>
      <c r="N1810" s="146" t="s">
        <v>41</v>
      </c>
      <c r="P1810" s="147">
        <f>O1810*H1810</f>
        <v>0</v>
      </c>
      <c r="Q1810" s="147">
        <v>1.315E-2</v>
      </c>
      <c r="R1810" s="147">
        <f>Q1810*H1810</f>
        <v>0.47915970000000002</v>
      </c>
      <c r="S1810" s="147">
        <v>0</v>
      </c>
      <c r="T1810" s="148">
        <f>S1810*H1810</f>
        <v>0</v>
      </c>
      <c r="AR1810" s="149" t="s">
        <v>378</v>
      </c>
      <c r="AT1810" s="149" t="s">
        <v>298</v>
      </c>
      <c r="AU1810" s="149" t="s">
        <v>85</v>
      </c>
      <c r="AY1810" s="17" t="s">
        <v>296</v>
      </c>
      <c r="BE1810" s="150">
        <f>IF(N1810="základní",J1810,0)</f>
        <v>0</v>
      </c>
      <c r="BF1810" s="150">
        <f>IF(N1810="snížená",J1810,0)</f>
        <v>0</v>
      </c>
      <c r="BG1810" s="150">
        <f>IF(N1810="zákl. přenesená",J1810,0)</f>
        <v>0</v>
      </c>
      <c r="BH1810" s="150">
        <f>IF(N1810="sníž. přenesená",J1810,0)</f>
        <v>0</v>
      </c>
      <c r="BI1810" s="150">
        <f>IF(N1810="nulová",J1810,0)</f>
        <v>0</v>
      </c>
      <c r="BJ1810" s="17" t="s">
        <v>83</v>
      </c>
      <c r="BK1810" s="150">
        <f>ROUND(I1810*H1810,2)</f>
        <v>0</v>
      </c>
      <c r="BL1810" s="17" t="s">
        <v>378</v>
      </c>
      <c r="BM1810" s="149" t="s">
        <v>1903</v>
      </c>
    </row>
    <row r="1811" spans="2:65" s="12" customFormat="1">
      <c r="B1811" s="151"/>
      <c r="D1811" s="152" t="s">
        <v>304</v>
      </c>
      <c r="E1811" s="153" t="s">
        <v>1</v>
      </c>
      <c r="F1811" s="154" t="s">
        <v>1904</v>
      </c>
      <c r="H1811" s="155">
        <v>36.438000000000002</v>
      </c>
      <c r="I1811" s="156"/>
      <c r="L1811" s="151"/>
      <c r="M1811" s="157"/>
      <c r="T1811" s="158"/>
      <c r="AT1811" s="153" t="s">
        <v>304</v>
      </c>
      <c r="AU1811" s="153" t="s">
        <v>85</v>
      </c>
      <c r="AV1811" s="12" t="s">
        <v>85</v>
      </c>
      <c r="AW1811" s="12" t="s">
        <v>32</v>
      </c>
      <c r="AX1811" s="12" t="s">
        <v>76</v>
      </c>
      <c r="AY1811" s="153" t="s">
        <v>296</v>
      </c>
    </row>
    <row r="1812" spans="2:65" s="13" customFormat="1">
      <c r="B1812" s="159"/>
      <c r="D1812" s="152" t="s">
        <v>304</v>
      </c>
      <c r="E1812" s="160" t="s">
        <v>1</v>
      </c>
      <c r="F1812" s="161" t="s">
        <v>306</v>
      </c>
      <c r="H1812" s="162">
        <v>36.438000000000002</v>
      </c>
      <c r="I1812" s="163"/>
      <c r="L1812" s="159"/>
      <c r="M1812" s="164"/>
      <c r="T1812" s="165"/>
      <c r="AT1812" s="160" t="s">
        <v>304</v>
      </c>
      <c r="AU1812" s="160" t="s">
        <v>85</v>
      </c>
      <c r="AV1812" s="13" t="s">
        <v>94</v>
      </c>
      <c r="AW1812" s="13" t="s">
        <v>32</v>
      </c>
      <c r="AX1812" s="13" t="s">
        <v>76</v>
      </c>
      <c r="AY1812" s="160" t="s">
        <v>296</v>
      </c>
    </row>
    <row r="1813" spans="2:65" s="14" customFormat="1">
      <c r="B1813" s="166"/>
      <c r="D1813" s="152" t="s">
        <v>304</v>
      </c>
      <c r="E1813" s="167" t="s">
        <v>1</v>
      </c>
      <c r="F1813" s="168" t="s">
        <v>308</v>
      </c>
      <c r="H1813" s="169">
        <v>36.438000000000002</v>
      </c>
      <c r="I1813" s="170"/>
      <c r="L1813" s="166"/>
      <c r="M1813" s="171"/>
      <c r="T1813" s="172"/>
      <c r="AT1813" s="167" t="s">
        <v>304</v>
      </c>
      <c r="AU1813" s="167" t="s">
        <v>85</v>
      </c>
      <c r="AV1813" s="14" t="s">
        <v>107</v>
      </c>
      <c r="AW1813" s="14" t="s">
        <v>32</v>
      </c>
      <c r="AX1813" s="14" t="s">
        <v>83</v>
      </c>
      <c r="AY1813" s="167" t="s">
        <v>296</v>
      </c>
    </row>
    <row r="1814" spans="2:65" s="1" customFormat="1" ht="24.2" customHeight="1">
      <c r="B1814" s="32"/>
      <c r="C1814" s="138" t="s">
        <v>1905</v>
      </c>
      <c r="D1814" s="138" t="s">
        <v>298</v>
      </c>
      <c r="E1814" s="139" t="s">
        <v>1906</v>
      </c>
      <c r="F1814" s="140" t="s">
        <v>1907</v>
      </c>
      <c r="G1814" s="141" t="s">
        <v>376</v>
      </c>
      <c r="H1814" s="142">
        <v>14</v>
      </c>
      <c r="I1814" s="143"/>
      <c r="J1814" s="144">
        <f t="shared" ref="J1814:J1820" si="0">ROUND(I1814*H1814,2)</f>
        <v>0</v>
      </c>
      <c r="K1814" s="140" t="s">
        <v>302</v>
      </c>
      <c r="L1814" s="32"/>
      <c r="M1814" s="145" t="s">
        <v>1</v>
      </c>
      <c r="N1814" s="146" t="s">
        <v>41</v>
      </c>
      <c r="P1814" s="147">
        <f t="shared" ref="P1814:P1820" si="1">O1814*H1814</f>
        <v>0</v>
      </c>
      <c r="Q1814" s="147">
        <v>3.0000000000000001E-5</v>
      </c>
      <c r="R1814" s="147">
        <f t="shared" ref="R1814:R1820" si="2">Q1814*H1814</f>
        <v>4.2000000000000002E-4</v>
      </c>
      <c r="S1814" s="147">
        <v>0</v>
      </c>
      <c r="T1814" s="148">
        <f t="shared" ref="T1814:T1820" si="3">S1814*H1814</f>
        <v>0</v>
      </c>
      <c r="AR1814" s="149" t="s">
        <v>378</v>
      </c>
      <c r="AT1814" s="149" t="s">
        <v>298</v>
      </c>
      <c r="AU1814" s="149" t="s">
        <v>85</v>
      </c>
      <c r="AY1814" s="17" t="s">
        <v>296</v>
      </c>
      <c r="BE1814" s="150">
        <f t="shared" ref="BE1814:BE1820" si="4">IF(N1814="základní",J1814,0)</f>
        <v>0</v>
      </c>
      <c r="BF1814" s="150">
        <f t="shared" ref="BF1814:BF1820" si="5">IF(N1814="snížená",J1814,0)</f>
        <v>0</v>
      </c>
      <c r="BG1814" s="150">
        <f t="shared" ref="BG1814:BG1820" si="6">IF(N1814="zákl. přenesená",J1814,0)</f>
        <v>0</v>
      </c>
      <c r="BH1814" s="150">
        <f t="shared" ref="BH1814:BH1820" si="7">IF(N1814="sníž. přenesená",J1814,0)</f>
        <v>0</v>
      </c>
      <c r="BI1814" s="150">
        <f t="shared" ref="BI1814:BI1820" si="8">IF(N1814="nulová",J1814,0)</f>
        <v>0</v>
      </c>
      <c r="BJ1814" s="17" t="s">
        <v>83</v>
      </c>
      <c r="BK1814" s="150">
        <f t="shared" ref="BK1814:BK1820" si="9">ROUND(I1814*H1814,2)</f>
        <v>0</v>
      </c>
      <c r="BL1814" s="17" t="s">
        <v>378</v>
      </c>
      <c r="BM1814" s="149" t="s">
        <v>1908</v>
      </c>
    </row>
    <row r="1815" spans="2:65" s="1" customFormat="1" ht="24.2" customHeight="1">
      <c r="B1815" s="32"/>
      <c r="C1815" s="173" t="s">
        <v>1909</v>
      </c>
      <c r="D1815" s="173" t="s">
        <v>343</v>
      </c>
      <c r="E1815" s="174" t="s">
        <v>1910</v>
      </c>
      <c r="F1815" s="175" t="s">
        <v>1911</v>
      </c>
      <c r="G1815" s="176" t="s">
        <v>376</v>
      </c>
      <c r="H1815" s="177">
        <v>14</v>
      </c>
      <c r="I1815" s="178"/>
      <c r="J1815" s="179">
        <f t="shared" si="0"/>
        <v>0</v>
      </c>
      <c r="K1815" s="175" t="s">
        <v>302</v>
      </c>
      <c r="L1815" s="180"/>
      <c r="M1815" s="181" t="s">
        <v>1</v>
      </c>
      <c r="N1815" s="182" t="s">
        <v>41</v>
      </c>
      <c r="P1815" s="147">
        <f t="shared" si="1"/>
        <v>0</v>
      </c>
      <c r="Q1815" s="147">
        <v>1.4E-3</v>
      </c>
      <c r="R1815" s="147">
        <f t="shared" si="2"/>
        <v>1.9599999999999999E-2</v>
      </c>
      <c r="S1815" s="147">
        <v>0</v>
      </c>
      <c r="T1815" s="148">
        <f t="shared" si="3"/>
        <v>0</v>
      </c>
      <c r="AR1815" s="149" t="s">
        <v>479</v>
      </c>
      <c r="AT1815" s="149" t="s">
        <v>343</v>
      </c>
      <c r="AU1815" s="149" t="s">
        <v>85</v>
      </c>
      <c r="AY1815" s="17" t="s">
        <v>296</v>
      </c>
      <c r="BE1815" s="150">
        <f t="shared" si="4"/>
        <v>0</v>
      </c>
      <c r="BF1815" s="150">
        <f t="shared" si="5"/>
        <v>0</v>
      </c>
      <c r="BG1815" s="150">
        <f t="shared" si="6"/>
        <v>0</v>
      </c>
      <c r="BH1815" s="150">
        <f t="shared" si="7"/>
        <v>0</v>
      </c>
      <c r="BI1815" s="150">
        <f t="shared" si="8"/>
        <v>0</v>
      </c>
      <c r="BJ1815" s="17" t="s">
        <v>83</v>
      </c>
      <c r="BK1815" s="150">
        <f t="shared" si="9"/>
        <v>0</v>
      </c>
      <c r="BL1815" s="17" t="s">
        <v>378</v>
      </c>
      <c r="BM1815" s="149" t="s">
        <v>1912</v>
      </c>
    </row>
    <row r="1816" spans="2:65" s="1" customFormat="1" ht="24.2" customHeight="1">
      <c r="B1816" s="32"/>
      <c r="C1816" s="138" t="s">
        <v>1913</v>
      </c>
      <c r="D1816" s="138" t="s">
        <v>298</v>
      </c>
      <c r="E1816" s="139" t="s">
        <v>1914</v>
      </c>
      <c r="F1816" s="140" t="s">
        <v>1915</v>
      </c>
      <c r="G1816" s="141" t="s">
        <v>376</v>
      </c>
      <c r="H1816" s="142">
        <v>1</v>
      </c>
      <c r="I1816" s="143"/>
      <c r="J1816" s="144">
        <f t="shared" si="0"/>
        <v>0</v>
      </c>
      <c r="K1816" s="140" t="s">
        <v>1</v>
      </c>
      <c r="L1816" s="32"/>
      <c r="M1816" s="145" t="s">
        <v>1</v>
      </c>
      <c r="N1816" s="146" t="s">
        <v>41</v>
      </c>
      <c r="P1816" s="147">
        <f t="shared" si="1"/>
        <v>0</v>
      </c>
      <c r="Q1816" s="147">
        <v>3.0000000000000001E-5</v>
      </c>
      <c r="R1816" s="147">
        <f t="shared" si="2"/>
        <v>3.0000000000000001E-5</v>
      </c>
      <c r="S1816" s="147">
        <v>0</v>
      </c>
      <c r="T1816" s="148">
        <f t="shared" si="3"/>
        <v>0</v>
      </c>
      <c r="AR1816" s="149" t="s">
        <v>378</v>
      </c>
      <c r="AT1816" s="149" t="s">
        <v>298</v>
      </c>
      <c r="AU1816" s="149" t="s">
        <v>85</v>
      </c>
      <c r="AY1816" s="17" t="s">
        <v>296</v>
      </c>
      <c r="BE1816" s="150">
        <f t="shared" si="4"/>
        <v>0</v>
      </c>
      <c r="BF1816" s="150">
        <f t="shared" si="5"/>
        <v>0</v>
      </c>
      <c r="BG1816" s="150">
        <f t="shared" si="6"/>
        <v>0</v>
      </c>
      <c r="BH1816" s="150">
        <f t="shared" si="7"/>
        <v>0</v>
      </c>
      <c r="BI1816" s="150">
        <f t="shared" si="8"/>
        <v>0</v>
      </c>
      <c r="BJ1816" s="17" t="s">
        <v>83</v>
      </c>
      <c r="BK1816" s="150">
        <f t="shared" si="9"/>
        <v>0</v>
      </c>
      <c r="BL1816" s="17" t="s">
        <v>378</v>
      </c>
      <c r="BM1816" s="149" t="s">
        <v>1916</v>
      </c>
    </row>
    <row r="1817" spans="2:65" s="1" customFormat="1" ht="24.2" customHeight="1">
      <c r="B1817" s="32"/>
      <c r="C1817" s="173" t="s">
        <v>1917</v>
      </c>
      <c r="D1817" s="173" t="s">
        <v>343</v>
      </c>
      <c r="E1817" s="174" t="s">
        <v>1918</v>
      </c>
      <c r="F1817" s="175" t="s">
        <v>1919</v>
      </c>
      <c r="G1817" s="176" t="s">
        <v>376</v>
      </c>
      <c r="H1817" s="177">
        <v>1</v>
      </c>
      <c r="I1817" s="178"/>
      <c r="J1817" s="179">
        <f t="shared" si="0"/>
        <v>0</v>
      </c>
      <c r="K1817" s="175" t="s">
        <v>1</v>
      </c>
      <c r="L1817" s="180"/>
      <c r="M1817" s="181" t="s">
        <v>1</v>
      </c>
      <c r="N1817" s="182" t="s">
        <v>41</v>
      </c>
      <c r="P1817" s="147">
        <f t="shared" si="1"/>
        <v>0</v>
      </c>
      <c r="Q1817" s="147">
        <v>3.2000000000000002E-3</v>
      </c>
      <c r="R1817" s="147">
        <f t="shared" si="2"/>
        <v>3.2000000000000002E-3</v>
      </c>
      <c r="S1817" s="147">
        <v>0</v>
      </c>
      <c r="T1817" s="148">
        <f t="shared" si="3"/>
        <v>0</v>
      </c>
      <c r="AR1817" s="149" t="s">
        <v>479</v>
      </c>
      <c r="AT1817" s="149" t="s">
        <v>343</v>
      </c>
      <c r="AU1817" s="149" t="s">
        <v>85</v>
      </c>
      <c r="AY1817" s="17" t="s">
        <v>296</v>
      </c>
      <c r="BE1817" s="150">
        <f t="shared" si="4"/>
        <v>0</v>
      </c>
      <c r="BF1817" s="150">
        <f t="shared" si="5"/>
        <v>0</v>
      </c>
      <c r="BG1817" s="150">
        <f t="shared" si="6"/>
        <v>0</v>
      </c>
      <c r="BH1817" s="150">
        <f t="shared" si="7"/>
        <v>0</v>
      </c>
      <c r="BI1817" s="150">
        <f t="shared" si="8"/>
        <v>0</v>
      </c>
      <c r="BJ1817" s="17" t="s">
        <v>83</v>
      </c>
      <c r="BK1817" s="150">
        <f t="shared" si="9"/>
        <v>0</v>
      </c>
      <c r="BL1817" s="17" t="s">
        <v>378</v>
      </c>
      <c r="BM1817" s="149" t="s">
        <v>1920</v>
      </c>
    </row>
    <row r="1818" spans="2:65" s="1" customFormat="1" ht="33" customHeight="1">
      <c r="B1818" s="32"/>
      <c r="C1818" s="138" t="s">
        <v>1921</v>
      </c>
      <c r="D1818" s="138" t="s">
        <v>298</v>
      </c>
      <c r="E1818" s="139" t="s">
        <v>1922</v>
      </c>
      <c r="F1818" s="140" t="s">
        <v>1923</v>
      </c>
      <c r="G1818" s="141" t="s">
        <v>376</v>
      </c>
      <c r="H1818" s="142">
        <v>1</v>
      </c>
      <c r="I1818" s="143"/>
      <c r="J1818" s="144">
        <f t="shared" si="0"/>
        <v>0</v>
      </c>
      <c r="K1818" s="140" t="s">
        <v>1</v>
      </c>
      <c r="L1818" s="32"/>
      <c r="M1818" s="145" t="s">
        <v>1</v>
      </c>
      <c r="N1818" s="146" t="s">
        <v>41</v>
      </c>
      <c r="P1818" s="147">
        <f t="shared" si="1"/>
        <v>0</v>
      </c>
      <c r="Q1818" s="147">
        <v>6.9999999999999994E-5</v>
      </c>
      <c r="R1818" s="147">
        <f t="shared" si="2"/>
        <v>6.9999999999999994E-5</v>
      </c>
      <c r="S1818" s="147">
        <v>0</v>
      </c>
      <c r="T1818" s="148">
        <f t="shared" si="3"/>
        <v>0</v>
      </c>
      <c r="AR1818" s="149" t="s">
        <v>378</v>
      </c>
      <c r="AT1818" s="149" t="s">
        <v>298</v>
      </c>
      <c r="AU1818" s="149" t="s">
        <v>85</v>
      </c>
      <c r="AY1818" s="17" t="s">
        <v>296</v>
      </c>
      <c r="BE1818" s="150">
        <f t="shared" si="4"/>
        <v>0</v>
      </c>
      <c r="BF1818" s="150">
        <f t="shared" si="5"/>
        <v>0</v>
      </c>
      <c r="BG1818" s="150">
        <f t="shared" si="6"/>
        <v>0</v>
      </c>
      <c r="BH1818" s="150">
        <f t="shared" si="7"/>
        <v>0</v>
      </c>
      <c r="BI1818" s="150">
        <f t="shared" si="8"/>
        <v>0</v>
      </c>
      <c r="BJ1818" s="17" t="s">
        <v>83</v>
      </c>
      <c r="BK1818" s="150">
        <f t="shared" si="9"/>
        <v>0</v>
      </c>
      <c r="BL1818" s="17" t="s">
        <v>378</v>
      </c>
      <c r="BM1818" s="149" t="s">
        <v>1924</v>
      </c>
    </row>
    <row r="1819" spans="2:65" s="1" customFormat="1" ht="24.2" customHeight="1">
      <c r="B1819" s="32"/>
      <c r="C1819" s="173" t="s">
        <v>1925</v>
      </c>
      <c r="D1819" s="173" t="s">
        <v>343</v>
      </c>
      <c r="E1819" s="174" t="s">
        <v>1926</v>
      </c>
      <c r="F1819" s="175" t="s">
        <v>1927</v>
      </c>
      <c r="G1819" s="176" t="s">
        <v>376</v>
      </c>
      <c r="H1819" s="177">
        <v>1</v>
      </c>
      <c r="I1819" s="178"/>
      <c r="J1819" s="179">
        <f t="shared" si="0"/>
        <v>0</v>
      </c>
      <c r="K1819" s="175" t="s">
        <v>1</v>
      </c>
      <c r="L1819" s="180"/>
      <c r="M1819" s="181" t="s">
        <v>1</v>
      </c>
      <c r="N1819" s="182" t="s">
        <v>41</v>
      </c>
      <c r="P1819" s="147">
        <f t="shared" si="1"/>
        <v>0</v>
      </c>
      <c r="Q1819" s="147">
        <v>1.15E-2</v>
      </c>
      <c r="R1819" s="147">
        <f t="shared" si="2"/>
        <v>1.15E-2</v>
      </c>
      <c r="S1819" s="147">
        <v>0</v>
      </c>
      <c r="T1819" s="148">
        <f t="shared" si="3"/>
        <v>0</v>
      </c>
      <c r="AR1819" s="149" t="s">
        <v>479</v>
      </c>
      <c r="AT1819" s="149" t="s">
        <v>343</v>
      </c>
      <c r="AU1819" s="149" t="s">
        <v>85</v>
      </c>
      <c r="AY1819" s="17" t="s">
        <v>296</v>
      </c>
      <c r="BE1819" s="150">
        <f t="shared" si="4"/>
        <v>0</v>
      </c>
      <c r="BF1819" s="150">
        <f t="shared" si="5"/>
        <v>0</v>
      </c>
      <c r="BG1819" s="150">
        <f t="shared" si="6"/>
        <v>0</v>
      </c>
      <c r="BH1819" s="150">
        <f t="shared" si="7"/>
        <v>0</v>
      </c>
      <c r="BI1819" s="150">
        <f t="shared" si="8"/>
        <v>0</v>
      </c>
      <c r="BJ1819" s="17" t="s">
        <v>83</v>
      </c>
      <c r="BK1819" s="150">
        <f t="shared" si="9"/>
        <v>0</v>
      </c>
      <c r="BL1819" s="17" t="s">
        <v>378</v>
      </c>
      <c r="BM1819" s="149" t="s">
        <v>1928</v>
      </c>
    </row>
    <row r="1820" spans="2:65" s="1" customFormat="1" ht="21.75" customHeight="1">
      <c r="B1820" s="32"/>
      <c r="C1820" s="138" t="s">
        <v>1929</v>
      </c>
      <c r="D1820" s="138" t="s">
        <v>298</v>
      </c>
      <c r="E1820" s="139" t="s">
        <v>1930</v>
      </c>
      <c r="F1820" s="140" t="s">
        <v>1931</v>
      </c>
      <c r="G1820" s="141" t="s">
        <v>339</v>
      </c>
      <c r="H1820" s="142">
        <v>24.48</v>
      </c>
      <c r="I1820" s="143"/>
      <c r="J1820" s="144">
        <f t="shared" si="0"/>
        <v>0</v>
      </c>
      <c r="K1820" s="140" t="s">
        <v>302</v>
      </c>
      <c r="L1820" s="32"/>
      <c r="M1820" s="145" t="s">
        <v>1</v>
      </c>
      <c r="N1820" s="146" t="s">
        <v>41</v>
      </c>
      <c r="P1820" s="147">
        <f t="shared" si="1"/>
        <v>0</v>
      </c>
      <c r="Q1820" s="147">
        <v>5.5399999999999998E-3</v>
      </c>
      <c r="R1820" s="147">
        <f t="shared" si="2"/>
        <v>0.1356192</v>
      </c>
      <c r="S1820" s="147">
        <v>0</v>
      </c>
      <c r="T1820" s="148">
        <f t="shared" si="3"/>
        <v>0</v>
      </c>
      <c r="AR1820" s="149" t="s">
        <v>378</v>
      </c>
      <c r="AT1820" s="149" t="s">
        <v>298</v>
      </c>
      <c r="AU1820" s="149" t="s">
        <v>85</v>
      </c>
      <c r="AY1820" s="17" t="s">
        <v>296</v>
      </c>
      <c r="BE1820" s="150">
        <f t="shared" si="4"/>
        <v>0</v>
      </c>
      <c r="BF1820" s="150">
        <f t="shared" si="5"/>
        <v>0</v>
      </c>
      <c r="BG1820" s="150">
        <f t="shared" si="6"/>
        <v>0</v>
      </c>
      <c r="BH1820" s="150">
        <f t="shared" si="7"/>
        <v>0</v>
      </c>
      <c r="BI1820" s="150">
        <f t="shared" si="8"/>
        <v>0</v>
      </c>
      <c r="BJ1820" s="17" t="s">
        <v>83</v>
      </c>
      <c r="BK1820" s="150">
        <f t="shared" si="9"/>
        <v>0</v>
      </c>
      <c r="BL1820" s="17" t="s">
        <v>378</v>
      </c>
      <c r="BM1820" s="149" t="s">
        <v>1932</v>
      </c>
    </row>
    <row r="1821" spans="2:65" s="12" customFormat="1">
      <c r="B1821" s="151"/>
      <c r="D1821" s="152" t="s">
        <v>304</v>
      </c>
      <c r="E1821" s="153" t="s">
        <v>1</v>
      </c>
      <c r="F1821" s="154" t="s">
        <v>1933</v>
      </c>
      <c r="H1821" s="155">
        <v>5.76</v>
      </c>
      <c r="I1821" s="156"/>
      <c r="L1821" s="151"/>
      <c r="M1821" s="157"/>
      <c r="T1821" s="158"/>
      <c r="AT1821" s="153" t="s">
        <v>304</v>
      </c>
      <c r="AU1821" s="153" t="s">
        <v>85</v>
      </c>
      <c r="AV1821" s="12" t="s">
        <v>85</v>
      </c>
      <c r="AW1821" s="12" t="s">
        <v>32</v>
      </c>
      <c r="AX1821" s="12" t="s">
        <v>76</v>
      </c>
      <c r="AY1821" s="153" t="s">
        <v>296</v>
      </c>
    </row>
    <row r="1822" spans="2:65" s="12" customFormat="1">
      <c r="B1822" s="151"/>
      <c r="D1822" s="152" t="s">
        <v>304</v>
      </c>
      <c r="E1822" s="153" t="s">
        <v>1</v>
      </c>
      <c r="F1822" s="154" t="s">
        <v>1934</v>
      </c>
      <c r="H1822" s="155">
        <v>18.72</v>
      </c>
      <c r="I1822" s="156"/>
      <c r="L1822" s="151"/>
      <c r="M1822" s="157"/>
      <c r="T1822" s="158"/>
      <c r="AT1822" s="153" t="s">
        <v>304</v>
      </c>
      <c r="AU1822" s="153" t="s">
        <v>85</v>
      </c>
      <c r="AV1822" s="12" t="s">
        <v>85</v>
      </c>
      <c r="AW1822" s="12" t="s">
        <v>32</v>
      </c>
      <c r="AX1822" s="12" t="s">
        <v>76</v>
      </c>
      <c r="AY1822" s="153" t="s">
        <v>296</v>
      </c>
    </row>
    <row r="1823" spans="2:65" s="13" customFormat="1">
      <c r="B1823" s="159"/>
      <c r="D1823" s="152" t="s">
        <v>304</v>
      </c>
      <c r="E1823" s="160" t="s">
        <v>1</v>
      </c>
      <c r="F1823" s="161" t="s">
        <v>306</v>
      </c>
      <c r="H1823" s="162">
        <v>24.48</v>
      </c>
      <c r="I1823" s="163"/>
      <c r="L1823" s="159"/>
      <c r="M1823" s="164"/>
      <c r="T1823" s="165"/>
      <c r="AT1823" s="160" t="s">
        <v>304</v>
      </c>
      <c r="AU1823" s="160" t="s">
        <v>85</v>
      </c>
      <c r="AV1823" s="13" t="s">
        <v>94</v>
      </c>
      <c r="AW1823" s="13" t="s">
        <v>32</v>
      </c>
      <c r="AX1823" s="13" t="s">
        <v>76</v>
      </c>
      <c r="AY1823" s="160" t="s">
        <v>296</v>
      </c>
    </row>
    <row r="1824" spans="2:65" s="14" customFormat="1">
      <c r="B1824" s="166"/>
      <c r="D1824" s="152" t="s">
        <v>304</v>
      </c>
      <c r="E1824" s="167" t="s">
        <v>1</v>
      </c>
      <c r="F1824" s="168" t="s">
        <v>308</v>
      </c>
      <c r="H1824" s="169">
        <v>24.48</v>
      </c>
      <c r="I1824" s="170"/>
      <c r="L1824" s="166"/>
      <c r="M1824" s="171"/>
      <c r="T1824" s="172"/>
      <c r="AT1824" s="167" t="s">
        <v>304</v>
      </c>
      <c r="AU1824" s="167" t="s">
        <v>85</v>
      </c>
      <c r="AV1824" s="14" t="s">
        <v>107</v>
      </c>
      <c r="AW1824" s="14" t="s">
        <v>32</v>
      </c>
      <c r="AX1824" s="14" t="s">
        <v>83</v>
      </c>
      <c r="AY1824" s="167" t="s">
        <v>296</v>
      </c>
    </row>
    <row r="1825" spans="2:65" s="1" customFormat="1" ht="24.2" customHeight="1">
      <c r="B1825" s="32"/>
      <c r="C1825" s="138" t="s">
        <v>1935</v>
      </c>
      <c r="D1825" s="138" t="s">
        <v>298</v>
      </c>
      <c r="E1825" s="139" t="s">
        <v>1936</v>
      </c>
      <c r="F1825" s="140" t="s">
        <v>1937</v>
      </c>
      <c r="G1825" s="141" t="s">
        <v>301</v>
      </c>
      <c r="H1825" s="142">
        <v>19.635999999999999</v>
      </c>
      <c r="I1825" s="143"/>
      <c r="J1825" s="144">
        <f>ROUND(I1825*H1825,2)</f>
        <v>0</v>
      </c>
      <c r="K1825" s="140" t="s">
        <v>302</v>
      </c>
      <c r="L1825" s="32"/>
      <c r="M1825" s="145" t="s">
        <v>1</v>
      </c>
      <c r="N1825" s="146" t="s">
        <v>41</v>
      </c>
      <c r="P1825" s="147">
        <f>O1825*H1825</f>
        <v>0</v>
      </c>
      <c r="Q1825" s="147">
        <v>1.7100000000000001E-2</v>
      </c>
      <c r="R1825" s="147">
        <f>Q1825*H1825</f>
        <v>0.33577560000000001</v>
      </c>
      <c r="S1825" s="147">
        <v>0</v>
      </c>
      <c r="T1825" s="148">
        <f>S1825*H1825</f>
        <v>0</v>
      </c>
      <c r="AR1825" s="149" t="s">
        <v>378</v>
      </c>
      <c r="AT1825" s="149" t="s">
        <v>298</v>
      </c>
      <c r="AU1825" s="149" t="s">
        <v>85</v>
      </c>
      <c r="AY1825" s="17" t="s">
        <v>296</v>
      </c>
      <c r="BE1825" s="150">
        <f>IF(N1825="základní",J1825,0)</f>
        <v>0</v>
      </c>
      <c r="BF1825" s="150">
        <f>IF(N1825="snížená",J1825,0)</f>
        <v>0</v>
      </c>
      <c r="BG1825" s="150">
        <f>IF(N1825="zákl. přenesená",J1825,0)</f>
        <v>0</v>
      </c>
      <c r="BH1825" s="150">
        <f>IF(N1825="sníž. přenesená",J1825,0)</f>
        <v>0</v>
      </c>
      <c r="BI1825" s="150">
        <f>IF(N1825="nulová",J1825,0)</f>
        <v>0</v>
      </c>
      <c r="BJ1825" s="17" t="s">
        <v>83</v>
      </c>
      <c r="BK1825" s="150">
        <f>ROUND(I1825*H1825,2)</f>
        <v>0</v>
      </c>
      <c r="BL1825" s="17" t="s">
        <v>378</v>
      </c>
      <c r="BM1825" s="149" t="s">
        <v>1938</v>
      </c>
    </row>
    <row r="1826" spans="2:65" s="12" customFormat="1">
      <c r="B1826" s="151"/>
      <c r="D1826" s="152" t="s">
        <v>304</v>
      </c>
      <c r="E1826" s="153" t="s">
        <v>1</v>
      </c>
      <c r="F1826" s="154" t="s">
        <v>1939</v>
      </c>
      <c r="H1826" s="155">
        <v>3.3180000000000001</v>
      </c>
      <c r="I1826" s="156"/>
      <c r="L1826" s="151"/>
      <c r="M1826" s="157"/>
      <c r="T1826" s="158"/>
      <c r="AT1826" s="153" t="s">
        <v>304</v>
      </c>
      <c r="AU1826" s="153" t="s">
        <v>85</v>
      </c>
      <c r="AV1826" s="12" t="s">
        <v>85</v>
      </c>
      <c r="AW1826" s="12" t="s">
        <v>32</v>
      </c>
      <c r="AX1826" s="12" t="s">
        <v>76</v>
      </c>
      <c r="AY1826" s="153" t="s">
        <v>296</v>
      </c>
    </row>
    <row r="1827" spans="2:65" s="12" customFormat="1">
      <c r="B1827" s="151"/>
      <c r="D1827" s="152" t="s">
        <v>304</v>
      </c>
      <c r="E1827" s="153" t="s">
        <v>1</v>
      </c>
      <c r="F1827" s="154" t="s">
        <v>1940</v>
      </c>
      <c r="H1827" s="155">
        <v>2.867</v>
      </c>
      <c r="I1827" s="156"/>
      <c r="L1827" s="151"/>
      <c r="M1827" s="157"/>
      <c r="T1827" s="158"/>
      <c r="AT1827" s="153" t="s">
        <v>304</v>
      </c>
      <c r="AU1827" s="153" t="s">
        <v>85</v>
      </c>
      <c r="AV1827" s="12" t="s">
        <v>85</v>
      </c>
      <c r="AW1827" s="12" t="s">
        <v>32</v>
      </c>
      <c r="AX1827" s="12" t="s">
        <v>76</v>
      </c>
      <c r="AY1827" s="153" t="s">
        <v>296</v>
      </c>
    </row>
    <row r="1828" spans="2:65" s="12" customFormat="1">
      <c r="B1828" s="151"/>
      <c r="D1828" s="152" t="s">
        <v>304</v>
      </c>
      <c r="E1828" s="153" t="s">
        <v>1</v>
      </c>
      <c r="F1828" s="154" t="s">
        <v>1941</v>
      </c>
      <c r="H1828" s="155">
        <v>3.4969999999999999</v>
      </c>
      <c r="I1828" s="156"/>
      <c r="L1828" s="151"/>
      <c r="M1828" s="157"/>
      <c r="T1828" s="158"/>
      <c r="AT1828" s="153" t="s">
        <v>304</v>
      </c>
      <c r="AU1828" s="153" t="s">
        <v>85</v>
      </c>
      <c r="AV1828" s="12" t="s">
        <v>85</v>
      </c>
      <c r="AW1828" s="12" t="s">
        <v>32</v>
      </c>
      <c r="AX1828" s="12" t="s">
        <v>76</v>
      </c>
      <c r="AY1828" s="153" t="s">
        <v>296</v>
      </c>
    </row>
    <row r="1829" spans="2:65" s="12" customFormat="1">
      <c r="B1829" s="151"/>
      <c r="D1829" s="152" t="s">
        <v>304</v>
      </c>
      <c r="E1829" s="153" t="s">
        <v>1</v>
      </c>
      <c r="F1829" s="154" t="s">
        <v>1942</v>
      </c>
      <c r="H1829" s="155">
        <v>9.9540000000000006</v>
      </c>
      <c r="I1829" s="156"/>
      <c r="L1829" s="151"/>
      <c r="M1829" s="157"/>
      <c r="T1829" s="158"/>
      <c r="AT1829" s="153" t="s">
        <v>304</v>
      </c>
      <c r="AU1829" s="153" t="s">
        <v>85</v>
      </c>
      <c r="AV1829" s="12" t="s">
        <v>85</v>
      </c>
      <c r="AW1829" s="12" t="s">
        <v>32</v>
      </c>
      <c r="AX1829" s="12" t="s">
        <v>76</v>
      </c>
      <c r="AY1829" s="153" t="s">
        <v>296</v>
      </c>
    </row>
    <row r="1830" spans="2:65" s="13" customFormat="1">
      <c r="B1830" s="159"/>
      <c r="D1830" s="152" t="s">
        <v>304</v>
      </c>
      <c r="E1830" s="160" t="s">
        <v>1</v>
      </c>
      <c r="F1830" s="161" t="s">
        <v>306</v>
      </c>
      <c r="H1830" s="162">
        <v>19.635999999999999</v>
      </c>
      <c r="I1830" s="163"/>
      <c r="L1830" s="159"/>
      <c r="M1830" s="164"/>
      <c r="T1830" s="165"/>
      <c r="AT1830" s="160" t="s">
        <v>304</v>
      </c>
      <c r="AU1830" s="160" t="s">
        <v>85</v>
      </c>
      <c r="AV1830" s="13" t="s">
        <v>94</v>
      </c>
      <c r="AW1830" s="13" t="s">
        <v>32</v>
      </c>
      <c r="AX1830" s="13" t="s">
        <v>76</v>
      </c>
      <c r="AY1830" s="160" t="s">
        <v>296</v>
      </c>
    </row>
    <row r="1831" spans="2:65" s="14" customFormat="1">
      <c r="B1831" s="166"/>
      <c r="D1831" s="152" t="s">
        <v>304</v>
      </c>
      <c r="E1831" s="167" t="s">
        <v>1</v>
      </c>
      <c r="F1831" s="168" t="s">
        <v>308</v>
      </c>
      <c r="H1831" s="169">
        <v>19.635999999999999</v>
      </c>
      <c r="I1831" s="170"/>
      <c r="L1831" s="166"/>
      <c r="M1831" s="171"/>
      <c r="T1831" s="172"/>
      <c r="AT1831" s="167" t="s">
        <v>304</v>
      </c>
      <c r="AU1831" s="167" t="s">
        <v>85</v>
      </c>
      <c r="AV1831" s="14" t="s">
        <v>107</v>
      </c>
      <c r="AW1831" s="14" t="s">
        <v>32</v>
      </c>
      <c r="AX1831" s="14" t="s">
        <v>83</v>
      </c>
      <c r="AY1831" s="167" t="s">
        <v>296</v>
      </c>
    </row>
    <row r="1832" spans="2:65" s="1" customFormat="1" ht="33" customHeight="1">
      <c r="B1832" s="32"/>
      <c r="C1832" s="138" t="s">
        <v>1943</v>
      </c>
      <c r="D1832" s="138" t="s">
        <v>298</v>
      </c>
      <c r="E1832" s="139" t="s">
        <v>1944</v>
      </c>
      <c r="F1832" s="140" t="s">
        <v>1945</v>
      </c>
      <c r="G1832" s="141" t="s">
        <v>376</v>
      </c>
      <c r="H1832" s="142">
        <v>6</v>
      </c>
      <c r="I1832" s="143"/>
      <c r="J1832" s="144">
        <f>ROUND(I1832*H1832,2)</f>
        <v>0</v>
      </c>
      <c r="K1832" s="140" t="s">
        <v>302</v>
      </c>
      <c r="L1832" s="32"/>
      <c r="M1832" s="145" t="s">
        <v>1</v>
      </c>
      <c r="N1832" s="146" t="s">
        <v>41</v>
      </c>
      <c r="P1832" s="147">
        <f>O1832*H1832</f>
        <v>0</v>
      </c>
      <c r="Q1832" s="147">
        <v>2.5739999999999999E-2</v>
      </c>
      <c r="R1832" s="147">
        <f>Q1832*H1832</f>
        <v>0.15443999999999999</v>
      </c>
      <c r="S1832" s="147">
        <v>0</v>
      </c>
      <c r="T1832" s="148">
        <f>S1832*H1832</f>
        <v>0</v>
      </c>
      <c r="AR1832" s="149" t="s">
        <v>378</v>
      </c>
      <c r="AT1832" s="149" t="s">
        <v>298</v>
      </c>
      <c r="AU1832" s="149" t="s">
        <v>85</v>
      </c>
      <c r="AY1832" s="17" t="s">
        <v>296</v>
      </c>
      <c r="BE1832" s="150">
        <f>IF(N1832="základní",J1832,0)</f>
        <v>0</v>
      </c>
      <c r="BF1832" s="150">
        <f>IF(N1832="snížená",J1832,0)</f>
        <v>0</v>
      </c>
      <c r="BG1832" s="150">
        <f>IF(N1832="zákl. přenesená",J1832,0)</f>
        <v>0</v>
      </c>
      <c r="BH1832" s="150">
        <f>IF(N1832="sníž. přenesená",J1832,0)</f>
        <v>0</v>
      </c>
      <c r="BI1832" s="150">
        <f>IF(N1832="nulová",J1832,0)</f>
        <v>0</v>
      </c>
      <c r="BJ1832" s="17" t="s">
        <v>83</v>
      </c>
      <c r="BK1832" s="150">
        <f>ROUND(I1832*H1832,2)</f>
        <v>0</v>
      </c>
      <c r="BL1832" s="17" t="s">
        <v>378</v>
      </c>
      <c r="BM1832" s="149" t="s">
        <v>1946</v>
      </c>
    </row>
    <row r="1833" spans="2:65" s="12" customFormat="1">
      <c r="B1833" s="151"/>
      <c r="D1833" s="152" t="s">
        <v>304</v>
      </c>
      <c r="E1833" s="153" t="s">
        <v>1</v>
      </c>
      <c r="F1833" s="154" t="s">
        <v>1947</v>
      </c>
      <c r="H1833" s="155">
        <v>1</v>
      </c>
      <c r="I1833" s="156"/>
      <c r="L1833" s="151"/>
      <c r="M1833" s="157"/>
      <c r="T1833" s="158"/>
      <c r="AT1833" s="153" t="s">
        <v>304</v>
      </c>
      <c r="AU1833" s="153" t="s">
        <v>85</v>
      </c>
      <c r="AV1833" s="12" t="s">
        <v>85</v>
      </c>
      <c r="AW1833" s="12" t="s">
        <v>32</v>
      </c>
      <c r="AX1833" s="12" t="s">
        <v>76</v>
      </c>
      <c r="AY1833" s="153" t="s">
        <v>296</v>
      </c>
    </row>
    <row r="1834" spans="2:65" s="12" customFormat="1">
      <c r="B1834" s="151"/>
      <c r="D1834" s="152" t="s">
        <v>304</v>
      </c>
      <c r="E1834" s="153" t="s">
        <v>1</v>
      </c>
      <c r="F1834" s="154" t="s">
        <v>1948</v>
      </c>
      <c r="H1834" s="155">
        <v>1</v>
      </c>
      <c r="I1834" s="156"/>
      <c r="L1834" s="151"/>
      <c r="M1834" s="157"/>
      <c r="T1834" s="158"/>
      <c r="AT1834" s="153" t="s">
        <v>304</v>
      </c>
      <c r="AU1834" s="153" t="s">
        <v>85</v>
      </c>
      <c r="AV1834" s="12" t="s">
        <v>85</v>
      </c>
      <c r="AW1834" s="12" t="s">
        <v>32</v>
      </c>
      <c r="AX1834" s="12" t="s">
        <v>76</v>
      </c>
      <c r="AY1834" s="153" t="s">
        <v>296</v>
      </c>
    </row>
    <row r="1835" spans="2:65" s="12" customFormat="1">
      <c r="B1835" s="151"/>
      <c r="D1835" s="152" t="s">
        <v>304</v>
      </c>
      <c r="E1835" s="153" t="s">
        <v>1</v>
      </c>
      <c r="F1835" s="154" t="s">
        <v>1949</v>
      </c>
      <c r="H1835" s="155">
        <v>1</v>
      </c>
      <c r="I1835" s="156"/>
      <c r="L1835" s="151"/>
      <c r="M1835" s="157"/>
      <c r="T1835" s="158"/>
      <c r="AT1835" s="153" t="s">
        <v>304</v>
      </c>
      <c r="AU1835" s="153" t="s">
        <v>85</v>
      </c>
      <c r="AV1835" s="12" t="s">
        <v>85</v>
      </c>
      <c r="AW1835" s="12" t="s">
        <v>32</v>
      </c>
      <c r="AX1835" s="12" t="s">
        <v>76</v>
      </c>
      <c r="AY1835" s="153" t="s">
        <v>296</v>
      </c>
    </row>
    <row r="1836" spans="2:65" s="12" customFormat="1">
      <c r="B1836" s="151"/>
      <c r="D1836" s="152" t="s">
        <v>304</v>
      </c>
      <c r="E1836" s="153" t="s">
        <v>1</v>
      </c>
      <c r="F1836" s="154" t="s">
        <v>1950</v>
      </c>
      <c r="H1836" s="155">
        <v>1</v>
      </c>
      <c r="I1836" s="156"/>
      <c r="L1836" s="151"/>
      <c r="M1836" s="157"/>
      <c r="T1836" s="158"/>
      <c r="AT1836" s="153" t="s">
        <v>304</v>
      </c>
      <c r="AU1836" s="153" t="s">
        <v>85</v>
      </c>
      <c r="AV1836" s="12" t="s">
        <v>85</v>
      </c>
      <c r="AW1836" s="12" t="s">
        <v>32</v>
      </c>
      <c r="AX1836" s="12" t="s">
        <v>76</v>
      </c>
      <c r="AY1836" s="153" t="s">
        <v>296</v>
      </c>
    </row>
    <row r="1837" spans="2:65" s="12" customFormat="1">
      <c r="B1837" s="151"/>
      <c r="D1837" s="152" t="s">
        <v>304</v>
      </c>
      <c r="E1837" s="153" t="s">
        <v>1</v>
      </c>
      <c r="F1837" s="154" t="s">
        <v>1951</v>
      </c>
      <c r="H1837" s="155">
        <v>1</v>
      </c>
      <c r="I1837" s="156"/>
      <c r="L1837" s="151"/>
      <c r="M1837" s="157"/>
      <c r="T1837" s="158"/>
      <c r="AT1837" s="153" t="s">
        <v>304</v>
      </c>
      <c r="AU1837" s="153" t="s">
        <v>85</v>
      </c>
      <c r="AV1837" s="12" t="s">
        <v>85</v>
      </c>
      <c r="AW1837" s="12" t="s">
        <v>32</v>
      </c>
      <c r="AX1837" s="12" t="s">
        <v>76</v>
      </c>
      <c r="AY1837" s="153" t="s">
        <v>296</v>
      </c>
    </row>
    <row r="1838" spans="2:65" s="12" customFormat="1">
      <c r="B1838" s="151"/>
      <c r="D1838" s="152" t="s">
        <v>304</v>
      </c>
      <c r="E1838" s="153" t="s">
        <v>1</v>
      </c>
      <c r="F1838" s="154" t="s">
        <v>1952</v>
      </c>
      <c r="H1838" s="155">
        <v>1</v>
      </c>
      <c r="I1838" s="156"/>
      <c r="L1838" s="151"/>
      <c r="M1838" s="157"/>
      <c r="T1838" s="158"/>
      <c r="AT1838" s="153" t="s">
        <v>304</v>
      </c>
      <c r="AU1838" s="153" t="s">
        <v>85</v>
      </c>
      <c r="AV1838" s="12" t="s">
        <v>85</v>
      </c>
      <c r="AW1838" s="12" t="s">
        <v>32</v>
      </c>
      <c r="AX1838" s="12" t="s">
        <v>76</v>
      </c>
      <c r="AY1838" s="153" t="s">
        <v>296</v>
      </c>
    </row>
    <row r="1839" spans="2:65" s="13" customFormat="1">
      <c r="B1839" s="159"/>
      <c r="D1839" s="152" t="s">
        <v>304</v>
      </c>
      <c r="E1839" s="160" t="s">
        <v>1</v>
      </c>
      <c r="F1839" s="161" t="s">
        <v>306</v>
      </c>
      <c r="H1839" s="162">
        <v>6</v>
      </c>
      <c r="I1839" s="163"/>
      <c r="L1839" s="159"/>
      <c r="M1839" s="164"/>
      <c r="T1839" s="165"/>
      <c r="AT1839" s="160" t="s">
        <v>304</v>
      </c>
      <c r="AU1839" s="160" t="s">
        <v>85</v>
      </c>
      <c r="AV1839" s="13" t="s">
        <v>94</v>
      </c>
      <c r="AW1839" s="13" t="s">
        <v>32</v>
      </c>
      <c r="AX1839" s="13" t="s">
        <v>76</v>
      </c>
      <c r="AY1839" s="160" t="s">
        <v>296</v>
      </c>
    </row>
    <row r="1840" spans="2:65" s="14" customFormat="1">
      <c r="B1840" s="166"/>
      <c r="D1840" s="152" t="s">
        <v>304</v>
      </c>
      <c r="E1840" s="167" t="s">
        <v>1</v>
      </c>
      <c r="F1840" s="168" t="s">
        <v>308</v>
      </c>
      <c r="H1840" s="169">
        <v>6</v>
      </c>
      <c r="I1840" s="170"/>
      <c r="L1840" s="166"/>
      <c r="M1840" s="171"/>
      <c r="T1840" s="172"/>
      <c r="AT1840" s="167" t="s">
        <v>304</v>
      </c>
      <c r="AU1840" s="167" t="s">
        <v>85</v>
      </c>
      <c r="AV1840" s="14" t="s">
        <v>107</v>
      </c>
      <c r="AW1840" s="14" t="s">
        <v>32</v>
      </c>
      <c r="AX1840" s="14" t="s">
        <v>83</v>
      </c>
      <c r="AY1840" s="167" t="s">
        <v>296</v>
      </c>
    </row>
    <row r="1841" spans="2:65" s="1" customFormat="1" ht="24.2" customHeight="1">
      <c r="B1841" s="32"/>
      <c r="C1841" s="138" t="s">
        <v>1953</v>
      </c>
      <c r="D1841" s="138" t="s">
        <v>298</v>
      </c>
      <c r="E1841" s="139" t="s">
        <v>1954</v>
      </c>
      <c r="F1841" s="140" t="s">
        <v>1955</v>
      </c>
      <c r="G1841" s="141" t="s">
        <v>339</v>
      </c>
      <c r="H1841" s="142">
        <v>141</v>
      </c>
      <c r="I1841" s="143"/>
      <c r="J1841" s="144">
        <f>ROUND(I1841*H1841,2)</f>
        <v>0</v>
      </c>
      <c r="K1841" s="140" t="s">
        <v>302</v>
      </c>
      <c r="L1841" s="32"/>
      <c r="M1841" s="145" t="s">
        <v>1</v>
      </c>
      <c r="N1841" s="146" t="s">
        <v>41</v>
      </c>
      <c r="P1841" s="147">
        <f>O1841*H1841</f>
        <v>0</v>
      </c>
      <c r="Q1841" s="147">
        <v>0</v>
      </c>
      <c r="R1841" s="147">
        <f>Q1841*H1841</f>
        <v>0</v>
      </c>
      <c r="S1841" s="147">
        <v>0</v>
      </c>
      <c r="T1841" s="148">
        <f>S1841*H1841</f>
        <v>0</v>
      </c>
      <c r="AR1841" s="149" t="s">
        <v>378</v>
      </c>
      <c r="AT1841" s="149" t="s">
        <v>298</v>
      </c>
      <c r="AU1841" s="149" t="s">
        <v>85</v>
      </c>
      <c r="AY1841" s="17" t="s">
        <v>296</v>
      </c>
      <c r="BE1841" s="150">
        <f>IF(N1841="základní",J1841,0)</f>
        <v>0</v>
      </c>
      <c r="BF1841" s="150">
        <f>IF(N1841="snížená",J1841,0)</f>
        <v>0</v>
      </c>
      <c r="BG1841" s="150">
        <f>IF(N1841="zákl. přenesená",J1841,0)</f>
        <v>0</v>
      </c>
      <c r="BH1841" s="150">
        <f>IF(N1841="sníž. přenesená",J1841,0)</f>
        <v>0</v>
      </c>
      <c r="BI1841" s="150">
        <f>IF(N1841="nulová",J1841,0)</f>
        <v>0</v>
      </c>
      <c r="BJ1841" s="17" t="s">
        <v>83</v>
      </c>
      <c r="BK1841" s="150">
        <f>ROUND(I1841*H1841,2)</f>
        <v>0</v>
      </c>
      <c r="BL1841" s="17" t="s">
        <v>378</v>
      </c>
      <c r="BM1841" s="149" t="s">
        <v>1956</v>
      </c>
    </row>
    <row r="1842" spans="2:65" s="12" customFormat="1">
      <c r="B1842" s="151"/>
      <c r="D1842" s="152" t="s">
        <v>304</v>
      </c>
      <c r="E1842" s="153" t="s">
        <v>1</v>
      </c>
      <c r="F1842" s="154" t="s">
        <v>1957</v>
      </c>
      <c r="H1842" s="155">
        <v>141</v>
      </c>
      <c r="I1842" s="156"/>
      <c r="L1842" s="151"/>
      <c r="M1842" s="157"/>
      <c r="T1842" s="158"/>
      <c r="AT1842" s="153" t="s">
        <v>304</v>
      </c>
      <c r="AU1842" s="153" t="s">
        <v>85</v>
      </c>
      <c r="AV1842" s="12" t="s">
        <v>85</v>
      </c>
      <c r="AW1842" s="12" t="s">
        <v>32</v>
      </c>
      <c r="AX1842" s="12" t="s">
        <v>76</v>
      </c>
      <c r="AY1842" s="153" t="s">
        <v>296</v>
      </c>
    </row>
    <row r="1843" spans="2:65" s="13" customFormat="1">
      <c r="B1843" s="159"/>
      <c r="D1843" s="152" t="s">
        <v>304</v>
      </c>
      <c r="E1843" s="160" t="s">
        <v>1</v>
      </c>
      <c r="F1843" s="161" t="s">
        <v>306</v>
      </c>
      <c r="H1843" s="162">
        <v>141</v>
      </c>
      <c r="I1843" s="163"/>
      <c r="L1843" s="159"/>
      <c r="M1843" s="164"/>
      <c r="T1843" s="165"/>
      <c r="AT1843" s="160" t="s">
        <v>304</v>
      </c>
      <c r="AU1843" s="160" t="s">
        <v>85</v>
      </c>
      <c r="AV1843" s="13" t="s">
        <v>94</v>
      </c>
      <c r="AW1843" s="13" t="s">
        <v>32</v>
      </c>
      <c r="AX1843" s="13" t="s">
        <v>76</v>
      </c>
      <c r="AY1843" s="160" t="s">
        <v>296</v>
      </c>
    </row>
    <row r="1844" spans="2:65" s="14" customFormat="1">
      <c r="B1844" s="166"/>
      <c r="D1844" s="152" t="s">
        <v>304</v>
      </c>
      <c r="E1844" s="167" t="s">
        <v>1</v>
      </c>
      <c r="F1844" s="168" t="s">
        <v>308</v>
      </c>
      <c r="H1844" s="169">
        <v>141</v>
      </c>
      <c r="I1844" s="170"/>
      <c r="L1844" s="166"/>
      <c r="M1844" s="171"/>
      <c r="T1844" s="172"/>
      <c r="AT1844" s="167" t="s">
        <v>304</v>
      </c>
      <c r="AU1844" s="167" t="s">
        <v>85</v>
      </c>
      <c r="AV1844" s="14" t="s">
        <v>107</v>
      </c>
      <c r="AW1844" s="14" t="s">
        <v>32</v>
      </c>
      <c r="AX1844" s="14" t="s">
        <v>83</v>
      </c>
      <c r="AY1844" s="167" t="s">
        <v>296</v>
      </c>
    </row>
    <row r="1845" spans="2:65" s="1" customFormat="1" ht="24.2" customHeight="1">
      <c r="B1845" s="32"/>
      <c r="C1845" s="173" t="s">
        <v>1958</v>
      </c>
      <c r="D1845" s="173" t="s">
        <v>343</v>
      </c>
      <c r="E1845" s="174" t="s">
        <v>1959</v>
      </c>
      <c r="F1845" s="175" t="s">
        <v>1960</v>
      </c>
      <c r="G1845" s="176" t="s">
        <v>339</v>
      </c>
      <c r="H1845" s="177">
        <v>143.82</v>
      </c>
      <c r="I1845" s="178"/>
      <c r="J1845" s="179">
        <f>ROUND(I1845*H1845,2)</f>
        <v>0</v>
      </c>
      <c r="K1845" s="175" t="s">
        <v>302</v>
      </c>
      <c r="L1845" s="180"/>
      <c r="M1845" s="181" t="s">
        <v>1</v>
      </c>
      <c r="N1845" s="182" t="s">
        <v>41</v>
      </c>
      <c r="P1845" s="147">
        <f>O1845*H1845</f>
        <v>0</v>
      </c>
      <c r="Q1845" s="147">
        <v>1.2E-2</v>
      </c>
      <c r="R1845" s="147">
        <f>Q1845*H1845</f>
        <v>1.72584</v>
      </c>
      <c r="S1845" s="147">
        <v>0</v>
      </c>
      <c r="T1845" s="148">
        <f>S1845*H1845</f>
        <v>0</v>
      </c>
      <c r="AR1845" s="149" t="s">
        <v>479</v>
      </c>
      <c r="AT1845" s="149" t="s">
        <v>343</v>
      </c>
      <c r="AU1845" s="149" t="s">
        <v>85</v>
      </c>
      <c r="AY1845" s="17" t="s">
        <v>296</v>
      </c>
      <c r="BE1845" s="150">
        <f>IF(N1845="základní",J1845,0)</f>
        <v>0</v>
      </c>
      <c r="BF1845" s="150">
        <f>IF(N1845="snížená",J1845,0)</f>
        <v>0</v>
      </c>
      <c r="BG1845" s="150">
        <f>IF(N1845="zákl. přenesená",J1845,0)</f>
        <v>0</v>
      </c>
      <c r="BH1845" s="150">
        <f>IF(N1845="sníž. přenesená",J1845,0)</f>
        <v>0</v>
      </c>
      <c r="BI1845" s="150">
        <f>IF(N1845="nulová",J1845,0)</f>
        <v>0</v>
      </c>
      <c r="BJ1845" s="17" t="s">
        <v>83</v>
      </c>
      <c r="BK1845" s="150">
        <f>ROUND(I1845*H1845,2)</f>
        <v>0</v>
      </c>
      <c r="BL1845" s="17" t="s">
        <v>378</v>
      </c>
      <c r="BM1845" s="149" t="s">
        <v>1961</v>
      </c>
    </row>
    <row r="1846" spans="2:65" s="12" customFormat="1">
      <c r="B1846" s="151"/>
      <c r="D1846" s="152" t="s">
        <v>304</v>
      </c>
      <c r="F1846" s="154" t="s">
        <v>1962</v>
      </c>
      <c r="H1846" s="155">
        <v>143.82</v>
      </c>
      <c r="I1846" s="156"/>
      <c r="L1846" s="151"/>
      <c r="M1846" s="157"/>
      <c r="T1846" s="158"/>
      <c r="AT1846" s="153" t="s">
        <v>304</v>
      </c>
      <c r="AU1846" s="153" t="s">
        <v>85</v>
      </c>
      <c r="AV1846" s="12" t="s">
        <v>85</v>
      </c>
      <c r="AW1846" s="12" t="s">
        <v>4</v>
      </c>
      <c r="AX1846" s="12" t="s">
        <v>83</v>
      </c>
      <c r="AY1846" s="153" t="s">
        <v>296</v>
      </c>
    </row>
    <row r="1847" spans="2:65" s="1" customFormat="1" ht="33" customHeight="1">
      <c r="B1847" s="32"/>
      <c r="C1847" s="138" t="s">
        <v>1963</v>
      </c>
      <c r="D1847" s="138" t="s">
        <v>298</v>
      </c>
      <c r="E1847" s="139" t="s">
        <v>1964</v>
      </c>
      <c r="F1847" s="140" t="s">
        <v>1965</v>
      </c>
      <c r="G1847" s="141" t="s">
        <v>1517</v>
      </c>
      <c r="H1847" s="189"/>
      <c r="I1847" s="143"/>
      <c r="J1847" s="144">
        <f>ROUND(I1847*H1847,2)</f>
        <v>0</v>
      </c>
      <c r="K1847" s="140" t="s">
        <v>302</v>
      </c>
      <c r="L1847" s="32"/>
      <c r="M1847" s="145" t="s">
        <v>1</v>
      </c>
      <c r="N1847" s="146" t="s">
        <v>41</v>
      </c>
      <c r="P1847" s="147">
        <f>O1847*H1847</f>
        <v>0</v>
      </c>
      <c r="Q1847" s="147">
        <v>0</v>
      </c>
      <c r="R1847" s="147">
        <f>Q1847*H1847</f>
        <v>0</v>
      </c>
      <c r="S1847" s="147">
        <v>0</v>
      </c>
      <c r="T1847" s="148">
        <f>S1847*H1847</f>
        <v>0</v>
      </c>
      <c r="AR1847" s="149" t="s">
        <v>378</v>
      </c>
      <c r="AT1847" s="149" t="s">
        <v>298</v>
      </c>
      <c r="AU1847" s="149" t="s">
        <v>85</v>
      </c>
      <c r="AY1847" s="17" t="s">
        <v>296</v>
      </c>
      <c r="BE1847" s="150">
        <f>IF(N1847="základní",J1847,0)</f>
        <v>0</v>
      </c>
      <c r="BF1847" s="150">
        <f>IF(N1847="snížená",J1847,0)</f>
        <v>0</v>
      </c>
      <c r="BG1847" s="150">
        <f>IF(N1847="zákl. přenesená",J1847,0)</f>
        <v>0</v>
      </c>
      <c r="BH1847" s="150">
        <f>IF(N1847="sníž. přenesená",J1847,0)</f>
        <v>0</v>
      </c>
      <c r="BI1847" s="150">
        <f>IF(N1847="nulová",J1847,0)</f>
        <v>0</v>
      </c>
      <c r="BJ1847" s="17" t="s">
        <v>83</v>
      </c>
      <c r="BK1847" s="150">
        <f>ROUND(I1847*H1847,2)</f>
        <v>0</v>
      </c>
      <c r="BL1847" s="17" t="s">
        <v>378</v>
      </c>
      <c r="BM1847" s="149" t="s">
        <v>1966</v>
      </c>
    </row>
    <row r="1848" spans="2:65" s="11" customFormat="1" ht="22.9" customHeight="1">
      <c r="B1848" s="126"/>
      <c r="D1848" s="127" t="s">
        <v>75</v>
      </c>
      <c r="E1848" s="136" t="s">
        <v>1967</v>
      </c>
      <c r="F1848" s="136" t="s">
        <v>1968</v>
      </c>
      <c r="I1848" s="129"/>
      <c r="J1848" s="137">
        <f>BK1848</f>
        <v>0</v>
      </c>
      <c r="L1848" s="126"/>
      <c r="M1848" s="131"/>
      <c r="P1848" s="132">
        <f>SUM(P1849:P1901)</f>
        <v>0</v>
      </c>
      <c r="R1848" s="132">
        <f>SUM(R1849:R1901)</f>
        <v>4.3754364499999996</v>
      </c>
      <c r="T1848" s="133">
        <f>SUM(T1849:T1901)</f>
        <v>0</v>
      </c>
      <c r="AR1848" s="127" t="s">
        <v>85</v>
      </c>
      <c r="AT1848" s="134" t="s">
        <v>75</v>
      </c>
      <c r="AU1848" s="134" t="s">
        <v>83</v>
      </c>
      <c r="AY1848" s="127" t="s">
        <v>296</v>
      </c>
      <c r="BK1848" s="135">
        <f>SUM(BK1849:BK1901)</f>
        <v>0</v>
      </c>
    </row>
    <row r="1849" spans="2:65" s="1" customFormat="1" ht="24.2" customHeight="1">
      <c r="B1849" s="32"/>
      <c r="C1849" s="138" t="s">
        <v>1969</v>
      </c>
      <c r="D1849" s="138" t="s">
        <v>298</v>
      </c>
      <c r="E1849" s="139" t="s">
        <v>1970</v>
      </c>
      <c r="F1849" s="140" t="s">
        <v>1971</v>
      </c>
      <c r="G1849" s="141" t="s">
        <v>301</v>
      </c>
      <c r="H1849" s="142">
        <v>509.84500000000003</v>
      </c>
      <c r="I1849" s="143"/>
      <c r="J1849" s="144">
        <f>ROUND(I1849*H1849,2)</f>
        <v>0</v>
      </c>
      <c r="K1849" s="140" t="s">
        <v>302</v>
      </c>
      <c r="L1849" s="32"/>
      <c r="M1849" s="145" t="s">
        <v>1</v>
      </c>
      <c r="N1849" s="146" t="s">
        <v>41</v>
      </c>
      <c r="P1849" s="147">
        <f>O1849*H1849</f>
        <v>0</v>
      </c>
      <c r="Q1849" s="147">
        <v>5.8E-4</v>
      </c>
      <c r="R1849" s="147">
        <f>Q1849*H1849</f>
        <v>0.29571010000000003</v>
      </c>
      <c r="S1849" s="147">
        <v>0</v>
      </c>
      <c r="T1849" s="148">
        <f>S1849*H1849</f>
        <v>0</v>
      </c>
      <c r="AR1849" s="149" t="s">
        <v>378</v>
      </c>
      <c r="AT1849" s="149" t="s">
        <v>298</v>
      </c>
      <c r="AU1849" s="149" t="s">
        <v>85</v>
      </c>
      <c r="AY1849" s="17" t="s">
        <v>296</v>
      </c>
      <c r="BE1849" s="150">
        <f>IF(N1849="základní",J1849,0)</f>
        <v>0</v>
      </c>
      <c r="BF1849" s="150">
        <f>IF(N1849="snížená",J1849,0)</f>
        <v>0</v>
      </c>
      <c r="BG1849" s="150">
        <f>IF(N1849="zákl. přenesená",J1849,0)</f>
        <v>0</v>
      </c>
      <c r="BH1849" s="150">
        <f>IF(N1849="sníž. přenesená",J1849,0)</f>
        <v>0</v>
      </c>
      <c r="BI1849" s="150">
        <f>IF(N1849="nulová",J1849,0)</f>
        <v>0</v>
      </c>
      <c r="BJ1849" s="17" t="s">
        <v>83</v>
      </c>
      <c r="BK1849" s="150">
        <f>ROUND(I1849*H1849,2)</f>
        <v>0</v>
      </c>
      <c r="BL1849" s="17" t="s">
        <v>378</v>
      </c>
      <c r="BM1849" s="149" t="s">
        <v>1972</v>
      </c>
    </row>
    <row r="1850" spans="2:65" s="12" customFormat="1">
      <c r="B1850" s="151"/>
      <c r="D1850" s="152" t="s">
        <v>304</v>
      </c>
      <c r="E1850" s="153" t="s">
        <v>1</v>
      </c>
      <c r="F1850" s="154" t="s">
        <v>1973</v>
      </c>
      <c r="H1850" s="155">
        <v>193.72</v>
      </c>
      <c r="I1850" s="156"/>
      <c r="L1850" s="151"/>
      <c r="M1850" s="157"/>
      <c r="T1850" s="158"/>
      <c r="AT1850" s="153" t="s">
        <v>304</v>
      </c>
      <c r="AU1850" s="153" t="s">
        <v>85</v>
      </c>
      <c r="AV1850" s="12" t="s">
        <v>85</v>
      </c>
      <c r="AW1850" s="12" t="s">
        <v>32</v>
      </c>
      <c r="AX1850" s="12" t="s">
        <v>76</v>
      </c>
      <c r="AY1850" s="153" t="s">
        <v>296</v>
      </c>
    </row>
    <row r="1851" spans="2:65" s="12" customFormat="1">
      <c r="B1851" s="151"/>
      <c r="D1851" s="152" t="s">
        <v>304</v>
      </c>
      <c r="E1851" s="153" t="s">
        <v>1</v>
      </c>
      <c r="F1851" s="154" t="s">
        <v>1974</v>
      </c>
      <c r="H1851" s="155">
        <v>316.125</v>
      </c>
      <c r="I1851" s="156"/>
      <c r="L1851" s="151"/>
      <c r="M1851" s="157"/>
      <c r="T1851" s="158"/>
      <c r="AT1851" s="153" t="s">
        <v>304</v>
      </c>
      <c r="AU1851" s="153" t="s">
        <v>85</v>
      </c>
      <c r="AV1851" s="12" t="s">
        <v>85</v>
      </c>
      <c r="AW1851" s="12" t="s">
        <v>32</v>
      </c>
      <c r="AX1851" s="12" t="s">
        <v>76</v>
      </c>
      <c r="AY1851" s="153" t="s">
        <v>296</v>
      </c>
    </row>
    <row r="1852" spans="2:65" s="13" customFormat="1">
      <c r="B1852" s="159"/>
      <c r="D1852" s="152" t="s">
        <v>304</v>
      </c>
      <c r="E1852" s="160" t="s">
        <v>1</v>
      </c>
      <c r="F1852" s="161" t="s">
        <v>306</v>
      </c>
      <c r="H1852" s="162">
        <v>509.84500000000003</v>
      </c>
      <c r="I1852" s="163"/>
      <c r="L1852" s="159"/>
      <c r="M1852" s="164"/>
      <c r="T1852" s="165"/>
      <c r="AT1852" s="160" t="s">
        <v>304</v>
      </c>
      <c r="AU1852" s="160" t="s">
        <v>85</v>
      </c>
      <c r="AV1852" s="13" t="s">
        <v>94</v>
      </c>
      <c r="AW1852" s="13" t="s">
        <v>32</v>
      </c>
      <c r="AX1852" s="13" t="s">
        <v>76</v>
      </c>
      <c r="AY1852" s="160" t="s">
        <v>296</v>
      </c>
    </row>
    <row r="1853" spans="2:65" s="14" customFormat="1">
      <c r="B1853" s="166"/>
      <c r="D1853" s="152" t="s">
        <v>304</v>
      </c>
      <c r="E1853" s="167" t="s">
        <v>1</v>
      </c>
      <c r="F1853" s="168" t="s">
        <v>308</v>
      </c>
      <c r="H1853" s="169">
        <v>509.84500000000003</v>
      </c>
      <c r="I1853" s="170"/>
      <c r="L1853" s="166"/>
      <c r="M1853" s="171"/>
      <c r="T1853" s="172"/>
      <c r="AT1853" s="167" t="s">
        <v>304</v>
      </c>
      <c r="AU1853" s="167" t="s">
        <v>85</v>
      </c>
      <c r="AV1853" s="14" t="s">
        <v>107</v>
      </c>
      <c r="AW1853" s="14" t="s">
        <v>32</v>
      </c>
      <c r="AX1853" s="14" t="s">
        <v>83</v>
      </c>
      <c r="AY1853" s="167" t="s">
        <v>296</v>
      </c>
    </row>
    <row r="1854" spans="2:65" s="1" customFormat="1" ht="37.9" customHeight="1">
      <c r="B1854" s="32"/>
      <c r="C1854" s="138" t="s">
        <v>1975</v>
      </c>
      <c r="D1854" s="138" t="s">
        <v>298</v>
      </c>
      <c r="E1854" s="139" t="s">
        <v>1976</v>
      </c>
      <c r="F1854" s="140" t="s">
        <v>1977</v>
      </c>
      <c r="G1854" s="141" t="s">
        <v>301</v>
      </c>
      <c r="H1854" s="142">
        <v>509.84500000000003</v>
      </c>
      <c r="I1854" s="143"/>
      <c r="J1854" s="144">
        <f>ROUND(I1854*H1854,2)</f>
        <v>0</v>
      </c>
      <c r="K1854" s="140" t="s">
        <v>302</v>
      </c>
      <c r="L1854" s="32"/>
      <c r="M1854" s="145" t="s">
        <v>1</v>
      </c>
      <c r="N1854" s="146" t="s">
        <v>41</v>
      </c>
      <c r="P1854" s="147">
        <f>O1854*H1854</f>
        <v>0</v>
      </c>
      <c r="Q1854" s="147">
        <v>6.6699999999999997E-3</v>
      </c>
      <c r="R1854" s="147">
        <f>Q1854*H1854</f>
        <v>3.4006661500000002</v>
      </c>
      <c r="S1854" s="147">
        <v>0</v>
      </c>
      <c r="T1854" s="148">
        <f>S1854*H1854</f>
        <v>0</v>
      </c>
      <c r="AR1854" s="149" t="s">
        <v>378</v>
      </c>
      <c r="AT1854" s="149" t="s">
        <v>298</v>
      </c>
      <c r="AU1854" s="149" t="s">
        <v>85</v>
      </c>
      <c r="AY1854" s="17" t="s">
        <v>296</v>
      </c>
      <c r="BE1854" s="150">
        <f>IF(N1854="základní",J1854,0)</f>
        <v>0</v>
      </c>
      <c r="BF1854" s="150">
        <f>IF(N1854="snížená",J1854,0)</f>
        <v>0</v>
      </c>
      <c r="BG1854" s="150">
        <f>IF(N1854="zákl. přenesená",J1854,0)</f>
        <v>0</v>
      </c>
      <c r="BH1854" s="150">
        <f>IF(N1854="sníž. přenesená",J1854,0)</f>
        <v>0</v>
      </c>
      <c r="BI1854" s="150">
        <f>IF(N1854="nulová",J1854,0)</f>
        <v>0</v>
      </c>
      <c r="BJ1854" s="17" t="s">
        <v>83</v>
      </c>
      <c r="BK1854" s="150">
        <f>ROUND(I1854*H1854,2)</f>
        <v>0</v>
      </c>
      <c r="BL1854" s="17" t="s">
        <v>378</v>
      </c>
      <c r="BM1854" s="149" t="s">
        <v>1978</v>
      </c>
    </row>
    <row r="1855" spans="2:65" s="12" customFormat="1">
      <c r="B1855" s="151"/>
      <c r="D1855" s="152" t="s">
        <v>304</v>
      </c>
      <c r="E1855" s="153" t="s">
        <v>1</v>
      </c>
      <c r="F1855" s="154" t="s">
        <v>1973</v>
      </c>
      <c r="H1855" s="155">
        <v>193.72</v>
      </c>
      <c r="I1855" s="156"/>
      <c r="L1855" s="151"/>
      <c r="M1855" s="157"/>
      <c r="T1855" s="158"/>
      <c r="AT1855" s="153" t="s">
        <v>304</v>
      </c>
      <c r="AU1855" s="153" t="s">
        <v>85</v>
      </c>
      <c r="AV1855" s="12" t="s">
        <v>85</v>
      </c>
      <c r="AW1855" s="12" t="s">
        <v>32</v>
      </c>
      <c r="AX1855" s="12" t="s">
        <v>76</v>
      </c>
      <c r="AY1855" s="153" t="s">
        <v>296</v>
      </c>
    </row>
    <row r="1856" spans="2:65" s="12" customFormat="1">
      <c r="B1856" s="151"/>
      <c r="D1856" s="152" t="s">
        <v>304</v>
      </c>
      <c r="E1856" s="153" t="s">
        <v>1</v>
      </c>
      <c r="F1856" s="154" t="s">
        <v>1974</v>
      </c>
      <c r="H1856" s="155">
        <v>316.125</v>
      </c>
      <c r="I1856" s="156"/>
      <c r="L1856" s="151"/>
      <c r="M1856" s="157"/>
      <c r="T1856" s="158"/>
      <c r="AT1856" s="153" t="s">
        <v>304</v>
      </c>
      <c r="AU1856" s="153" t="s">
        <v>85</v>
      </c>
      <c r="AV1856" s="12" t="s">
        <v>85</v>
      </c>
      <c r="AW1856" s="12" t="s">
        <v>32</v>
      </c>
      <c r="AX1856" s="12" t="s">
        <v>76</v>
      </c>
      <c r="AY1856" s="153" t="s">
        <v>296</v>
      </c>
    </row>
    <row r="1857" spans="2:65" s="13" customFormat="1">
      <c r="B1857" s="159"/>
      <c r="D1857" s="152" t="s">
        <v>304</v>
      </c>
      <c r="E1857" s="160" t="s">
        <v>1</v>
      </c>
      <c r="F1857" s="161" t="s">
        <v>306</v>
      </c>
      <c r="H1857" s="162">
        <v>509.84500000000003</v>
      </c>
      <c r="I1857" s="163"/>
      <c r="L1857" s="159"/>
      <c r="M1857" s="164"/>
      <c r="T1857" s="165"/>
      <c r="AT1857" s="160" t="s">
        <v>304</v>
      </c>
      <c r="AU1857" s="160" t="s">
        <v>85</v>
      </c>
      <c r="AV1857" s="13" t="s">
        <v>94</v>
      </c>
      <c r="AW1857" s="13" t="s">
        <v>32</v>
      </c>
      <c r="AX1857" s="13" t="s">
        <v>76</v>
      </c>
      <c r="AY1857" s="160" t="s">
        <v>296</v>
      </c>
    </row>
    <row r="1858" spans="2:65" s="14" customFormat="1">
      <c r="B1858" s="166"/>
      <c r="D1858" s="152" t="s">
        <v>304</v>
      </c>
      <c r="E1858" s="167" t="s">
        <v>1</v>
      </c>
      <c r="F1858" s="168" t="s">
        <v>308</v>
      </c>
      <c r="H1858" s="169">
        <v>509.84500000000003</v>
      </c>
      <c r="I1858" s="170"/>
      <c r="L1858" s="166"/>
      <c r="M1858" s="171"/>
      <c r="T1858" s="172"/>
      <c r="AT1858" s="167" t="s">
        <v>304</v>
      </c>
      <c r="AU1858" s="167" t="s">
        <v>85</v>
      </c>
      <c r="AV1858" s="14" t="s">
        <v>107</v>
      </c>
      <c r="AW1858" s="14" t="s">
        <v>32</v>
      </c>
      <c r="AX1858" s="14" t="s">
        <v>83</v>
      </c>
      <c r="AY1858" s="167" t="s">
        <v>296</v>
      </c>
    </row>
    <row r="1859" spans="2:65" s="1" customFormat="1" ht="24.2" customHeight="1">
      <c r="B1859" s="32"/>
      <c r="C1859" s="138" t="s">
        <v>1979</v>
      </c>
      <c r="D1859" s="138" t="s">
        <v>298</v>
      </c>
      <c r="E1859" s="139" t="s">
        <v>1980</v>
      </c>
      <c r="F1859" s="140" t="s">
        <v>1981</v>
      </c>
      <c r="G1859" s="141" t="s">
        <v>339</v>
      </c>
      <c r="H1859" s="142">
        <v>35.840000000000003</v>
      </c>
      <c r="I1859" s="143"/>
      <c r="J1859" s="144">
        <f>ROUND(I1859*H1859,2)</f>
        <v>0</v>
      </c>
      <c r="K1859" s="140" t="s">
        <v>302</v>
      </c>
      <c r="L1859" s="32"/>
      <c r="M1859" s="145" t="s">
        <v>1</v>
      </c>
      <c r="N1859" s="146" t="s">
        <v>41</v>
      </c>
      <c r="P1859" s="147">
        <f>O1859*H1859</f>
        <v>0</v>
      </c>
      <c r="Q1859" s="147">
        <v>1.16E-3</v>
      </c>
      <c r="R1859" s="147">
        <f>Q1859*H1859</f>
        <v>4.1574400000000004E-2</v>
      </c>
      <c r="S1859" s="147">
        <v>0</v>
      </c>
      <c r="T1859" s="148">
        <f>S1859*H1859</f>
        <v>0</v>
      </c>
      <c r="AR1859" s="149" t="s">
        <v>378</v>
      </c>
      <c r="AT1859" s="149" t="s">
        <v>298</v>
      </c>
      <c r="AU1859" s="149" t="s">
        <v>85</v>
      </c>
      <c r="AY1859" s="17" t="s">
        <v>296</v>
      </c>
      <c r="BE1859" s="150">
        <f>IF(N1859="základní",J1859,0)</f>
        <v>0</v>
      </c>
      <c r="BF1859" s="150">
        <f>IF(N1859="snížená",J1859,0)</f>
        <v>0</v>
      </c>
      <c r="BG1859" s="150">
        <f>IF(N1859="zákl. přenesená",J1859,0)</f>
        <v>0</v>
      </c>
      <c r="BH1859" s="150">
        <f>IF(N1859="sníž. přenesená",J1859,0)</f>
        <v>0</v>
      </c>
      <c r="BI1859" s="150">
        <f>IF(N1859="nulová",J1859,0)</f>
        <v>0</v>
      </c>
      <c r="BJ1859" s="17" t="s">
        <v>83</v>
      </c>
      <c r="BK1859" s="150">
        <f>ROUND(I1859*H1859,2)</f>
        <v>0</v>
      </c>
      <c r="BL1859" s="17" t="s">
        <v>378</v>
      </c>
      <c r="BM1859" s="149" t="s">
        <v>1982</v>
      </c>
    </row>
    <row r="1860" spans="2:65" s="15" customFormat="1">
      <c r="B1860" s="183"/>
      <c r="D1860" s="152" t="s">
        <v>304</v>
      </c>
      <c r="E1860" s="184" t="s">
        <v>1</v>
      </c>
      <c r="F1860" s="185" t="s">
        <v>1485</v>
      </c>
      <c r="H1860" s="184" t="s">
        <v>1</v>
      </c>
      <c r="I1860" s="186"/>
      <c r="L1860" s="183"/>
      <c r="M1860" s="187"/>
      <c r="T1860" s="188"/>
      <c r="AT1860" s="184" t="s">
        <v>304</v>
      </c>
      <c r="AU1860" s="184" t="s">
        <v>85</v>
      </c>
      <c r="AV1860" s="15" t="s">
        <v>83</v>
      </c>
      <c r="AW1860" s="15" t="s">
        <v>32</v>
      </c>
      <c r="AX1860" s="15" t="s">
        <v>76</v>
      </c>
      <c r="AY1860" s="184" t="s">
        <v>296</v>
      </c>
    </row>
    <row r="1861" spans="2:65" s="12" customFormat="1">
      <c r="B1861" s="151"/>
      <c r="D1861" s="152" t="s">
        <v>304</v>
      </c>
      <c r="E1861" s="153" t="s">
        <v>1</v>
      </c>
      <c r="F1861" s="154" t="s">
        <v>1983</v>
      </c>
      <c r="H1861" s="155">
        <v>35.840000000000003</v>
      </c>
      <c r="I1861" s="156"/>
      <c r="L1861" s="151"/>
      <c r="M1861" s="157"/>
      <c r="T1861" s="158"/>
      <c r="AT1861" s="153" t="s">
        <v>304</v>
      </c>
      <c r="AU1861" s="153" t="s">
        <v>85</v>
      </c>
      <c r="AV1861" s="12" t="s">
        <v>85</v>
      </c>
      <c r="AW1861" s="12" t="s">
        <v>32</v>
      </c>
      <c r="AX1861" s="12" t="s">
        <v>76</v>
      </c>
      <c r="AY1861" s="153" t="s">
        <v>296</v>
      </c>
    </row>
    <row r="1862" spans="2:65" s="13" customFormat="1">
      <c r="B1862" s="159"/>
      <c r="D1862" s="152" t="s">
        <v>304</v>
      </c>
      <c r="E1862" s="160" t="s">
        <v>1</v>
      </c>
      <c r="F1862" s="161" t="s">
        <v>306</v>
      </c>
      <c r="H1862" s="162">
        <v>35.840000000000003</v>
      </c>
      <c r="I1862" s="163"/>
      <c r="L1862" s="159"/>
      <c r="M1862" s="164"/>
      <c r="T1862" s="165"/>
      <c r="AT1862" s="160" t="s">
        <v>304</v>
      </c>
      <c r="AU1862" s="160" t="s">
        <v>85</v>
      </c>
      <c r="AV1862" s="13" t="s">
        <v>94</v>
      </c>
      <c r="AW1862" s="13" t="s">
        <v>32</v>
      </c>
      <c r="AX1862" s="13" t="s">
        <v>76</v>
      </c>
      <c r="AY1862" s="160" t="s">
        <v>296</v>
      </c>
    </row>
    <row r="1863" spans="2:65" s="14" customFormat="1">
      <c r="B1863" s="166"/>
      <c r="D1863" s="152" t="s">
        <v>304</v>
      </c>
      <c r="E1863" s="167" t="s">
        <v>1</v>
      </c>
      <c r="F1863" s="168" t="s">
        <v>308</v>
      </c>
      <c r="H1863" s="169">
        <v>35.840000000000003</v>
      </c>
      <c r="I1863" s="170"/>
      <c r="L1863" s="166"/>
      <c r="M1863" s="171"/>
      <c r="T1863" s="172"/>
      <c r="AT1863" s="167" t="s">
        <v>304</v>
      </c>
      <c r="AU1863" s="167" t="s">
        <v>85</v>
      </c>
      <c r="AV1863" s="14" t="s">
        <v>107</v>
      </c>
      <c r="AW1863" s="14" t="s">
        <v>32</v>
      </c>
      <c r="AX1863" s="14" t="s">
        <v>83</v>
      </c>
      <c r="AY1863" s="167" t="s">
        <v>296</v>
      </c>
    </row>
    <row r="1864" spans="2:65" s="1" customFormat="1" ht="24.2" customHeight="1">
      <c r="B1864" s="32"/>
      <c r="C1864" s="138" t="s">
        <v>1984</v>
      </c>
      <c r="D1864" s="138" t="s">
        <v>298</v>
      </c>
      <c r="E1864" s="139" t="s">
        <v>1985</v>
      </c>
      <c r="F1864" s="140" t="s">
        <v>1986</v>
      </c>
      <c r="G1864" s="141" t="s">
        <v>339</v>
      </c>
      <c r="H1864" s="142">
        <v>39.19</v>
      </c>
      <c r="I1864" s="143"/>
      <c r="J1864" s="144">
        <f>ROUND(I1864*H1864,2)</f>
        <v>0</v>
      </c>
      <c r="K1864" s="140" t="s">
        <v>302</v>
      </c>
      <c r="L1864" s="32"/>
      <c r="M1864" s="145" t="s">
        <v>1</v>
      </c>
      <c r="N1864" s="146" t="s">
        <v>41</v>
      </c>
      <c r="P1864" s="147">
        <f>O1864*H1864</f>
        <v>0</v>
      </c>
      <c r="Q1864" s="147">
        <v>3.7699999999999999E-3</v>
      </c>
      <c r="R1864" s="147">
        <f>Q1864*H1864</f>
        <v>0.1477463</v>
      </c>
      <c r="S1864" s="147">
        <v>0</v>
      </c>
      <c r="T1864" s="148">
        <f>S1864*H1864</f>
        <v>0</v>
      </c>
      <c r="AR1864" s="149" t="s">
        <v>378</v>
      </c>
      <c r="AT1864" s="149" t="s">
        <v>298</v>
      </c>
      <c r="AU1864" s="149" t="s">
        <v>85</v>
      </c>
      <c r="AY1864" s="17" t="s">
        <v>296</v>
      </c>
      <c r="BE1864" s="150">
        <f>IF(N1864="základní",J1864,0)</f>
        <v>0</v>
      </c>
      <c r="BF1864" s="150">
        <f>IF(N1864="snížená",J1864,0)</f>
        <v>0</v>
      </c>
      <c r="BG1864" s="150">
        <f>IF(N1864="zákl. přenesená",J1864,0)</f>
        <v>0</v>
      </c>
      <c r="BH1864" s="150">
        <f>IF(N1864="sníž. přenesená",J1864,0)</f>
        <v>0</v>
      </c>
      <c r="BI1864" s="150">
        <f>IF(N1864="nulová",J1864,0)</f>
        <v>0</v>
      </c>
      <c r="BJ1864" s="17" t="s">
        <v>83</v>
      </c>
      <c r="BK1864" s="150">
        <f>ROUND(I1864*H1864,2)</f>
        <v>0</v>
      </c>
      <c r="BL1864" s="17" t="s">
        <v>378</v>
      </c>
      <c r="BM1864" s="149" t="s">
        <v>1987</v>
      </c>
    </row>
    <row r="1865" spans="2:65" s="12" customFormat="1">
      <c r="B1865" s="151"/>
      <c r="D1865" s="152" t="s">
        <v>304</v>
      </c>
      <c r="E1865" s="153" t="s">
        <v>1</v>
      </c>
      <c r="F1865" s="154" t="s">
        <v>1988</v>
      </c>
      <c r="H1865" s="155">
        <v>39.19</v>
      </c>
      <c r="I1865" s="156"/>
      <c r="L1865" s="151"/>
      <c r="M1865" s="157"/>
      <c r="T1865" s="158"/>
      <c r="AT1865" s="153" t="s">
        <v>304</v>
      </c>
      <c r="AU1865" s="153" t="s">
        <v>85</v>
      </c>
      <c r="AV1865" s="12" t="s">
        <v>85</v>
      </c>
      <c r="AW1865" s="12" t="s">
        <v>32</v>
      </c>
      <c r="AX1865" s="12" t="s">
        <v>76</v>
      </c>
      <c r="AY1865" s="153" t="s">
        <v>296</v>
      </c>
    </row>
    <row r="1866" spans="2:65" s="13" customFormat="1">
      <c r="B1866" s="159"/>
      <c r="D1866" s="152" t="s">
        <v>304</v>
      </c>
      <c r="E1866" s="160" t="s">
        <v>1</v>
      </c>
      <c r="F1866" s="161" t="s">
        <v>306</v>
      </c>
      <c r="H1866" s="162">
        <v>39.19</v>
      </c>
      <c r="I1866" s="163"/>
      <c r="L1866" s="159"/>
      <c r="M1866" s="164"/>
      <c r="T1866" s="165"/>
      <c r="AT1866" s="160" t="s">
        <v>304</v>
      </c>
      <c r="AU1866" s="160" t="s">
        <v>85</v>
      </c>
      <c r="AV1866" s="13" t="s">
        <v>94</v>
      </c>
      <c r="AW1866" s="13" t="s">
        <v>32</v>
      </c>
      <c r="AX1866" s="13" t="s">
        <v>76</v>
      </c>
      <c r="AY1866" s="160" t="s">
        <v>296</v>
      </c>
    </row>
    <row r="1867" spans="2:65" s="14" customFormat="1">
      <c r="B1867" s="166"/>
      <c r="D1867" s="152" t="s">
        <v>304</v>
      </c>
      <c r="E1867" s="167" t="s">
        <v>1</v>
      </c>
      <c r="F1867" s="168" t="s">
        <v>308</v>
      </c>
      <c r="H1867" s="169">
        <v>39.19</v>
      </c>
      <c r="I1867" s="170"/>
      <c r="L1867" s="166"/>
      <c r="M1867" s="171"/>
      <c r="T1867" s="172"/>
      <c r="AT1867" s="167" t="s">
        <v>304</v>
      </c>
      <c r="AU1867" s="167" t="s">
        <v>85</v>
      </c>
      <c r="AV1867" s="14" t="s">
        <v>107</v>
      </c>
      <c r="AW1867" s="14" t="s">
        <v>32</v>
      </c>
      <c r="AX1867" s="14" t="s">
        <v>83</v>
      </c>
      <c r="AY1867" s="167" t="s">
        <v>296</v>
      </c>
    </row>
    <row r="1868" spans="2:65" s="1" customFormat="1" ht="24.2" customHeight="1">
      <c r="B1868" s="32"/>
      <c r="C1868" s="138" t="s">
        <v>1989</v>
      </c>
      <c r="D1868" s="138" t="s">
        <v>298</v>
      </c>
      <c r="E1868" s="139" t="s">
        <v>1990</v>
      </c>
      <c r="F1868" s="140" t="s">
        <v>1991</v>
      </c>
      <c r="G1868" s="141" t="s">
        <v>339</v>
      </c>
      <c r="H1868" s="142">
        <v>55.725000000000001</v>
      </c>
      <c r="I1868" s="143"/>
      <c r="J1868" s="144">
        <f>ROUND(I1868*H1868,2)</f>
        <v>0</v>
      </c>
      <c r="K1868" s="140" t="s">
        <v>1</v>
      </c>
      <c r="L1868" s="32"/>
      <c r="M1868" s="145" t="s">
        <v>1</v>
      </c>
      <c r="N1868" s="146" t="s">
        <v>41</v>
      </c>
      <c r="P1868" s="147">
        <f>O1868*H1868</f>
        <v>0</v>
      </c>
      <c r="Q1868" s="147">
        <v>1.9400000000000001E-3</v>
      </c>
      <c r="R1868" s="147">
        <f>Q1868*H1868</f>
        <v>0.10810650000000001</v>
      </c>
      <c r="S1868" s="147">
        <v>0</v>
      </c>
      <c r="T1868" s="148">
        <f>S1868*H1868</f>
        <v>0</v>
      </c>
      <c r="AR1868" s="149" t="s">
        <v>378</v>
      </c>
      <c r="AT1868" s="149" t="s">
        <v>298</v>
      </c>
      <c r="AU1868" s="149" t="s">
        <v>85</v>
      </c>
      <c r="AY1868" s="17" t="s">
        <v>296</v>
      </c>
      <c r="BE1868" s="150">
        <f>IF(N1868="základní",J1868,0)</f>
        <v>0</v>
      </c>
      <c r="BF1868" s="150">
        <f>IF(N1868="snížená",J1868,0)</f>
        <v>0</v>
      </c>
      <c r="BG1868" s="150">
        <f>IF(N1868="zákl. přenesená",J1868,0)</f>
        <v>0</v>
      </c>
      <c r="BH1868" s="150">
        <f>IF(N1868="sníž. přenesená",J1868,0)</f>
        <v>0</v>
      </c>
      <c r="BI1868" s="150">
        <f>IF(N1868="nulová",J1868,0)</f>
        <v>0</v>
      </c>
      <c r="BJ1868" s="17" t="s">
        <v>83</v>
      </c>
      <c r="BK1868" s="150">
        <f>ROUND(I1868*H1868,2)</f>
        <v>0</v>
      </c>
      <c r="BL1868" s="17" t="s">
        <v>378</v>
      </c>
      <c r="BM1868" s="149" t="s">
        <v>1992</v>
      </c>
    </row>
    <row r="1869" spans="2:65" s="12" customFormat="1">
      <c r="B1869" s="151"/>
      <c r="D1869" s="152" t="s">
        <v>304</v>
      </c>
      <c r="E1869" s="153" t="s">
        <v>1</v>
      </c>
      <c r="F1869" s="154" t="s">
        <v>1993</v>
      </c>
      <c r="H1869" s="155">
        <v>55.725000000000001</v>
      </c>
      <c r="I1869" s="156"/>
      <c r="L1869" s="151"/>
      <c r="M1869" s="157"/>
      <c r="T1869" s="158"/>
      <c r="AT1869" s="153" t="s">
        <v>304</v>
      </c>
      <c r="AU1869" s="153" t="s">
        <v>85</v>
      </c>
      <c r="AV1869" s="12" t="s">
        <v>85</v>
      </c>
      <c r="AW1869" s="12" t="s">
        <v>32</v>
      </c>
      <c r="AX1869" s="12" t="s">
        <v>76</v>
      </c>
      <c r="AY1869" s="153" t="s">
        <v>296</v>
      </c>
    </row>
    <row r="1870" spans="2:65" s="13" customFormat="1">
      <c r="B1870" s="159"/>
      <c r="D1870" s="152" t="s">
        <v>304</v>
      </c>
      <c r="E1870" s="160" t="s">
        <v>1</v>
      </c>
      <c r="F1870" s="161" t="s">
        <v>306</v>
      </c>
      <c r="H1870" s="162">
        <v>55.725000000000001</v>
      </c>
      <c r="I1870" s="163"/>
      <c r="L1870" s="159"/>
      <c r="M1870" s="164"/>
      <c r="T1870" s="165"/>
      <c r="AT1870" s="160" t="s">
        <v>304</v>
      </c>
      <c r="AU1870" s="160" t="s">
        <v>85</v>
      </c>
      <c r="AV1870" s="13" t="s">
        <v>94</v>
      </c>
      <c r="AW1870" s="13" t="s">
        <v>32</v>
      </c>
      <c r="AX1870" s="13" t="s">
        <v>76</v>
      </c>
      <c r="AY1870" s="160" t="s">
        <v>296</v>
      </c>
    </row>
    <row r="1871" spans="2:65" s="14" customFormat="1">
      <c r="B1871" s="166"/>
      <c r="D1871" s="152" t="s">
        <v>304</v>
      </c>
      <c r="E1871" s="167" t="s">
        <v>1</v>
      </c>
      <c r="F1871" s="168" t="s">
        <v>308</v>
      </c>
      <c r="H1871" s="169">
        <v>55.725000000000001</v>
      </c>
      <c r="I1871" s="170"/>
      <c r="L1871" s="166"/>
      <c r="M1871" s="171"/>
      <c r="T1871" s="172"/>
      <c r="AT1871" s="167" t="s">
        <v>304</v>
      </c>
      <c r="AU1871" s="167" t="s">
        <v>85</v>
      </c>
      <c r="AV1871" s="14" t="s">
        <v>107</v>
      </c>
      <c r="AW1871" s="14" t="s">
        <v>32</v>
      </c>
      <c r="AX1871" s="14" t="s">
        <v>83</v>
      </c>
      <c r="AY1871" s="167" t="s">
        <v>296</v>
      </c>
    </row>
    <row r="1872" spans="2:65" s="1" customFormat="1" ht="24.2" customHeight="1">
      <c r="B1872" s="32"/>
      <c r="C1872" s="138" t="s">
        <v>1994</v>
      </c>
      <c r="D1872" s="138" t="s">
        <v>298</v>
      </c>
      <c r="E1872" s="139" t="s">
        <v>1995</v>
      </c>
      <c r="F1872" s="140" t="s">
        <v>1996</v>
      </c>
      <c r="G1872" s="141" t="s">
        <v>339</v>
      </c>
      <c r="H1872" s="142">
        <v>78.38</v>
      </c>
      <c r="I1872" s="143"/>
      <c r="J1872" s="144">
        <f>ROUND(I1872*H1872,2)</f>
        <v>0</v>
      </c>
      <c r="K1872" s="140" t="s">
        <v>302</v>
      </c>
      <c r="L1872" s="32"/>
      <c r="M1872" s="145" t="s">
        <v>1</v>
      </c>
      <c r="N1872" s="146" t="s">
        <v>41</v>
      </c>
      <c r="P1872" s="147">
        <f>O1872*H1872</f>
        <v>0</v>
      </c>
      <c r="Q1872" s="147">
        <v>1.2199999999999999E-3</v>
      </c>
      <c r="R1872" s="147">
        <f>Q1872*H1872</f>
        <v>9.5623599999999989E-2</v>
      </c>
      <c r="S1872" s="147">
        <v>0</v>
      </c>
      <c r="T1872" s="148">
        <f>S1872*H1872</f>
        <v>0</v>
      </c>
      <c r="AR1872" s="149" t="s">
        <v>378</v>
      </c>
      <c r="AT1872" s="149" t="s">
        <v>298</v>
      </c>
      <c r="AU1872" s="149" t="s">
        <v>85</v>
      </c>
      <c r="AY1872" s="17" t="s">
        <v>296</v>
      </c>
      <c r="BE1872" s="150">
        <f>IF(N1872="základní",J1872,0)</f>
        <v>0</v>
      </c>
      <c r="BF1872" s="150">
        <f>IF(N1872="snížená",J1872,0)</f>
        <v>0</v>
      </c>
      <c r="BG1872" s="150">
        <f>IF(N1872="zákl. přenesená",J1872,0)</f>
        <v>0</v>
      </c>
      <c r="BH1872" s="150">
        <f>IF(N1872="sníž. přenesená",J1872,0)</f>
        <v>0</v>
      </c>
      <c r="BI1872" s="150">
        <f>IF(N1872="nulová",J1872,0)</f>
        <v>0</v>
      </c>
      <c r="BJ1872" s="17" t="s">
        <v>83</v>
      </c>
      <c r="BK1872" s="150">
        <f>ROUND(I1872*H1872,2)</f>
        <v>0</v>
      </c>
      <c r="BL1872" s="17" t="s">
        <v>378</v>
      </c>
      <c r="BM1872" s="149" t="s">
        <v>1997</v>
      </c>
    </row>
    <row r="1873" spans="2:65" s="12" customFormat="1">
      <c r="B1873" s="151"/>
      <c r="D1873" s="152" t="s">
        <v>304</v>
      </c>
      <c r="E1873" s="153" t="s">
        <v>1</v>
      </c>
      <c r="F1873" s="154" t="s">
        <v>1998</v>
      </c>
      <c r="H1873" s="155">
        <v>78.38</v>
      </c>
      <c r="I1873" s="156"/>
      <c r="L1873" s="151"/>
      <c r="M1873" s="157"/>
      <c r="T1873" s="158"/>
      <c r="AT1873" s="153" t="s">
        <v>304</v>
      </c>
      <c r="AU1873" s="153" t="s">
        <v>85</v>
      </c>
      <c r="AV1873" s="12" t="s">
        <v>85</v>
      </c>
      <c r="AW1873" s="12" t="s">
        <v>32</v>
      </c>
      <c r="AX1873" s="12" t="s">
        <v>76</v>
      </c>
      <c r="AY1873" s="153" t="s">
        <v>296</v>
      </c>
    </row>
    <row r="1874" spans="2:65" s="13" customFormat="1">
      <c r="B1874" s="159"/>
      <c r="D1874" s="152" t="s">
        <v>304</v>
      </c>
      <c r="E1874" s="160" t="s">
        <v>1</v>
      </c>
      <c r="F1874" s="161" t="s">
        <v>306</v>
      </c>
      <c r="H1874" s="162">
        <v>78.38</v>
      </c>
      <c r="I1874" s="163"/>
      <c r="L1874" s="159"/>
      <c r="M1874" s="164"/>
      <c r="T1874" s="165"/>
      <c r="AT1874" s="160" t="s">
        <v>304</v>
      </c>
      <c r="AU1874" s="160" t="s">
        <v>85</v>
      </c>
      <c r="AV1874" s="13" t="s">
        <v>94</v>
      </c>
      <c r="AW1874" s="13" t="s">
        <v>32</v>
      </c>
      <c r="AX1874" s="13" t="s">
        <v>76</v>
      </c>
      <c r="AY1874" s="160" t="s">
        <v>296</v>
      </c>
    </row>
    <row r="1875" spans="2:65" s="14" customFormat="1">
      <c r="B1875" s="166"/>
      <c r="D1875" s="152" t="s">
        <v>304</v>
      </c>
      <c r="E1875" s="167" t="s">
        <v>1</v>
      </c>
      <c r="F1875" s="168" t="s">
        <v>308</v>
      </c>
      <c r="H1875" s="169">
        <v>78.38</v>
      </c>
      <c r="I1875" s="170"/>
      <c r="L1875" s="166"/>
      <c r="M1875" s="171"/>
      <c r="T1875" s="172"/>
      <c r="AT1875" s="167" t="s">
        <v>304</v>
      </c>
      <c r="AU1875" s="167" t="s">
        <v>85</v>
      </c>
      <c r="AV1875" s="14" t="s">
        <v>107</v>
      </c>
      <c r="AW1875" s="14" t="s">
        <v>32</v>
      </c>
      <c r="AX1875" s="14" t="s">
        <v>83</v>
      </c>
      <c r="AY1875" s="167" t="s">
        <v>296</v>
      </c>
    </row>
    <row r="1876" spans="2:65" s="1" customFormat="1" ht="24.2" customHeight="1">
      <c r="B1876" s="32"/>
      <c r="C1876" s="138" t="s">
        <v>305</v>
      </c>
      <c r="D1876" s="138" t="s">
        <v>298</v>
      </c>
      <c r="E1876" s="139" t="s">
        <v>1999</v>
      </c>
      <c r="F1876" s="140" t="s">
        <v>2000</v>
      </c>
      <c r="G1876" s="141" t="s">
        <v>339</v>
      </c>
      <c r="H1876" s="142">
        <v>78.38</v>
      </c>
      <c r="I1876" s="143"/>
      <c r="J1876" s="144">
        <f>ROUND(I1876*H1876,2)</f>
        <v>0</v>
      </c>
      <c r="K1876" s="140" t="s">
        <v>1</v>
      </c>
      <c r="L1876" s="32"/>
      <c r="M1876" s="145" t="s">
        <v>1</v>
      </c>
      <c r="N1876" s="146" t="s">
        <v>41</v>
      </c>
      <c r="P1876" s="147">
        <f>O1876*H1876</f>
        <v>0</v>
      </c>
      <c r="Q1876" s="147">
        <v>1.98E-3</v>
      </c>
      <c r="R1876" s="147">
        <f>Q1876*H1876</f>
        <v>0.15519239999999998</v>
      </c>
      <c r="S1876" s="147">
        <v>0</v>
      </c>
      <c r="T1876" s="148">
        <f>S1876*H1876</f>
        <v>0</v>
      </c>
      <c r="AR1876" s="149" t="s">
        <v>378</v>
      </c>
      <c r="AT1876" s="149" t="s">
        <v>298</v>
      </c>
      <c r="AU1876" s="149" t="s">
        <v>85</v>
      </c>
      <c r="AY1876" s="17" t="s">
        <v>296</v>
      </c>
      <c r="BE1876" s="150">
        <f>IF(N1876="základní",J1876,0)</f>
        <v>0</v>
      </c>
      <c r="BF1876" s="150">
        <f>IF(N1876="snížená",J1876,0)</f>
        <v>0</v>
      </c>
      <c r="BG1876" s="150">
        <f>IF(N1876="zákl. přenesená",J1876,0)</f>
        <v>0</v>
      </c>
      <c r="BH1876" s="150">
        <f>IF(N1876="sníž. přenesená",J1876,0)</f>
        <v>0</v>
      </c>
      <c r="BI1876" s="150">
        <f>IF(N1876="nulová",J1876,0)</f>
        <v>0</v>
      </c>
      <c r="BJ1876" s="17" t="s">
        <v>83</v>
      </c>
      <c r="BK1876" s="150">
        <f>ROUND(I1876*H1876,2)</f>
        <v>0</v>
      </c>
      <c r="BL1876" s="17" t="s">
        <v>378</v>
      </c>
      <c r="BM1876" s="149" t="s">
        <v>2001</v>
      </c>
    </row>
    <row r="1877" spans="2:65" s="12" customFormat="1">
      <c r="B1877" s="151"/>
      <c r="D1877" s="152" t="s">
        <v>304</v>
      </c>
      <c r="E1877" s="153" t="s">
        <v>1</v>
      </c>
      <c r="F1877" s="154" t="s">
        <v>2002</v>
      </c>
      <c r="H1877" s="155">
        <v>78.38</v>
      </c>
      <c r="I1877" s="156"/>
      <c r="L1877" s="151"/>
      <c r="M1877" s="157"/>
      <c r="T1877" s="158"/>
      <c r="AT1877" s="153" t="s">
        <v>304</v>
      </c>
      <c r="AU1877" s="153" t="s">
        <v>85</v>
      </c>
      <c r="AV1877" s="12" t="s">
        <v>85</v>
      </c>
      <c r="AW1877" s="12" t="s">
        <v>32</v>
      </c>
      <c r="AX1877" s="12" t="s">
        <v>76</v>
      </c>
      <c r="AY1877" s="153" t="s">
        <v>296</v>
      </c>
    </row>
    <row r="1878" spans="2:65" s="13" customFormat="1">
      <c r="B1878" s="159"/>
      <c r="D1878" s="152" t="s">
        <v>304</v>
      </c>
      <c r="E1878" s="160" t="s">
        <v>1</v>
      </c>
      <c r="F1878" s="161" t="s">
        <v>306</v>
      </c>
      <c r="H1878" s="162">
        <v>78.38</v>
      </c>
      <c r="I1878" s="163"/>
      <c r="L1878" s="159"/>
      <c r="M1878" s="164"/>
      <c r="T1878" s="165"/>
      <c r="AT1878" s="160" t="s">
        <v>304</v>
      </c>
      <c r="AU1878" s="160" t="s">
        <v>85</v>
      </c>
      <c r="AV1878" s="13" t="s">
        <v>94</v>
      </c>
      <c r="AW1878" s="13" t="s">
        <v>32</v>
      </c>
      <c r="AX1878" s="13" t="s">
        <v>76</v>
      </c>
      <c r="AY1878" s="160" t="s">
        <v>296</v>
      </c>
    </row>
    <row r="1879" spans="2:65" s="14" customFormat="1">
      <c r="B1879" s="166"/>
      <c r="D1879" s="152" t="s">
        <v>304</v>
      </c>
      <c r="E1879" s="167" t="s">
        <v>1</v>
      </c>
      <c r="F1879" s="168" t="s">
        <v>308</v>
      </c>
      <c r="H1879" s="169">
        <v>78.38</v>
      </c>
      <c r="I1879" s="170"/>
      <c r="L1879" s="166"/>
      <c r="M1879" s="171"/>
      <c r="T1879" s="172"/>
      <c r="AT1879" s="167" t="s">
        <v>304</v>
      </c>
      <c r="AU1879" s="167" t="s">
        <v>85</v>
      </c>
      <c r="AV1879" s="14" t="s">
        <v>107</v>
      </c>
      <c r="AW1879" s="14" t="s">
        <v>32</v>
      </c>
      <c r="AX1879" s="14" t="s">
        <v>83</v>
      </c>
      <c r="AY1879" s="167" t="s">
        <v>296</v>
      </c>
    </row>
    <row r="1880" spans="2:65" s="1" customFormat="1" ht="16.5" customHeight="1">
      <c r="B1880" s="32"/>
      <c r="C1880" s="138" t="s">
        <v>2003</v>
      </c>
      <c r="D1880" s="138" t="s">
        <v>298</v>
      </c>
      <c r="E1880" s="139" t="s">
        <v>2004</v>
      </c>
      <c r="F1880" s="140" t="s">
        <v>2005</v>
      </c>
      <c r="G1880" s="141" t="s">
        <v>339</v>
      </c>
      <c r="H1880" s="142">
        <v>78.38</v>
      </c>
      <c r="I1880" s="143"/>
      <c r="J1880" s="144">
        <f>ROUND(I1880*H1880,2)</f>
        <v>0</v>
      </c>
      <c r="K1880" s="140" t="s">
        <v>1</v>
      </c>
      <c r="L1880" s="32"/>
      <c r="M1880" s="145" t="s">
        <v>1</v>
      </c>
      <c r="N1880" s="146" t="s">
        <v>41</v>
      </c>
      <c r="P1880" s="147">
        <f>O1880*H1880</f>
        <v>0</v>
      </c>
      <c r="Q1880" s="147">
        <v>1.33E-3</v>
      </c>
      <c r="R1880" s="147">
        <f>Q1880*H1880</f>
        <v>0.1042454</v>
      </c>
      <c r="S1880" s="147">
        <v>0</v>
      </c>
      <c r="T1880" s="148">
        <f>S1880*H1880</f>
        <v>0</v>
      </c>
      <c r="AR1880" s="149" t="s">
        <v>378</v>
      </c>
      <c r="AT1880" s="149" t="s">
        <v>298</v>
      </c>
      <c r="AU1880" s="149" t="s">
        <v>85</v>
      </c>
      <c r="AY1880" s="17" t="s">
        <v>296</v>
      </c>
      <c r="BE1880" s="150">
        <f>IF(N1880="základní",J1880,0)</f>
        <v>0</v>
      </c>
      <c r="BF1880" s="150">
        <f>IF(N1880="snížená",J1880,0)</f>
        <v>0</v>
      </c>
      <c r="BG1880" s="150">
        <f>IF(N1880="zákl. přenesená",J1880,0)</f>
        <v>0</v>
      </c>
      <c r="BH1880" s="150">
        <f>IF(N1880="sníž. přenesená",J1880,0)</f>
        <v>0</v>
      </c>
      <c r="BI1880" s="150">
        <f>IF(N1880="nulová",J1880,0)</f>
        <v>0</v>
      </c>
      <c r="BJ1880" s="17" t="s">
        <v>83</v>
      </c>
      <c r="BK1880" s="150">
        <f>ROUND(I1880*H1880,2)</f>
        <v>0</v>
      </c>
      <c r="BL1880" s="17" t="s">
        <v>378</v>
      </c>
      <c r="BM1880" s="149" t="s">
        <v>2006</v>
      </c>
    </row>
    <row r="1881" spans="2:65" s="15" customFormat="1">
      <c r="B1881" s="183"/>
      <c r="D1881" s="152" t="s">
        <v>304</v>
      </c>
      <c r="E1881" s="184" t="s">
        <v>1</v>
      </c>
      <c r="F1881" s="185" t="s">
        <v>2007</v>
      </c>
      <c r="H1881" s="184" t="s">
        <v>1</v>
      </c>
      <c r="I1881" s="186"/>
      <c r="L1881" s="183"/>
      <c r="M1881" s="187"/>
      <c r="T1881" s="188"/>
      <c r="AT1881" s="184" t="s">
        <v>304</v>
      </c>
      <c r="AU1881" s="184" t="s">
        <v>85</v>
      </c>
      <c r="AV1881" s="15" t="s">
        <v>83</v>
      </c>
      <c r="AW1881" s="15" t="s">
        <v>32</v>
      </c>
      <c r="AX1881" s="15" t="s">
        <v>76</v>
      </c>
      <c r="AY1881" s="184" t="s">
        <v>296</v>
      </c>
    </row>
    <row r="1882" spans="2:65" s="12" customFormat="1">
      <c r="B1882" s="151"/>
      <c r="D1882" s="152" t="s">
        <v>304</v>
      </c>
      <c r="E1882" s="153" t="s">
        <v>1</v>
      </c>
      <c r="F1882" s="154" t="s">
        <v>2008</v>
      </c>
      <c r="H1882" s="155">
        <v>78.38</v>
      </c>
      <c r="I1882" s="156"/>
      <c r="L1882" s="151"/>
      <c r="M1882" s="157"/>
      <c r="T1882" s="158"/>
      <c r="AT1882" s="153" t="s">
        <v>304</v>
      </c>
      <c r="AU1882" s="153" t="s">
        <v>85</v>
      </c>
      <c r="AV1882" s="12" t="s">
        <v>85</v>
      </c>
      <c r="AW1882" s="12" t="s">
        <v>32</v>
      </c>
      <c r="AX1882" s="12" t="s">
        <v>76</v>
      </c>
      <c r="AY1882" s="153" t="s">
        <v>296</v>
      </c>
    </row>
    <row r="1883" spans="2:65" s="13" customFormat="1">
      <c r="B1883" s="159"/>
      <c r="D1883" s="152" t="s">
        <v>304</v>
      </c>
      <c r="E1883" s="160" t="s">
        <v>1</v>
      </c>
      <c r="F1883" s="161" t="s">
        <v>306</v>
      </c>
      <c r="H1883" s="162">
        <v>78.38</v>
      </c>
      <c r="I1883" s="163"/>
      <c r="L1883" s="159"/>
      <c r="M1883" s="164"/>
      <c r="T1883" s="165"/>
      <c r="AT1883" s="160" t="s">
        <v>304</v>
      </c>
      <c r="AU1883" s="160" t="s">
        <v>85</v>
      </c>
      <c r="AV1883" s="13" t="s">
        <v>94</v>
      </c>
      <c r="AW1883" s="13" t="s">
        <v>32</v>
      </c>
      <c r="AX1883" s="13" t="s">
        <v>76</v>
      </c>
      <c r="AY1883" s="160" t="s">
        <v>296</v>
      </c>
    </row>
    <row r="1884" spans="2:65" s="14" customFormat="1">
      <c r="B1884" s="166"/>
      <c r="D1884" s="152" t="s">
        <v>304</v>
      </c>
      <c r="E1884" s="167" t="s">
        <v>1</v>
      </c>
      <c r="F1884" s="168" t="s">
        <v>308</v>
      </c>
      <c r="H1884" s="169">
        <v>78.38</v>
      </c>
      <c r="I1884" s="170"/>
      <c r="L1884" s="166"/>
      <c r="M1884" s="171"/>
      <c r="T1884" s="172"/>
      <c r="AT1884" s="167" t="s">
        <v>304</v>
      </c>
      <c r="AU1884" s="167" t="s">
        <v>85</v>
      </c>
      <c r="AV1884" s="14" t="s">
        <v>107</v>
      </c>
      <c r="AW1884" s="14" t="s">
        <v>32</v>
      </c>
      <c r="AX1884" s="14" t="s">
        <v>83</v>
      </c>
      <c r="AY1884" s="167" t="s">
        <v>296</v>
      </c>
    </row>
    <row r="1885" spans="2:65" s="1" customFormat="1" ht="33" customHeight="1">
      <c r="B1885" s="32"/>
      <c r="C1885" s="138" t="s">
        <v>2009</v>
      </c>
      <c r="D1885" s="138" t="s">
        <v>298</v>
      </c>
      <c r="E1885" s="139" t="s">
        <v>2010</v>
      </c>
      <c r="F1885" s="140" t="s">
        <v>2011</v>
      </c>
      <c r="G1885" s="141" t="s">
        <v>339</v>
      </c>
      <c r="H1885" s="142">
        <v>10.98</v>
      </c>
      <c r="I1885" s="143"/>
      <c r="J1885" s="144">
        <f>ROUND(I1885*H1885,2)</f>
        <v>0</v>
      </c>
      <c r="K1885" s="140" t="s">
        <v>302</v>
      </c>
      <c r="L1885" s="32"/>
      <c r="M1885" s="145" t="s">
        <v>1</v>
      </c>
      <c r="N1885" s="146" t="s">
        <v>41</v>
      </c>
      <c r="P1885" s="147">
        <f>O1885*H1885</f>
        <v>0</v>
      </c>
      <c r="Q1885" s="147">
        <v>2.4199999999999998E-3</v>
      </c>
      <c r="R1885" s="147">
        <f>Q1885*H1885</f>
        <v>2.6571600000000001E-2</v>
      </c>
      <c r="S1885" s="147">
        <v>0</v>
      </c>
      <c r="T1885" s="148">
        <f>S1885*H1885</f>
        <v>0</v>
      </c>
      <c r="AR1885" s="149" t="s">
        <v>378</v>
      </c>
      <c r="AT1885" s="149" t="s">
        <v>298</v>
      </c>
      <c r="AU1885" s="149" t="s">
        <v>85</v>
      </c>
      <c r="AY1885" s="17" t="s">
        <v>296</v>
      </c>
      <c r="BE1885" s="150">
        <f>IF(N1885="základní",J1885,0)</f>
        <v>0</v>
      </c>
      <c r="BF1885" s="150">
        <f>IF(N1885="snížená",J1885,0)</f>
        <v>0</v>
      </c>
      <c r="BG1885" s="150">
        <f>IF(N1885="zákl. přenesená",J1885,0)</f>
        <v>0</v>
      </c>
      <c r="BH1885" s="150">
        <f>IF(N1885="sníž. přenesená",J1885,0)</f>
        <v>0</v>
      </c>
      <c r="BI1885" s="150">
        <f>IF(N1885="nulová",J1885,0)</f>
        <v>0</v>
      </c>
      <c r="BJ1885" s="17" t="s">
        <v>83</v>
      </c>
      <c r="BK1885" s="150">
        <f>ROUND(I1885*H1885,2)</f>
        <v>0</v>
      </c>
      <c r="BL1885" s="17" t="s">
        <v>378</v>
      </c>
      <c r="BM1885" s="149" t="s">
        <v>2012</v>
      </c>
    </row>
    <row r="1886" spans="2:65" s="12" customFormat="1">
      <c r="B1886" s="151"/>
      <c r="D1886" s="152" t="s">
        <v>304</v>
      </c>
      <c r="E1886" s="153" t="s">
        <v>1</v>
      </c>
      <c r="F1886" s="154" t="s">
        <v>2013</v>
      </c>
      <c r="H1886" s="155">
        <v>10.98</v>
      </c>
      <c r="I1886" s="156"/>
      <c r="L1886" s="151"/>
      <c r="M1886" s="157"/>
      <c r="T1886" s="158"/>
      <c r="AT1886" s="153" t="s">
        <v>304</v>
      </c>
      <c r="AU1886" s="153" t="s">
        <v>85</v>
      </c>
      <c r="AV1886" s="12" t="s">
        <v>85</v>
      </c>
      <c r="AW1886" s="12" t="s">
        <v>32</v>
      </c>
      <c r="AX1886" s="12" t="s">
        <v>76</v>
      </c>
      <c r="AY1886" s="153" t="s">
        <v>296</v>
      </c>
    </row>
    <row r="1887" spans="2:65" s="13" customFormat="1">
      <c r="B1887" s="159"/>
      <c r="D1887" s="152" t="s">
        <v>304</v>
      </c>
      <c r="E1887" s="160" t="s">
        <v>1</v>
      </c>
      <c r="F1887" s="161" t="s">
        <v>306</v>
      </c>
      <c r="H1887" s="162">
        <v>10.98</v>
      </c>
      <c r="I1887" s="163"/>
      <c r="L1887" s="159"/>
      <c r="M1887" s="164"/>
      <c r="T1887" s="165"/>
      <c r="AT1887" s="160" t="s">
        <v>304</v>
      </c>
      <c r="AU1887" s="160" t="s">
        <v>85</v>
      </c>
      <c r="AV1887" s="13" t="s">
        <v>94</v>
      </c>
      <c r="AW1887" s="13" t="s">
        <v>32</v>
      </c>
      <c r="AX1887" s="13" t="s">
        <v>76</v>
      </c>
      <c r="AY1887" s="160" t="s">
        <v>296</v>
      </c>
    </row>
    <row r="1888" spans="2:65" s="14" customFormat="1">
      <c r="B1888" s="166"/>
      <c r="D1888" s="152" t="s">
        <v>304</v>
      </c>
      <c r="E1888" s="167" t="s">
        <v>1</v>
      </c>
      <c r="F1888" s="168" t="s">
        <v>308</v>
      </c>
      <c r="H1888" s="169">
        <v>10.98</v>
      </c>
      <c r="I1888" s="170"/>
      <c r="L1888" s="166"/>
      <c r="M1888" s="171"/>
      <c r="T1888" s="172"/>
      <c r="AT1888" s="167" t="s">
        <v>304</v>
      </c>
      <c r="AU1888" s="167" t="s">
        <v>85</v>
      </c>
      <c r="AV1888" s="14" t="s">
        <v>107</v>
      </c>
      <c r="AW1888" s="14" t="s">
        <v>32</v>
      </c>
      <c r="AX1888" s="14" t="s">
        <v>83</v>
      </c>
      <c r="AY1888" s="167" t="s">
        <v>296</v>
      </c>
    </row>
    <row r="1889" spans="2:65" s="1" customFormat="1" ht="33" customHeight="1">
      <c r="B1889" s="32"/>
      <c r="C1889" s="138" t="s">
        <v>2014</v>
      </c>
      <c r="D1889" s="138" t="s">
        <v>298</v>
      </c>
      <c r="E1889" s="139" t="s">
        <v>2015</v>
      </c>
      <c r="F1889" s="140" t="s">
        <v>2016</v>
      </c>
      <c r="G1889" s="141" t="s">
        <v>376</v>
      </c>
      <c r="H1889" s="142">
        <v>4</v>
      </c>
      <c r="I1889" s="143"/>
      <c r="J1889" s="144">
        <f t="shared" ref="J1889:J1901" si="10">ROUND(I1889*H1889,2)</f>
        <v>0</v>
      </c>
      <c r="K1889" s="140" t="s">
        <v>302</v>
      </c>
      <c r="L1889" s="32"/>
      <c r="M1889" s="145" t="s">
        <v>1</v>
      </c>
      <c r="N1889" s="146" t="s">
        <v>41</v>
      </c>
      <c r="P1889" s="147">
        <f t="shared" ref="P1889:P1901" si="11">O1889*H1889</f>
        <v>0</v>
      </c>
      <c r="Q1889" s="147">
        <v>0</v>
      </c>
      <c r="R1889" s="147">
        <f t="shared" ref="R1889:R1901" si="12">Q1889*H1889</f>
        <v>0</v>
      </c>
      <c r="S1889" s="147">
        <v>0</v>
      </c>
      <c r="T1889" s="148">
        <f t="shared" ref="T1889:T1901" si="13">S1889*H1889</f>
        <v>0</v>
      </c>
      <c r="AR1889" s="149" t="s">
        <v>378</v>
      </c>
      <c r="AT1889" s="149" t="s">
        <v>298</v>
      </c>
      <c r="AU1889" s="149" t="s">
        <v>85</v>
      </c>
      <c r="AY1889" s="17" t="s">
        <v>296</v>
      </c>
      <c r="BE1889" s="150">
        <f t="shared" ref="BE1889:BE1901" si="14">IF(N1889="základní",J1889,0)</f>
        <v>0</v>
      </c>
      <c r="BF1889" s="150">
        <f t="shared" ref="BF1889:BF1901" si="15">IF(N1889="snížená",J1889,0)</f>
        <v>0</v>
      </c>
      <c r="BG1889" s="150">
        <f t="shared" ref="BG1889:BG1901" si="16">IF(N1889="zákl. přenesená",J1889,0)</f>
        <v>0</v>
      </c>
      <c r="BH1889" s="150">
        <f t="shared" ref="BH1889:BH1901" si="17">IF(N1889="sníž. přenesená",J1889,0)</f>
        <v>0</v>
      </c>
      <c r="BI1889" s="150">
        <f t="shared" ref="BI1889:BI1901" si="18">IF(N1889="nulová",J1889,0)</f>
        <v>0</v>
      </c>
      <c r="BJ1889" s="17" t="s">
        <v>83</v>
      </c>
      <c r="BK1889" s="150">
        <f t="shared" ref="BK1889:BK1901" si="19">ROUND(I1889*H1889,2)</f>
        <v>0</v>
      </c>
      <c r="BL1889" s="17" t="s">
        <v>378</v>
      </c>
      <c r="BM1889" s="149" t="s">
        <v>2017</v>
      </c>
    </row>
    <row r="1890" spans="2:65" s="1" customFormat="1" ht="24.2" customHeight="1">
      <c r="B1890" s="32"/>
      <c r="C1890" s="138" t="s">
        <v>2018</v>
      </c>
      <c r="D1890" s="138" t="s">
        <v>298</v>
      </c>
      <c r="E1890" s="139" t="s">
        <v>2019</v>
      </c>
      <c r="F1890" s="140" t="s">
        <v>2020</v>
      </c>
      <c r="G1890" s="141" t="s">
        <v>1102</v>
      </c>
      <c r="H1890" s="142">
        <v>16</v>
      </c>
      <c r="I1890" s="143"/>
      <c r="J1890" s="144">
        <f t="shared" si="10"/>
        <v>0</v>
      </c>
      <c r="K1890" s="140" t="s">
        <v>1</v>
      </c>
      <c r="L1890" s="32"/>
      <c r="M1890" s="145" t="s">
        <v>1</v>
      </c>
      <c r="N1890" s="146" t="s">
        <v>41</v>
      </c>
      <c r="P1890" s="147">
        <f t="shared" si="11"/>
        <v>0</v>
      </c>
      <c r="Q1890" s="147">
        <v>0</v>
      </c>
      <c r="R1890" s="147">
        <f t="shared" si="12"/>
        <v>0</v>
      </c>
      <c r="S1890" s="147">
        <v>0</v>
      </c>
      <c r="T1890" s="148">
        <f t="shared" si="13"/>
        <v>0</v>
      </c>
      <c r="AR1890" s="149" t="s">
        <v>378</v>
      </c>
      <c r="AT1890" s="149" t="s">
        <v>298</v>
      </c>
      <c r="AU1890" s="149" t="s">
        <v>85</v>
      </c>
      <c r="AY1890" s="17" t="s">
        <v>296</v>
      </c>
      <c r="BE1890" s="150">
        <f t="shared" si="14"/>
        <v>0</v>
      </c>
      <c r="BF1890" s="150">
        <f t="shared" si="15"/>
        <v>0</v>
      </c>
      <c r="BG1890" s="150">
        <f t="shared" si="16"/>
        <v>0</v>
      </c>
      <c r="BH1890" s="150">
        <f t="shared" si="17"/>
        <v>0</v>
      </c>
      <c r="BI1890" s="150">
        <f t="shared" si="18"/>
        <v>0</v>
      </c>
      <c r="BJ1890" s="17" t="s">
        <v>83</v>
      </c>
      <c r="BK1890" s="150">
        <f t="shared" si="19"/>
        <v>0</v>
      </c>
      <c r="BL1890" s="17" t="s">
        <v>378</v>
      </c>
      <c r="BM1890" s="149" t="s">
        <v>2021</v>
      </c>
    </row>
    <row r="1891" spans="2:65" s="1" customFormat="1" ht="24.2" customHeight="1">
      <c r="B1891" s="32"/>
      <c r="C1891" s="138" t="s">
        <v>2022</v>
      </c>
      <c r="D1891" s="138" t="s">
        <v>298</v>
      </c>
      <c r="E1891" s="139" t="s">
        <v>2023</v>
      </c>
      <c r="F1891" s="140" t="s">
        <v>2024</v>
      </c>
      <c r="G1891" s="141" t="s">
        <v>1102</v>
      </c>
      <c r="H1891" s="142">
        <v>6</v>
      </c>
      <c r="I1891" s="143"/>
      <c r="J1891" s="144">
        <f t="shared" si="10"/>
        <v>0</v>
      </c>
      <c r="K1891" s="140" t="s">
        <v>1</v>
      </c>
      <c r="L1891" s="32"/>
      <c r="M1891" s="145" t="s">
        <v>1</v>
      </c>
      <c r="N1891" s="146" t="s">
        <v>41</v>
      </c>
      <c r="P1891" s="147">
        <f t="shared" si="11"/>
        <v>0</v>
      </c>
      <c r="Q1891" s="147">
        <v>0</v>
      </c>
      <c r="R1891" s="147">
        <f t="shared" si="12"/>
        <v>0</v>
      </c>
      <c r="S1891" s="147">
        <v>0</v>
      </c>
      <c r="T1891" s="148">
        <f t="shared" si="13"/>
        <v>0</v>
      </c>
      <c r="AR1891" s="149" t="s">
        <v>378</v>
      </c>
      <c r="AT1891" s="149" t="s">
        <v>298</v>
      </c>
      <c r="AU1891" s="149" t="s">
        <v>85</v>
      </c>
      <c r="AY1891" s="17" t="s">
        <v>296</v>
      </c>
      <c r="BE1891" s="150">
        <f t="shared" si="14"/>
        <v>0</v>
      </c>
      <c r="BF1891" s="150">
        <f t="shared" si="15"/>
        <v>0</v>
      </c>
      <c r="BG1891" s="150">
        <f t="shared" si="16"/>
        <v>0</v>
      </c>
      <c r="BH1891" s="150">
        <f t="shared" si="17"/>
        <v>0</v>
      </c>
      <c r="BI1891" s="150">
        <f t="shared" si="18"/>
        <v>0</v>
      </c>
      <c r="BJ1891" s="17" t="s">
        <v>83</v>
      </c>
      <c r="BK1891" s="150">
        <f t="shared" si="19"/>
        <v>0</v>
      </c>
      <c r="BL1891" s="17" t="s">
        <v>378</v>
      </c>
      <c r="BM1891" s="149" t="s">
        <v>2025</v>
      </c>
    </row>
    <row r="1892" spans="2:65" s="1" customFormat="1" ht="24.2" customHeight="1">
      <c r="B1892" s="32"/>
      <c r="C1892" s="138" t="s">
        <v>2026</v>
      </c>
      <c r="D1892" s="138" t="s">
        <v>298</v>
      </c>
      <c r="E1892" s="139" t="s">
        <v>2027</v>
      </c>
      <c r="F1892" s="140" t="s">
        <v>2024</v>
      </c>
      <c r="G1892" s="141" t="s">
        <v>1102</v>
      </c>
      <c r="H1892" s="142">
        <v>2</v>
      </c>
      <c r="I1892" s="143"/>
      <c r="J1892" s="144">
        <f t="shared" si="10"/>
        <v>0</v>
      </c>
      <c r="K1892" s="140" t="s">
        <v>1</v>
      </c>
      <c r="L1892" s="32"/>
      <c r="M1892" s="145" t="s">
        <v>1</v>
      </c>
      <c r="N1892" s="146" t="s">
        <v>41</v>
      </c>
      <c r="P1892" s="147">
        <f t="shared" si="11"/>
        <v>0</v>
      </c>
      <c r="Q1892" s="147">
        <v>0</v>
      </c>
      <c r="R1892" s="147">
        <f t="shared" si="12"/>
        <v>0</v>
      </c>
      <c r="S1892" s="147">
        <v>0</v>
      </c>
      <c r="T1892" s="148">
        <f t="shared" si="13"/>
        <v>0</v>
      </c>
      <c r="AR1892" s="149" t="s">
        <v>378</v>
      </c>
      <c r="AT1892" s="149" t="s">
        <v>298</v>
      </c>
      <c r="AU1892" s="149" t="s">
        <v>85</v>
      </c>
      <c r="AY1892" s="17" t="s">
        <v>296</v>
      </c>
      <c r="BE1892" s="150">
        <f t="shared" si="14"/>
        <v>0</v>
      </c>
      <c r="BF1892" s="150">
        <f t="shared" si="15"/>
        <v>0</v>
      </c>
      <c r="BG1892" s="150">
        <f t="shared" si="16"/>
        <v>0</v>
      </c>
      <c r="BH1892" s="150">
        <f t="shared" si="17"/>
        <v>0</v>
      </c>
      <c r="BI1892" s="150">
        <f t="shared" si="18"/>
        <v>0</v>
      </c>
      <c r="BJ1892" s="17" t="s">
        <v>83</v>
      </c>
      <c r="BK1892" s="150">
        <f t="shared" si="19"/>
        <v>0</v>
      </c>
      <c r="BL1892" s="17" t="s">
        <v>378</v>
      </c>
      <c r="BM1892" s="149" t="s">
        <v>2028</v>
      </c>
    </row>
    <row r="1893" spans="2:65" s="1" customFormat="1" ht="24.2" customHeight="1">
      <c r="B1893" s="32"/>
      <c r="C1893" s="138" t="s">
        <v>2029</v>
      </c>
      <c r="D1893" s="138" t="s">
        <v>298</v>
      </c>
      <c r="E1893" s="139" t="s">
        <v>2030</v>
      </c>
      <c r="F1893" s="140" t="s">
        <v>2031</v>
      </c>
      <c r="G1893" s="141" t="s">
        <v>1102</v>
      </c>
      <c r="H1893" s="142">
        <v>2</v>
      </c>
      <c r="I1893" s="143"/>
      <c r="J1893" s="144">
        <f t="shared" si="10"/>
        <v>0</v>
      </c>
      <c r="K1893" s="140" t="s">
        <v>1</v>
      </c>
      <c r="L1893" s="32"/>
      <c r="M1893" s="145" t="s">
        <v>1</v>
      </c>
      <c r="N1893" s="146" t="s">
        <v>41</v>
      </c>
      <c r="P1893" s="147">
        <f t="shared" si="11"/>
        <v>0</v>
      </c>
      <c r="Q1893" s="147">
        <v>0</v>
      </c>
      <c r="R1893" s="147">
        <f t="shared" si="12"/>
        <v>0</v>
      </c>
      <c r="S1893" s="147">
        <v>0</v>
      </c>
      <c r="T1893" s="148">
        <f t="shared" si="13"/>
        <v>0</v>
      </c>
      <c r="AR1893" s="149" t="s">
        <v>378</v>
      </c>
      <c r="AT1893" s="149" t="s">
        <v>298</v>
      </c>
      <c r="AU1893" s="149" t="s">
        <v>85</v>
      </c>
      <c r="AY1893" s="17" t="s">
        <v>296</v>
      </c>
      <c r="BE1893" s="150">
        <f t="shared" si="14"/>
        <v>0</v>
      </c>
      <c r="BF1893" s="150">
        <f t="shared" si="15"/>
        <v>0</v>
      </c>
      <c r="BG1893" s="150">
        <f t="shared" si="16"/>
        <v>0</v>
      </c>
      <c r="BH1893" s="150">
        <f t="shared" si="17"/>
        <v>0</v>
      </c>
      <c r="BI1893" s="150">
        <f t="shared" si="18"/>
        <v>0</v>
      </c>
      <c r="BJ1893" s="17" t="s">
        <v>83</v>
      </c>
      <c r="BK1893" s="150">
        <f t="shared" si="19"/>
        <v>0</v>
      </c>
      <c r="BL1893" s="17" t="s">
        <v>378</v>
      </c>
      <c r="BM1893" s="149" t="s">
        <v>2032</v>
      </c>
    </row>
    <row r="1894" spans="2:65" s="1" customFormat="1" ht="24.2" customHeight="1">
      <c r="B1894" s="32"/>
      <c r="C1894" s="138" t="s">
        <v>2033</v>
      </c>
      <c r="D1894" s="138" t="s">
        <v>298</v>
      </c>
      <c r="E1894" s="139" t="s">
        <v>2034</v>
      </c>
      <c r="F1894" s="140" t="s">
        <v>2035</v>
      </c>
      <c r="G1894" s="141" t="s">
        <v>1102</v>
      </c>
      <c r="H1894" s="142">
        <v>2</v>
      </c>
      <c r="I1894" s="143"/>
      <c r="J1894" s="144">
        <f t="shared" si="10"/>
        <v>0</v>
      </c>
      <c r="K1894" s="140" t="s">
        <v>1</v>
      </c>
      <c r="L1894" s="32"/>
      <c r="M1894" s="145" t="s">
        <v>1</v>
      </c>
      <c r="N1894" s="146" t="s">
        <v>41</v>
      </c>
      <c r="P1894" s="147">
        <f t="shared" si="11"/>
        <v>0</v>
      </c>
      <c r="Q1894" s="147">
        <v>0</v>
      </c>
      <c r="R1894" s="147">
        <f t="shared" si="12"/>
        <v>0</v>
      </c>
      <c r="S1894" s="147">
        <v>0</v>
      </c>
      <c r="T1894" s="148">
        <f t="shared" si="13"/>
        <v>0</v>
      </c>
      <c r="AR1894" s="149" t="s">
        <v>378</v>
      </c>
      <c r="AT1894" s="149" t="s">
        <v>298</v>
      </c>
      <c r="AU1894" s="149" t="s">
        <v>85</v>
      </c>
      <c r="AY1894" s="17" t="s">
        <v>296</v>
      </c>
      <c r="BE1894" s="150">
        <f t="shared" si="14"/>
        <v>0</v>
      </c>
      <c r="BF1894" s="150">
        <f t="shared" si="15"/>
        <v>0</v>
      </c>
      <c r="BG1894" s="150">
        <f t="shared" si="16"/>
        <v>0</v>
      </c>
      <c r="BH1894" s="150">
        <f t="shared" si="17"/>
        <v>0</v>
      </c>
      <c r="BI1894" s="150">
        <f t="shared" si="18"/>
        <v>0</v>
      </c>
      <c r="BJ1894" s="17" t="s">
        <v>83</v>
      </c>
      <c r="BK1894" s="150">
        <f t="shared" si="19"/>
        <v>0</v>
      </c>
      <c r="BL1894" s="17" t="s">
        <v>378</v>
      </c>
      <c r="BM1894" s="149" t="s">
        <v>2036</v>
      </c>
    </row>
    <row r="1895" spans="2:65" s="1" customFormat="1" ht="24.2" customHeight="1">
      <c r="B1895" s="32"/>
      <c r="C1895" s="138" t="s">
        <v>2037</v>
      </c>
      <c r="D1895" s="138" t="s">
        <v>298</v>
      </c>
      <c r="E1895" s="139" t="s">
        <v>2038</v>
      </c>
      <c r="F1895" s="140" t="s">
        <v>2039</v>
      </c>
      <c r="G1895" s="141" t="s">
        <v>1102</v>
      </c>
      <c r="H1895" s="142">
        <v>1</v>
      </c>
      <c r="I1895" s="143"/>
      <c r="J1895" s="144">
        <f t="shared" si="10"/>
        <v>0</v>
      </c>
      <c r="K1895" s="140" t="s">
        <v>1</v>
      </c>
      <c r="L1895" s="32"/>
      <c r="M1895" s="145" t="s">
        <v>1</v>
      </c>
      <c r="N1895" s="146" t="s">
        <v>41</v>
      </c>
      <c r="P1895" s="147">
        <f t="shared" si="11"/>
        <v>0</v>
      </c>
      <c r="Q1895" s="147">
        <v>0</v>
      </c>
      <c r="R1895" s="147">
        <f t="shared" si="12"/>
        <v>0</v>
      </c>
      <c r="S1895" s="147">
        <v>0</v>
      </c>
      <c r="T1895" s="148">
        <f t="shared" si="13"/>
        <v>0</v>
      </c>
      <c r="AR1895" s="149" t="s">
        <v>378</v>
      </c>
      <c r="AT1895" s="149" t="s">
        <v>298</v>
      </c>
      <c r="AU1895" s="149" t="s">
        <v>85</v>
      </c>
      <c r="AY1895" s="17" t="s">
        <v>296</v>
      </c>
      <c r="BE1895" s="150">
        <f t="shared" si="14"/>
        <v>0</v>
      </c>
      <c r="BF1895" s="150">
        <f t="shared" si="15"/>
        <v>0</v>
      </c>
      <c r="BG1895" s="150">
        <f t="shared" si="16"/>
        <v>0</v>
      </c>
      <c r="BH1895" s="150">
        <f t="shared" si="17"/>
        <v>0</v>
      </c>
      <c r="BI1895" s="150">
        <f t="shared" si="18"/>
        <v>0</v>
      </c>
      <c r="BJ1895" s="17" t="s">
        <v>83</v>
      </c>
      <c r="BK1895" s="150">
        <f t="shared" si="19"/>
        <v>0</v>
      </c>
      <c r="BL1895" s="17" t="s">
        <v>378</v>
      </c>
      <c r="BM1895" s="149" t="s">
        <v>2040</v>
      </c>
    </row>
    <row r="1896" spans="2:65" s="1" customFormat="1" ht="24.2" customHeight="1">
      <c r="B1896" s="32"/>
      <c r="C1896" s="138" t="s">
        <v>2041</v>
      </c>
      <c r="D1896" s="138" t="s">
        <v>298</v>
      </c>
      <c r="E1896" s="139" t="s">
        <v>2042</v>
      </c>
      <c r="F1896" s="140" t="s">
        <v>2043</v>
      </c>
      <c r="G1896" s="141" t="s">
        <v>1102</v>
      </c>
      <c r="H1896" s="142">
        <v>1</v>
      </c>
      <c r="I1896" s="143"/>
      <c r="J1896" s="144">
        <f t="shared" si="10"/>
        <v>0</v>
      </c>
      <c r="K1896" s="140" t="s">
        <v>1</v>
      </c>
      <c r="L1896" s="32"/>
      <c r="M1896" s="145" t="s">
        <v>1</v>
      </c>
      <c r="N1896" s="146" t="s">
        <v>41</v>
      </c>
      <c r="P1896" s="147">
        <f t="shared" si="11"/>
        <v>0</v>
      </c>
      <c r="Q1896" s="147">
        <v>0</v>
      </c>
      <c r="R1896" s="147">
        <f t="shared" si="12"/>
        <v>0</v>
      </c>
      <c r="S1896" s="147">
        <v>0</v>
      </c>
      <c r="T1896" s="148">
        <f t="shared" si="13"/>
        <v>0</v>
      </c>
      <c r="AR1896" s="149" t="s">
        <v>378</v>
      </c>
      <c r="AT1896" s="149" t="s">
        <v>298</v>
      </c>
      <c r="AU1896" s="149" t="s">
        <v>85</v>
      </c>
      <c r="AY1896" s="17" t="s">
        <v>296</v>
      </c>
      <c r="BE1896" s="150">
        <f t="shared" si="14"/>
        <v>0</v>
      </c>
      <c r="BF1896" s="150">
        <f t="shared" si="15"/>
        <v>0</v>
      </c>
      <c r="BG1896" s="150">
        <f t="shared" si="16"/>
        <v>0</v>
      </c>
      <c r="BH1896" s="150">
        <f t="shared" si="17"/>
        <v>0</v>
      </c>
      <c r="BI1896" s="150">
        <f t="shared" si="18"/>
        <v>0</v>
      </c>
      <c r="BJ1896" s="17" t="s">
        <v>83</v>
      </c>
      <c r="BK1896" s="150">
        <f t="shared" si="19"/>
        <v>0</v>
      </c>
      <c r="BL1896" s="17" t="s">
        <v>378</v>
      </c>
      <c r="BM1896" s="149" t="s">
        <v>2044</v>
      </c>
    </row>
    <row r="1897" spans="2:65" s="1" customFormat="1" ht="24.2" customHeight="1">
      <c r="B1897" s="32"/>
      <c r="C1897" s="138" t="s">
        <v>2045</v>
      </c>
      <c r="D1897" s="138" t="s">
        <v>298</v>
      </c>
      <c r="E1897" s="139" t="s">
        <v>2046</v>
      </c>
      <c r="F1897" s="140" t="s">
        <v>2047</v>
      </c>
      <c r="G1897" s="141" t="s">
        <v>1102</v>
      </c>
      <c r="H1897" s="142">
        <v>1</v>
      </c>
      <c r="I1897" s="143"/>
      <c r="J1897" s="144">
        <f t="shared" si="10"/>
        <v>0</v>
      </c>
      <c r="K1897" s="140" t="s">
        <v>1</v>
      </c>
      <c r="L1897" s="32"/>
      <c r="M1897" s="145" t="s">
        <v>1</v>
      </c>
      <c r="N1897" s="146" t="s">
        <v>41</v>
      </c>
      <c r="P1897" s="147">
        <f t="shared" si="11"/>
        <v>0</v>
      </c>
      <c r="Q1897" s="147">
        <v>0</v>
      </c>
      <c r="R1897" s="147">
        <f t="shared" si="12"/>
        <v>0</v>
      </c>
      <c r="S1897" s="147">
        <v>0</v>
      </c>
      <c r="T1897" s="148">
        <f t="shared" si="13"/>
        <v>0</v>
      </c>
      <c r="AR1897" s="149" t="s">
        <v>378</v>
      </c>
      <c r="AT1897" s="149" t="s">
        <v>298</v>
      </c>
      <c r="AU1897" s="149" t="s">
        <v>85</v>
      </c>
      <c r="AY1897" s="17" t="s">
        <v>296</v>
      </c>
      <c r="BE1897" s="150">
        <f t="shared" si="14"/>
        <v>0</v>
      </c>
      <c r="BF1897" s="150">
        <f t="shared" si="15"/>
        <v>0</v>
      </c>
      <c r="BG1897" s="150">
        <f t="shared" si="16"/>
        <v>0</v>
      </c>
      <c r="BH1897" s="150">
        <f t="shared" si="17"/>
        <v>0</v>
      </c>
      <c r="BI1897" s="150">
        <f t="shared" si="18"/>
        <v>0</v>
      </c>
      <c r="BJ1897" s="17" t="s">
        <v>83</v>
      </c>
      <c r="BK1897" s="150">
        <f t="shared" si="19"/>
        <v>0</v>
      </c>
      <c r="BL1897" s="17" t="s">
        <v>378</v>
      </c>
      <c r="BM1897" s="149" t="s">
        <v>2048</v>
      </c>
    </row>
    <row r="1898" spans="2:65" s="1" customFormat="1" ht="24.2" customHeight="1">
      <c r="B1898" s="32"/>
      <c r="C1898" s="138" t="s">
        <v>2049</v>
      </c>
      <c r="D1898" s="138" t="s">
        <v>298</v>
      </c>
      <c r="E1898" s="139" t="s">
        <v>2050</v>
      </c>
      <c r="F1898" s="140" t="s">
        <v>2051</v>
      </c>
      <c r="G1898" s="141" t="s">
        <v>1102</v>
      </c>
      <c r="H1898" s="142">
        <v>1</v>
      </c>
      <c r="I1898" s="143"/>
      <c r="J1898" s="144">
        <f t="shared" si="10"/>
        <v>0</v>
      </c>
      <c r="K1898" s="140" t="s">
        <v>1</v>
      </c>
      <c r="L1898" s="32"/>
      <c r="M1898" s="145" t="s">
        <v>1</v>
      </c>
      <c r="N1898" s="146" t="s">
        <v>41</v>
      </c>
      <c r="P1898" s="147">
        <f t="shared" si="11"/>
        <v>0</v>
      </c>
      <c r="Q1898" s="147">
        <v>0</v>
      </c>
      <c r="R1898" s="147">
        <f t="shared" si="12"/>
        <v>0</v>
      </c>
      <c r="S1898" s="147">
        <v>0</v>
      </c>
      <c r="T1898" s="148">
        <f t="shared" si="13"/>
        <v>0</v>
      </c>
      <c r="AR1898" s="149" t="s">
        <v>378</v>
      </c>
      <c r="AT1898" s="149" t="s">
        <v>298</v>
      </c>
      <c r="AU1898" s="149" t="s">
        <v>85</v>
      </c>
      <c r="AY1898" s="17" t="s">
        <v>296</v>
      </c>
      <c r="BE1898" s="150">
        <f t="shared" si="14"/>
        <v>0</v>
      </c>
      <c r="BF1898" s="150">
        <f t="shared" si="15"/>
        <v>0</v>
      </c>
      <c r="BG1898" s="150">
        <f t="shared" si="16"/>
        <v>0</v>
      </c>
      <c r="BH1898" s="150">
        <f t="shared" si="17"/>
        <v>0</v>
      </c>
      <c r="BI1898" s="150">
        <f t="shared" si="18"/>
        <v>0</v>
      </c>
      <c r="BJ1898" s="17" t="s">
        <v>83</v>
      </c>
      <c r="BK1898" s="150">
        <f t="shared" si="19"/>
        <v>0</v>
      </c>
      <c r="BL1898" s="17" t="s">
        <v>378</v>
      </c>
      <c r="BM1898" s="149" t="s">
        <v>2052</v>
      </c>
    </row>
    <row r="1899" spans="2:65" s="1" customFormat="1" ht="24.2" customHeight="1">
      <c r="B1899" s="32"/>
      <c r="C1899" s="138" t="s">
        <v>2053</v>
      </c>
      <c r="D1899" s="138" t="s">
        <v>298</v>
      </c>
      <c r="E1899" s="139" t="s">
        <v>2054</v>
      </c>
      <c r="F1899" s="140" t="s">
        <v>2055</v>
      </c>
      <c r="G1899" s="141" t="s">
        <v>1102</v>
      </c>
      <c r="H1899" s="142">
        <v>1</v>
      </c>
      <c r="I1899" s="143"/>
      <c r="J1899" s="144">
        <f t="shared" si="10"/>
        <v>0</v>
      </c>
      <c r="K1899" s="140" t="s">
        <v>1</v>
      </c>
      <c r="L1899" s="32"/>
      <c r="M1899" s="145" t="s">
        <v>1</v>
      </c>
      <c r="N1899" s="146" t="s">
        <v>41</v>
      </c>
      <c r="P1899" s="147">
        <f t="shared" si="11"/>
        <v>0</v>
      </c>
      <c r="Q1899" s="147">
        <v>0</v>
      </c>
      <c r="R1899" s="147">
        <f t="shared" si="12"/>
        <v>0</v>
      </c>
      <c r="S1899" s="147">
        <v>0</v>
      </c>
      <c r="T1899" s="148">
        <f t="shared" si="13"/>
        <v>0</v>
      </c>
      <c r="AR1899" s="149" t="s">
        <v>378</v>
      </c>
      <c r="AT1899" s="149" t="s">
        <v>298</v>
      </c>
      <c r="AU1899" s="149" t="s">
        <v>85</v>
      </c>
      <c r="AY1899" s="17" t="s">
        <v>296</v>
      </c>
      <c r="BE1899" s="150">
        <f t="shared" si="14"/>
        <v>0</v>
      </c>
      <c r="BF1899" s="150">
        <f t="shared" si="15"/>
        <v>0</v>
      </c>
      <c r="BG1899" s="150">
        <f t="shared" si="16"/>
        <v>0</v>
      </c>
      <c r="BH1899" s="150">
        <f t="shared" si="17"/>
        <v>0</v>
      </c>
      <c r="BI1899" s="150">
        <f t="shared" si="18"/>
        <v>0</v>
      </c>
      <c r="BJ1899" s="17" t="s">
        <v>83</v>
      </c>
      <c r="BK1899" s="150">
        <f t="shared" si="19"/>
        <v>0</v>
      </c>
      <c r="BL1899" s="17" t="s">
        <v>378</v>
      </c>
      <c r="BM1899" s="149" t="s">
        <v>2056</v>
      </c>
    </row>
    <row r="1900" spans="2:65" s="1" customFormat="1" ht="24.2" customHeight="1">
      <c r="B1900" s="32"/>
      <c r="C1900" s="138" t="s">
        <v>2057</v>
      </c>
      <c r="D1900" s="138" t="s">
        <v>298</v>
      </c>
      <c r="E1900" s="139" t="s">
        <v>2058</v>
      </c>
      <c r="F1900" s="140" t="s">
        <v>2059</v>
      </c>
      <c r="G1900" s="141" t="s">
        <v>1102</v>
      </c>
      <c r="H1900" s="142">
        <v>1</v>
      </c>
      <c r="I1900" s="143"/>
      <c r="J1900" s="144">
        <f t="shared" si="10"/>
        <v>0</v>
      </c>
      <c r="K1900" s="140" t="s">
        <v>1</v>
      </c>
      <c r="L1900" s="32"/>
      <c r="M1900" s="145" t="s">
        <v>1</v>
      </c>
      <c r="N1900" s="146" t="s">
        <v>41</v>
      </c>
      <c r="P1900" s="147">
        <f t="shared" si="11"/>
        <v>0</v>
      </c>
      <c r="Q1900" s="147">
        <v>0</v>
      </c>
      <c r="R1900" s="147">
        <f t="shared" si="12"/>
        <v>0</v>
      </c>
      <c r="S1900" s="147">
        <v>0</v>
      </c>
      <c r="T1900" s="148">
        <f t="shared" si="13"/>
        <v>0</v>
      </c>
      <c r="AR1900" s="149" t="s">
        <v>378</v>
      </c>
      <c r="AT1900" s="149" t="s">
        <v>298</v>
      </c>
      <c r="AU1900" s="149" t="s">
        <v>85</v>
      </c>
      <c r="AY1900" s="17" t="s">
        <v>296</v>
      </c>
      <c r="BE1900" s="150">
        <f t="shared" si="14"/>
        <v>0</v>
      </c>
      <c r="BF1900" s="150">
        <f t="shared" si="15"/>
        <v>0</v>
      </c>
      <c r="BG1900" s="150">
        <f t="shared" si="16"/>
        <v>0</v>
      </c>
      <c r="BH1900" s="150">
        <f t="shared" si="17"/>
        <v>0</v>
      </c>
      <c r="BI1900" s="150">
        <f t="shared" si="18"/>
        <v>0</v>
      </c>
      <c r="BJ1900" s="17" t="s">
        <v>83</v>
      </c>
      <c r="BK1900" s="150">
        <f t="shared" si="19"/>
        <v>0</v>
      </c>
      <c r="BL1900" s="17" t="s">
        <v>378</v>
      </c>
      <c r="BM1900" s="149" t="s">
        <v>2060</v>
      </c>
    </row>
    <row r="1901" spans="2:65" s="1" customFormat="1" ht="24.2" customHeight="1">
      <c r="B1901" s="32"/>
      <c r="C1901" s="138" t="s">
        <v>2061</v>
      </c>
      <c r="D1901" s="138" t="s">
        <v>298</v>
      </c>
      <c r="E1901" s="139" t="s">
        <v>2062</v>
      </c>
      <c r="F1901" s="140" t="s">
        <v>2063</v>
      </c>
      <c r="G1901" s="141" t="s">
        <v>1517</v>
      </c>
      <c r="H1901" s="189"/>
      <c r="I1901" s="143"/>
      <c r="J1901" s="144">
        <f t="shared" si="10"/>
        <v>0</v>
      </c>
      <c r="K1901" s="140" t="s">
        <v>302</v>
      </c>
      <c r="L1901" s="32"/>
      <c r="M1901" s="145" t="s">
        <v>1</v>
      </c>
      <c r="N1901" s="146" t="s">
        <v>41</v>
      </c>
      <c r="P1901" s="147">
        <f t="shared" si="11"/>
        <v>0</v>
      </c>
      <c r="Q1901" s="147">
        <v>0</v>
      </c>
      <c r="R1901" s="147">
        <f t="shared" si="12"/>
        <v>0</v>
      </c>
      <c r="S1901" s="147">
        <v>0</v>
      </c>
      <c r="T1901" s="148">
        <f t="shared" si="13"/>
        <v>0</v>
      </c>
      <c r="AR1901" s="149" t="s">
        <v>378</v>
      </c>
      <c r="AT1901" s="149" t="s">
        <v>298</v>
      </c>
      <c r="AU1901" s="149" t="s">
        <v>85</v>
      </c>
      <c r="AY1901" s="17" t="s">
        <v>296</v>
      </c>
      <c r="BE1901" s="150">
        <f t="shared" si="14"/>
        <v>0</v>
      </c>
      <c r="BF1901" s="150">
        <f t="shared" si="15"/>
        <v>0</v>
      </c>
      <c r="BG1901" s="150">
        <f t="shared" si="16"/>
        <v>0</v>
      </c>
      <c r="BH1901" s="150">
        <f t="shared" si="17"/>
        <v>0</v>
      </c>
      <c r="BI1901" s="150">
        <f t="shared" si="18"/>
        <v>0</v>
      </c>
      <c r="BJ1901" s="17" t="s">
        <v>83</v>
      </c>
      <c r="BK1901" s="150">
        <f t="shared" si="19"/>
        <v>0</v>
      </c>
      <c r="BL1901" s="17" t="s">
        <v>378</v>
      </c>
      <c r="BM1901" s="149" t="s">
        <v>2064</v>
      </c>
    </row>
    <row r="1902" spans="2:65" s="11" customFormat="1" ht="22.9" customHeight="1">
      <c r="B1902" s="126"/>
      <c r="D1902" s="127" t="s">
        <v>75</v>
      </c>
      <c r="E1902" s="136" t="s">
        <v>2065</v>
      </c>
      <c r="F1902" s="136" t="s">
        <v>2066</v>
      </c>
      <c r="I1902" s="129"/>
      <c r="J1902" s="137">
        <f>BK1902</f>
        <v>0</v>
      </c>
      <c r="L1902" s="126"/>
      <c r="M1902" s="131"/>
      <c r="P1902" s="132">
        <f>SUM(P1903:P1919)</f>
        <v>0</v>
      </c>
      <c r="R1902" s="132">
        <f>SUM(R1903:R1919)</f>
        <v>9.4058809999999993E-2</v>
      </c>
      <c r="T1902" s="133">
        <f>SUM(T1903:T1919)</f>
        <v>0</v>
      </c>
      <c r="AR1902" s="127" t="s">
        <v>85</v>
      </c>
      <c r="AT1902" s="134" t="s">
        <v>75</v>
      </c>
      <c r="AU1902" s="134" t="s">
        <v>83</v>
      </c>
      <c r="AY1902" s="127" t="s">
        <v>296</v>
      </c>
      <c r="BK1902" s="135">
        <f>SUM(BK1903:BK1919)</f>
        <v>0</v>
      </c>
    </row>
    <row r="1903" spans="2:65" s="1" customFormat="1" ht="21.75" customHeight="1">
      <c r="B1903" s="32"/>
      <c r="C1903" s="138" t="s">
        <v>2067</v>
      </c>
      <c r="D1903" s="138" t="s">
        <v>298</v>
      </c>
      <c r="E1903" s="139" t="s">
        <v>2068</v>
      </c>
      <c r="F1903" s="140" t="s">
        <v>2069</v>
      </c>
      <c r="G1903" s="141" t="s">
        <v>339</v>
      </c>
      <c r="H1903" s="142">
        <v>78.38</v>
      </c>
      <c r="I1903" s="143"/>
      <c r="J1903" s="144">
        <f>ROUND(I1903*H1903,2)</f>
        <v>0</v>
      </c>
      <c r="K1903" s="140" t="s">
        <v>1</v>
      </c>
      <c r="L1903" s="32"/>
      <c r="M1903" s="145" t="s">
        <v>1</v>
      </c>
      <c r="N1903" s="146" t="s">
        <v>41</v>
      </c>
      <c r="P1903" s="147">
        <f>O1903*H1903</f>
        <v>0</v>
      </c>
      <c r="Q1903" s="147">
        <v>2.0000000000000001E-4</v>
      </c>
      <c r="R1903" s="147">
        <f>Q1903*H1903</f>
        <v>1.5675999999999999E-2</v>
      </c>
      <c r="S1903" s="147">
        <v>0</v>
      </c>
      <c r="T1903" s="148">
        <f>S1903*H1903</f>
        <v>0</v>
      </c>
      <c r="AR1903" s="149" t="s">
        <v>378</v>
      </c>
      <c r="AT1903" s="149" t="s">
        <v>298</v>
      </c>
      <c r="AU1903" s="149" t="s">
        <v>85</v>
      </c>
      <c r="AY1903" s="17" t="s">
        <v>296</v>
      </c>
      <c r="BE1903" s="150">
        <f>IF(N1903="základní",J1903,0)</f>
        <v>0</v>
      </c>
      <c r="BF1903" s="150">
        <f>IF(N1903="snížená",J1903,0)</f>
        <v>0</v>
      </c>
      <c r="BG1903" s="150">
        <f>IF(N1903="zákl. přenesená",J1903,0)</f>
        <v>0</v>
      </c>
      <c r="BH1903" s="150">
        <f>IF(N1903="sníž. přenesená",J1903,0)</f>
        <v>0</v>
      </c>
      <c r="BI1903" s="150">
        <f>IF(N1903="nulová",J1903,0)</f>
        <v>0</v>
      </c>
      <c r="BJ1903" s="17" t="s">
        <v>83</v>
      </c>
      <c r="BK1903" s="150">
        <f>ROUND(I1903*H1903,2)</f>
        <v>0</v>
      </c>
      <c r="BL1903" s="17" t="s">
        <v>378</v>
      </c>
      <c r="BM1903" s="149" t="s">
        <v>2070</v>
      </c>
    </row>
    <row r="1904" spans="2:65" s="12" customFormat="1">
      <c r="B1904" s="151"/>
      <c r="D1904" s="152" t="s">
        <v>304</v>
      </c>
      <c r="E1904" s="153" t="s">
        <v>1</v>
      </c>
      <c r="F1904" s="154" t="s">
        <v>2071</v>
      </c>
      <c r="H1904" s="155">
        <v>78.38</v>
      </c>
      <c r="I1904" s="156"/>
      <c r="L1904" s="151"/>
      <c r="M1904" s="157"/>
      <c r="T1904" s="158"/>
      <c r="AT1904" s="153" t="s">
        <v>304</v>
      </c>
      <c r="AU1904" s="153" t="s">
        <v>85</v>
      </c>
      <c r="AV1904" s="12" t="s">
        <v>85</v>
      </c>
      <c r="AW1904" s="12" t="s">
        <v>32</v>
      </c>
      <c r="AX1904" s="12" t="s">
        <v>76</v>
      </c>
      <c r="AY1904" s="153" t="s">
        <v>296</v>
      </c>
    </row>
    <row r="1905" spans="2:65" s="13" customFormat="1">
      <c r="B1905" s="159"/>
      <c r="D1905" s="152" t="s">
        <v>304</v>
      </c>
      <c r="E1905" s="160" t="s">
        <v>1</v>
      </c>
      <c r="F1905" s="161" t="s">
        <v>306</v>
      </c>
      <c r="H1905" s="162">
        <v>78.38</v>
      </c>
      <c r="I1905" s="163"/>
      <c r="L1905" s="159"/>
      <c r="M1905" s="164"/>
      <c r="T1905" s="165"/>
      <c r="AT1905" s="160" t="s">
        <v>304</v>
      </c>
      <c r="AU1905" s="160" t="s">
        <v>85</v>
      </c>
      <c r="AV1905" s="13" t="s">
        <v>94</v>
      </c>
      <c r="AW1905" s="13" t="s">
        <v>32</v>
      </c>
      <c r="AX1905" s="13" t="s">
        <v>76</v>
      </c>
      <c r="AY1905" s="160" t="s">
        <v>296</v>
      </c>
    </row>
    <row r="1906" spans="2:65" s="14" customFormat="1">
      <c r="B1906" s="166"/>
      <c r="D1906" s="152" t="s">
        <v>304</v>
      </c>
      <c r="E1906" s="167" t="s">
        <v>1</v>
      </c>
      <c r="F1906" s="168" t="s">
        <v>308</v>
      </c>
      <c r="H1906" s="169">
        <v>78.38</v>
      </c>
      <c r="I1906" s="170"/>
      <c r="L1906" s="166"/>
      <c r="M1906" s="171"/>
      <c r="T1906" s="172"/>
      <c r="AT1906" s="167" t="s">
        <v>304</v>
      </c>
      <c r="AU1906" s="167" t="s">
        <v>85</v>
      </c>
      <c r="AV1906" s="14" t="s">
        <v>107</v>
      </c>
      <c r="AW1906" s="14" t="s">
        <v>32</v>
      </c>
      <c r="AX1906" s="14" t="s">
        <v>83</v>
      </c>
      <c r="AY1906" s="167" t="s">
        <v>296</v>
      </c>
    </row>
    <row r="1907" spans="2:65" s="1" customFormat="1" ht="24.2" customHeight="1">
      <c r="B1907" s="32"/>
      <c r="C1907" s="138" t="s">
        <v>2072</v>
      </c>
      <c r="D1907" s="138" t="s">
        <v>298</v>
      </c>
      <c r="E1907" s="139" t="s">
        <v>2073</v>
      </c>
      <c r="F1907" s="140" t="s">
        <v>2074</v>
      </c>
      <c r="G1907" s="141" t="s">
        <v>301</v>
      </c>
      <c r="H1907" s="142">
        <v>202.905</v>
      </c>
      <c r="I1907" s="143"/>
      <c r="J1907" s="144">
        <f>ROUND(I1907*H1907,2)</f>
        <v>0</v>
      </c>
      <c r="K1907" s="140" t="s">
        <v>302</v>
      </c>
      <c r="L1907" s="32"/>
      <c r="M1907" s="145" t="s">
        <v>1</v>
      </c>
      <c r="N1907" s="146" t="s">
        <v>41</v>
      </c>
      <c r="P1907" s="147">
        <f>O1907*H1907</f>
        <v>0</v>
      </c>
      <c r="Q1907" s="147">
        <v>0</v>
      </c>
      <c r="R1907" s="147">
        <f>Q1907*H1907</f>
        <v>0</v>
      </c>
      <c r="S1907" s="147">
        <v>0</v>
      </c>
      <c r="T1907" s="148">
        <f>S1907*H1907</f>
        <v>0</v>
      </c>
      <c r="AR1907" s="149" t="s">
        <v>378</v>
      </c>
      <c r="AT1907" s="149" t="s">
        <v>298</v>
      </c>
      <c r="AU1907" s="149" t="s">
        <v>85</v>
      </c>
      <c r="AY1907" s="17" t="s">
        <v>296</v>
      </c>
      <c r="BE1907" s="150">
        <f>IF(N1907="základní",J1907,0)</f>
        <v>0</v>
      </c>
      <c r="BF1907" s="150">
        <f>IF(N1907="snížená",J1907,0)</f>
        <v>0</v>
      </c>
      <c r="BG1907" s="150">
        <f>IF(N1907="zákl. přenesená",J1907,0)</f>
        <v>0</v>
      </c>
      <c r="BH1907" s="150">
        <f>IF(N1907="sníž. přenesená",J1907,0)</f>
        <v>0</v>
      </c>
      <c r="BI1907" s="150">
        <f>IF(N1907="nulová",J1907,0)</f>
        <v>0</v>
      </c>
      <c r="BJ1907" s="17" t="s">
        <v>83</v>
      </c>
      <c r="BK1907" s="150">
        <f>ROUND(I1907*H1907,2)</f>
        <v>0</v>
      </c>
      <c r="BL1907" s="17" t="s">
        <v>378</v>
      </c>
      <c r="BM1907" s="149" t="s">
        <v>2075</v>
      </c>
    </row>
    <row r="1908" spans="2:65" s="12" customFormat="1">
      <c r="B1908" s="151"/>
      <c r="D1908" s="152" t="s">
        <v>304</v>
      </c>
      <c r="E1908" s="153" t="s">
        <v>1</v>
      </c>
      <c r="F1908" s="154" t="s">
        <v>1826</v>
      </c>
      <c r="H1908" s="155">
        <v>202.905</v>
      </c>
      <c r="I1908" s="156"/>
      <c r="L1908" s="151"/>
      <c r="M1908" s="157"/>
      <c r="T1908" s="158"/>
      <c r="AT1908" s="153" t="s">
        <v>304</v>
      </c>
      <c r="AU1908" s="153" t="s">
        <v>85</v>
      </c>
      <c r="AV1908" s="12" t="s">
        <v>85</v>
      </c>
      <c r="AW1908" s="12" t="s">
        <v>32</v>
      </c>
      <c r="AX1908" s="12" t="s">
        <v>76</v>
      </c>
      <c r="AY1908" s="153" t="s">
        <v>296</v>
      </c>
    </row>
    <row r="1909" spans="2:65" s="13" customFormat="1">
      <c r="B1909" s="159"/>
      <c r="D1909" s="152" t="s">
        <v>304</v>
      </c>
      <c r="E1909" s="160" t="s">
        <v>1</v>
      </c>
      <c r="F1909" s="161" t="s">
        <v>306</v>
      </c>
      <c r="H1909" s="162">
        <v>202.905</v>
      </c>
      <c r="I1909" s="163"/>
      <c r="L1909" s="159"/>
      <c r="M1909" s="164"/>
      <c r="T1909" s="165"/>
      <c r="AT1909" s="160" t="s">
        <v>304</v>
      </c>
      <c r="AU1909" s="160" t="s">
        <v>85</v>
      </c>
      <c r="AV1909" s="13" t="s">
        <v>94</v>
      </c>
      <c r="AW1909" s="13" t="s">
        <v>32</v>
      </c>
      <c r="AX1909" s="13" t="s">
        <v>76</v>
      </c>
      <c r="AY1909" s="160" t="s">
        <v>296</v>
      </c>
    </row>
    <row r="1910" spans="2:65" s="14" customFormat="1">
      <c r="B1910" s="166"/>
      <c r="D1910" s="152" t="s">
        <v>304</v>
      </c>
      <c r="E1910" s="167" t="s">
        <v>1</v>
      </c>
      <c r="F1910" s="168" t="s">
        <v>308</v>
      </c>
      <c r="H1910" s="169">
        <v>202.905</v>
      </c>
      <c r="I1910" s="170"/>
      <c r="L1910" s="166"/>
      <c r="M1910" s="171"/>
      <c r="T1910" s="172"/>
      <c r="AT1910" s="167" t="s">
        <v>304</v>
      </c>
      <c r="AU1910" s="167" t="s">
        <v>85</v>
      </c>
      <c r="AV1910" s="14" t="s">
        <v>107</v>
      </c>
      <c r="AW1910" s="14" t="s">
        <v>32</v>
      </c>
      <c r="AX1910" s="14" t="s">
        <v>83</v>
      </c>
      <c r="AY1910" s="167" t="s">
        <v>296</v>
      </c>
    </row>
    <row r="1911" spans="2:65" s="1" customFormat="1" ht="49.15" customHeight="1">
      <c r="B1911" s="32"/>
      <c r="C1911" s="173" t="s">
        <v>2076</v>
      </c>
      <c r="D1911" s="173" t="s">
        <v>343</v>
      </c>
      <c r="E1911" s="174" t="s">
        <v>2077</v>
      </c>
      <c r="F1911" s="175" t="s">
        <v>2078</v>
      </c>
      <c r="G1911" s="176" t="s">
        <v>301</v>
      </c>
      <c r="H1911" s="177">
        <v>223.196</v>
      </c>
      <c r="I1911" s="178"/>
      <c r="J1911" s="179">
        <f>ROUND(I1911*H1911,2)</f>
        <v>0</v>
      </c>
      <c r="K1911" s="175" t="s">
        <v>302</v>
      </c>
      <c r="L1911" s="180"/>
      <c r="M1911" s="181" t="s">
        <v>1</v>
      </c>
      <c r="N1911" s="182" t="s">
        <v>41</v>
      </c>
      <c r="P1911" s="147">
        <f>O1911*H1911</f>
        <v>0</v>
      </c>
      <c r="Q1911" s="147">
        <v>1.1E-4</v>
      </c>
      <c r="R1911" s="147">
        <f>Q1911*H1911</f>
        <v>2.455156E-2</v>
      </c>
      <c r="S1911" s="147">
        <v>0</v>
      </c>
      <c r="T1911" s="148">
        <f>S1911*H1911</f>
        <v>0</v>
      </c>
      <c r="AR1911" s="149" t="s">
        <v>479</v>
      </c>
      <c r="AT1911" s="149" t="s">
        <v>343</v>
      </c>
      <c r="AU1911" s="149" t="s">
        <v>85</v>
      </c>
      <c r="AY1911" s="17" t="s">
        <v>296</v>
      </c>
      <c r="BE1911" s="150">
        <f>IF(N1911="základní",J1911,0)</f>
        <v>0</v>
      </c>
      <c r="BF1911" s="150">
        <f>IF(N1911="snížená",J1911,0)</f>
        <v>0</v>
      </c>
      <c r="BG1911" s="150">
        <f>IF(N1911="zákl. přenesená",J1911,0)</f>
        <v>0</v>
      </c>
      <c r="BH1911" s="150">
        <f>IF(N1911="sníž. přenesená",J1911,0)</f>
        <v>0</v>
      </c>
      <c r="BI1911" s="150">
        <f>IF(N1911="nulová",J1911,0)</f>
        <v>0</v>
      </c>
      <c r="BJ1911" s="17" t="s">
        <v>83</v>
      </c>
      <c r="BK1911" s="150">
        <f>ROUND(I1911*H1911,2)</f>
        <v>0</v>
      </c>
      <c r="BL1911" s="17" t="s">
        <v>378</v>
      </c>
      <c r="BM1911" s="149" t="s">
        <v>2079</v>
      </c>
    </row>
    <row r="1912" spans="2:65" s="12" customFormat="1">
      <c r="B1912" s="151"/>
      <c r="D1912" s="152" t="s">
        <v>304</v>
      </c>
      <c r="F1912" s="154" t="s">
        <v>2080</v>
      </c>
      <c r="H1912" s="155">
        <v>223.196</v>
      </c>
      <c r="I1912" s="156"/>
      <c r="L1912" s="151"/>
      <c r="M1912" s="157"/>
      <c r="T1912" s="158"/>
      <c r="AT1912" s="153" t="s">
        <v>304</v>
      </c>
      <c r="AU1912" s="153" t="s">
        <v>85</v>
      </c>
      <c r="AV1912" s="12" t="s">
        <v>85</v>
      </c>
      <c r="AW1912" s="12" t="s">
        <v>4</v>
      </c>
      <c r="AX1912" s="12" t="s">
        <v>83</v>
      </c>
      <c r="AY1912" s="153" t="s">
        <v>296</v>
      </c>
    </row>
    <row r="1913" spans="2:65" s="1" customFormat="1" ht="37.9" customHeight="1">
      <c r="B1913" s="32"/>
      <c r="C1913" s="138" t="s">
        <v>2081</v>
      </c>
      <c r="D1913" s="138" t="s">
        <v>298</v>
      </c>
      <c r="E1913" s="139" t="s">
        <v>2082</v>
      </c>
      <c r="F1913" s="140" t="s">
        <v>2083</v>
      </c>
      <c r="G1913" s="141" t="s">
        <v>301</v>
      </c>
      <c r="H1913" s="142">
        <v>326.25</v>
      </c>
      <c r="I1913" s="143"/>
      <c r="J1913" s="144">
        <f>ROUND(I1913*H1913,2)</f>
        <v>0</v>
      </c>
      <c r="K1913" s="140" t="s">
        <v>302</v>
      </c>
      <c r="L1913" s="32"/>
      <c r="M1913" s="145" t="s">
        <v>1</v>
      </c>
      <c r="N1913" s="146" t="s">
        <v>41</v>
      </c>
      <c r="P1913" s="147">
        <f>O1913*H1913</f>
        <v>0</v>
      </c>
      <c r="Q1913" s="147">
        <v>0</v>
      </c>
      <c r="R1913" s="147">
        <f>Q1913*H1913</f>
        <v>0</v>
      </c>
      <c r="S1913" s="147">
        <v>0</v>
      </c>
      <c r="T1913" s="148">
        <f>S1913*H1913</f>
        <v>0</v>
      </c>
      <c r="AR1913" s="149" t="s">
        <v>378</v>
      </c>
      <c r="AT1913" s="149" t="s">
        <v>298</v>
      </c>
      <c r="AU1913" s="149" t="s">
        <v>85</v>
      </c>
      <c r="AY1913" s="17" t="s">
        <v>296</v>
      </c>
      <c r="BE1913" s="150">
        <f>IF(N1913="základní",J1913,0)</f>
        <v>0</v>
      </c>
      <c r="BF1913" s="150">
        <f>IF(N1913="snížená",J1913,0)</f>
        <v>0</v>
      </c>
      <c r="BG1913" s="150">
        <f>IF(N1913="zákl. přenesená",J1913,0)</f>
        <v>0</v>
      </c>
      <c r="BH1913" s="150">
        <f>IF(N1913="sníž. přenesená",J1913,0)</f>
        <v>0</v>
      </c>
      <c r="BI1913" s="150">
        <f>IF(N1913="nulová",J1913,0)</f>
        <v>0</v>
      </c>
      <c r="BJ1913" s="17" t="s">
        <v>83</v>
      </c>
      <c r="BK1913" s="150">
        <f>ROUND(I1913*H1913,2)</f>
        <v>0</v>
      </c>
      <c r="BL1913" s="17" t="s">
        <v>378</v>
      </c>
      <c r="BM1913" s="149" t="s">
        <v>2084</v>
      </c>
    </row>
    <row r="1914" spans="2:65" s="12" customFormat="1">
      <c r="B1914" s="151"/>
      <c r="D1914" s="152" t="s">
        <v>304</v>
      </c>
      <c r="E1914" s="153" t="s">
        <v>1</v>
      </c>
      <c r="F1914" s="154" t="s">
        <v>1827</v>
      </c>
      <c r="H1914" s="155">
        <v>326.25</v>
      </c>
      <c r="I1914" s="156"/>
      <c r="L1914" s="151"/>
      <c r="M1914" s="157"/>
      <c r="T1914" s="158"/>
      <c r="AT1914" s="153" t="s">
        <v>304</v>
      </c>
      <c r="AU1914" s="153" t="s">
        <v>85</v>
      </c>
      <c r="AV1914" s="12" t="s">
        <v>85</v>
      </c>
      <c r="AW1914" s="12" t="s">
        <v>32</v>
      </c>
      <c r="AX1914" s="12" t="s">
        <v>76</v>
      </c>
      <c r="AY1914" s="153" t="s">
        <v>296</v>
      </c>
    </row>
    <row r="1915" spans="2:65" s="13" customFormat="1">
      <c r="B1915" s="159"/>
      <c r="D1915" s="152" t="s">
        <v>304</v>
      </c>
      <c r="E1915" s="160" t="s">
        <v>1</v>
      </c>
      <c r="F1915" s="161" t="s">
        <v>306</v>
      </c>
      <c r="H1915" s="162">
        <v>326.25</v>
      </c>
      <c r="I1915" s="163"/>
      <c r="L1915" s="159"/>
      <c r="M1915" s="164"/>
      <c r="T1915" s="165"/>
      <c r="AT1915" s="160" t="s">
        <v>304</v>
      </c>
      <c r="AU1915" s="160" t="s">
        <v>85</v>
      </c>
      <c r="AV1915" s="13" t="s">
        <v>94</v>
      </c>
      <c r="AW1915" s="13" t="s">
        <v>32</v>
      </c>
      <c r="AX1915" s="13" t="s">
        <v>76</v>
      </c>
      <c r="AY1915" s="160" t="s">
        <v>296</v>
      </c>
    </row>
    <row r="1916" spans="2:65" s="14" customFormat="1">
      <c r="B1916" s="166"/>
      <c r="D1916" s="152" t="s">
        <v>304</v>
      </c>
      <c r="E1916" s="167" t="s">
        <v>1</v>
      </c>
      <c r="F1916" s="168" t="s">
        <v>308</v>
      </c>
      <c r="H1916" s="169">
        <v>326.25</v>
      </c>
      <c r="I1916" s="170"/>
      <c r="L1916" s="166"/>
      <c r="M1916" s="171"/>
      <c r="T1916" s="172"/>
      <c r="AT1916" s="167" t="s">
        <v>304</v>
      </c>
      <c r="AU1916" s="167" t="s">
        <v>85</v>
      </c>
      <c r="AV1916" s="14" t="s">
        <v>107</v>
      </c>
      <c r="AW1916" s="14" t="s">
        <v>32</v>
      </c>
      <c r="AX1916" s="14" t="s">
        <v>83</v>
      </c>
      <c r="AY1916" s="167" t="s">
        <v>296</v>
      </c>
    </row>
    <row r="1917" spans="2:65" s="1" customFormat="1" ht="37.9" customHeight="1">
      <c r="B1917" s="32"/>
      <c r="C1917" s="173" t="s">
        <v>2085</v>
      </c>
      <c r="D1917" s="173" t="s">
        <v>343</v>
      </c>
      <c r="E1917" s="174" t="s">
        <v>2086</v>
      </c>
      <c r="F1917" s="175" t="s">
        <v>2087</v>
      </c>
      <c r="G1917" s="176" t="s">
        <v>301</v>
      </c>
      <c r="H1917" s="177">
        <v>358.875</v>
      </c>
      <c r="I1917" s="178"/>
      <c r="J1917" s="179">
        <f>ROUND(I1917*H1917,2)</f>
        <v>0</v>
      </c>
      <c r="K1917" s="175" t="s">
        <v>302</v>
      </c>
      <c r="L1917" s="180"/>
      <c r="M1917" s="181" t="s">
        <v>1</v>
      </c>
      <c r="N1917" s="182" t="s">
        <v>41</v>
      </c>
      <c r="P1917" s="147">
        <f>O1917*H1917</f>
        <v>0</v>
      </c>
      <c r="Q1917" s="147">
        <v>1.4999999999999999E-4</v>
      </c>
      <c r="R1917" s="147">
        <f>Q1917*H1917</f>
        <v>5.3831249999999997E-2</v>
      </c>
      <c r="S1917" s="147">
        <v>0</v>
      </c>
      <c r="T1917" s="148">
        <f>S1917*H1917</f>
        <v>0</v>
      </c>
      <c r="AR1917" s="149" t="s">
        <v>479</v>
      </c>
      <c r="AT1917" s="149" t="s">
        <v>343</v>
      </c>
      <c r="AU1917" s="149" t="s">
        <v>85</v>
      </c>
      <c r="AY1917" s="17" t="s">
        <v>296</v>
      </c>
      <c r="BE1917" s="150">
        <f>IF(N1917="základní",J1917,0)</f>
        <v>0</v>
      </c>
      <c r="BF1917" s="150">
        <f>IF(N1917="snížená",J1917,0)</f>
        <v>0</v>
      </c>
      <c r="BG1917" s="150">
        <f>IF(N1917="zákl. přenesená",J1917,0)</f>
        <v>0</v>
      </c>
      <c r="BH1917" s="150">
        <f>IF(N1917="sníž. přenesená",J1917,0)</f>
        <v>0</v>
      </c>
      <c r="BI1917" s="150">
        <f>IF(N1917="nulová",J1917,0)</f>
        <v>0</v>
      </c>
      <c r="BJ1917" s="17" t="s">
        <v>83</v>
      </c>
      <c r="BK1917" s="150">
        <f>ROUND(I1917*H1917,2)</f>
        <v>0</v>
      </c>
      <c r="BL1917" s="17" t="s">
        <v>378</v>
      </c>
      <c r="BM1917" s="149" t="s">
        <v>2088</v>
      </c>
    </row>
    <row r="1918" spans="2:65" s="12" customFormat="1">
      <c r="B1918" s="151"/>
      <c r="D1918" s="152" t="s">
        <v>304</v>
      </c>
      <c r="F1918" s="154" t="s">
        <v>2089</v>
      </c>
      <c r="H1918" s="155">
        <v>358.875</v>
      </c>
      <c r="I1918" s="156"/>
      <c r="L1918" s="151"/>
      <c r="M1918" s="157"/>
      <c r="T1918" s="158"/>
      <c r="AT1918" s="153" t="s">
        <v>304</v>
      </c>
      <c r="AU1918" s="153" t="s">
        <v>85</v>
      </c>
      <c r="AV1918" s="12" t="s">
        <v>85</v>
      </c>
      <c r="AW1918" s="12" t="s">
        <v>4</v>
      </c>
      <c r="AX1918" s="12" t="s">
        <v>83</v>
      </c>
      <c r="AY1918" s="153" t="s">
        <v>296</v>
      </c>
    </row>
    <row r="1919" spans="2:65" s="1" customFormat="1" ht="24.2" customHeight="1">
      <c r="B1919" s="32"/>
      <c r="C1919" s="138" t="s">
        <v>2090</v>
      </c>
      <c r="D1919" s="138" t="s">
        <v>298</v>
      </c>
      <c r="E1919" s="139" t="s">
        <v>2091</v>
      </c>
      <c r="F1919" s="140" t="s">
        <v>2092</v>
      </c>
      <c r="G1919" s="141" t="s">
        <v>1517</v>
      </c>
      <c r="H1919" s="189"/>
      <c r="I1919" s="143"/>
      <c r="J1919" s="144">
        <f>ROUND(I1919*H1919,2)</f>
        <v>0</v>
      </c>
      <c r="K1919" s="140" t="s">
        <v>302</v>
      </c>
      <c r="L1919" s="32"/>
      <c r="M1919" s="145" t="s">
        <v>1</v>
      </c>
      <c r="N1919" s="146" t="s">
        <v>41</v>
      </c>
      <c r="P1919" s="147">
        <f>O1919*H1919</f>
        <v>0</v>
      </c>
      <c r="Q1919" s="147">
        <v>0</v>
      </c>
      <c r="R1919" s="147">
        <f>Q1919*H1919</f>
        <v>0</v>
      </c>
      <c r="S1919" s="147">
        <v>0</v>
      </c>
      <c r="T1919" s="148">
        <f>S1919*H1919</f>
        <v>0</v>
      </c>
      <c r="AR1919" s="149" t="s">
        <v>378</v>
      </c>
      <c r="AT1919" s="149" t="s">
        <v>298</v>
      </c>
      <c r="AU1919" s="149" t="s">
        <v>85</v>
      </c>
      <c r="AY1919" s="17" t="s">
        <v>296</v>
      </c>
      <c r="BE1919" s="150">
        <f>IF(N1919="základní",J1919,0)</f>
        <v>0</v>
      </c>
      <c r="BF1919" s="150">
        <f>IF(N1919="snížená",J1919,0)</f>
        <v>0</v>
      </c>
      <c r="BG1919" s="150">
        <f>IF(N1919="zákl. přenesená",J1919,0)</f>
        <v>0</v>
      </c>
      <c r="BH1919" s="150">
        <f>IF(N1919="sníž. přenesená",J1919,0)</f>
        <v>0</v>
      </c>
      <c r="BI1919" s="150">
        <f>IF(N1919="nulová",J1919,0)</f>
        <v>0</v>
      </c>
      <c r="BJ1919" s="17" t="s">
        <v>83</v>
      </c>
      <c r="BK1919" s="150">
        <f>ROUND(I1919*H1919,2)</f>
        <v>0</v>
      </c>
      <c r="BL1919" s="17" t="s">
        <v>378</v>
      </c>
      <c r="BM1919" s="149" t="s">
        <v>2093</v>
      </c>
    </row>
    <row r="1920" spans="2:65" s="11" customFormat="1" ht="22.9" customHeight="1">
      <c r="B1920" s="126"/>
      <c r="D1920" s="127" t="s">
        <v>75</v>
      </c>
      <c r="E1920" s="136" t="s">
        <v>2094</v>
      </c>
      <c r="F1920" s="136" t="s">
        <v>2095</v>
      </c>
      <c r="I1920" s="129"/>
      <c r="J1920" s="137">
        <f>BK1920</f>
        <v>0</v>
      </c>
      <c r="L1920" s="126"/>
      <c r="M1920" s="131"/>
      <c r="P1920" s="132">
        <f>SUM(P1921:P2063)</f>
        <v>0</v>
      </c>
      <c r="R1920" s="132">
        <f>SUM(R1921:R2063)</f>
        <v>4.2598916000000004</v>
      </c>
      <c r="T1920" s="133">
        <f>SUM(T1921:T2063)</f>
        <v>0</v>
      </c>
      <c r="AR1920" s="127" t="s">
        <v>85</v>
      </c>
      <c r="AT1920" s="134" t="s">
        <v>75</v>
      </c>
      <c r="AU1920" s="134" t="s">
        <v>83</v>
      </c>
      <c r="AY1920" s="127" t="s">
        <v>296</v>
      </c>
      <c r="BK1920" s="135">
        <f>SUM(BK1921:BK2063)</f>
        <v>0</v>
      </c>
    </row>
    <row r="1921" spans="2:65" s="1" customFormat="1" ht="16.5" customHeight="1">
      <c r="B1921" s="32"/>
      <c r="C1921" s="138" t="s">
        <v>2096</v>
      </c>
      <c r="D1921" s="138" t="s">
        <v>298</v>
      </c>
      <c r="E1921" s="139" t="s">
        <v>2097</v>
      </c>
      <c r="F1921" s="140" t="s">
        <v>2098</v>
      </c>
      <c r="G1921" s="141" t="s">
        <v>301</v>
      </c>
      <c r="H1921" s="142">
        <v>101.46</v>
      </c>
      <c r="I1921" s="143"/>
      <c r="J1921" s="144">
        <f>ROUND(I1921*H1921,2)</f>
        <v>0</v>
      </c>
      <c r="K1921" s="140" t="s">
        <v>302</v>
      </c>
      <c r="L1921" s="32"/>
      <c r="M1921" s="145" t="s">
        <v>1</v>
      </c>
      <c r="N1921" s="146" t="s">
        <v>41</v>
      </c>
      <c r="P1921" s="147">
        <f>O1921*H1921</f>
        <v>0</v>
      </c>
      <c r="Q1921" s="147">
        <v>0</v>
      </c>
      <c r="R1921" s="147">
        <f>Q1921*H1921</f>
        <v>0</v>
      </c>
      <c r="S1921" s="147">
        <v>0</v>
      </c>
      <c r="T1921" s="148">
        <f>S1921*H1921</f>
        <v>0</v>
      </c>
      <c r="AR1921" s="149" t="s">
        <v>378</v>
      </c>
      <c r="AT1921" s="149" t="s">
        <v>298</v>
      </c>
      <c r="AU1921" s="149" t="s">
        <v>85</v>
      </c>
      <c r="AY1921" s="17" t="s">
        <v>296</v>
      </c>
      <c r="BE1921" s="150">
        <f>IF(N1921="základní",J1921,0)</f>
        <v>0</v>
      </c>
      <c r="BF1921" s="150">
        <f>IF(N1921="snížená",J1921,0)</f>
        <v>0</v>
      </c>
      <c r="BG1921" s="150">
        <f>IF(N1921="zákl. přenesená",J1921,0)</f>
        <v>0</v>
      </c>
      <c r="BH1921" s="150">
        <f>IF(N1921="sníž. přenesená",J1921,0)</f>
        <v>0</v>
      </c>
      <c r="BI1921" s="150">
        <f>IF(N1921="nulová",J1921,0)</f>
        <v>0</v>
      </c>
      <c r="BJ1921" s="17" t="s">
        <v>83</v>
      </c>
      <c r="BK1921" s="150">
        <f>ROUND(I1921*H1921,2)</f>
        <v>0</v>
      </c>
      <c r="BL1921" s="17" t="s">
        <v>378</v>
      </c>
      <c r="BM1921" s="149" t="s">
        <v>2099</v>
      </c>
    </row>
    <row r="1922" spans="2:65" s="12" customFormat="1">
      <c r="B1922" s="151"/>
      <c r="D1922" s="152" t="s">
        <v>304</v>
      </c>
      <c r="E1922" s="153" t="s">
        <v>1</v>
      </c>
      <c r="F1922" s="154" t="s">
        <v>2100</v>
      </c>
      <c r="H1922" s="155">
        <v>55.228999999999999</v>
      </c>
      <c r="I1922" s="156"/>
      <c r="L1922" s="151"/>
      <c r="M1922" s="157"/>
      <c r="T1922" s="158"/>
      <c r="AT1922" s="153" t="s">
        <v>304</v>
      </c>
      <c r="AU1922" s="153" t="s">
        <v>85</v>
      </c>
      <c r="AV1922" s="12" t="s">
        <v>85</v>
      </c>
      <c r="AW1922" s="12" t="s">
        <v>32</v>
      </c>
      <c r="AX1922" s="12" t="s">
        <v>76</v>
      </c>
      <c r="AY1922" s="153" t="s">
        <v>296</v>
      </c>
    </row>
    <row r="1923" spans="2:65" s="12" customFormat="1">
      <c r="B1923" s="151"/>
      <c r="D1923" s="152" t="s">
        <v>304</v>
      </c>
      <c r="E1923" s="153" t="s">
        <v>1</v>
      </c>
      <c r="F1923" s="154" t="s">
        <v>2101</v>
      </c>
      <c r="H1923" s="155">
        <v>16.420999999999999</v>
      </c>
      <c r="I1923" s="156"/>
      <c r="L1923" s="151"/>
      <c r="M1923" s="157"/>
      <c r="T1923" s="158"/>
      <c r="AT1923" s="153" t="s">
        <v>304</v>
      </c>
      <c r="AU1923" s="153" t="s">
        <v>85</v>
      </c>
      <c r="AV1923" s="12" t="s">
        <v>85</v>
      </c>
      <c r="AW1923" s="12" t="s">
        <v>32</v>
      </c>
      <c r="AX1923" s="12" t="s">
        <v>76</v>
      </c>
      <c r="AY1923" s="153" t="s">
        <v>296</v>
      </c>
    </row>
    <row r="1924" spans="2:65" s="12" customFormat="1">
      <c r="B1924" s="151"/>
      <c r="D1924" s="152" t="s">
        <v>304</v>
      </c>
      <c r="E1924" s="153" t="s">
        <v>1</v>
      </c>
      <c r="F1924" s="154" t="s">
        <v>2102</v>
      </c>
      <c r="H1924" s="155">
        <v>10.175000000000001</v>
      </c>
      <c r="I1924" s="156"/>
      <c r="L1924" s="151"/>
      <c r="M1924" s="157"/>
      <c r="T1924" s="158"/>
      <c r="AT1924" s="153" t="s">
        <v>304</v>
      </c>
      <c r="AU1924" s="153" t="s">
        <v>85</v>
      </c>
      <c r="AV1924" s="12" t="s">
        <v>85</v>
      </c>
      <c r="AW1924" s="12" t="s">
        <v>32</v>
      </c>
      <c r="AX1924" s="12" t="s">
        <v>76</v>
      </c>
      <c r="AY1924" s="153" t="s">
        <v>296</v>
      </c>
    </row>
    <row r="1925" spans="2:65" s="12" customFormat="1">
      <c r="B1925" s="151"/>
      <c r="D1925" s="152" t="s">
        <v>304</v>
      </c>
      <c r="E1925" s="153" t="s">
        <v>1</v>
      </c>
      <c r="F1925" s="154" t="s">
        <v>2103</v>
      </c>
      <c r="H1925" s="155">
        <v>11.48</v>
      </c>
      <c r="I1925" s="156"/>
      <c r="L1925" s="151"/>
      <c r="M1925" s="157"/>
      <c r="T1925" s="158"/>
      <c r="AT1925" s="153" t="s">
        <v>304</v>
      </c>
      <c r="AU1925" s="153" t="s">
        <v>85</v>
      </c>
      <c r="AV1925" s="12" t="s">
        <v>85</v>
      </c>
      <c r="AW1925" s="12" t="s">
        <v>32</v>
      </c>
      <c r="AX1925" s="12" t="s">
        <v>76</v>
      </c>
      <c r="AY1925" s="153" t="s">
        <v>296</v>
      </c>
    </row>
    <row r="1926" spans="2:65" s="12" customFormat="1">
      <c r="B1926" s="151"/>
      <c r="D1926" s="152" t="s">
        <v>304</v>
      </c>
      <c r="E1926" s="153" t="s">
        <v>1</v>
      </c>
      <c r="F1926" s="154" t="s">
        <v>2104</v>
      </c>
      <c r="H1926" s="155">
        <v>1.137</v>
      </c>
      <c r="I1926" s="156"/>
      <c r="L1926" s="151"/>
      <c r="M1926" s="157"/>
      <c r="T1926" s="158"/>
      <c r="AT1926" s="153" t="s">
        <v>304</v>
      </c>
      <c r="AU1926" s="153" t="s">
        <v>85</v>
      </c>
      <c r="AV1926" s="12" t="s">
        <v>85</v>
      </c>
      <c r="AW1926" s="12" t="s">
        <v>32</v>
      </c>
      <c r="AX1926" s="12" t="s">
        <v>76</v>
      </c>
      <c r="AY1926" s="153" t="s">
        <v>296</v>
      </c>
    </row>
    <row r="1927" spans="2:65" s="12" customFormat="1">
      <c r="B1927" s="151"/>
      <c r="D1927" s="152" t="s">
        <v>304</v>
      </c>
      <c r="E1927" s="153" t="s">
        <v>1</v>
      </c>
      <c r="F1927" s="154" t="s">
        <v>2105</v>
      </c>
      <c r="H1927" s="155">
        <v>0.88900000000000001</v>
      </c>
      <c r="I1927" s="156"/>
      <c r="L1927" s="151"/>
      <c r="M1927" s="157"/>
      <c r="T1927" s="158"/>
      <c r="AT1927" s="153" t="s">
        <v>304</v>
      </c>
      <c r="AU1927" s="153" t="s">
        <v>85</v>
      </c>
      <c r="AV1927" s="12" t="s">
        <v>85</v>
      </c>
      <c r="AW1927" s="12" t="s">
        <v>32</v>
      </c>
      <c r="AX1927" s="12" t="s">
        <v>76</v>
      </c>
      <c r="AY1927" s="153" t="s">
        <v>296</v>
      </c>
    </row>
    <row r="1928" spans="2:65" s="12" customFormat="1">
      <c r="B1928" s="151"/>
      <c r="D1928" s="152" t="s">
        <v>304</v>
      </c>
      <c r="E1928" s="153" t="s">
        <v>1</v>
      </c>
      <c r="F1928" s="154" t="s">
        <v>2106</v>
      </c>
      <c r="H1928" s="155">
        <v>1.367</v>
      </c>
      <c r="I1928" s="156"/>
      <c r="L1928" s="151"/>
      <c r="M1928" s="157"/>
      <c r="T1928" s="158"/>
      <c r="AT1928" s="153" t="s">
        <v>304</v>
      </c>
      <c r="AU1928" s="153" t="s">
        <v>85</v>
      </c>
      <c r="AV1928" s="12" t="s">
        <v>85</v>
      </c>
      <c r="AW1928" s="12" t="s">
        <v>32</v>
      </c>
      <c r="AX1928" s="12" t="s">
        <v>76</v>
      </c>
      <c r="AY1928" s="153" t="s">
        <v>296</v>
      </c>
    </row>
    <row r="1929" spans="2:65" s="12" customFormat="1">
      <c r="B1929" s="151"/>
      <c r="D1929" s="152" t="s">
        <v>304</v>
      </c>
      <c r="E1929" s="153" t="s">
        <v>1</v>
      </c>
      <c r="F1929" s="154" t="s">
        <v>2107</v>
      </c>
      <c r="H1929" s="155">
        <v>2.6379999999999999</v>
      </c>
      <c r="I1929" s="156"/>
      <c r="L1929" s="151"/>
      <c r="M1929" s="157"/>
      <c r="T1929" s="158"/>
      <c r="AT1929" s="153" t="s">
        <v>304</v>
      </c>
      <c r="AU1929" s="153" t="s">
        <v>85</v>
      </c>
      <c r="AV1929" s="12" t="s">
        <v>85</v>
      </c>
      <c r="AW1929" s="12" t="s">
        <v>32</v>
      </c>
      <c r="AX1929" s="12" t="s">
        <v>76</v>
      </c>
      <c r="AY1929" s="153" t="s">
        <v>296</v>
      </c>
    </row>
    <row r="1930" spans="2:65" s="12" customFormat="1">
      <c r="B1930" s="151"/>
      <c r="D1930" s="152" t="s">
        <v>304</v>
      </c>
      <c r="E1930" s="153" t="s">
        <v>1</v>
      </c>
      <c r="F1930" s="154" t="s">
        <v>2108</v>
      </c>
      <c r="H1930" s="155">
        <v>2.1240000000000001</v>
      </c>
      <c r="I1930" s="156"/>
      <c r="L1930" s="151"/>
      <c r="M1930" s="157"/>
      <c r="T1930" s="158"/>
      <c r="AT1930" s="153" t="s">
        <v>304</v>
      </c>
      <c r="AU1930" s="153" t="s">
        <v>85</v>
      </c>
      <c r="AV1930" s="12" t="s">
        <v>85</v>
      </c>
      <c r="AW1930" s="12" t="s">
        <v>32</v>
      </c>
      <c r="AX1930" s="12" t="s">
        <v>76</v>
      </c>
      <c r="AY1930" s="153" t="s">
        <v>296</v>
      </c>
    </row>
    <row r="1931" spans="2:65" s="13" customFormat="1">
      <c r="B1931" s="159"/>
      <c r="D1931" s="152" t="s">
        <v>304</v>
      </c>
      <c r="E1931" s="160" t="s">
        <v>1</v>
      </c>
      <c r="F1931" s="161" t="s">
        <v>306</v>
      </c>
      <c r="H1931" s="162">
        <v>101.46</v>
      </c>
      <c r="I1931" s="163"/>
      <c r="L1931" s="159"/>
      <c r="M1931" s="164"/>
      <c r="T1931" s="165"/>
      <c r="AT1931" s="160" t="s">
        <v>304</v>
      </c>
      <c r="AU1931" s="160" t="s">
        <v>85</v>
      </c>
      <c r="AV1931" s="13" t="s">
        <v>94</v>
      </c>
      <c r="AW1931" s="13" t="s">
        <v>32</v>
      </c>
      <c r="AX1931" s="13" t="s">
        <v>76</v>
      </c>
      <c r="AY1931" s="160" t="s">
        <v>296</v>
      </c>
    </row>
    <row r="1932" spans="2:65" s="14" customFormat="1">
      <c r="B1932" s="166"/>
      <c r="D1932" s="152" t="s">
        <v>304</v>
      </c>
      <c r="E1932" s="167" t="s">
        <v>1</v>
      </c>
      <c r="F1932" s="168" t="s">
        <v>308</v>
      </c>
      <c r="H1932" s="169">
        <v>101.46</v>
      </c>
      <c r="I1932" s="170"/>
      <c r="L1932" s="166"/>
      <c r="M1932" s="171"/>
      <c r="T1932" s="172"/>
      <c r="AT1932" s="167" t="s">
        <v>304</v>
      </c>
      <c r="AU1932" s="167" t="s">
        <v>85</v>
      </c>
      <c r="AV1932" s="14" t="s">
        <v>107</v>
      </c>
      <c r="AW1932" s="14" t="s">
        <v>32</v>
      </c>
      <c r="AX1932" s="14" t="s">
        <v>83</v>
      </c>
      <c r="AY1932" s="167" t="s">
        <v>296</v>
      </c>
    </row>
    <row r="1933" spans="2:65" s="1" customFormat="1" ht="16.5" customHeight="1">
      <c r="B1933" s="32"/>
      <c r="C1933" s="173" t="s">
        <v>2109</v>
      </c>
      <c r="D1933" s="173" t="s">
        <v>343</v>
      </c>
      <c r="E1933" s="174" t="s">
        <v>2110</v>
      </c>
      <c r="F1933" s="175" t="s">
        <v>2111</v>
      </c>
      <c r="G1933" s="176" t="s">
        <v>301</v>
      </c>
      <c r="H1933" s="177">
        <v>111.60599999999999</v>
      </c>
      <c r="I1933" s="178"/>
      <c r="J1933" s="179">
        <f>ROUND(I1933*H1933,2)</f>
        <v>0</v>
      </c>
      <c r="K1933" s="175" t="s">
        <v>1</v>
      </c>
      <c r="L1933" s="180"/>
      <c r="M1933" s="181" t="s">
        <v>1</v>
      </c>
      <c r="N1933" s="182" t="s">
        <v>41</v>
      </c>
      <c r="P1933" s="147">
        <f>O1933*H1933</f>
        <v>0</v>
      </c>
      <c r="Q1933" s="147">
        <v>0</v>
      </c>
      <c r="R1933" s="147">
        <f>Q1933*H1933</f>
        <v>0</v>
      </c>
      <c r="S1933" s="147">
        <v>0</v>
      </c>
      <c r="T1933" s="148">
        <f>S1933*H1933</f>
        <v>0</v>
      </c>
      <c r="AR1933" s="149" t="s">
        <v>479</v>
      </c>
      <c r="AT1933" s="149" t="s">
        <v>343</v>
      </c>
      <c r="AU1933" s="149" t="s">
        <v>85</v>
      </c>
      <c r="AY1933" s="17" t="s">
        <v>296</v>
      </c>
      <c r="BE1933" s="150">
        <f>IF(N1933="základní",J1933,0)</f>
        <v>0</v>
      </c>
      <c r="BF1933" s="150">
        <f>IF(N1933="snížená",J1933,0)</f>
        <v>0</v>
      </c>
      <c r="BG1933" s="150">
        <f>IF(N1933="zákl. přenesená",J1933,0)</f>
        <v>0</v>
      </c>
      <c r="BH1933" s="150">
        <f>IF(N1933="sníž. přenesená",J1933,0)</f>
        <v>0</v>
      </c>
      <c r="BI1933" s="150">
        <f>IF(N1933="nulová",J1933,0)</f>
        <v>0</v>
      </c>
      <c r="BJ1933" s="17" t="s">
        <v>83</v>
      </c>
      <c r="BK1933" s="150">
        <f>ROUND(I1933*H1933,2)</f>
        <v>0</v>
      </c>
      <c r="BL1933" s="17" t="s">
        <v>378</v>
      </c>
      <c r="BM1933" s="149" t="s">
        <v>2112</v>
      </c>
    </row>
    <row r="1934" spans="2:65" s="12" customFormat="1">
      <c r="B1934" s="151"/>
      <c r="D1934" s="152" t="s">
        <v>304</v>
      </c>
      <c r="F1934" s="154" t="s">
        <v>2113</v>
      </c>
      <c r="H1934" s="155">
        <v>111.60599999999999</v>
      </c>
      <c r="I1934" s="156"/>
      <c r="L1934" s="151"/>
      <c r="M1934" s="157"/>
      <c r="T1934" s="158"/>
      <c r="AT1934" s="153" t="s">
        <v>304</v>
      </c>
      <c r="AU1934" s="153" t="s">
        <v>85</v>
      </c>
      <c r="AV1934" s="12" t="s">
        <v>85</v>
      </c>
      <c r="AW1934" s="12" t="s">
        <v>4</v>
      </c>
      <c r="AX1934" s="12" t="s">
        <v>83</v>
      </c>
      <c r="AY1934" s="153" t="s">
        <v>296</v>
      </c>
    </row>
    <row r="1935" spans="2:65" s="1" customFormat="1" ht="24.2" customHeight="1">
      <c r="B1935" s="32"/>
      <c r="C1935" s="138" t="s">
        <v>2114</v>
      </c>
      <c r="D1935" s="138" t="s">
        <v>298</v>
      </c>
      <c r="E1935" s="139" t="s">
        <v>2115</v>
      </c>
      <c r="F1935" s="140" t="s">
        <v>2116</v>
      </c>
      <c r="G1935" s="141" t="s">
        <v>339</v>
      </c>
      <c r="H1935" s="142">
        <v>128.91999999999999</v>
      </c>
      <c r="I1935" s="143"/>
      <c r="J1935" s="144">
        <f>ROUND(I1935*H1935,2)</f>
        <v>0</v>
      </c>
      <c r="K1935" s="140" t="s">
        <v>302</v>
      </c>
      <c r="L1935" s="32"/>
      <c r="M1935" s="145" t="s">
        <v>1</v>
      </c>
      <c r="N1935" s="146" t="s">
        <v>41</v>
      </c>
      <c r="P1935" s="147">
        <f>O1935*H1935</f>
        <v>0</v>
      </c>
      <c r="Q1935" s="147">
        <v>7.4700000000000001E-3</v>
      </c>
      <c r="R1935" s="147">
        <f>Q1935*H1935</f>
        <v>0.9630323999999999</v>
      </c>
      <c r="S1935" s="147">
        <v>0</v>
      </c>
      <c r="T1935" s="148">
        <f>S1935*H1935</f>
        <v>0</v>
      </c>
      <c r="AR1935" s="149" t="s">
        <v>378</v>
      </c>
      <c r="AT1935" s="149" t="s">
        <v>298</v>
      </c>
      <c r="AU1935" s="149" t="s">
        <v>85</v>
      </c>
      <c r="AY1935" s="17" t="s">
        <v>296</v>
      </c>
      <c r="BE1935" s="150">
        <f>IF(N1935="základní",J1935,0)</f>
        <v>0</v>
      </c>
      <c r="BF1935" s="150">
        <f>IF(N1935="snížená",J1935,0)</f>
        <v>0</v>
      </c>
      <c r="BG1935" s="150">
        <f>IF(N1935="zákl. přenesená",J1935,0)</f>
        <v>0</v>
      </c>
      <c r="BH1935" s="150">
        <f>IF(N1935="sníž. přenesená",J1935,0)</f>
        <v>0</v>
      </c>
      <c r="BI1935" s="150">
        <f>IF(N1935="nulová",J1935,0)</f>
        <v>0</v>
      </c>
      <c r="BJ1935" s="17" t="s">
        <v>83</v>
      </c>
      <c r="BK1935" s="150">
        <f>ROUND(I1935*H1935,2)</f>
        <v>0</v>
      </c>
      <c r="BL1935" s="17" t="s">
        <v>378</v>
      </c>
      <c r="BM1935" s="149" t="s">
        <v>2117</v>
      </c>
    </row>
    <row r="1936" spans="2:65" s="12" customFormat="1">
      <c r="B1936" s="151"/>
      <c r="D1936" s="152" t="s">
        <v>304</v>
      </c>
      <c r="E1936" s="153" t="s">
        <v>1</v>
      </c>
      <c r="F1936" s="154" t="s">
        <v>2118</v>
      </c>
      <c r="H1936" s="155">
        <v>128.91999999999999</v>
      </c>
      <c r="I1936" s="156"/>
      <c r="L1936" s="151"/>
      <c r="M1936" s="157"/>
      <c r="T1936" s="158"/>
      <c r="AT1936" s="153" t="s">
        <v>304</v>
      </c>
      <c r="AU1936" s="153" t="s">
        <v>85</v>
      </c>
      <c r="AV1936" s="12" t="s">
        <v>85</v>
      </c>
      <c r="AW1936" s="12" t="s">
        <v>32</v>
      </c>
      <c r="AX1936" s="12" t="s">
        <v>76</v>
      </c>
      <c r="AY1936" s="153" t="s">
        <v>296</v>
      </c>
    </row>
    <row r="1937" spans="2:65" s="13" customFormat="1">
      <c r="B1937" s="159"/>
      <c r="D1937" s="152" t="s">
        <v>304</v>
      </c>
      <c r="E1937" s="160" t="s">
        <v>1</v>
      </c>
      <c r="F1937" s="161" t="s">
        <v>306</v>
      </c>
      <c r="H1937" s="162">
        <v>128.91999999999999</v>
      </c>
      <c r="I1937" s="163"/>
      <c r="L1937" s="159"/>
      <c r="M1937" s="164"/>
      <c r="T1937" s="165"/>
      <c r="AT1937" s="160" t="s">
        <v>304</v>
      </c>
      <c r="AU1937" s="160" t="s">
        <v>85</v>
      </c>
      <c r="AV1937" s="13" t="s">
        <v>94</v>
      </c>
      <c r="AW1937" s="13" t="s">
        <v>32</v>
      </c>
      <c r="AX1937" s="13" t="s">
        <v>76</v>
      </c>
      <c r="AY1937" s="160" t="s">
        <v>296</v>
      </c>
    </row>
    <row r="1938" spans="2:65" s="14" customFormat="1">
      <c r="B1938" s="166"/>
      <c r="D1938" s="152" t="s">
        <v>304</v>
      </c>
      <c r="E1938" s="167" t="s">
        <v>1</v>
      </c>
      <c r="F1938" s="168" t="s">
        <v>308</v>
      </c>
      <c r="H1938" s="169">
        <v>128.91999999999999</v>
      </c>
      <c r="I1938" s="170"/>
      <c r="L1938" s="166"/>
      <c r="M1938" s="171"/>
      <c r="T1938" s="172"/>
      <c r="AT1938" s="167" t="s">
        <v>304</v>
      </c>
      <c r="AU1938" s="167" t="s">
        <v>85</v>
      </c>
      <c r="AV1938" s="14" t="s">
        <v>107</v>
      </c>
      <c r="AW1938" s="14" t="s">
        <v>32</v>
      </c>
      <c r="AX1938" s="14" t="s">
        <v>83</v>
      </c>
      <c r="AY1938" s="167" t="s">
        <v>296</v>
      </c>
    </row>
    <row r="1939" spans="2:65" s="1" customFormat="1" ht="24.2" customHeight="1">
      <c r="B1939" s="32"/>
      <c r="C1939" s="173" t="s">
        <v>2119</v>
      </c>
      <c r="D1939" s="173" t="s">
        <v>343</v>
      </c>
      <c r="E1939" s="174" t="s">
        <v>2120</v>
      </c>
      <c r="F1939" s="175" t="s">
        <v>2121</v>
      </c>
      <c r="G1939" s="176" t="s">
        <v>339</v>
      </c>
      <c r="H1939" s="177">
        <v>311.81</v>
      </c>
      <c r="I1939" s="178"/>
      <c r="J1939" s="179">
        <f>ROUND(I1939*H1939,2)</f>
        <v>0</v>
      </c>
      <c r="K1939" s="175" t="s">
        <v>302</v>
      </c>
      <c r="L1939" s="180"/>
      <c r="M1939" s="181" t="s">
        <v>1</v>
      </c>
      <c r="N1939" s="182" t="s">
        <v>41</v>
      </c>
      <c r="P1939" s="147">
        <f>O1939*H1939</f>
        <v>0</v>
      </c>
      <c r="Q1939" s="147">
        <v>6.3200000000000001E-3</v>
      </c>
      <c r="R1939" s="147">
        <f>Q1939*H1939</f>
        <v>1.9706392000000001</v>
      </c>
      <c r="S1939" s="147">
        <v>0</v>
      </c>
      <c r="T1939" s="148">
        <f>S1939*H1939</f>
        <v>0</v>
      </c>
      <c r="AR1939" s="149" t="s">
        <v>479</v>
      </c>
      <c r="AT1939" s="149" t="s">
        <v>343</v>
      </c>
      <c r="AU1939" s="149" t="s">
        <v>85</v>
      </c>
      <c r="AY1939" s="17" t="s">
        <v>296</v>
      </c>
      <c r="BE1939" s="150">
        <f>IF(N1939="základní",J1939,0)</f>
        <v>0</v>
      </c>
      <c r="BF1939" s="150">
        <f>IF(N1939="snížená",J1939,0)</f>
        <v>0</v>
      </c>
      <c r="BG1939" s="150">
        <f>IF(N1939="zákl. přenesená",J1939,0)</f>
        <v>0</v>
      </c>
      <c r="BH1939" s="150">
        <f>IF(N1939="sníž. přenesená",J1939,0)</f>
        <v>0</v>
      </c>
      <c r="BI1939" s="150">
        <f>IF(N1939="nulová",J1939,0)</f>
        <v>0</v>
      </c>
      <c r="BJ1939" s="17" t="s">
        <v>83</v>
      </c>
      <c r="BK1939" s="150">
        <f>ROUND(I1939*H1939,2)</f>
        <v>0</v>
      </c>
      <c r="BL1939" s="17" t="s">
        <v>378</v>
      </c>
      <c r="BM1939" s="149" t="s">
        <v>2122</v>
      </c>
    </row>
    <row r="1940" spans="2:65" s="12" customFormat="1">
      <c r="B1940" s="151"/>
      <c r="D1940" s="152" t="s">
        <v>304</v>
      </c>
      <c r="E1940" s="153" t="s">
        <v>1</v>
      </c>
      <c r="F1940" s="154" t="s">
        <v>2123</v>
      </c>
      <c r="H1940" s="155">
        <v>311.81</v>
      </c>
      <c r="I1940" s="156"/>
      <c r="L1940" s="151"/>
      <c r="M1940" s="157"/>
      <c r="T1940" s="158"/>
      <c r="AT1940" s="153" t="s">
        <v>304</v>
      </c>
      <c r="AU1940" s="153" t="s">
        <v>85</v>
      </c>
      <c r="AV1940" s="12" t="s">
        <v>85</v>
      </c>
      <c r="AW1940" s="12" t="s">
        <v>32</v>
      </c>
      <c r="AX1940" s="12" t="s">
        <v>76</v>
      </c>
      <c r="AY1940" s="153" t="s">
        <v>296</v>
      </c>
    </row>
    <row r="1941" spans="2:65" s="13" customFormat="1">
      <c r="B1941" s="159"/>
      <c r="D1941" s="152" t="s">
        <v>304</v>
      </c>
      <c r="E1941" s="160" t="s">
        <v>1</v>
      </c>
      <c r="F1941" s="161" t="s">
        <v>306</v>
      </c>
      <c r="H1941" s="162">
        <v>311.81</v>
      </c>
      <c r="I1941" s="163"/>
      <c r="L1941" s="159"/>
      <c r="M1941" s="164"/>
      <c r="T1941" s="165"/>
      <c r="AT1941" s="160" t="s">
        <v>304</v>
      </c>
      <c r="AU1941" s="160" t="s">
        <v>85</v>
      </c>
      <c r="AV1941" s="13" t="s">
        <v>94</v>
      </c>
      <c r="AW1941" s="13" t="s">
        <v>32</v>
      </c>
      <c r="AX1941" s="13" t="s">
        <v>76</v>
      </c>
      <c r="AY1941" s="160" t="s">
        <v>296</v>
      </c>
    </row>
    <row r="1942" spans="2:65" s="14" customFormat="1">
      <c r="B1942" s="166"/>
      <c r="D1942" s="152" t="s">
        <v>304</v>
      </c>
      <c r="E1942" s="167" t="s">
        <v>1</v>
      </c>
      <c r="F1942" s="168" t="s">
        <v>308</v>
      </c>
      <c r="H1942" s="169">
        <v>311.81</v>
      </c>
      <c r="I1942" s="170"/>
      <c r="L1942" s="166"/>
      <c r="M1942" s="171"/>
      <c r="T1942" s="172"/>
      <c r="AT1942" s="167" t="s">
        <v>304</v>
      </c>
      <c r="AU1942" s="167" t="s">
        <v>85</v>
      </c>
      <c r="AV1942" s="14" t="s">
        <v>107</v>
      </c>
      <c r="AW1942" s="14" t="s">
        <v>32</v>
      </c>
      <c r="AX1942" s="14" t="s">
        <v>83</v>
      </c>
      <c r="AY1942" s="167" t="s">
        <v>296</v>
      </c>
    </row>
    <row r="1943" spans="2:65" s="1" customFormat="1" ht="24.2" customHeight="1">
      <c r="B1943" s="32"/>
      <c r="C1943" s="138" t="s">
        <v>2124</v>
      </c>
      <c r="D1943" s="138" t="s">
        <v>298</v>
      </c>
      <c r="E1943" s="139" t="s">
        <v>2125</v>
      </c>
      <c r="F1943" s="140" t="s">
        <v>2126</v>
      </c>
      <c r="G1943" s="141" t="s">
        <v>376</v>
      </c>
      <c r="H1943" s="142">
        <v>11</v>
      </c>
      <c r="I1943" s="143"/>
      <c r="J1943" s="144">
        <f t="shared" ref="J1943:J1974" si="20">ROUND(I1943*H1943,2)</f>
        <v>0</v>
      </c>
      <c r="K1943" s="140" t="s">
        <v>302</v>
      </c>
      <c r="L1943" s="32"/>
      <c r="M1943" s="145" t="s">
        <v>1</v>
      </c>
      <c r="N1943" s="146" t="s">
        <v>41</v>
      </c>
      <c r="P1943" s="147">
        <f t="shared" ref="P1943:P1974" si="21">O1943*H1943</f>
        <v>0</v>
      </c>
      <c r="Q1943" s="147">
        <v>0</v>
      </c>
      <c r="R1943" s="147">
        <f t="shared" ref="R1943:R1974" si="22">Q1943*H1943</f>
        <v>0</v>
      </c>
      <c r="S1943" s="147">
        <v>0</v>
      </c>
      <c r="T1943" s="148">
        <f t="shared" ref="T1943:T1974" si="23">S1943*H1943</f>
        <v>0</v>
      </c>
      <c r="AR1943" s="149" t="s">
        <v>378</v>
      </c>
      <c r="AT1943" s="149" t="s">
        <v>298</v>
      </c>
      <c r="AU1943" s="149" t="s">
        <v>85</v>
      </c>
      <c r="AY1943" s="17" t="s">
        <v>296</v>
      </c>
      <c r="BE1943" s="150">
        <f t="shared" ref="BE1943:BE1974" si="24">IF(N1943="základní",J1943,0)</f>
        <v>0</v>
      </c>
      <c r="BF1943" s="150">
        <f t="shared" ref="BF1943:BF1974" si="25">IF(N1943="snížená",J1943,0)</f>
        <v>0</v>
      </c>
      <c r="BG1943" s="150">
        <f t="shared" ref="BG1943:BG1974" si="26">IF(N1943="zákl. přenesená",J1943,0)</f>
        <v>0</v>
      </c>
      <c r="BH1943" s="150">
        <f t="shared" ref="BH1943:BH1974" si="27">IF(N1943="sníž. přenesená",J1943,0)</f>
        <v>0</v>
      </c>
      <c r="BI1943" s="150">
        <f t="shared" ref="BI1943:BI1974" si="28">IF(N1943="nulová",J1943,0)</f>
        <v>0</v>
      </c>
      <c r="BJ1943" s="17" t="s">
        <v>83</v>
      </c>
      <c r="BK1943" s="150">
        <f t="shared" ref="BK1943:BK1974" si="29">ROUND(I1943*H1943,2)</f>
        <v>0</v>
      </c>
      <c r="BL1943" s="17" t="s">
        <v>378</v>
      </c>
      <c r="BM1943" s="149" t="s">
        <v>2127</v>
      </c>
    </row>
    <row r="1944" spans="2:65" s="1" customFormat="1" ht="24.2" customHeight="1">
      <c r="B1944" s="32"/>
      <c r="C1944" s="173" t="s">
        <v>2128</v>
      </c>
      <c r="D1944" s="173" t="s">
        <v>343</v>
      </c>
      <c r="E1944" s="174" t="s">
        <v>2129</v>
      </c>
      <c r="F1944" s="175" t="s">
        <v>2130</v>
      </c>
      <c r="G1944" s="176" t="s">
        <v>1102</v>
      </c>
      <c r="H1944" s="177">
        <v>1</v>
      </c>
      <c r="I1944" s="178"/>
      <c r="J1944" s="179">
        <f t="shared" si="20"/>
        <v>0</v>
      </c>
      <c r="K1944" s="175" t="s">
        <v>1</v>
      </c>
      <c r="L1944" s="180"/>
      <c r="M1944" s="181" t="s">
        <v>1</v>
      </c>
      <c r="N1944" s="182" t="s">
        <v>41</v>
      </c>
      <c r="P1944" s="147">
        <f t="shared" si="21"/>
        <v>0</v>
      </c>
      <c r="Q1944" s="147">
        <v>0</v>
      </c>
      <c r="R1944" s="147">
        <f t="shared" si="22"/>
        <v>0</v>
      </c>
      <c r="S1944" s="147">
        <v>0</v>
      </c>
      <c r="T1944" s="148">
        <f t="shared" si="23"/>
        <v>0</v>
      </c>
      <c r="AR1944" s="149" t="s">
        <v>479</v>
      </c>
      <c r="AT1944" s="149" t="s">
        <v>343</v>
      </c>
      <c r="AU1944" s="149" t="s">
        <v>85</v>
      </c>
      <c r="AY1944" s="17" t="s">
        <v>296</v>
      </c>
      <c r="BE1944" s="150">
        <f t="shared" si="24"/>
        <v>0</v>
      </c>
      <c r="BF1944" s="150">
        <f t="shared" si="25"/>
        <v>0</v>
      </c>
      <c r="BG1944" s="150">
        <f t="shared" si="26"/>
        <v>0</v>
      </c>
      <c r="BH1944" s="150">
        <f t="shared" si="27"/>
        <v>0</v>
      </c>
      <c r="BI1944" s="150">
        <f t="shared" si="28"/>
        <v>0</v>
      </c>
      <c r="BJ1944" s="17" t="s">
        <v>83</v>
      </c>
      <c r="BK1944" s="150">
        <f t="shared" si="29"/>
        <v>0</v>
      </c>
      <c r="BL1944" s="17" t="s">
        <v>378</v>
      </c>
      <c r="BM1944" s="149" t="s">
        <v>2131</v>
      </c>
    </row>
    <row r="1945" spans="2:65" s="1" customFormat="1" ht="24.2" customHeight="1">
      <c r="B1945" s="32"/>
      <c r="C1945" s="173" t="s">
        <v>2132</v>
      </c>
      <c r="D1945" s="173" t="s">
        <v>343</v>
      </c>
      <c r="E1945" s="174" t="s">
        <v>2133</v>
      </c>
      <c r="F1945" s="175" t="s">
        <v>2130</v>
      </c>
      <c r="G1945" s="176" t="s">
        <v>1102</v>
      </c>
      <c r="H1945" s="177">
        <v>1</v>
      </c>
      <c r="I1945" s="178"/>
      <c r="J1945" s="179">
        <f t="shared" si="20"/>
        <v>0</v>
      </c>
      <c r="K1945" s="175" t="s">
        <v>1</v>
      </c>
      <c r="L1945" s="180"/>
      <c r="M1945" s="181" t="s">
        <v>1</v>
      </c>
      <c r="N1945" s="182" t="s">
        <v>41</v>
      </c>
      <c r="P1945" s="147">
        <f t="shared" si="21"/>
        <v>0</v>
      </c>
      <c r="Q1945" s="147">
        <v>0</v>
      </c>
      <c r="R1945" s="147">
        <f t="shared" si="22"/>
        <v>0</v>
      </c>
      <c r="S1945" s="147">
        <v>0</v>
      </c>
      <c r="T1945" s="148">
        <f t="shared" si="23"/>
        <v>0</v>
      </c>
      <c r="AR1945" s="149" t="s">
        <v>479</v>
      </c>
      <c r="AT1945" s="149" t="s">
        <v>343</v>
      </c>
      <c r="AU1945" s="149" t="s">
        <v>85</v>
      </c>
      <c r="AY1945" s="17" t="s">
        <v>296</v>
      </c>
      <c r="BE1945" s="150">
        <f t="shared" si="24"/>
        <v>0</v>
      </c>
      <c r="BF1945" s="150">
        <f t="shared" si="25"/>
        <v>0</v>
      </c>
      <c r="BG1945" s="150">
        <f t="shared" si="26"/>
        <v>0</v>
      </c>
      <c r="BH1945" s="150">
        <f t="shared" si="27"/>
        <v>0</v>
      </c>
      <c r="BI1945" s="150">
        <f t="shared" si="28"/>
        <v>0</v>
      </c>
      <c r="BJ1945" s="17" t="s">
        <v>83</v>
      </c>
      <c r="BK1945" s="150">
        <f t="shared" si="29"/>
        <v>0</v>
      </c>
      <c r="BL1945" s="17" t="s">
        <v>378</v>
      </c>
      <c r="BM1945" s="149" t="s">
        <v>2134</v>
      </c>
    </row>
    <row r="1946" spans="2:65" s="1" customFormat="1" ht="24.2" customHeight="1">
      <c r="B1946" s="32"/>
      <c r="C1946" s="173" t="s">
        <v>2135</v>
      </c>
      <c r="D1946" s="173" t="s">
        <v>343</v>
      </c>
      <c r="E1946" s="174" t="s">
        <v>2136</v>
      </c>
      <c r="F1946" s="175" t="s">
        <v>2137</v>
      </c>
      <c r="G1946" s="176" t="s">
        <v>1102</v>
      </c>
      <c r="H1946" s="177">
        <v>1</v>
      </c>
      <c r="I1946" s="178"/>
      <c r="J1946" s="179">
        <f t="shared" si="20"/>
        <v>0</v>
      </c>
      <c r="K1946" s="175" t="s">
        <v>1</v>
      </c>
      <c r="L1946" s="180"/>
      <c r="M1946" s="181" t="s">
        <v>1</v>
      </c>
      <c r="N1946" s="182" t="s">
        <v>41</v>
      </c>
      <c r="P1946" s="147">
        <f t="shared" si="21"/>
        <v>0</v>
      </c>
      <c r="Q1946" s="147">
        <v>0</v>
      </c>
      <c r="R1946" s="147">
        <f t="shared" si="22"/>
        <v>0</v>
      </c>
      <c r="S1946" s="147">
        <v>0</v>
      </c>
      <c r="T1946" s="148">
        <f t="shared" si="23"/>
        <v>0</v>
      </c>
      <c r="AR1946" s="149" t="s">
        <v>479</v>
      </c>
      <c r="AT1946" s="149" t="s">
        <v>343</v>
      </c>
      <c r="AU1946" s="149" t="s">
        <v>85</v>
      </c>
      <c r="AY1946" s="17" t="s">
        <v>296</v>
      </c>
      <c r="BE1946" s="150">
        <f t="shared" si="24"/>
        <v>0</v>
      </c>
      <c r="BF1946" s="150">
        <f t="shared" si="25"/>
        <v>0</v>
      </c>
      <c r="BG1946" s="150">
        <f t="shared" si="26"/>
        <v>0</v>
      </c>
      <c r="BH1946" s="150">
        <f t="shared" si="27"/>
        <v>0</v>
      </c>
      <c r="BI1946" s="150">
        <f t="shared" si="28"/>
        <v>0</v>
      </c>
      <c r="BJ1946" s="17" t="s">
        <v>83</v>
      </c>
      <c r="BK1946" s="150">
        <f t="shared" si="29"/>
        <v>0</v>
      </c>
      <c r="BL1946" s="17" t="s">
        <v>378</v>
      </c>
      <c r="BM1946" s="149" t="s">
        <v>2138</v>
      </c>
    </row>
    <row r="1947" spans="2:65" s="1" customFormat="1" ht="24.2" customHeight="1">
      <c r="B1947" s="32"/>
      <c r="C1947" s="173" t="s">
        <v>2139</v>
      </c>
      <c r="D1947" s="173" t="s">
        <v>343</v>
      </c>
      <c r="E1947" s="174" t="s">
        <v>2140</v>
      </c>
      <c r="F1947" s="175" t="s">
        <v>2141</v>
      </c>
      <c r="G1947" s="176" t="s">
        <v>1102</v>
      </c>
      <c r="H1947" s="177">
        <v>1</v>
      </c>
      <c r="I1947" s="178"/>
      <c r="J1947" s="179">
        <f t="shared" si="20"/>
        <v>0</v>
      </c>
      <c r="K1947" s="175" t="s">
        <v>1</v>
      </c>
      <c r="L1947" s="180"/>
      <c r="M1947" s="181" t="s">
        <v>1</v>
      </c>
      <c r="N1947" s="182" t="s">
        <v>41</v>
      </c>
      <c r="P1947" s="147">
        <f t="shared" si="21"/>
        <v>0</v>
      </c>
      <c r="Q1947" s="147">
        <v>0</v>
      </c>
      <c r="R1947" s="147">
        <f t="shared" si="22"/>
        <v>0</v>
      </c>
      <c r="S1947" s="147">
        <v>0</v>
      </c>
      <c r="T1947" s="148">
        <f t="shared" si="23"/>
        <v>0</v>
      </c>
      <c r="AR1947" s="149" t="s">
        <v>479</v>
      </c>
      <c r="AT1947" s="149" t="s">
        <v>343</v>
      </c>
      <c r="AU1947" s="149" t="s">
        <v>85</v>
      </c>
      <c r="AY1947" s="17" t="s">
        <v>296</v>
      </c>
      <c r="BE1947" s="150">
        <f t="shared" si="24"/>
        <v>0</v>
      </c>
      <c r="BF1947" s="150">
        <f t="shared" si="25"/>
        <v>0</v>
      </c>
      <c r="BG1947" s="150">
        <f t="shared" si="26"/>
        <v>0</v>
      </c>
      <c r="BH1947" s="150">
        <f t="shared" si="27"/>
        <v>0</v>
      </c>
      <c r="BI1947" s="150">
        <f t="shared" si="28"/>
        <v>0</v>
      </c>
      <c r="BJ1947" s="17" t="s">
        <v>83</v>
      </c>
      <c r="BK1947" s="150">
        <f t="shared" si="29"/>
        <v>0</v>
      </c>
      <c r="BL1947" s="17" t="s">
        <v>378</v>
      </c>
      <c r="BM1947" s="149" t="s">
        <v>2142</v>
      </c>
    </row>
    <row r="1948" spans="2:65" s="1" customFormat="1" ht="24.2" customHeight="1">
      <c r="B1948" s="32"/>
      <c r="C1948" s="173" t="s">
        <v>2143</v>
      </c>
      <c r="D1948" s="173" t="s">
        <v>343</v>
      </c>
      <c r="E1948" s="174" t="s">
        <v>2144</v>
      </c>
      <c r="F1948" s="175" t="s">
        <v>2145</v>
      </c>
      <c r="G1948" s="176" t="s">
        <v>1102</v>
      </c>
      <c r="H1948" s="177">
        <v>1</v>
      </c>
      <c r="I1948" s="178"/>
      <c r="J1948" s="179">
        <f t="shared" si="20"/>
        <v>0</v>
      </c>
      <c r="K1948" s="175" t="s">
        <v>1</v>
      </c>
      <c r="L1948" s="180"/>
      <c r="M1948" s="181" t="s">
        <v>1</v>
      </c>
      <c r="N1948" s="182" t="s">
        <v>41</v>
      </c>
      <c r="P1948" s="147">
        <f t="shared" si="21"/>
        <v>0</v>
      </c>
      <c r="Q1948" s="147">
        <v>0</v>
      </c>
      <c r="R1948" s="147">
        <f t="shared" si="22"/>
        <v>0</v>
      </c>
      <c r="S1948" s="147">
        <v>0</v>
      </c>
      <c r="T1948" s="148">
        <f t="shared" si="23"/>
        <v>0</v>
      </c>
      <c r="AR1948" s="149" t="s">
        <v>479</v>
      </c>
      <c r="AT1948" s="149" t="s">
        <v>343</v>
      </c>
      <c r="AU1948" s="149" t="s">
        <v>85</v>
      </c>
      <c r="AY1948" s="17" t="s">
        <v>296</v>
      </c>
      <c r="BE1948" s="150">
        <f t="shared" si="24"/>
        <v>0</v>
      </c>
      <c r="BF1948" s="150">
        <f t="shared" si="25"/>
        <v>0</v>
      </c>
      <c r="BG1948" s="150">
        <f t="shared" si="26"/>
        <v>0</v>
      </c>
      <c r="BH1948" s="150">
        <f t="shared" si="27"/>
        <v>0</v>
      </c>
      <c r="BI1948" s="150">
        <f t="shared" si="28"/>
        <v>0</v>
      </c>
      <c r="BJ1948" s="17" t="s">
        <v>83</v>
      </c>
      <c r="BK1948" s="150">
        <f t="shared" si="29"/>
        <v>0</v>
      </c>
      <c r="BL1948" s="17" t="s">
        <v>378</v>
      </c>
      <c r="BM1948" s="149" t="s">
        <v>2146</v>
      </c>
    </row>
    <row r="1949" spans="2:65" s="1" customFormat="1" ht="24.2" customHeight="1">
      <c r="B1949" s="32"/>
      <c r="C1949" s="173" t="s">
        <v>2147</v>
      </c>
      <c r="D1949" s="173" t="s">
        <v>343</v>
      </c>
      <c r="E1949" s="174" t="s">
        <v>2148</v>
      </c>
      <c r="F1949" s="175" t="s">
        <v>2149</v>
      </c>
      <c r="G1949" s="176" t="s">
        <v>1102</v>
      </c>
      <c r="H1949" s="177">
        <v>1</v>
      </c>
      <c r="I1949" s="178"/>
      <c r="J1949" s="179">
        <f t="shared" si="20"/>
        <v>0</v>
      </c>
      <c r="K1949" s="175" t="s">
        <v>1</v>
      </c>
      <c r="L1949" s="180"/>
      <c r="M1949" s="181" t="s">
        <v>1</v>
      </c>
      <c r="N1949" s="182" t="s">
        <v>41</v>
      </c>
      <c r="P1949" s="147">
        <f t="shared" si="21"/>
        <v>0</v>
      </c>
      <c r="Q1949" s="147">
        <v>0</v>
      </c>
      <c r="R1949" s="147">
        <f t="shared" si="22"/>
        <v>0</v>
      </c>
      <c r="S1949" s="147">
        <v>0</v>
      </c>
      <c r="T1949" s="148">
        <f t="shared" si="23"/>
        <v>0</v>
      </c>
      <c r="AR1949" s="149" t="s">
        <v>479</v>
      </c>
      <c r="AT1949" s="149" t="s">
        <v>343</v>
      </c>
      <c r="AU1949" s="149" t="s">
        <v>85</v>
      </c>
      <c r="AY1949" s="17" t="s">
        <v>296</v>
      </c>
      <c r="BE1949" s="150">
        <f t="shared" si="24"/>
        <v>0</v>
      </c>
      <c r="BF1949" s="150">
        <f t="shared" si="25"/>
        <v>0</v>
      </c>
      <c r="BG1949" s="150">
        <f t="shared" si="26"/>
        <v>0</v>
      </c>
      <c r="BH1949" s="150">
        <f t="shared" si="27"/>
        <v>0</v>
      </c>
      <c r="BI1949" s="150">
        <f t="shared" si="28"/>
        <v>0</v>
      </c>
      <c r="BJ1949" s="17" t="s">
        <v>83</v>
      </c>
      <c r="BK1949" s="150">
        <f t="shared" si="29"/>
        <v>0</v>
      </c>
      <c r="BL1949" s="17" t="s">
        <v>378</v>
      </c>
      <c r="BM1949" s="149" t="s">
        <v>2150</v>
      </c>
    </row>
    <row r="1950" spans="2:65" s="1" customFormat="1" ht="24.2" customHeight="1">
      <c r="B1950" s="32"/>
      <c r="C1950" s="173" t="s">
        <v>2151</v>
      </c>
      <c r="D1950" s="173" t="s">
        <v>343</v>
      </c>
      <c r="E1950" s="174" t="s">
        <v>2152</v>
      </c>
      <c r="F1950" s="175" t="s">
        <v>2149</v>
      </c>
      <c r="G1950" s="176" t="s">
        <v>1102</v>
      </c>
      <c r="H1950" s="177">
        <v>1</v>
      </c>
      <c r="I1950" s="178"/>
      <c r="J1950" s="179">
        <f t="shared" si="20"/>
        <v>0</v>
      </c>
      <c r="K1950" s="175" t="s">
        <v>1</v>
      </c>
      <c r="L1950" s="180"/>
      <c r="M1950" s="181" t="s">
        <v>1</v>
      </c>
      <c r="N1950" s="182" t="s">
        <v>41</v>
      </c>
      <c r="P1950" s="147">
        <f t="shared" si="21"/>
        <v>0</v>
      </c>
      <c r="Q1950" s="147">
        <v>0</v>
      </c>
      <c r="R1950" s="147">
        <f t="shared" si="22"/>
        <v>0</v>
      </c>
      <c r="S1950" s="147">
        <v>0</v>
      </c>
      <c r="T1950" s="148">
        <f t="shared" si="23"/>
        <v>0</v>
      </c>
      <c r="AR1950" s="149" t="s">
        <v>479</v>
      </c>
      <c r="AT1950" s="149" t="s">
        <v>343</v>
      </c>
      <c r="AU1950" s="149" t="s">
        <v>85</v>
      </c>
      <c r="AY1950" s="17" t="s">
        <v>296</v>
      </c>
      <c r="BE1950" s="150">
        <f t="shared" si="24"/>
        <v>0</v>
      </c>
      <c r="BF1950" s="150">
        <f t="shared" si="25"/>
        <v>0</v>
      </c>
      <c r="BG1950" s="150">
        <f t="shared" si="26"/>
        <v>0</v>
      </c>
      <c r="BH1950" s="150">
        <f t="shared" si="27"/>
        <v>0</v>
      </c>
      <c r="BI1950" s="150">
        <f t="shared" si="28"/>
        <v>0</v>
      </c>
      <c r="BJ1950" s="17" t="s">
        <v>83</v>
      </c>
      <c r="BK1950" s="150">
        <f t="shared" si="29"/>
        <v>0</v>
      </c>
      <c r="BL1950" s="17" t="s">
        <v>378</v>
      </c>
      <c r="BM1950" s="149" t="s">
        <v>2153</v>
      </c>
    </row>
    <row r="1951" spans="2:65" s="1" customFormat="1" ht="24.2" customHeight="1">
      <c r="B1951" s="32"/>
      <c r="C1951" s="173" t="s">
        <v>2154</v>
      </c>
      <c r="D1951" s="173" t="s">
        <v>343</v>
      </c>
      <c r="E1951" s="174" t="s">
        <v>2155</v>
      </c>
      <c r="F1951" s="175" t="s">
        <v>2156</v>
      </c>
      <c r="G1951" s="176" t="s">
        <v>1102</v>
      </c>
      <c r="H1951" s="177">
        <v>1</v>
      </c>
      <c r="I1951" s="178"/>
      <c r="J1951" s="179">
        <f t="shared" si="20"/>
        <v>0</v>
      </c>
      <c r="K1951" s="175" t="s">
        <v>1</v>
      </c>
      <c r="L1951" s="180"/>
      <c r="M1951" s="181" t="s">
        <v>1</v>
      </c>
      <c r="N1951" s="182" t="s">
        <v>41</v>
      </c>
      <c r="P1951" s="147">
        <f t="shared" si="21"/>
        <v>0</v>
      </c>
      <c r="Q1951" s="147">
        <v>0</v>
      </c>
      <c r="R1951" s="147">
        <f t="shared" si="22"/>
        <v>0</v>
      </c>
      <c r="S1951" s="147">
        <v>0</v>
      </c>
      <c r="T1951" s="148">
        <f t="shared" si="23"/>
        <v>0</v>
      </c>
      <c r="AR1951" s="149" t="s">
        <v>479</v>
      </c>
      <c r="AT1951" s="149" t="s">
        <v>343</v>
      </c>
      <c r="AU1951" s="149" t="s">
        <v>85</v>
      </c>
      <c r="AY1951" s="17" t="s">
        <v>296</v>
      </c>
      <c r="BE1951" s="150">
        <f t="shared" si="24"/>
        <v>0</v>
      </c>
      <c r="BF1951" s="150">
        <f t="shared" si="25"/>
        <v>0</v>
      </c>
      <c r="BG1951" s="150">
        <f t="shared" si="26"/>
        <v>0</v>
      </c>
      <c r="BH1951" s="150">
        <f t="shared" si="27"/>
        <v>0</v>
      </c>
      <c r="BI1951" s="150">
        <f t="shared" si="28"/>
        <v>0</v>
      </c>
      <c r="BJ1951" s="17" t="s">
        <v>83</v>
      </c>
      <c r="BK1951" s="150">
        <f t="shared" si="29"/>
        <v>0</v>
      </c>
      <c r="BL1951" s="17" t="s">
        <v>378</v>
      </c>
      <c r="BM1951" s="149" t="s">
        <v>2157</v>
      </c>
    </row>
    <row r="1952" spans="2:65" s="1" customFormat="1" ht="24.2" customHeight="1">
      <c r="B1952" s="32"/>
      <c r="C1952" s="173" t="s">
        <v>2158</v>
      </c>
      <c r="D1952" s="173" t="s">
        <v>343</v>
      </c>
      <c r="E1952" s="174" t="s">
        <v>2159</v>
      </c>
      <c r="F1952" s="175" t="s">
        <v>2160</v>
      </c>
      <c r="G1952" s="176" t="s">
        <v>1102</v>
      </c>
      <c r="H1952" s="177">
        <v>1</v>
      </c>
      <c r="I1952" s="178"/>
      <c r="J1952" s="179">
        <f t="shared" si="20"/>
        <v>0</v>
      </c>
      <c r="K1952" s="175" t="s">
        <v>1</v>
      </c>
      <c r="L1952" s="180"/>
      <c r="M1952" s="181" t="s">
        <v>1</v>
      </c>
      <c r="N1952" s="182" t="s">
        <v>41</v>
      </c>
      <c r="P1952" s="147">
        <f t="shared" si="21"/>
        <v>0</v>
      </c>
      <c r="Q1952" s="147">
        <v>0</v>
      </c>
      <c r="R1952" s="147">
        <f t="shared" si="22"/>
        <v>0</v>
      </c>
      <c r="S1952" s="147">
        <v>0</v>
      </c>
      <c r="T1952" s="148">
        <f t="shared" si="23"/>
        <v>0</v>
      </c>
      <c r="AR1952" s="149" t="s">
        <v>479</v>
      </c>
      <c r="AT1952" s="149" t="s">
        <v>343</v>
      </c>
      <c r="AU1952" s="149" t="s">
        <v>85</v>
      </c>
      <c r="AY1952" s="17" t="s">
        <v>296</v>
      </c>
      <c r="BE1952" s="150">
        <f t="shared" si="24"/>
        <v>0</v>
      </c>
      <c r="BF1952" s="150">
        <f t="shared" si="25"/>
        <v>0</v>
      </c>
      <c r="BG1952" s="150">
        <f t="shared" si="26"/>
        <v>0</v>
      </c>
      <c r="BH1952" s="150">
        <f t="shared" si="27"/>
        <v>0</v>
      </c>
      <c r="BI1952" s="150">
        <f t="shared" si="28"/>
        <v>0</v>
      </c>
      <c r="BJ1952" s="17" t="s">
        <v>83</v>
      </c>
      <c r="BK1952" s="150">
        <f t="shared" si="29"/>
        <v>0</v>
      </c>
      <c r="BL1952" s="17" t="s">
        <v>378</v>
      </c>
      <c r="BM1952" s="149" t="s">
        <v>2161</v>
      </c>
    </row>
    <row r="1953" spans="2:65" s="1" customFormat="1" ht="24.2" customHeight="1">
      <c r="B1953" s="32"/>
      <c r="C1953" s="173" t="s">
        <v>2162</v>
      </c>
      <c r="D1953" s="173" t="s">
        <v>343</v>
      </c>
      <c r="E1953" s="174" t="s">
        <v>2163</v>
      </c>
      <c r="F1953" s="175" t="s">
        <v>2160</v>
      </c>
      <c r="G1953" s="176" t="s">
        <v>1102</v>
      </c>
      <c r="H1953" s="177">
        <v>1</v>
      </c>
      <c r="I1953" s="178"/>
      <c r="J1953" s="179">
        <f t="shared" si="20"/>
        <v>0</v>
      </c>
      <c r="K1953" s="175" t="s">
        <v>1</v>
      </c>
      <c r="L1953" s="180"/>
      <c r="M1953" s="181" t="s">
        <v>1</v>
      </c>
      <c r="N1953" s="182" t="s">
        <v>41</v>
      </c>
      <c r="P1953" s="147">
        <f t="shared" si="21"/>
        <v>0</v>
      </c>
      <c r="Q1953" s="147">
        <v>0</v>
      </c>
      <c r="R1953" s="147">
        <f t="shared" si="22"/>
        <v>0</v>
      </c>
      <c r="S1953" s="147">
        <v>0</v>
      </c>
      <c r="T1953" s="148">
        <f t="shared" si="23"/>
        <v>0</v>
      </c>
      <c r="AR1953" s="149" t="s">
        <v>479</v>
      </c>
      <c r="AT1953" s="149" t="s">
        <v>343</v>
      </c>
      <c r="AU1953" s="149" t="s">
        <v>85</v>
      </c>
      <c r="AY1953" s="17" t="s">
        <v>296</v>
      </c>
      <c r="BE1953" s="150">
        <f t="shared" si="24"/>
        <v>0</v>
      </c>
      <c r="BF1953" s="150">
        <f t="shared" si="25"/>
        <v>0</v>
      </c>
      <c r="BG1953" s="150">
        <f t="shared" si="26"/>
        <v>0</v>
      </c>
      <c r="BH1953" s="150">
        <f t="shared" si="27"/>
        <v>0</v>
      </c>
      <c r="BI1953" s="150">
        <f t="shared" si="28"/>
        <v>0</v>
      </c>
      <c r="BJ1953" s="17" t="s">
        <v>83</v>
      </c>
      <c r="BK1953" s="150">
        <f t="shared" si="29"/>
        <v>0</v>
      </c>
      <c r="BL1953" s="17" t="s">
        <v>378</v>
      </c>
      <c r="BM1953" s="149" t="s">
        <v>2164</v>
      </c>
    </row>
    <row r="1954" spans="2:65" s="1" customFormat="1" ht="24.2" customHeight="1">
      <c r="B1954" s="32"/>
      <c r="C1954" s="173" t="s">
        <v>2165</v>
      </c>
      <c r="D1954" s="173" t="s">
        <v>343</v>
      </c>
      <c r="E1954" s="174" t="s">
        <v>2166</v>
      </c>
      <c r="F1954" s="175" t="s">
        <v>2160</v>
      </c>
      <c r="G1954" s="176" t="s">
        <v>1102</v>
      </c>
      <c r="H1954" s="177">
        <v>1</v>
      </c>
      <c r="I1954" s="178"/>
      <c r="J1954" s="179">
        <f t="shared" si="20"/>
        <v>0</v>
      </c>
      <c r="K1954" s="175" t="s">
        <v>1</v>
      </c>
      <c r="L1954" s="180"/>
      <c r="M1954" s="181" t="s">
        <v>1</v>
      </c>
      <c r="N1954" s="182" t="s">
        <v>41</v>
      </c>
      <c r="P1954" s="147">
        <f t="shared" si="21"/>
        <v>0</v>
      </c>
      <c r="Q1954" s="147">
        <v>0</v>
      </c>
      <c r="R1954" s="147">
        <f t="shared" si="22"/>
        <v>0</v>
      </c>
      <c r="S1954" s="147">
        <v>0</v>
      </c>
      <c r="T1954" s="148">
        <f t="shared" si="23"/>
        <v>0</v>
      </c>
      <c r="AR1954" s="149" t="s">
        <v>479</v>
      </c>
      <c r="AT1954" s="149" t="s">
        <v>343</v>
      </c>
      <c r="AU1954" s="149" t="s">
        <v>85</v>
      </c>
      <c r="AY1954" s="17" t="s">
        <v>296</v>
      </c>
      <c r="BE1954" s="150">
        <f t="shared" si="24"/>
        <v>0</v>
      </c>
      <c r="BF1954" s="150">
        <f t="shared" si="25"/>
        <v>0</v>
      </c>
      <c r="BG1954" s="150">
        <f t="shared" si="26"/>
        <v>0</v>
      </c>
      <c r="BH1954" s="150">
        <f t="shared" si="27"/>
        <v>0</v>
      </c>
      <c r="BI1954" s="150">
        <f t="shared" si="28"/>
        <v>0</v>
      </c>
      <c r="BJ1954" s="17" t="s">
        <v>83</v>
      </c>
      <c r="BK1954" s="150">
        <f t="shared" si="29"/>
        <v>0</v>
      </c>
      <c r="BL1954" s="17" t="s">
        <v>378</v>
      </c>
      <c r="BM1954" s="149" t="s">
        <v>2167</v>
      </c>
    </row>
    <row r="1955" spans="2:65" s="1" customFormat="1" ht="24.2" customHeight="1">
      <c r="B1955" s="32"/>
      <c r="C1955" s="138" t="s">
        <v>2168</v>
      </c>
      <c r="D1955" s="138" t="s">
        <v>298</v>
      </c>
      <c r="E1955" s="139" t="s">
        <v>2169</v>
      </c>
      <c r="F1955" s="140" t="s">
        <v>2170</v>
      </c>
      <c r="G1955" s="141" t="s">
        <v>376</v>
      </c>
      <c r="H1955" s="142">
        <v>28</v>
      </c>
      <c r="I1955" s="143"/>
      <c r="J1955" s="144">
        <f t="shared" si="20"/>
        <v>0</v>
      </c>
      <c r="K1955" s="140" t="s">
        <v>302</v>
      </c>
      <c r="L1955" s="32"/>
      <c r="M1955" s="145" t="s">
        <v>1</v>
      </c>
      <c r="N1955" s="146" t="s">
        <v>41</v>
      </c>
      <c r="P1955" s="147">
        <f t="shared" si="21"/>
        <v>0</v>
      </c>
      <c r="Q1955" s="147">
        <v>0</v>
      </c>
      <c r="R1955" s="147">
        <f t="shared" si="22"/>
        <v>0</v>
      </c>
      <c r="S1955" s="147">
        <v>0</v>
      </c>
      <c r="T1955" s="148">
        <f t="shared" si="23"/>
        <v>0</v>
      </c>
      <c r="AR1955" s="149" t="s">
        <v>378</v>
      </c>
      <c r="AT1955" s="149" t="s">
        <v>298</v>
      </c>
      <c r="AU1955" s="149" t="s">
        <v>85</v>
      </c>
      <c r="AY1955" s="17" t="s">
        <v>296</v>
      </c>
      <c r="BE1955" s="150">
        <f t="shared" si="24"/>
        <v>0</v>
      </c>
      <c r="BF1955" s="150">
        <f t="shared" si="25"/>
        <v>0</v>
      </c>
      <c r="BG1955" s="150">
        <f t="shared" si="26"/>
        <v>0</v>
      </c>
      <c r="BH1955" s="150">
        <f t="shared" si="27"/>
        <v>0</v>
      </c>
      <c r="BI1955" s="150">
        <f t="shared" si="28"/>
        <v>0</v>
      </c>
      <c r="BJ1955" s="17" t="s">
        <v>83</v>
      </c>
      <c r="BK1955" s="150">
        <f t="shared" si="29"/>
        <v>0</v>
      </c>
      <c r="BL1955" s="17" t="s">
        <v>378</v>
      </c>
      <c r="BM1955" s="149" t="s">
        <v>2171</v>
      </c>
    </row>
    <row r="1956" spans="2:65" s="1" customFormat="1" ht="24.2" customHeight="1">
      <c r="B1956" s="32"/>
      <c r="C1956" s="173" t="s">
        <v>2172</v>
      </c>
      <c r="D1956" s="173" t="s">
        <v>343</v>
      </c>
      <c r="E1956" s="174" t="s">
        <v>2173</v>
      </c>
      <c r="F1956" s="175" t="s">
        <v>2174</v>
      </c>
      <c r="G1956" s="176" t="s">
        <v>1102</v>
      </c>
      <c r="H1956" s="177">
        <v>1</v>
      </c>
      <c r="I1956" s="178"/>
      <c r="J1956" s="179">
        <f t="shared" si="20"/>
        <v>0</v>
      </c>
      <c r="K1956" s="175" t="s">
        <v>1</v>
      </c>
      <c r="L1956" s="180"/>
      <c r="M1956" s="181" t="s">
        <v>1</v>
      </c>
      <c r="N1956" s="182" t="s">
        <v>41</v>
      </c>
      <c r="P1956" s="147">
        <f t="shared" si="21"/>
        <v>0</v>
      </c>
      <c r="Q1956" s="147">
        <v>0</v>
      </c>
      <c r="R1956" s="147">
        <f t="shared" si="22"/>
        <v>0</v>
      </c>
      <c r="S1956" s="147">
        <v>0</v>
      </c>
      <c r="T1956" s="148">
        <f t="shared" si="23"/>
        <v>0</v>
      </c>
      <c r="AR1956" s="149" t="s">
        <v>479</v>
      </c>
      <c r="AT1956" s="149" t="s">
        <v>343</v>
      </c>
      <c r="AU1956" s="149" t="s">
        <v>85</v>
      </c>
      <c r="AY1956" s="17" t="s">
        <v>296</v>
      </c>
      <c r="BE1956" s="150">
        <f t="shared" si="24"/>
        <v>0</v>
      </c>
      <c r="BF1956" s="150">
        <f t="shared" si="25"/>
        <v>0</v>
      </c>
      <c r="BG1956" s="150">
        <f t="shared" si="26"/>
        <v>0</v>
      </c>
      <c r="BH1956" s="150">
        <f t="shared" si="27"/>
        <v>0</v>
      </c>
      <c r="BI1956" s="150">
        <f t="shared" si="28"/>
        <v>0</v>
      </c>
      <c r="BJ1956" s="17" t="s">
        <v>83</v>
      </c>
      <c r="BK1956" s="150">
        <f t="shared" si="29"/>
        <v>0</v>
      </c>
      <c r="BL1956" s="17" t="s">
        <v>378</v>
      </c>
      <c r="BM1956" s="149" t="s">
        <v>2175</v>
      </c>
    </row>
    <row r="1957" spans="2:65" s="1" customFormat="1" ht="24.2" customHeight="1">
      <c r="B1957" s="32"/>
      <c r="C1957" s="173" t="s">
        <v>2176</v>
      </c>
      <c r="D1957" s="173" t="s">
        <v>343</v>
      </c>
      <c r="E1957" s="174" t="s">
        <v>2177</v>
      </c>
      <c r="F1957" s="175" t="s">
        <v>2178</v>
      </c>
      <c r="G1957" s="176" t="s">
        <v>1102</v>
      </c>
      <c r="H1957" s="177">
        <v>1</v>
      </c>
      <c r="I1957" s="178"/>
      <c r="J1957" s="179">
        <f t="shared" si="20"/>
        <v>0</v>
      </c>
      <c r="K1957" s="175" t="s">
        <v>1</v>
      </c>
      <c r="L1957" s="180"/>
      <c r="M1957" s="181" t="s">
        <v>1</v>
      </c>
      <c r="N1957" s="182" t="s">
        <v>41</v>
      </c>
      <c r="P1957" s="147">
        <f t="shared" si="21"/>
        <v>0</v>
      </c>
      <c r="Q1957" s="147">
        <v>0</v>
      </c>
      <c r="R1957" s="147">
        <f t="shared" si="22"/>
        <v>0</v>
      </c>
      <c r="S1957" s="147">
        <v>0</v>
      </c>
      <c r="T1957" s="148">
        <f t="shared" si="23"/>
        <v>0</v>
      </c>
      <c r="AR1957" s="149" t="s">
        <v>479</v>
      </c>
      <c r="AT1957" s="149" t="s">
        <v>343</v>
      </c>
      <c r="AU1957" s="149" t="s">
        <v>85</v>
      </c>
      <c r="AY1957" s="17" t="s">
        <v>296</v>
      </c>
      <c r="BE1957" s="150">
        <f t="shared" si="24"/>
        <v>0</v>
      </c>
      <c r="BF1957" s="150">
        <f t="shared" si="25"/>
        <v>0</v>
      </c>
      <c r="BG1957" s="150">
        <f t="shared" si="26"/>
        <v>0</v>
      </c>
      <c r="BH1957" s="150">
        <f t="shared" si="27"/>
        <v>0</v>
      </c>
      <c r="BI1957" s="150">
        <f t="shared" si="28"/>
        <v>0</v>
      </c>
      <c r="BJ1957" s="17" t="s">
        <v>83</v>
      </c>
      <c r="BK1957" s="150">
        <f t="shared" si="29"/>
        <v>0</v>
      </c>
      <c r="BL1957" s="17" t="s">
        <v>378</v>
      </c>
      <c r="BM1957" s="149" t="s">
        <v>2179</v>
      </c>
    </row>
    <row r="1958" spans="2:65" s="1" customFormat="1" ht="24.2" customHeight="1">
      <c r="B1958" s="32"/>
      <c r="C1958" s="173" t="s">
        <v>2180</v>
      </c>
      <c r="D1958" s="173" t="s">
        <v>343</v>
      </c>
      <c r="E1958" s="174" t="s">
        <v>2181</v>
      </c>
      <c r="F1958" s="175" t="s">
        <v>2178</v>
      </c>
      <c r="G1958" s="176" t="s">
        <v>1102</v>
      </c>
      <c r="H1958" s="177">
        <v>1</v>
      </c>
      <c r="I1958" s="178"/>
      <c r="J1958" s="179">
        <f t="shared" si="20"/>
        <v>0</v>
      </c>
      <c r="K1958" s="175" t="s">
        <v>1</v>
      </c>
      <c r="L1958" s="180"/>
      <c r="M1958" s="181" t="s">
        <v>1</v>
      </c>
      <c r="N1958" s="182" t="s">
        <v>41</v>
      </c>
      <c r="P1958" s="147">
        <f t="shared" si="21"/>
        <v>0</v>
      </c>
      <c r="Q1958" s="147">
        <v>0</v>
      </c>
      <c r="R1958" s="147">
        <f t="shared" si="22"/>
        <v>0</v>
      </c>
      <c r="S1958" s="147">
        <v>0</v>
      </c>
      <c r="T1958" s="148">
        <f t="shared" si="23"/>
        <v>0</v>
      </c>
      <c r="AR1958" s="149" t="s">
        <v>479</v>
      </c>
      <c r="AT1958" s="149" t="s">
        <v>343</v>
      </c>
      <c r="AU1958" s="149" t="s">
        <v>85</v>
      </c>
      <c r="AY1958" s="17" t="s">
        <v>296</v>
      </c>
      <c r="BE1958" s="150">
        <f t="shared" si="24"/>
        <v>0</v>
      </c>
      <c r="BF1958" s="150">
        <f t="shared" si="25"/>
        <v>0</v>
      </c>
      <c r="BG1958" s="150">
        <f t="shared" si="26"/>
        <v>0</v>
      </c>
      <c r="BH1958" s="150">
        <f t="shared" si="27"/>
        <v>0</v>
      </c>
      <c r="BI1958" s="150">
        <f t="shared" si="28"/>
        <v>0</v>
      </c>
      <c r="BJ1958" s="17" t="s">
        <v>83</v>
      </c>
      <c r="BK1958" s="150">
        <f t="shared" si="29"/>
        <v>0</v>
      </c>
      <c r="BL1958" s="17" t="s">
        <v>378</v>
      </c>
      <c r="BM1958" s="149" t="s">
        <v>2182</v>
      </c>
    </row>
    <row r="1959" spans="2:65" s="1" customFormat="1" ht="24.2" customHeight="1">
      <c r="B1959" s="32"/>
      <c r="C1959" s="173" t="s">
        <v>2183</v>
      </c>
      <c r="D1959" s="173" t="s">
        <v>343</v>
      </c>
      <c r="E1959" s="174" t="s">
        <v>2184</v>
      </c>
      <c r="F1959" s="175" t="s">
        <v>2178</v>
      </c>
      <c r="G1959" s="176" t="s">
        <v>1102</v>
      </c>
      <c r="H1959" s="177">
        <v>1</v>
      </c>
      <c r="I1959" s="178"/>
      <c r="J1959" s="179">
        <f t="shared" si="20"/>
        <v>0</v>
      </c>
      <c r="K1959" s="175" t="s">
        <v>1</v>
      </c>
      <c r="L1959" s="180"/>
      <c r="M1959" s="181" t="s">
        <v>1</v>
      </c>
      <c r="N1959" s="182" t="s">
        <v>41</v>
      </c>
      <c r="P1959" s="147">
        <f t="shared" si="21"/>
        <v>0</v>
      </c>
      <c r="Q1959" s="147">
        <v>0</v>
      </c>
      <c r="R1959" s="147">
        <f t="shared" si="22"/>
        <v>0</v>
      </c>
      <c r="S1959" s="147">
        <v>0</v>
      </c>
      <c r="T1959" s="148">
        <f t="shared" si="23"/>
        <v>0</v>
      </c>
      <c r="AR1959" s="149" t="s">
        <v>479</v>
      </c>
      <c r="AT1959" s="149" t="s">
        <v>343</v>
      </c>
      <c r="AU1959" s="149" t="s">
        <v>85</v>
      </c>
      <c r="AY1959" s="17" t="s">
        <v>296</v>
      </c>
      <c r="BE1959" s="150">
        <f t="shared" si="24"/>
        <v>0</v>
      </c>
      <c r="BF1959" s="150">
        <f t="shared" si="25"/>
        <v>0</v>
      </c>
      <c r="BG1959" s="150">
        <f t="shared" si="26"/>
        <v>0</v>
      </c>
      <c r="BH1959" s="150">
        <f t="shared" si="27"/>
        <v>0</v>
      </c>
      <c r="BI1959" s="150">
        <f t="shared" si="28"/>
        <v>0</v>
      </c>
      <c r="BJ1959" s="17" t="s">
        <v>83</v>
      </c>
      <c r="BK1959" s="150">
        <f t="shared" si="29"/>
        <v>0</v>
      </c>
      <c r="BL1959" s="17" t="s">
        <v>378</v>
      </c>
      <c r="BM1959" s="149" t="s">
        <v>2185</v>
      </c>
    </row>
    <row r="1960" spans="2:65" s="1" customFormat="1" ht="33" customHeight="1">
      <c r="B1960" s="32"/>
      <c r="C1960" s="173" t="s">
        <v>2186</v>
      </c>
      <c r="D1960" s="173" t="s">
        <v>343</v>
      </c>
      <c r="E1960" s="174" t="s">
        <v>2187</v>
      </c>
      <c r="F1960" s="175" t="s">
        <v>2188</v>
      </c>
      <c r="G1960" s="176" t="s">
        <v>1102</v>
      </c>
      <c r="H1960" s="177">
        <v>1</v>
      </c>
      <c r="I1960" s="178"/>
      <c r="J1960" s="179">
        <f t="shared" si="20"/>
        <v>0</v>
      </c>
      <c r="K1960" s="175" t="s">
        <v>1</v>
      </c>
      <c r="L1960" s="180"/>
      <c r="M1960" s="181" t="s">
        <v>1</v>
      </c>
      <c r="N1960" s="182" t="s">
        <v>41</v>
      </c>
      <c r="P1960" s="147">
        <f t="shared" si="21"/>
        <v>0</v>
      </c>
      <c r="Q1960" s="147">
        <v>0</v>
      </c>
      <c r="R1960" s="147">
        <f t="shared" si="22"/>
        <v>0</v>
      </c>
      <c r="S1960" s="147">
        <v>0</v>
      </c>
      <c r="T1960" s="148">
        <f t="shared" si="23"/>
        <v>0</v>
      </c>
      <c r="AR1960" s="149" t="s">
        <v>479</v>
      </c>
      <c r="AT1960" s="149" t="s">
        <v>343</v>
      </c>
      <c r="AU1960" s="149" t="s">
        <v>85</v>
      </c>
      <c r="AY1960" s="17" t="s">
        <v>296</v>
      </c>
      <c r="BE1960" s="150">
        <f t="shared" si="24"/>
        <v>0</v>
      </c>
      <c r="BF1960" s="150">
        <f t="shared" si="25"/>
        <v>0</v>
      </c>
      <c r="BG1960" s="150">
        <f t="shared" si="26"/>
        <v>0</v>
      </c>
      <c r="BH1960" s="150">
        <f t="shared" si="27"/>
        <v>0</v>
      </c>
      <c r="BI1960" s="150">
        <f t="shared" si="28"/>
        <v>0</v>
      </c>
      <c r="BJ1960" s="17" t="s">
        <v>83</v>
      </c>
      <c r="BK1960" s="150">
        <f t="shared" si="29"/>
        <v>0</v>
      </c>
      <c r="BL1960" s="17" t="s">
        <v>378</v>
      </c>
      <c r="BM1960" s="149" t="s">
        <v>2189</v>
      </c>
    </row>
    <row r="1961" spans="2:65" s="1" customFormat="1" ht="37.9" customHeight="1">
      <c r="B1961" s="32"/>
      <c r="C1961" s="173" t="s">
        <v>2190</v>
      </c>
      <c r="D1961" s="173" t="s">
        <v>343</v>
      </c>
      <c r="E1961" s="174" t="s">
        <v>2191</v>
      </c>
      <c r="F1961" s="175" t="s">
        <v>2192</v>
      </c>
      <c r="G1961" s="176" t="s">
        <v>1102</v>
      </c>
      <c r="H1961" s="177">
        <v>1</v>
      </c>
      <c r="I1961" s="178"/>
      <c r="J1961" s="179">
        <f t="shared" si="20"/>
        <v>0</v>
      </c>
      <c r="K1961" s="175" t="s">
        <v>1</v>
      </c>
      <c r="L1961" s="180"/>
      <c r="M1961" s="181" t="s">
        <v>1</v>
      </c>
      <c r="N1961" s="182" t="s">
        <v>41</v>
      </c>
      <c r="P1961" s="147">
        <f t="shared" si="21"/>
        <v>0</v>
      </c>
      <c r="Q1961" s="147">
        <v>0</v>
      </c>
      <c r="R1961" s="147">
        <f t="shared" si="22"/>
        <v>0</v>
      </c>
      <c r="S1961" s="147">
        <v>0</v>
      </c>
      <c r="T1961" s="148">
        <f t="shared" si="23"/>
        <v>0</v>
      </c>
      <c r="AR1961" s="149" t="s">
        <v>479</v>
      </c>
      <c r="AT1961" s="149" t="s">
        <v>343</v>
      </c>
      <c r="AU1961" s="149" t="s">
        <v>85</v>
      </c>
      <c r="AY1961" s="17" t="s">
        <v>296</v>
      </c>
      <c r="BE1961" s="150">
        <f t="shared" si="24"/>
        <v>0</v>
      </c>
      <c r="BF1961" s="150">
        <f t="shared" si="25"/>
        <v>0</v>
      </c>
      <c r="BG1961" s="150">
        <f t="shared" si="26"/>
        <v>0</v>
      </c>
      <c r="BH1961" s="150">
        <f t="shared" si="27"/>
        <v>0</v>
      </c>
      <c r="BI1961" s="150">
        <f t="shared" si="28"/>
        <v>0</v>
      </c>
      <c r="BJ1961" s="17" t="s">
        <v>83</v>
      </c>
      <c r="BK1961" s="150">
        <f t="shared" si="29"/>
        <v>0</v>
      </c>
      <c r="BL1961" s="17" t="s">
        <v>378</v>
      </c>
      <c r="BM1961" s="149" t="s">
        <v>2193</v>
      </c>
    </row>
    <row r="1962" spans="2:65" s="1" customFormat="1" ht="37.9" customHeight="1">
      <c r="B1962" s="32"/>
      <c r="C1962" s="173" t="s">
        <v>2194</v>
      </c>
      <c r="D1962" s="173" t="s">
        <v>343</v>
      </c>
      <c r="E1962" s="174" t="s">
        <v>2195</v>
      </c>
      <c r="F1962" s="175" t="s">
        <v>2192</v>
      </c>
      <c r="G1962" s="176" t="s">
        <v>1102</v>
      </c>
      <c r="H1962" s="177">
        <v>1</v>
      </c>
      <c r="I1962" s="178"/>
      <c r="J1962" s="179">
        <f t="shared" si="20"/>
        <v>0</v>
      </c>
      <c r="K1962" s="175" t="s">
        <v>1</v>
      </c>
      <c r="L1962" s="180"/>
      <c r="M1962" s="181" t="s">
        <v>1</v>
      </c>
      <c r="N1962" s="182" t="s">
        <v>41</v>
      </c>
      <c r="P1962" s="147">
        <f t="shared" si="21"/>
        <v>0</v>
      </c>
      <c r="Q1962" s="147">
        <v>0</v>
      </c>
      <c r="R1962" s="147">
        <f t="shared" si="22"/>
        <v>0</v>
      </c>
      <c r="S1962" s="147">
        <v>0</v>
      </c>
      <c r="T1962" s="148">
        <f t="shared" si="23"/>
        <v>0</v>
      </c>
      <c r="AR1962" s="149" t="s">
        <v>479</v>
      </c>
      <c r="AT1962" s="149" t="s">
        <v>343</v>
      </c>
      <c r="AU1962" s="149" t="s">
        <v>85</v>
      </c>
      <c r="AY1962" s="17" t="s">
        <v>296</v>
      </c>
      <c r="BE1962" s="150">
        <f t="shared" si="24"/>
        <v>0</v>
      </c>
      <c r="BF1962" s="150">
        <f t="shared" si="25"/>
        <v>0</v>
      </c>
      <c r="BG1962" s="150">
        <f t="shared" si="26"/>
        <v>0</v>
      </c>
      <c r="BH1962" s="150">
        <f t="shared" si="27"/>
        <v>0</v>
      </c>
      <c r="BI1962" s="150">
        <f t="shared" si="28"/>
        <v>0</v>
      </c>
      <c r="BJ1962" s="17" t="s">
        <v>83</v>
      </c>
      <c r="BK1962" s="150">
        <f t="shared" si="29"/>
        <v>0</v>
      </c>
      <c r="BL1962" s="17" t="s">
        <v>378</v>
      </c>
      <c r="BM1962" s="149" t="s">
        <v>2196</v>
      </c>
    </row>
    <row r="1963" spans="2:65" s="1" customFormat="1" ht="37.9" customHeight="1">
      <c r="B1963" s="32"/>
      <c r="C1963" s="173" t="s">
        <v>2197</v>
      </c>
      <c r="D1963" s="173" t="s">
        <v>343</v>
      </c>
      <c r="E1963" s="174" t="s">
        <v>2198</v>
      </c>
      <c r="F1963" s="175" t="s">
        <v>2199</v>
      </c>
      <c r="G1963" s="176" t="s">
        <v>1102</v>
      </c>
      <c r="H1963" s="177">
        <v>1</v>
      </c>
      <c r="I1963" s="178"/>
      <c r="J1963" s="179">
        <f t="shared" si="20"/>
        <v>0</v>
      </c>
      <c r="K1963" s="175" t="s">
        <v>1</v>
      </c>
      <c r="L1963" s="180"/>
      <c r="M1963" s="181" t="s">
        <v>1</v>
      </c>
      <c r="N1963" s="182" t="s">
        <v>41</v>
      </c>
      <c r="P1963" s="147">
        <f t="shared" si="21"/>
        <v>0</v>
      </c>
      <c r="Q1963" s="147">
        <v>0</v>
      </c>
      <c r="R1963" s="147">
        <f t="shared" si="22"/>
        <v>0</v>
      </c>
      <c r="S1963" s="147">
        <v>0</v>
      </c>
      <c r="T1963" s="148">
        <f t="shared" si="23"/>
        <v>0</v>
      </c>
      <c r="AR1963" s="149" t="s">
        <v>479</v>
      </c>
      <c r="AT1963" s="149" t="s">
        <v>343</v>
      </c>
      <c r="AU1963" s="149" t="s">
        <v>85</v>
      </c>
      <c r="AY1963" s="17" t="s">
        <v>296</v>
      </c>
      <c r="BE1963" s="150">
        <f t="shared" si="24"/>
        <v>0</v>
      </c>
      <c r="BF1963" s="150">
        <f t="shared" si="25"/>
        <v>0</v>
      </c>
      <c r="BG1963" s="150">
        <f t="shared" si="26"/>
        <v>0</v>
      </c>
      <c r="BH1963" s="150">
        <f t="shared" si="27"/>
        <v>0</v>
      </c>
      <c r="BI1963" s="150">
        <f t="shared" si="28"/>
        <v>0</v>
      </c>
      <c r="BJ1963" s="17" t="s">
        <v>83</v>
      </c>
      <c r="BK1963" s="150">
        <f t="shared" si="29"/>
        <v>0</v>
      </c>
      <c r="BL1963" s="17" t="s">
        <v>378</v>
      </c>
      <c r="BM1963" s="149" t="s">
        <v>2200</v>
      </c>
    </row>
    <row r="1964" spans="2:65" s="1" customFormat="1" ht="33" customHeight="1">
      <c r="B1964" s="32"/>
      <c r="C1964" s="173" t="s">
        <v>2201</v>
      </c>
      <c r="D1964" s="173" t="s">
        <v>343</v>
      </c>
      <c r="E1964" s="174" t="s">
        <v>2202</v>
      </c>
      <c r="F1964" s="175" t="s">
        <v>2203</v>
      </c>
      <c r="G1964" s="176" t="s">
        <v>1102</v>
      </c>
      <c r="H1964" s="177">
        <v>1</v>
      </c>
      <c r="I1964" s="178"/>
      <c r="J1964" s="179">
        <f t="shared" si="20"/>
        <v>0</v>
      </c>
      <c r="K1964" s="175" t="s">
        <v>1</v>
      </c>
      <c r="L1964" s="180"/>
      <c r="M1964" s="181" t="s">
        <v>1</v>
      </c>
      <c r="N1964" s="182" t="s">
        <v>41</v>
      </c>
      <c r="P1964" s="147">
        <f t="shared" si="21"/>
        <v>0</v>
      </c>
      <c r="Q1964" s="147">
        <v>0</v>
      </c>
      <c r="R1964" s="147">
        <f t="shared" si="22"/>
        <v>0</v>
      </c>
      <c r="S1964" s="147">
        <v>0</v>
      </c>
      <c r="T1964" s="148">
        <f t="shared" si="23"/>
        <v>0</v>
      </c>
      <c r="AR1964" s="149" t="s">
        <v>479</v>
      </c>
      <c r="AT1964" s="149" t="s">
        <v>343</v>
      </c>
      <c r="AU1964" s="149" t="s">
        <v>85</v>
      </c>
      <c r="AY1964" s="17" t="s">
        <v>296</v>
      </c>
      <c r="BE1964" s="150">
        <f t="shared" si="24"/>
        <v>0</v>
      </c>
      <c r="BF1964" s="150">
        <f t="shared" si="25"/>
        <v>0</v>
      </c>
      <c r="BG1964" s="150">
        <f t="shared" si="26"/>
        <v>0</v>
      </c>
      <c r="BH1964" s="150">
        <f t="shared" si="27"/>
        <v>0</v>
      </c>
      <c r="BI1964" s="150">
        <f t="shared" si="28"/>
        <v>0</v>
      </c>
      <c r="BJ1964" s="17" t="s">
        <v>83</v>
      </c>
      <c r="BK1964" s="150">
        <f t="shared" si="29"/>
        <v>0</v>
      </c>
      <c r="BL1964" s="17" t="s">
        <v>378</v>
      </c>
      <c r="BM1964" s="149" t="s">
        <v>2204</v>
      </c>
    </row>
    <row r="1965" spans="2:65" s="1" customFormat="1" ht="33" customHeight="1">
      <c r="B1965" s="32"/>
      <c r="C1965" s="173" t="s">
        <v>2205</v>
      </c>
      <c r="D1965" s="173" t="s">
        <v>343</v>
      </c>
      <c r="E1965" s="174" t="s">
        <v>2206</v>
      </c>
      <c r="F1965" s="175" t="s">
        <v>2203</v>
      </c>
      <c r="G1965" s="176" t="s">
        <v>1102</v>
      </c>
      <c r="H1965" s="177">
        <v>1</v>
      </c>
      <c r="I1965" s="178"/>
      <c r="J1965" s="179">
        <f t="shared" si="20"/>
        <v>0</v>
      </c>
      <c r="K1965" s="175" t="s">
        <v>1</v>
      </c>
      <c r="L1965" s="180"/>
      <c r="M1965" s="181" t="s">
        <v>1</v>
      </c>
      <c r="N1965" s="182" t="s">
        <v>41</v>
      </c>
      <c r="P1965" s="147">
        <f t="shared" si="21"/>
        <v>0</v>
      </c>
      <c r="Q1965" s="147">
        <v>0</v>
      </c>
      <c r="R1965" s="147">
        <f t="shared" si="22"/>
        <v>0</v>
      </c>
      <c r="S1965" s="147">
        <v>0</v>
      </c>
      <c r="T1965" s="148">
        <f t="shared" si="23"/>
        <v>0</v>
      </c>
      <c r="AR1965" s="149" t="s">
        <v>479</v>
      </c>
      <c r="AT1965" s="149" t="s">
        <v>343</v>
      </c>
      <c r="AU1965" s="149" t="s">
        <v>85</v>
      </c>
      <c r="AY1965" s="17" t="s">
        <v>296</v>
      </c>
      <c r="BE1965" s="150">
        <f t="shared" si="24"/>
        <v>0</v>
      </c>
      <c r="BF1965" s="150">
        <f t="shared" si="25"/>
        <v>0</v>
      </c>
      <c r="BG1965" s="150">
        <f t="shared" si="26"/>
        <v>0</v>
      </c>
      <c r="BH1965" s="150">
        <f t="shared" si="27"/>
        <v>0</v>
      </c>
      <c r="BI1965" s="150">
        <f t="shared" si="28"/>
        <v>0</v>
      </c>
      <c r="BJ1965" s="17" t="s">
        <v>83</v>
      </c>
      <c r="BK1965" s="150">
        <f t="shared" si="29"/>
        <v>0</v>
      </c>
      <c r="BL1965" s="17" t="s">
        <v>378</v>
      </c>
      <c r="BM1965" s="149" t="s">
        <v>2207</v>
      </c>
    </row>
    <row r="1966" spans="2:65" s="1" customFormat="1" ht="33" customHeight="1">
      <c r="B1966" s="32"/>
      <c r="C1966" s="173" t="s">
        <v>2208</v>
      </c>
      <c r="D1966" s="173" t="s">
        <v>343</v>
      </c>
      <c r="E1966" s="174" t="s">
        <v>2209</v>
      </c>
      <c r="F1966" s="175" t="s">
        <v>2203</v>
      </c>
      <c r="G1966" s="176" t="s">
        <v>1102</v>
      </c>
      <c r="H1966" s="177">
        <v>1</v>
      </c>
      <c r="I1966" s="178"/>
      <c r="J1966" s="179">
        <f t="shared" si="20"/>
        <v>0</v>
      </c>
      <c r="K1966" s="175" t="s">
        <v>1</v>
      </c>
      <c r="L1966" s="180"/>
      <c r="M1966" s="181" t="s">
        <v>1</v>
      </c>
      <c r="N1966" s="182" t="s">
        <v>41</v>
      </c>
      <c r="P1966" s="147">
        <f t="shared" si="21"/>
        <v>0</v>
      </c>
      <c r="Q1966" s="147">
        <v>0</v>
      </c>
      <c r="R1966" s="147">
        <f t="shared" si="22"/>
        <v>0</v>
      </c>
      <c r="S1966" s="147">
        <v>0</v>
      </c>
      <c r="T1966" s="148">
        <f t="shared" si="23"/>
        <v>0</v>
      </c>
      <c r="AR1966" s="149" t="s">
        <v>479</v>
      </c>
      <c r="AT1966" s="149" t="s">
        <v>343</v>
      </c>
      <c r="AU1966" s="149" t="s">
        <v>85</v>
      </c>
      <c r="AY1966" s="17" t="s">
        <v>296</v>
      </c>
      <c r="BE1966" s="150">
        <f t="shared" si="24"/>
        <v>0</v>
      </c>
      <c r="BF1966" s="150">
        <f t="shared" si="25"/>
        <v>0</v>
      </c>
      <c r="BG1966" s="150">
        <f t="shared" si="26"/>
        <v>0</v>
      </c>
      <c r="BH1966" s="150">
        <f t="shared" si="27"/>
        <v>0</v>
      </c>
      <c r="BI1966" s="150">
        <f t="shared" si="28"/>
        <v>0</v>
      </c>
      <c r="BJ1966" s="17" t="s">
        <v>83</v>
      </c>
      <c r="BK1966" s="150">
        <f t="shared" si="29"/>
        <v>0</v>
      </c>
      <c r="BL1966" s="17" t="s">
        <v>378</v>
      </c>
      <c r="BM1966" s="149" t="s">
        <v>2210</v>
      </c>
    </row>
    <row r="1967" spans="2:65" s="1" customFormat="1" ht="33" customHeight="1">
      <c r="B1967" s="32"/>
      <c r="C1967" s="173" t="s">
        <v>2211</v>
      </c>
      <c r="D1967" s="173" t="s">
        <v>343</v>
      </c>
      <c r="E1967" s="174" t="s">
        <v>2212</v>
      </c>
      <c r="F1967" s="175" t="s">
        <v>2203</v>
      </c>
      <c r="G1967" s="176" t="s">
        <v>1102</v>
      </c>
      <c r="H1967" s="177">
        <v>1</v>
      </c>
      <c r="I1967" s="178"/>
      <c r="J1967" s="179">
        <f t="shared" si="20"/>
        <v>0</v>
      </c>
      <c r="K1967" s="175" t="s">
        <v>1</v>
      </c>
      <c r="L1967" s="180"/>
      <c r="M1967" s="181" t="s">
        <v>1</v>
      </c>
      <c r="N1967" s="182" t="s">
        <v>41</v>
      </c>
      <c r="P1967" s="147">
        <f t="shared" si="21"/>
        <v>0</v>
      </c>
      <c r="Q1967" s="147">
        <v>0</v>
      </c>
      <c r="R1967" s="147">
        <f t="shared" si="22"/>
        <v>0</v>
      </c>
      <c r="S1967" s="147">
        <v>0</v>
      </c>
      <c r="T1967" s="148">
        <f t="shared" si="23"/>
        <v>0</v>
      </c>
      <c r="AR1967" s="149" t="s">
        <v>479</v>
      </c>
      <c r="AT1967" s="149" t="s">
        <v>343</v>
      </c>
      <c r="AU1967" s="149" t="s">
        <v>85</v>
      </c>
      <c r="AY1967" s="17" t="s">
        <v>296</v>
      </c>
      <c r="BE1967" s="150">
        <f t="shared" si="24"/>
        <v>0</v>
      </c>
      <c r="BF1967" s="150">
        <f t="shared" si="25"/>
        <v>0</v>
      </c>
      <c r="BG1967" s="150">
        <f t="shared" si="26"/>
        <v>0</v>
      </c>
      <c r="BH1967" s="150">
        <f t="shared" si="27"/>
        <v>0</v>
      </c>
      <c r="BI1967" s="150">
        <f t="shared" si="28"/>
        <v>0</v>
      </c>
      <c r="BJ1967" s="17" t="s">
        <v>83</v>
      </c>
      <c r="BK1967" s="150">
        <f t="shared" si="29"/>
        <v>0</v>
      </c>
      <c r="BL1967" s="17" t="s">
        <v>378</v>
      </c>
      <c r="BM1967" s="149" t="s">
        <v>2213</v>
      </c>
    </row>
    <row r="1968" spans="2:65" s="1" customFormat="1" ht="33" customHeight="1">
      <c r="B1968" s="32"/>
      <c r="C1968" s="173" t="s">
        <v>2214</v>
      </c>
      <c r="D1968" s="173" t="s">
        <v>343</v>
      </c>
      <c r="E1968" s="174" t="s">
        <v>2215</v>
      </c>
      <c r="F1968" s="175" t="s">
        <v>2203</v>
      </c>
      <c r="G1968" s="176" t="s">
        <v>1102</v>
      </c>
      <c r="H1968" s="177">
        <v>1</v>
      </c>
      <c r="I1968" s="178"/>
      <c r="J1968" s="179">
        <f t="shared" si="20"/>
        <v>0</v>
      </c>
      <c r="K1968" s="175" t="s">
        <v>1</v>
      </c>
      <c r="L1968" s="180"/>
      <c r="M1968" s="181" t="s">
        <v>1</v>
      </c>
      <c r="N1968" s="182" t="s">
        <v>41</v>
      </c>
      <c r="P1968" s="147">
        <f t="shared" si="21"/>
        <v>0</v>
      </c>
      <c r="Q1968" s="147">
        <v>0</v>
      </c>
      <c r="R1968" s="147">
        <f t="shared" si="22"/>
        <v>0</v>
      </c>
      <c r="S1968" s="147">
        <v>0</v>
      </c>
      <c r="T1968" s="148">
        <f t="shared" si="23"/>
        <v>0</v>
      </c>
      <c r="AR1968" s="149" t="s">
        <v>479</v>
      </c>
      <c r="AT1968" s="149" t="s">
        <v>343</v>
      </c>
      <c r="AU1968" s="149" t="s">
        <v>85</v>
      </c>
      <c r="AY1968" s="17" t="s">
        <v>296</v>
      </c>
      <c r="BE1968" s="150">
        <f t="shared" si="24"/>
        <v>0</v>
      </c>
      <c r="BF1968" s="150">
        <f t="shared" si="25"/>
        <v>0</v>
      </c>
      <c r="BG1968" s="150">
        <f t="shared" si="26"/>
        <v>0</v>
      </c>
      <c r="BH1968" s="150">
        <f t="shared" si="27"/>
        <v>0</v>
      </c>
      <c r="BI1968" s="150">
        <f t="shared" si="28"/>
        <v>0</v>
      </c>
      <c r="BJ1968" s="17" t="s">
        <v>83</v>
      </c>
      <c r="BK1968" s="150">
        <f t="shared" si="29"/>
        <v>0</v>
      </c>
      <c r="BL1968" s="17" t="s">
        <v>378</v>
      </c>
      <c r="BM1968" s="149" t="s">
        <v>2216</v>
      </c>
    </row>
    <row r="1969" spans="2:65" s="1" customFormat="1" ht="33" customHeight="1">
      <c r="B1969" s="32"/>
      <c r="C1969" s="173" t="s">
        <v>2217</v>
      </c>
      <c r="D1969" s="173" t="s">
        <v>343</v>
      </c>
      <c r="E1969" s="174" t="s">
        <v>2218</v>
      </c>
      <c r="F1969" s="175" t="s">
        <v>2203</v>
      </c>
      <c r="G1969" s="176" t="s">
        <v>1102</v>
      </c>
      <c r="H1969" s="177">
        <v>1</v>
      </c>
      <c r="I1969" s="178"/>
      <c r="J1969" s="179">
        <f t="shared" si="20"/>
        <v>0</v>
      </c>
      <c r="K1969" s="175" t="s">
        <v>1</v>
      </c>
      <c r="L1969" s="180"/>
      <c r="M1969" s="181" t="s">
        <v>1</v>
      </c>
      <c r="N1969" s="182" t="s">
        <v>41</v>
      </c>
      <c r="P1969" s="147">
        <f t="shared" si="21"/>
        <v>0</v>
      </c>
      <c r="Q1969" s="147">
        <v>0</v>
      </c>
      <c r="R1969" s="147">
        <f t="shared" si="22"/>
        <v>0</v>
      </c>
      <c r="S1969" s="147">
        <v>0</v>
      </c>
      <c r="T1969" s="148">
        <f t="shared" si="23"/>
        <v>0</v>
      </c>
      <c r="AR1969" s="149" t="s">
        <v>479</v>
      </c>
      <c r="AT1969" s="149" t="s">
        <v>343</v>
      </c>
      <c r="AU1969" s="149" t="s">
        <v>85</v>
      </c>
      <c r="AY1969" s="17" t="s">
        <v>296</v>
      </c>
      <c r="BE1969" s="150">
        <f t="shared" si="24"/>
        <v>0</v>
      </c>
      <c r="BF1969" s="150">
        <f t="shared" si="25"/>
        <v>0</v>
      </c>
      <c r="BG1969" s="150">
        <f t="shared" si="26"/>
        <v>0</v>
      </c>
      <c r="BH1969" s="150">
        <f t="shared" si="27"/>
        <v>0</v>
      </c>
      <c r="BI1969" s="150">
        <f t="shared" si="28"/>
        <v>0</v>
      </c>
      <c r="BJ1969" s="17" t="s">
        <v>83</v>
      </c>
      <c r="BK1969" s="150">
        <f t="shared" si="29"/>
        <v>0</v>
      </c>
      <c r="BL1969" s="17" t="s">
        <v>378</v>
      </c>
      <c r="BM1969" s="149" t="s">
        <v>2219</v>
      </c>
    </row>
    <row r="1970" spans="2:65" s="1" customFormat="1" ht="33" customHeight="1">
      <c r="B1970" s="32"/>
      <c r="C1970" s="173" t="s">
        <v>2220</v>
      </c>
      <c r="D1970" s="173" t="s">
        <v>343</v>
      </c>
      <c r="E1970" s="174" t="s">
        <v>2221</v>
      </c>
      <c r="F1970" s="175" t="s">
        <v>2222</v>
      </c>
      <c r="G1970" s="176" t="s">
        <v>1102</v>
      </c>
      <c r="H1970" s="177">
        <v>1</v>
      </c>
      <c r="I1970" s="178"/>
      <c r="J1970" s="179">
        <f t="shared" si="20"/>
        <v>0</v>
      </c>
      <c r="K1970" s="175" t="s">
        <v>1</v>
      </c>
      <c r="L1970" s="180"/>
      <c r="M1970" s="181" t="s">
        <v>1</v>
      </c>
      <c r="N1970" s="182" t="s">
        <v>41</v>
      </c>
      <c r="P1970" s="147">
        <f t="shared" si="21"/>
        <v>0</v>
      </c>
      <c r="Q1970" s="147">
        <v>0</v>
      </c>
      <c r="R1970" s="147">
        <f t="shared" si="22"/>
        <v>0</v>
      </c>
      <c r="S1970" s="147">
        <v>0</v>
      </c>
      <c r="T1970" s="148">
        <f t="shared" si="23"/>
        <v>0</v>
      </c>
      <c r="AR1970" s="149" t="s">
        <v>479</v>
      </c>
      <c r="AT1970" s="149" t="s">
        <v>343</v>
      </c>
      <c r="AU1970" s="149" t="s">
        <v>85</v>
      </c>
      <c r="AY1970" s="17" t="s">
        <v>296</v>
      </c>
      <c r="BE1970" s="150">
        <f t="shared" si="24"/>
        <v>0</v>
      </c>
      <c r="BF1970" s="150">
        <f t="shared" si="25"/>
        <v>0</v>
      </c>
      <c r="BG1970" s="150">
        <f t="shared" si="26"/>
        <v>0</v>
      </c>
      <c r="BH1970" s="150">
        <f t="shared" si="27"/>
        <v>0</v>
      </c>
      <c r="BI1970" s="150">
        <f t="shared" si="28"/>
        <v>0</v>
      </c>
      <c r="BJ1970" s="17" t="s">
        <v>83</v>
      </c>
      <c r="BK1970" s="150">
        <f t="shared" si="29"/>
        <v>0</v>
      </c>
      <c r="BL1970" s="17" t="s">
        <v>378</v>
      </c>
      <c r="BM1970" s="149" t="s">
        <v>2223</v>
      </c>
    </row>
    <row r="1971" spans="2:65" s="1" customFormat="1" ht="24.2" customHeight="1">
      <c r="B1971" s="32"/>
      <c r="C1971" s="173" t="s">
        <v>2224</v>
      </c>
      <c r="D1971" s="173" t="s">
        <v>343</v>
      </c>
      <c r="E1971" s="174" t="s">
        <v>2225</v>
      </c>
      <c r="F1971" s="175" t="s">
        <v>2226</v>
      </c>
      <c r="G1971" s="176" t="s">
        <v>1102</v>
      </c>
      <c r="H1971" s="177">
        <v>1</v>
      </c>
      <c r="I1971" s="178"/>
      <c r="J1971" s="179">
        <f t="shared" si="20"/>
        <v>0</v>
      </c>
      <c r="K1971" s="175" t="s">
        <v>1</v>
      </c>
      <c r="L1971" s="180"/>
      <c r="M1971" s="181" t="s">
        <v>1</v>
      </c>
      <c r="N1971" s="182" t="s">
        <v>41</v>
      </c>
      <c r="P1971" s="147">
        <f t="shared" si="21"/>
        <v>0</v>
      </c>
      <c r="Q1971" s="147">
        <v>0</v>
      </c>
      <c r="R1971" s="147">
        <f t="shared" si="22"/>
        <v>0</v>
      </c>
      <c r="S1971" s="147">
        <v>0</v>
      </c>
      <c r="T1971" s="148">
        <f t="shared" si="23"/>
        <v>0</v>
      </c>
      <c r="AR1971" s="149" t="s">
        <v>479</v>
      </c>
      <c r="AT1971" s="149" t="s">
        <v>343</v>
      </c>
      <c r="AU1971" s="149" t="s">
        <v>85</v>
      </c>
      <c r="AY1971" s="17" t="s">
        <v>296</v>
      </c>
      <c r="BE1971" s="150">
        <f t="shared" si="24"/>
        <v>0</v>
      </c>
      <c r="BF1971" s="150">
        <f t="shared" si="25"/>
        <v>0</v>
      </c>
      <c r="BG1971" s="150">
        <f t="shared" si="26"/>
        <v>0</v>
      </c>
      <c r="BH1971" s="150">
        <f t="shared" si="27"/>
        <v>0</v>
      </c>
      <c r="BI1971" s="150">
        <f t="shared" si="28"/>
        <v>0</v>
      </c>
      <c r="BJ1971" s="17" t="s">
        <v>83</v>
      </c>
      <c r="BK1971" s="150">
        <f t="shared" si="29"/>
        <v>0</v>
      </c>
      <c r="BL1971" s="17" t="s">
        <v>378</v>
      </c>
      <c r="BM1971" s="149" t="s">
        <v>2227</v>
      </c>
    </row>
    <row r="1972" spans="2:65" s="1" customFormat="1" ht="33" customHeight="1">
      <c r="B1972" s="32"/>
      <c r="C1972" s="173" t="s">
        <v>2228</v>
      </c>
      <c r="D1972" s="173" t="s">
        <v>343</v>
      </c>
      <c r="E1972" s="174" t="s">
        <v>2229</v>
      </c>
      <c r="F1972" s="175" t="s">
        <v>2203</v>
      </c>
      <c r="G1972" s="176" t="s">
        <v>1102</v>
      </c>
      <c r="H1972" s="177">
        <v>1</v>
      </c>
      <c r="I1972" s="178"/>
      <c r="J1972" s="179">
        <f t="shared" si="20"/>
        <v>0</v>
      </c>
      <c r="K1972" s="175" t="s">
        <v>1</v>
      </c>
      <c r="L1972" s="180"/>
      <c r="M1972" s="181" t="s">
        <v>1</v>
      </c>
      <c r="N1972" s="182" t="s">
        <v>41</v>
      </c>
      <c r="P1972" s="147">
        <f t="shared" si="21"/>
        <v>0</v>
      </c>
      <c r="Q1972" s="147">
        <v>0</v>
      </c>
      <c r="R1972" s="147">
        <f t="shared" si="22"/>
        <v>0</v>
      </c>
      <c r="S1972" s="147">
        <v>0</v>
      </c>
      <c r="T1972" s="148">
        <f t="shared" si="23"/>
        <v>0</v>
      </c>
      <c r="AR1972" s="149" t="s">
        <v>479</v>
      </c>
      <c r="AT1972" s="149" t="s">
        <v>343</v>
      </c>
      <c r="AU1972" s="149" t="s">
        <v>85</v>
      </c>
      <c r="AY1972" s="17" t="s">
        <v>296</v>
      </c>
      <c r="BE1972" s="150">
        <f t="shared" si="24"/>
        <v>0</v>
      </c>
      <c r="BF1972" s="150">
        <f t="shared" si="25"/>
        <v>0</v>
      </c>
      <c r="BG1972" s="150">
        <f t="shared" si="26"/>
        <v>0</v>
      </c>
      <c r="BH1972" s="150">
        <f t="shared" si="27"/>
        <v>0</v>
      </c>
      <c r="BI1972" s="150">
        <f t="shared" si="28"/>
        <v>0</v>
      </c>
      <c r="BJ1972" s="17" t="s">
        <v>83</v>
      </c>
      <c r="BK1972" s="150">
        <f t="shared" si="29"/>
        <v>0</v>
      </c>
      <c r="BL1972" s="17" t="s">
        <v>378</v>
      </c>
      <c r="BM1972" s="149" t="s">
        <v>2230</v>
      </c>
    </row>
    <row r="1973" spans="2:65" s="1" customFormat="1" ht="33" customHeight="1">
      <c r="B1973" s="32"/>
      <c r="C1973" s="173" t="s">
        <v>2231</v>
      </c>
      <c r="D1973" s="173" t="s">
        <v>343</v>
      </c>
      <c r="E1973" s="174" t="s">
        <v>2232</v>
      </c>
      <c r="F1973" s="175" t="s">
        <v>2203</v>
      </c>
      <c r="G1973" s="176" t="s">
        <v>1102</v>
      </c>
      <c r="H1973" s="177">
        <v>1</v>
      </c>
      <c r="I1973" s="178"/>
      <c r="J1973" s="179">
        <f t="shared" si="20"/>
        <v>0</v>
      </c>
      <c r="K1973" s="175" t="s">
        <v>1</v>
      </c>
      <c r="L1973" s="180"/>
      <c r="M1973" s="181" t="s">
        <v>1</v>
      </c>
      <c r="N1973" s="182" t="s">
        <v>41</v>
      </c>
      <c r="P1973" s="147">
        <f t="shared" si="21"/>
        <v>0</v>
      </c>
      <c r="Q1973" s="147">
        <v>0</v>
      </c>
      <c r="R1973" s="147">
        <f t="shared" si="22"/>
        <v>0</v>
      </c>
      <c r="S1973" s="147">
        <v>0</v>
      </c>
      <c r="T1973" s="148">
        <f t="shared" si="23"/>
        <v>0</v>
      </c>
      <c r="AR1973" s="149" t="s">
        <v>479</v>
      </c>
      <c r="AT1973" s="149" t="s">
        <v>343</v>
      </c>
      <c r="AU1973" s="149" t="s">
        <v>85</v>
      </c>
      <c r="AY1973" s="17" t="s">
        <v>296</v>
      </c>
      <c r="BE1973" s="150">
        <f t="shared" si="24"/>
        <v>0</v>
      </c>
      <c r="BF1973" s="150">
        <f t="shared" si="25"/>
        <v>0</v>
      </c>
      <c r="BG1973" s="150">
        <f t="shared" si="26"/>
        <v>0</v>
      </c>
      <c r="BH1973" s="150">
        <f t="shared" si="27"/>
        <v>0</v>
      </c>
      <c r="BI1973" s="150">
        <f t="shared" si="28"/>
        <v>0</v>
      </c>
      <c r="BJ1973" s="17" t="s">
        <v>83</v>
      </c>
      <c r="BK1973" s="150">
        <f t="shared" si="29"/>
        <v>0</v>
      </c>
      <c r="BL1973" s="17" t="s">
        <v>378</v>
      </c>
      <c r="BM1973" s="149" t="s">
        <v>2233</v>
      </c>
    </row>
    <row r="1974" spans="2:65" s="1" customFormat="1" ht="33" customHeight="1">
      <c r="B1974" s="32"/>
      <c r="C1974" s="173" t="s">
        <v>2234</v>
      </c>
      <c r="D1974" s="173" t="s">
        <v>343</v>
      </c>
      <c r="E1974" s="174" t="s">
        <v>2235</v>
      </c>
      <c r="F1974" s="175" t="s">
        <v>2203</v>
      </c>
      <c r="G1974" s="176" t="s">
        <v>1102</v>
      </c>
      <c r="H1974" s="177">
        <v>1</v>
      </c>
      <c r="I1974" s="178"/>
      <c r="J1974" s="179">
        <f t="shared" si="20"/>
        <v>0</v>
      </c>
      <c r="K1974" s="175" t="s">
        <v>1</v>
      </c>
      <c r="L1974" s="180"/>
      <c r="M1974" s="181" t="s">
        <v>1</v>
      </c>
      <c r="N1974" s="182" t="s">
        <v>41</v>
      </c>
      <c r="P1974" s="147">
        <f t="shared" si="21"/>
        <v>0</v>
      </c>
      <c r="Q1974" s="147">
        <v>0</v>
      </c>
      <c r="R1974" s="147">
        <f t="shared" si="22"/>
        <v>0</v>
      </c>
      <c r="S1974" s="147">
        <v>0</v>
      </c>
      <c r="T1974" s="148">
        <f t="shared" si="23"/>
        <v>0</v>
      </c>
      <c r="AR1974" s="149" t="s">
        <v>479</v>
      </c>
      <c r="AT1974" s="149" t="s">
        <v>343</v>
      </c>
      <c r="AU1974" s="149" t="s">
        <v>85</v>
      </c>
      <c r="AY1974" s="17" t="s">
        <v>296</v>
      </c>
      <c r="BE1974" s="150">
        <f t="shared" si="24"/>
        <v>0</v>
      </c>
      <c r="BF1974" s="150">
        <f t="shared" si="25"/>
        <v>0</v>
      </c>
      <c r="BG1974" s="150">
        <f t="shared" si="26"/>
        <v>0</v>
      </c>
      <c r="BH1974" s="150">
        <f t="shared" si="27"/>
        <v>0</v>
      </c>
      <c r="BI1974" s="150">
        <f t="shared" si="28"/>
        <v>0</v>
      </c>
      <c r="BJ1974" s="17" t="s">
        <v>83</v>
      </c>
      <c r="BK1974" s="150">
        <f t="shared" si="29"/>
        <v>0</v>
      </c>
      <c r="BL1974" s="17" t="s">
        <v>378</v>
      </c>
      <c r="BM1974" s="149" t="s">
        <v>2236</v>
      </c>
    </row>
    <row r="1975" spans="2:65" s="1" customFormat="1" ht="33" customHeight="1">
      <c r="B1975" s="32"/>
      <c r="C1975" s="173" t="s">
        <v>2237</v>
      </c>
      <c r="D1975" s="173" t="s">
        <v>343</v>
      </c>
      <c r="E1975" s="174" t="s">
        <v>2238</v>
      </c>
      <c r="F1975" s="175" t="s">
        <v>2203</v>
      </c>
      <c r="G1975" s="176" t="s">
        <v>1102</v>
      </c>
      <c r="H1975" s="177">
        <v>1</v>
      </c>
      <c r="I1975" s="178"/>
      <c r="J1975" s="179">
        <f t="shared" ref="J1975:J2006" si="30">ROUND(I1975*H1975,2)</f>
        <v>0</v>
      </c>
      <c r="K1975" s="175" t="s">
        <v>1</v>
      </c>
      <c r="L1975" s="180"/>
      <c r="M1975" s="181" t="s">
        <v>1</v>
      </c>
      <c r="N1975" s="182" t="s">
        <v>41</v>
      </c>
      <c r="P1975" s="147">
        <f t="shared" ref="P1975:P2006" si="31">O1975*H1975</f>
        <v>0</v>
      </c>
      <c r="Q1975" s="147">
        <v>0</v>
      </c>
      <c r="R1975" s="147">
        <f t="shared" ref="R1975:R2006" si="32">Q1975*H1975</f>
        <v>0</v>
      </c>
      <c r="S1975" s="147">
        <v>0</v>
      </c>
      <c r="T1975" s="148">
        <f t="shared" ref="T1975:T2006" si="33">S1975*H1975</f>
        <v>0</v>
      </c>
      <c r="AR1975" s="149" t="s">
        <v>479</v>
      </c>
      <c r="AT1975" s="149" t="s">
        <v>343</v>
      </c>
      <c r="AU1975" s="149" t="s">
        <v>85</v>
      </c>
      <c r="AY1975" s="17" t="s">
        <v>296</v>
      </c>
      <c r="BE1975" s="150">
        <f t="shared" ref="BE1975:BE2006" si="34">IF(N1975="základní",J1975,0)</f>
        <v>0</v>
      </c>
      <c r="BF1975" s="150">
        <f t="shared" ref="BF1975:BF2006" si="35">IF(N1975="snížená",J1975,0)</f>
        <v>0</v>
      </c>
      <c r="BG1975" s="150">
        <f t="shared" ref="BG1975:BG2006" si="36">IF(N1975="zákl. přenesená",J1975,0)</f>
        <v>0</v>
      </c>
      <c r="BH1975" s="150">
        <f t="shared" ref="BH1975:BH2006" si="37">IF(N1975="sníž. přenesená",J1975,0)</f>
        <v>0</v>
      </c>
      <c r="BI1975" s="150">
        <f t="shared" ref="BI1975:BI2006" si="38">IF(N1975="nulová",J1975,0)</f>
        <v>0</v>
      </c>
      <c r="BJ1975" s="17" t="s">
        <v>83</v>
      </c>
      <c r="BK1975" s="150">
        <f t="shared" ref="BK1975:BK2006" si="39">ROUND(I1975*H1975,2)</f>
        <v>0</v>
      </c>
      <c r="BL1975" s="17" t="s">
        <v>378</v>
      </c>
      <c r="BM1975" s="149" t="s">
        <v>2239</v>
      </c>
    </row>
    <row r="1976" spans="2:65" s="1" customFormat="1" ht="33" customHeight="1">
      <c r="B1976" s="32"/>
      <c r="C1976" s="173" t="s">
        <v>2240</v>
      </c>
      <c r="D1976" s="173" t="s">
        <v>343</v>
      </c>
      <c r="E1976" s="174" t="s">
        <v>2241</v>
      </c>
      <c r="F1976" s="175" t="s">
        <v>2203</v>
      </c>
      <c r="G1976" s="176" t="s">
        <v>1102</v>
      </c>
      <c r="H1976" s="177">
        <v>1</v>
      </c>
      <c r="I1976" s="178"/>
      <c r="J1976" s="179">
        <f t="shared" si="30"/>
        <v>0</v>
      </c>
      <c r="K1976" s="175" t="s">
        <v>1</v>
      </c>
      <c r="L1976" s="180"/>
      <c r="M1976" s="181" t="s">
        <v>1</v>
      </c>
      <c r="N1976" s="182" t="s">
        <v>41</v>
      </c>
      <c r="P1976" s="147">
        <f t="shared" si="31"/>
        <v>0</v>
      </c>
      <c r="Q1976" s="147">
        <v>0</v>
      </c>
      <c r="R1976" s="147">
        <f t="shared" si="32"/>
        <v>0</v>
      </c>
      <c r="S1976" s="147">
        <v>0</v>
      </c>
      <c r="T1976" s="148">
        <f t="shared" si="33"/>
        <v>0</v>
      </c>
      <c r="AR1976" s="149" t="s">
        <v>479</v>
      </c>
      <c r="AT1976" s="149" t="s">
        <v>343</v>
      </c>
      <c r="AU1976" s="149" t="s">
        <v>85</v>
      </c>
      <c r="AY1976" s="17" t="s">
        <v>296</v>
      </c>
      <c r="BE1976" s="150">
        <f t="shared" si="34"/>
        <v>0</v>
      </c>
      <c r="BF1976" s="150">
        <f t="shared" si="35"/>
        <v>0</v>
      </c>
      <c r="BG1976" s="150">
        <f t="shared" si="36"/>
        <v>0</v>
      </c>
      <c r="BH1976" s="150">
        <f t="shared" si="37"/>
        <v>0</v>
      </c>
      <c r="BI1976" s="150">
        <f t="shared" si="38"/>
        <v>0</v>
      </c>
      <c r="BJ1976" s="17" t="s">
        <v>83</v>
      </c>
      <c r="BK1976" s="150">
        <f t="shared" si="39"/>
        <v>0</v>
      </c>
      <c r="BL1976" s="17" t="s">
        <v>378</v>
      </c>
      <c r="BM1976" s="149" t="s">
        <v>2242</v>
      </c>
    </row>
    <row r="1977" spans="2:65" s="1" customFormat="1" ht="33" customHeight="1">
      <c r="B1977" s="32"/>
      <c r="C1977" s="173" t="s">
        <v>2243</v>
      </c>
      <c r="D1977" s="173" t="s">
        <v>343</v>
      </c>
      <c r="E1977" s="174" t="s">
        <v>2244</v>
      </c>
      <c r="F1977" s="175" t="s">
        <v>2203</v>
      </c>
      <c r="G1977" s="176" t="s">
        <v>1102</v>
      </c>
      <c r="H1977" s="177">
        <v>1</v>
      </c>
      <c r="I1977" s="178"/>
      <c r="J1977" s="179">
        <f t="shared" si="30"/>
        <v>0</v>
      </c>
      <c r="K1977" s="175" t="s">
        <v>1</v>
      </c>
      <c r="L1977" s="180"/>
      <c r="M1977" s="181" t="s">
        <v>1</v>
      </c>
      <c r="N1977" s="182" t="s">
        <v>41</v>
      </c>
      <c r="P1977" s="147">
        <f t="shared" si="31"/>
        <v>0</v>
      </c>
      <c r="Q1977" s="147">
        <v>0</v>
      </c>
      <c r="R1977" s="147">
        <f t="shared" si="32"/>
        <v>0</v>
      </c>
      <c r="S1977" s="147">
        <v>0</v>
      </c>
      <c r="T1977" s="148">
        <f t="shared" si="33"/>
        <v>0</v>
      </c>
      <c r="AR1977" s="149" t="s">
        <v>479</v>
      </c>
      <c r="AT1977" s="149" t="s">
        <v>343</v>
      </c>
      <c r="AU1977" s="149" t="s">
        <v>85</v>
      </c>
      <c r="AY1977" s="17" t="s">
        <v>296</v>
      </c>
      <c r="BE1977" s="150">
        <f t="shared" si="34"/>
        <v>0</v>
      </c>
      <c r="BF1977" s="150">
        <f t="shared" si="35"/>
        <v>0</v>
      </c>
      <c r="BG1977" s="150">
        <f t="shared" si="36"/>
        <v>0</v>
      </c>
      <c r="BH1977" s="150">
        <f t="shared" si="37"/>
        <v>0</v>
      </c>
      <c r="BI1977" s="150">
        <f t="shared" si="38"/>
        <v>0</v>
      </c>
      <c r="BJ1977" s="17" t="s">
        <v>83</v>
      </c>
      <c r="BK1977" s="150">
        <f t="shared" si="39"/>
        <v>0</v>
      </c>
      <c r="BL1977" s="17" t="s">
        <v>378</v>
      </c>
      <c r="BM1977" s="149" t="s">
        <v>2245</v>
      </c>
    </row>
    <row r="1978" spans="2:65" s="1" customFormat="1" ht="33" customHeight="1">
      <c r="B1978" s="32"/>
      <c r="C1978" s="173" t="s">
        <v>2246</v>
      </c>
      <c r="D1978" s="173" t="s">
        <v>343</v>
      </c>
      <c r="E1978" s="174" t="s">
        <v>2247</v>
      </c>
      <c r="F1978" s="175" t="s">
        <v>2203</v>
      </c>
      <c r="G1978" s="176" t="s">
        <v>1102</v>
      </c>
      <c r="H1978" s="177">
        <v>1</v>
      </c>
      <c r="I1978" s="178"/>
      <c r="J1978" s="179">
        <f t="shared" si="30"/>
        <v>0</v>
      </c>
      <c r="K1978" s="175" t="s">
        <v>1</v>
      </c>
      <c r="L1978" s="180"/>
      <c r="M1978" s="181" t="s">
        <v>1</v>
      </c>
      <c r="N1978" s="182" t="s">
        <v>41</v>
      </c>
      <c r="P1978" s="147">
        <f t="shared" si="31"/>
        <v>0</v>
      </c>
      <c r="Q1978" s="147">
        <v>0</v>
      </c>
      <c r="R1978" s="147">
        <f t="shared" si="32"/>
        <v>0</v>
      </c>
      <c r="S1978" s="147">
        <v>0</v>
      </c>
      <c r="T1978" s="148">
        <f t="shared" si="33"/>
        <v>0</v>
      </c>
      <c r="AR1978" s="149" t="s">
        <v>479</v>
      </c>
      <c r="AT1978" s="149" t="s">
        <v>343</v>
      </c>
      <c r="AU1978" s="149" t="s">
        <v>85</v>
      </c>
      <c r="AY1978" s="17" t="s">
        <v>296</v>
      </c>
      <c r="BE1978" s="150">
        <f t="shared" si="34"/>
        <v>0</v>
      </c>
      <c r="BF1978" s="150">
        <f t="shared" si="35"/>
        <v>0</v>
      </c>
      <c r="BG1978" s="150">
        <f t="shared" si="36"/>
        <v>0</v>
      </c>
      <c r="BH1978" s="150">
        <f t="shared" si="37"/>
        <v>0</v>
      </c>
      <c r="BI1978" s="150">
        <f t="shared" si="38"/>
        <v>0</v>
      </c>
      <c r="BJ1978" s="17" t="s">
        <v>83</v>
      </c>
      <c r="BK1978" s="150">
        <f t="shared" si="39"/>
        <v>0</v>
      </c>
      <c r="BL1978" s="17" t="s">
        <v>378</v>
      </c>
      <c r="BM1978" s="149" t="s">
        <v>2248</v>
      </c>
    </row>
    <row r="1979" spans="2:65" s="1" customFormat="1" ht="33" customHeight="1">
      <c r="B1979" s="32"/>
      <c r="C1979" s="173" t="s">
        <v>2249</v>
      </c>
      <c r="D1979" s="173" t="s">
        <v>343</v>
      </c>
      <c r="E1979" s="174" t="s">
        <v>2250</v>
      </c>
      <c r="F1979" s="175" t="s">
        <v>2251</v>
      </c>
      <c r="G1979" s="176" t="s">
        <v>1102</v>
      </c>
      <c r="H1979" s="177">
        <v>1</v>
      </c>
      <c r="I1979" s="178"/>
      <c r="J1979" s="179">
        <f t="shared" si="30"/>
        <v>0</v>
      </c>
      <c r="K1979" s="175" t="s">
        <v>1</v>
      </c>
      <c r="L1979" s="180"/>
      <c r="M1979" s="181" t="s">
        <v>1</v>
      </c>
      <c r="N1979" s="182" t="s">
        <v>41</v>
      </c>
      <c r="P1979" s="147">
        <f t="shared" si="31"/>
        <v>0</v>
      </c>
      <c r="Q1979" s="147">
        <v>0</v>
      </c>
      <c r="R1979" s="147">
        <f t="shared" si="32"/>
        <v>0</v>
      </c>
      <c r="S1979" s="147">
        <v>0</v>
      </c>
      <c r="T1979" s="148">
        <f t="shared" si="33"/>
        <v>0</v>
      </c>
      <c r="AR1979" s="149" t="s">
        <v>479</v>
      </c>
      <c r="AT1979" s="149" t="s">
        <v>343</v>
      </c>
      <c r="AU1979" s="149" t="s">
        <v>85</v>
      </c>
      <c r="AY1979" s="17" t="s">
        <v>296</v>
      </c>
      <c r="BE1979" s="150">
        <f t="shared" si="34"/>
        <v>0</v>
      </c>
      <c r="BF1979" s="150">
        <f t="shared" si="35"/>
        <v>0</v>
      </c>
      <c r="BG1979" s="150">
        <f t="shared" si="36"/>
        <v>0</v>
      </c>
      <c r="BH1979" s="150">
        <f t="shared" si="37"/>
        <v>0</v>
      </c>
      <c r="BI1979" s="150">
        <f t="shared" si="38"/>
        <v>0</v>
      </c>
      <c r="BJ1979" s="17" t="s">
        <v>83</v>
      </c>
      <c r="BK1979" s="150">
        <f t="shared" si="39"/>
        <v>0</v>
      </c>
      <c r="BL1979" s="17" t="s">
        <v>378</v>
      </c>
      <c r="BM1979" s="149" t="s">
        <v>2252</v>
      </c>
    </row>
    <row r="1980" spans="2:65" s="1" customFormat="1" ht="33" customHeight="1">
      <c r="B1980" s="32"/>
      <c r="C1980" s="173" t="s">
        <v>2253</v>
      </c>
      <c r="D1980" s="173" t="s">
        <v>343</v>
      </c>
      <c r="E1980" s="174" t="s">
        <v>2254</v>
      </c>
      <c r="F1980" s="175" t="s">
        <v>2251</v>
      </c>
      <c r="G1980" s="176" t="s">
        <v>1102</v>
      </c>
      <c r="H1980" s="177">
        <v>1</v>
      </c>
      <c r="I1980" s="178"/>
      <c r="J1980" s="179">
        <f t="shared" si="30"/>
        <v>0</v>
      </c>
      <c r="K1980" s="175" t="s">
        <v>1</v>
      </c>
      <c r="L1980" s="180"/>
      <c r="M1980" s="181" t="s">
        <v>1</v>
      </c>
      <c r="N1980" s="182" t="s">
        <v>41</v>
      </c>
      <c r="P1980" s="147">
        <f t="shared" si="31"/>
        <v>0</v>
      </c>
      <c r="Q1980" s="147">
        <v>0</v>
      </c>
      <c r="R1980" s="147">
        <f t="shared" si="32"/>
        <v>0</v>
      </c>
      <c r="S1980" s="147">
        <v>0</v>
      </c>
      <c r="T1980" s="148">
        <f t="shared" si="33"/>
        <v>0</v>
      </c>
      <c r="AR1980" s="149" t="s">
        <v>479</v>
      </c>
      <c r="AT1980" s="149" t="s">
        <v>343</v>
      </c>
      <c r="AU1980" s="149" t="s">
        <v>85</v>
      </c>
      <c r="AY1980" s="17" t="s">
        <v>296</v>
      </c>
      <c r="BE1980" s="150">
        <f t="shared" si="34"/>
        <v>0</v>
      </c>
      <c r="BF1980" s="150">
        <f t="shared" si="35"/>
        <v>0</v>
      </c>
      <c r="BG1980" s="150">
        <f t="shared" si="36"/>
        <v>0</v>
      </c>
      <c r="BH1980" s="150">
        <f t="shared" si="37"/>
        <v>0</v>
      </c>
      <c r="BI1980" s="150">
        <f t="shared" si="38"/>
        <v>0</v>
      </c>
      <c r="BJ1980" s="17" t="s">
        <v>83</v>
      </c>
      <c r="BK1980" s="150">
        <f t="shared" si="39"/>
        <v>0</v>
      </c>
      <c r="BL1980" s="17" t="s">
        <v>378</v>
      </c>
      <c r="BM1980" s="149" t="s">
        <v>2255</v>
      </c>
    </row>
    <row r="1981" spans="2:65" s="1" customFormat="1" ht="24.2" customHeight="1">
      <c r="B1981" s="32"/>
      <c r="C1981" s="173" t="s">
        <v>2256</v>
      </c>
      <c r="D1981" s="173" t="s">
        <v>343</v>
      </c>
      <c r="E1981" s="174" t="s">
        <v>2257</v>
      </c>
      <c r="F1981" s="175" t="s">
        <v>2258</v>
      </c>
      <c r="G1981" s="176" t="s">
        <v>1102</v>
      </c>
      <c r="H1981" s="177">
        <v>1</v>
      </c>
      <c r="I1981" s="178"/>
      <c r="J1981" s="179">
        <f t="shared" si="30"/>
        <v>0</v>
      </c>
      <c r="K1981" s="175" t="s">
        <v>1</v>
      </c>
      <c r="L1981" s="180"/>
      <c r="M1981" s="181" t="s">
        <v>1</v>
      </c>
      <c r="N1981" s="182" t="s">
        <v>41</v>
      </c>
      <c r="P1981" s="147">
        <f t="shared" si="31"/>
        <v>0</v>
      </c>
      <c r="Q1981" s="147">
        <v>0</v>
      </c>
      <c r="R1981" s="147">
        <f t="shared" si="32"/>
        <v>0</v>
      </c>
      <c r="S1981" s="147">
        <v>0</v>
      </c>
      <c r="T1981" s="148">
        <f t="shared" si="33"/>
        <v>0</v>
      </c>
      <c r="AR1981" s="149" t="s">
        <v>479</v>
      </c>
      <c r="AT1981" s="149" t="s">
        <v>343</v>
      </c>
      <c r="AU1981" s="149" t="s">
        <v>85</v>
      </c>
      <c r="AY1981" s="17" t="s">
        <v>296</v>
      </c>
      <c r="BE1981" s="150">
        <f t="shared" si="34"/>
        <v>0</v>
      </c>
      <c r="BF1981" s="150">
        <f t="shared" si="35"/>
        <v>0</v>
      </c>
      <c r="BG1981" s="150">
        <f t="shared" si="36"/>
        <v>0</v>
      </c>
      <c r="BH1981" s="150">
        <f t="shared" si="37"/>
        <v>0</v>
      </c>
      <c r="BI1981" s="150">
        <f t="shared" si="38"/>
        <v>0</v>
      </c>
      <c r="BJ1981" s="17" t="s">
        <v>83</v>
      </c>
      <c r="BK1981" s="150">
        <f t="shared" si="39"/>
        <v>0</v>
      </c>
      <c r="BL1981" s="17" t="s">
        <v>378</v>
      </c>
      <c r="BM1981" s="149" t="s">
        <v>2259</v>
      </c>
    </row>
    <row r="1982" spans="2:65" s="1" customFormat="1" ht="24.2" customHeight="1">
      <c r="B1982" s="32"/>
      <c r="C1982" s="173" t="s">
        <v>2260</v>
      </c>
      <c r="D1982" s="173" t="s">
        <v>343</v>
      </c>
      <c r="E1982" s="174" t="s">
        <v>2261</v>
      </c>
      <c r="F1982" s="175" t="s">
        <v>2258</v>
      </c>
      <c r="G1982" s="176" t="s">
        <v>1102</v>
      </c>
      <c r="H1982" s="177">
        <v>1</v>
      </c>
      <c r="I1982" s="178"/>
      <c r="J1982" s="179">
        <f t="shared" si="30"/>
        <v>0</v>
      </c>
      <c r="K1982" s="175" t="s">
        <v>1</v>
      </c>
      <c r="L1982" s="180"/>
      <c r="M1982" s="181" t="s">
        <v>1</v>
      </c>
      <c r="N1982" s="182" t="s">
        <v>41</v>
      </c>
      <c r="P1982" s="147">
        <f t="shared" si="31"/>
        <v>0</v>
      </c>
      <c r="Q1982" s="147">
        <v>0</v>
      </c>
      <c r="R1982" s="147">
        <f t="shared" si="32"/>
        <v>0</v>
      </c>
      <c r="S1982" s="147">
        <v>0</v>
      </c>
      <c r="T1982" s="148">
        <f t="shared" si="33"/>
        <v>0</v>
      </c>
      <c r="AR1982" s="149" t="s">
        <v>479</v>
      </c>
      <c r="AT1982" s="149" t="s">
        <v>343</v>
      </c>
      <c r="AU1982" s="149" t="s">
        <v>85</v>
      </c>
      <c r="AY1982" s="17" t="s">
        <v>296</v>
      </c>
      <c r="BE1982" s="150">
        <f t="shared" si="34"/>
        <v>0</v>
      </c>
      <c r="BF1982" s="150">
        <f t="shared" si="35"/>
        <v>0</v>
      </c>
      <c r="BG1982" s="150">
        <f t="shared" si="36"/>
        <v>0</v>
      </c>
      <c r="BH1982" s="150">
        <f t="shared" si="37"/>
        <v>0</v>
      </c>
      <c r="BI1982" s="150">
        <f t="shared" si="38"/>
        <v>0</v>
      </c>
      <c r="BJ1982" s="17" t="s">
        <v>83</v>
      </c>
      <c r="BK1982" s="150">
        <f t="shared" si="39"/>
        <v>0</v>
      </c>
      <c r="BL1982" s="17" t="s">
        <v>378</v>
      </c>
      <c r="BM1982" s="149" t="s">
        <v>2262</v>
      </c>
    </row>
    <row r="1983" spans="2:65" s="1" customFormat="1" ht="24.2" customHeight="1">
      <c r="B1983" s="32"/>
      <c r="C1983" s="173" t="s">
        <v>2263</v>
      </c>
      <c r="D1983" s="173" t="s">
        <v>343</v>
      </c>
      <c r="E1983" s="174" t="s">
        <v>2264</v>
      </c>
      <c r="F1983" s="175" t="s">
        <v>2258</v>
      </c>
      <c r="G1983" s="176" t="s">
        <v>1102</v>
      </c>
      <c r="H1983" s="177">
        <v>1</v>
      </c>
      <c r="I1983" s="178"/>
      <c r="J1983" s="179">
        <f t="shared" si="30"/>
        <v>0</v>
      </c>
      <c r="K1983" s="175" t="s">
        <v>1</v>
      </c>
      <c r="L1983" s="180"/>
      <c r="M1983" s="181" t="s">
        <v>1</v>
      </c>
      <c r="N1983" s="182" t="s">
        <v>41</v>
      </c>
      <c r="P1983" s="147">
        <f t="shared" si="31"/>
        <v>0</v>
      </c>
      <c r="Q1983" s="147">
        <v>0</v>
      </c>
      <c r="R1983" s="147">
        <f t="shared" si="32"/>
        <v>0</v>
      </c>
      <c r="S1983" s="147">
        <v>0</v>
      </c>
      <c r="T1983" s="148">
        <f t="shared" si="33"/>
        <v>0</v>
      </c>
      <c r="AR1983" s="149" t="s">
        <v>479</v>
      </c>
      <c r="AT1983" s="149" t="s">
        <v>343</v>
      </c>
      <c r="AU1983" s="149" t="s">
        <v>85</v>
      </c>
      <c r="AY1983" s="17" t="s">
        <v>296</v>
      </c>
      <c r="BE1983" s="150">
        <f t="shared" si="34"/>
        <v>0</v>
      </c>
      <c r="BF1983" s="150">
        <f t="shared" si="35"/>
        <v>0</v>
      </c>
      <c r="BG1983" s="150">
        <f t="shared" si="36"/>
        <v>0</v>
      </c>
      <c r="BH1983" s="150">
        <f t="shared" si="37"/>
        <v>0</v>
      </c>
      <c r="BI1983" s="150">
        <f t="shared" si="38"/>
        <v>0</v>
      </c>
      <c r="BJ1983" s="17" t="s">
        <v>83</v>
      </c>
      <c r="BK1983" s="150">
        <f t="shared" si="39"/>
        <v>0</v>
      </c>
      <c r="BL1983" s="17" t="s">
        <v>378</v>
      </c>
      <c r="BM1983" s="149" t="s">
        <v>2265</v>
      </c>
    </row>
    <row r="1984" spans="2:65" s="1" customFormat="1" ht="24.2" customHeight="1">
      <c r="B1984" s="32"/>
      <c r="C1984" s="138" t="s">
        <v>2266</v>
      </c>
      <c r="D1984" s="138" t="s">
        <v>298</v>
      </c>
      <c r="E1984" s="139" t="s">
        <v>2267</v>
      </c>
      <c r="F1984" s="140" t="s">
        <v>2268</v>
      </c>
      <c r="G1984" s="141" t="s">
        <v>376</v>
      </c>
      <c r="H1984" s="142">
        <v>1</v>
      </c>
      <c r="I1984" s="143"/>
      <c r="J1984" s="144">
        <f t="shared" si="30"/>
        <v>0</v>
      </c>
      <c r="K1984" s="140" t="s">
        <v>302</v>
      </c>
      <c r="L1984" s="32"/>
      <c r="M1984" s="145" t="s">
        <v>1</v>
      </c>
      <c r="N1984" s="146" t="s">
        <v>41</v>
      </c>
      <c r="P1984" s="147">
        <f t="shared" si="31"/>
        <v>0</v>
      </c>
      <c r="Q1984" s="147">
        <v>0</v>
      </c>
      <c r="R1984" s="147">
        <f t="shared" si="32"/>
        <v>0</v>
      </c>
      <c r="S1984" s="147">
        <v>0</v>
      </c>
      <c r="T1984" s="148">
        <f t="shared" si="33"/>
        <v>0</v>
      </c>
      <c r="AR1984" s="149" t="s">
        <v>378</v>
      </c>
      <c r="AT1984" s="149" t="s">
        <v>298</v>
      </c>
      <c r="AU1984" s="149" t="s">
        <v>85</v>
      </c>
      <c r="AY1984" s="17" t="s">
        <v>296</v>
      </c>
      <c r="BE1984" s="150">
        <f t="shared" si="34"/>
        <v>0</v>
      </c>
      <c r="BF1984" s="150">
        <f t="shared" si="35"/>
        <v>0</v>
      </c>
      <c r="BG1984" s="150">
        <f t="shared" si="36"/>
        <v>0</v>
      </c>
      <c r="BH1984" s="150">
        <f t="shared" si="37"/>
        <v>0</v>
      </c>
      <c r="BI1984" s="150">
        <f t="shared" si="38"/>
        <v>0</v>
      </c>
      <c r="BJ1984" s="17" t="s">
        <v>83</v>
      </c>
      <c r="BK1984" s="150">
        <f t="shared" si="39"/>
        <v>0</v>
      </c>
      <c r="BL1984" s="17" t="s">
        <v>378</v>
      </c>
      <c r="BM1984" s="149" t="s">
        <v>2269</v>
      </c>
    </row>
    <row r="1985" spans="2:65" s="1" customFormat="1" ht="37.9" customHeight="1">
      <c r="B1985" s="32"/>
      <c r="C1985" s="173" t="s">
        <v>2270</v>
      </c>
      <c r="D1985" s="173" t="s">
        <v>343</v>
      </c>
      <c r="E1985" s="174" t="s">
        <v>2271</v>
      </c>
      <c r="F1985" s="175" t="s">
        <v>2272</v>
      </c>
      <c r="G1985" s="176" t="s">
        <v>1102</v>
      </c>
      <c r="H1985" s="177">
        <v>1</v>
      </c>
      <c r="I1985" s="178"/>
      <c r="J1985" s="179">
        <f t="shared" si="30"/>
        <v>0</v>
      </c>
      <c r="K1985" s="175" t="s">
        <v>1</v>
      </c>
      <c r="L1985" s="180"/>
      <c r="M1985" s="181" t="s">
        <v>1</v>
      </c>
      <c r="N1985" s="182" t="s">
        <v>41</v>
      </c>
      <c r="P1985" s="147">
        <f t="shared" si="31"/>
        <v>0</v>
      </c>
      <c r="Q1985" s="147">
        <v>0</v>
      </c>
      <c r="R1985" s="147">
        <f t="shared" si="32"/>
        <v>0</v>
      </c>
      <c r="S1985" s="147">
        <v>0</v>
      </c>
      <c r="T1985" s="148">
        <f t="shared" si="33"/>
        <v>0</v>
      </c>
      <c r="AR1985" s="149" t="s">
        <v>479</v>
      </c>
      <c r="AT1985" s="149" t="s">
        <v>343</v>
      </c>
      <c r="AU1985" s="149" t="s">
        <v>85</v>
      </c>
      <c r="AY1985" s="17" t="s">
        <v>296</v>
      </c>
      <c r="BE1985" s="150">
        <f t="shared" si="34"/>
        <v>0</v>
      </c>
      <c r="BF1985" s="150">
        <f t="shared" si="35"/>
        <v>0</v>
      </c>
      <c r="BG1985" s="150">
        <f t="shared" si="36"/>
        <v>0</v>
      </c>
      <c r="BH1985" s="150">
        <f t="shared" si="37"/>
        <v>0</v>
      </c>
      <c r="BI1985" s="150">
        <f t="shared" si="38"/>
        <v>0</v>
      </c>
      <c r="BJ1985" s="17" t="s">
        <v>83</v>
      </c>
      <c r="BK1985" s="150">
        <f t="shared" si="39"/>
        <v>0</v>
      </c>
      <c r="BL1985" s="17" t="s">
        <v>378</v>
      </c>
      <c r="BM1985" s="149" t="s">
        <v>2273</v>
      </c>
    </row>
    <row r="1986" spans="2:65" s="1" customFormat="1" ht="24.2" customHeight="1">
      <c r="B1986" s="32"/>
      <c r="C1986" s="138" t="s">
        <v>2274</v>
      </c>
      <c r="D1986" s="138" t="s">
        <v>298</v>
      </c>
      <c r="E1986" s="139" t="s">
        <v>2275</v>
      </c>
      <c r="F1986" s="140" t="s">
        <v>2276</v>
      </c>
      <c r="G1986" s="141" t="s">
        <v>376</v>
      </c>
      <c r="H1986" s="142">
        <v>1</v>
      </c>
      <c r="I1986" s="143"/>
      <c r="J1986" s="144">
        <f t="shared" si="30"/>
        <v>0</v>
      </c>
      <c r="K1986" s="140" t="s">
        <v>302</v>
      </c>
      <c r="L1986" s="32"/>
      <c r="M1986" s="145" t="s">
        <v>1</v>
      </c>
      <c r="N1986" s="146" t="s">
        <v>41</v>
      </c>
      <c r="P1986" s="147">
        <f t="shared" si="31"/>
        <v>0</v>
      </c>
      <c r="Q1986" s="147">
        <v>0</v>
      </c>
      <c r="R1986" s="147">
        <f t="shared" si="32"/>
        <v>0</v>
      </c>
      <c r="S1986" s="147">
        <v>0</v>
      </c>
      <c r="T1986" s="148">
        <f t="shared" si="33"/>
        <v>0</v>
      </c>
      <c r="AR1986" s="149" t="s">
        <v>378</v>
      </c>
      <c r="AT1986" s="149" t="s">
        <v>298</v>
      </c>
      <c r="AU1986" s="149" t="s">
        <v>85</v>
      </c>
      <c r="AY1986" s="17" t="s">
        <v>296</v>
      </c>
      <c r="BE1986" s="150">
        <f t="shared" si="34"/>
        <v>0</v>
      </c>
      <c r="BF1986" s="150">
        <f t="shared" si="35"/>
        <v>0</v>
      </c>
      <c r="BG1986" s="150">
        <f t="shared" si="36"/>
        <v>0</v>
      </c>
      <c r="BH1986" s="150">
        <f t="shared" si="37"/>
        <v>0</v>
      </c>
      <c r="BI1986" s="150">
        <f t="shared" si="38"/>
        <v>0</v>
      </c>
      <c r="BJ1986" s="17" t="s">
        <v>83</v>
      </c>
      <c r="BK1986" s="150">
        <f t="shared" si="39"/>
        <v>0</v>
      </c>
      <c r="BL1986" s="17" t="s">
        <v>378</v>
      </c>
      <c r="BM1986" s="149" t="s">
        <v>2277</v>
      </c>
    </row>
    <row r="1987" spans="2:65" s="1" customFormat="1" ht="33" customHeight="1">
      <c r="B1987" s="32"/>
      <c r="C1987" s="173" t="s">
        <v>2278</v>
      </c>
      <c r="D1987" s="173" t="s">
        <v>343</v>
      </c>
      <c r="E1987" s="174" t="s">
        <v>2279</v>
      </c>
      <c r="F1987" s="175" t="s">
        <v>2280</v>
      </c>
      <c r="G1987" s="176" t="s">
        <v>1102</v>
      </c>
      <c r="H1987" s="177">
        <v>1</v>
      </c>
      <c r="I1987" s="178"/>
      <c r="J1987" s="179">
        <f t="shared" si="30"/>
        <v>0</v>
      </c>
      <c r="K1987" s="175" t="s">
        <v>1</v>
      </c>
      <c r="L1987" s="180"/>
      <c r="M1987" s="181" t="s">
        <v>1</v>
      </c>
      <c r="N1987" s="182" t="s">
        <v>41</v>
      </c>
      <c r="P1987" s="147">
        <f t="shared" si="31"/>
        <v>0</v>
      </c>
      <c r="Q1987" s="147">
        <v>0</v>
      </c>
      <c r="R1987" s="147">
        <f t="shared" si="32"/>
        <v>0</v>
      </c>
      <c r="S1987" s="147">
        <v>0</v>
      </c>
      <c r="T1987" s="148">
        <f t="shared" si="33"/>
        <v>0</v>
      </c>
      <c r="AR1987" s="149" t="s">
        <v>479</v>
      </c>
      <c r="AT1987" s="149" t="s">
        <v>343</v>
      </c>
      <c r="AU1987" s="149" t="s">
        <v>85</v>
      </c>
      <c r="AY1987" s="17" t="s">
        <v>296</v>
      </c>
      <c r="BE1987" s="150">
        <f t="shared" si="34"/>
        <v>0</v>
      </c>
      <c r="BF1987" s="150">
        <f t="shared" si="35"/>
        <v>0</v>
      </c>
      <c r="BG1987" s="150">
        <f t="shared" si="36"/>
        <v>0</v>
      </c>
      <c r="BH1987" s="150">
        <f t="shared" si="37"/>
        <v>0</v>
      </c>
      <c r="BI1987" s="150">
        <f t="shared" si="38"/>
        <v>0</v>
      </c>
      <c r="BJ1987" s="17" t="s">
        <v>83</v>
      </c>
      <c r="BK1987" s="150">
        <f t="shared" si="39"/>
        <v>0</v>
      </c>
      <c r="BL1987" s="17" t="s">
        <v>378</v>
      </c>
      <c r="BM1987" s="149" t="s">
        <v>2281</v>
      </c>
    </row>
    <row r="1988" spans="2:65" s="1" customFormat="1" ht="24.2" customHeight="1">
      <c r="B1988" s="32"/>
      <c r="C1988" s="138" t="s">
        <v>2282</v>
      </c>
      <c r="D1988" s="138" t="s">
        <v>298</v>
      </c>
      <c r="E1988" s="139" t="s">
        <v>2283</v>
      </c>
      <c r="F1988" s="140" t="s">
        <v>2284</v>
      </c>
      <c r="G1988" s="141" t="s">
        <v>376</v>
      </c>
      <c r="H1988" s="142">
        <v>10</v>
      </c>
      <c r="I1988" s="143"/>
      <c r="J1988" s="144">
        <f t="shared" si="30"/>
        <v>0</v>
      </c>
      <c r="K1988" s="140" t="s">
        <v>302</v>
      </c>
      <c r="L1988" s="32"/>
      <c r="M1988" s="145" t="s">
        <v>1</v>
      </c>
      <c r="N1988" s="146" t="s">
        <v>41</v>
      </c>
      <c r="P1988" s="147">
        <f t="shared" si="31"/>
        <v>0</v>
      </c>
      <c r="Q1988" s="147">
        <v>0</v>
      </c>
      <c r="R1988" s="147">
        <f t="shared" si="32"/>
        <v>0</v>
      </c>
      <c r="S1988" s="147">
        <v>0</v>
      </c>
      <c r="T1988" s="148">
        <f t="shared" si="33"/>
        <v>0</v>
      </c>
      <c r="AR1988" s="149" t="s">
        <v>378</v>
      </c>
      <c r="AT1988" s="149" t="s">
        <v>298</v>
      </c>
      <c r="AU1988" s="149" t="s">
        <v>85</v>
      </c>
      <c r="AY1988" s="17" t="s">
        <v>296</v>
      </c>
      <c r="BE1988" s="150">
        <f t="shared" si="34"/>
        <v>0</v>
      </c>
      <c r="BF1988" s="150">
        <f t="shared" si="35"/>
        <v>0</v>
      </c>
      <c r="BG1988" s="150">
        <f t="shared" si="36"/>
        <v>0</v>
      </c>
      <c r="BH1988" s="150">
        <f t="shared" si="37"/>
        <v>0</v>
      </c>
      <c r="BI1988" s="150">
        <f t="shared" si="38"/>
        <v>0</v>
      </c>
      <c r="BJ1988" s="17" t="s">
        <v>83</v>
      </c>
      <c r="BK1988" s="150">
        <f t="shared" si="39"/>
        <v>0</v>
      </c>
      <c r="BL1988" s="17" t="s">
        <v>378</v>
      </c>
      <c r="BM1988" s="149" t="s">
        <v>2285</v>
      </c>
    </row>
    <row r="1989" spans="2:65" s="1" customFormat="1" ht="37.9" customHeight="1">
      <c r="B1989" s="32"/>
      <c r="C1989" s="173" t="s">
        <v>2286</v>
      </c>
      <c r="D1989" s="173" t="s">
        <v>343</v>
      </c>
      <c r="E1989" s="174" t="s">
        <v>2287</v>
      </c>
      <c r="F1989" s="175" t="s">
        <v>2288</v>
      </c>
      <c r="G1989" s="176" t="s">
        <v>1102</v>
      </c>
      <c r="H1989" s="177">
        <v>1</v>
      </c>
      <c r="I1989" s="178"/>
      <c r="J1989" s="179">
        <f t="shared" si="30"/>
        <v>0</v>
      </c>
      <c r="K1989" s="175" t="s">
        <v>1</v>
      </c>
      <c r="L1989" s="180"/>
      <c r="M1989" s="181" t="s">
        <v>1</v>
      </c>
      <c r="N1989" s="182" t="s">
        <v>41</v>
      </c>
      <c r="P1989" s="147">
        <f t="shared" si="31"/>
        <v>0</v>
      </c>
      <c r="Q1989" s="147">
        <v>0</v>
      </c>
      <c r="R1989" s="147">
        <f t="shared" si="32"/>
        <v>0</v>
      </c>
      <c r="S1989" s="147">
        <v>0</v>
      </c>
      <c r="T1989" s="148">
        <f t="shared" si="33"/>
        <v>0</v>
      </c>
      <c r="AR1989" s="149" t="s">
        <v>479</v>
      </c>
      <c r="AT1989" s="149" t="s">
        <v>343</v>
      </c>
      <c r="AU1989" s="149" t="s">
        <v>85</v>
      </c>
      <c r="AY1989" s="17" t="s">
        <v>296</v>
      </c>
      <c r="BE1989" s="150">
        <f t="shared" si="34"/>
        <v>0</v>
      </c>
      <c r="BF1989" s="150">
        <f t="shared" si="35"/>
        <v>0</v>
      </c>
      <c r="BG1989" s="150">
        <f t="shared" si="36"/>
        <v>0</v>
      </c>
      <c r="BH1989" s="150">
        <f t="shared" si="37"/>
        <v>0</v>
      </c>
      <c r="BI1989" s="150">
        <f t="shared" si="38"/>
        <v>0</v>
      </c>
      <c r="BJ1989" s="17" t="s">
        <v>83</v>
      </c>
      <c r="BK1989" s="150">
        <f t="shared" si="39"/>
        <v>0</v>
      </c>
      <c r="BL1989" s="17" t="s">
        <v>378</v>
      </c>
      <c r="BM1989" s="149" t="s">
        <v>2289</v>
      </c>
    </row>
    <row r="1990" spans="2:65" s="1" customFormat="1" ht="33" customHeight="1">
      <c r="B1990" s="32"/>
      <c r="C1990" s="173" t="s">
        <v>2290</v>
      </c>
      <c r="D1990" s="173" t="s">
        <v>343</v>
      </c>
      <c r="E1990" s="174" t="s">
        <v>2291</v>
      </c>
      <c r="F1990" s="175" t="s">
        <v>2292</v>
      </c>
      <c r="G1990" s="176" t="s">
        <v>1102</v>
      </c>
      <c r="H1990" s="177">
        <v>1</v>
      </c>
      <c r="I1990" s="178"/>
      <c r="J1990" s="179">
        <f t="shared" si="30"/>
        <v>0</v>
      </c>
      <c r="K1990" s="175" t="s">
        <v>1</v>
      </c>
      <c r="L1990" s="180"/>
      <c r="M1990" s="181" t="s">
        <v>1</v>
      </c>
      <c r="N1990" s="182" t="s">
        <v>41</v>
      </c>
      <c r="P1990" s="147">
        <f t="shared" si="31"/>
        <v>0</v>
      </c>
      <c r="Q1990" s="147">
        <v>0</v>
      </c>
      <c r="R1990" s="147">
        <f t="shared" si="32"/>
        <v>0</v>
      </c>
      <c r="S1990" s="147">
        <v>0</v>
      </c>
      <c r="T1990" s="148">
        <f t="shared" si="33"/>
        <v>0</v>
      </c>
      <c r="AR1990" s="149" t="s">
        <v>479</v>
      </c>
      <c r="AT1990" s="149" t="s">
        <v>343</v>
      </c>
      <c r="AU1990" s="149" t="s">
        <v>85</v>
      </c>
      <c r="AY1990" s="17" t="s">
        <v>296</v>
      </c>
      <c r="BE1990" s="150">
        <f t="shared" si="34"/>
        <v>0</v>
      </c>
      <c r="BF1990" s="150">
        <f t="shared" si="35"/>
        <v>0</v>
      </c>
      <c r="BG1990" s="150">
        <f t="shared" si="36"/>
        <v>0</v>
      </c>
      <c r="BH1990" s="150">
        <f t="shared" si="37"/>
        <v>0</v>
      </c>
      <c r="BI1990" s="150">
        <f t="shared" si="38"/>
        <v>0</v>
      </c>
      <c r="BJ1990" s="17" t="s">
        <v>83</v>
      </c>
      <c r="BK1990" s="150">
        <f t="shared" si="39"/>
        <v>0</v>
      </c>
      <c r="BL1990" s="17" t="s">
        <v>378</v>
      </c>
      <c r="BM1990" s="149" t="s">
        <v>2293</v>
      </c>
    </row>
    <row r="1991" spans="2:65" s="1" customFormat="1" ht="37.9" customHeight="1">
      <c r="B1991" s="32"/>
      <c r="C1991" s="173" t="s">
        <v>2294</v>
      </c>
      <c r="D1991" s="173" t="s">
        <v>343</v>
      </c>
      <c r="E1991" s="174" t="s">
        <v>2295</v>
      </c>
      <c r="F1991" s="175" t="s">
        <v>2288</v>
      </c>
      <c r="G1991" s="176" t="s">
        <v>1102</v>
      </c>
      <c r="H1991" s="177">
        <v>1</v>
      </c>
      <c r="I1991" s="178"/>
      <c r="J1991" s="179">
        <f t="shared" si="30"/>
        <v>0</v>
      </c>
      <c r="K1991" s="175" t="s">
        <v>1</v>
      </c>
      <c r="L1991" s="180"/>
      <c r="M1991" s="181" t="s">
        <v>1</v>
      </c>
      <c r="N1991" s="182" t="s">
        <v>41</v>
      </c>
      <c r="P1991" s="147">
        <f t="shared" si="31"/>
        <v>0</v>
      </c>
      <c r="Q1991" s="147">
        <v>0</v>
      </c>
      <c r="R1991" s="147">
        <f t="shared" si="32"/>
        <v>0</v>
      </c>
      <c r="S1991" s="147">
        <v>0</v>
      </c>
      <c r="T1991" s="148">
        <f t="shared" si="33"/>
        <v>0</v>
      </c>
      <c r="AR1991" s="149" t="s">
        <v>479</v>
      </c>
      <c r="AT1991" s="149" t="s">
        <v>343</v>
      </c>
      <c r="AU1991" s="149" t="s">
        <v>85</v>
      </c>
      <c r="AY1991" s="17" t="s">
        <v>296</v>
      </c>
      <c r="BE1991" s="150">
        <f t="shared" si="34"/>
        <v>0</v>
      </c>
      <c r="BF1991" s="150">
        <f t="shared" si="35"/>
        <v>0</v>
      </c>
      <c r="BG1991" s="150">
        <f t="shared" si="36"/>
        <v>0</v>
      </c>
      <c r="BH1991" s="150">
        <f t="shared" si="37"/>
        <v>0</v>
      </c>
      <c r="BI1991" s="150">
        <f t="shared" si="38"/>
        <v>0</v>
      </c>
      <c r="BJ1991" s="17" t="s">
        <v>83</v>
      </c>
      <c r="BK1991" s="150">
        <f t="shared" si="39"/>
        <v>0</v>
      </c>
      <c r="BL1991" s="17" t="s">
        <v>378</v>
      </c>
      <c r="BM1991" s="149" t="s">
        <v>2296</v>
      </c>
    </row>
    <row r="1992" spans="2:65" s="1" customFormat="1" ht="37.9" customHeight="1">
      <c r="B1992" s="32"/>
      <c r="C1992" s="173" t="s">
        <v>2297</v>
      </c>
      <c r="D1992" s="173" t="s">
        <v>343</v>
      </c>
      <c r="E1992" s="174" t="s">
        <v>2298</v>
      </c>
      <c r="F1992" s="175" t="s">
        <v>2299</v>
      </c>
      <c r="G1992" s="176" t="s">
        <v>1102</v>
      </c>
      <c r="H1992" s="177">
        <v>1</v>
      </c>
      <c r="I1992" s="178"/>
      <c r="J1992" s="179">
        <f t="shared" si="30"/>
        <v>0</v>
      </c>
      <c r="K1992" s="175" t="s">
        <v>1</v>
      </c>
      <c r="L1992" s="180"/>
      <c r="M1992" s="181" t="s">
        <v>1</v>
      </c>
      <c r="N1992" s="182" t="s">
        <v>41</v>
      </c>
      <c r="P1992" s="147">
        <f t="shared" si="31"/>
        <v>0</v>
      </c>
      <c r="Q1992" s="147">
        <v>0</v>
      </c>
      <c r="R1992" s="147">
        <f t="shared" si="32"/>
        <v>0</v>
      </c>
      <c r="S1992" s="147">
        <v>0</v>
      </c>
      <c r="T1992" s="148">
        <f t="shared" si="33"/>
        <v>0</v>
      </c>
      <c r="AR1992" s="149" t="s">
        <v>479</v>
      </c>
      <c r="AT1992" s="149" t="s">
        <v>343</v>
      </c>
      <c r="AU1992" s="149" t="s">
        <v>85</v>
      </c>
      <c r="AY1992" s="17" t="s">
        <v>296</v>
      </c>
      <c r="BE1992" s="150">
        <f t="shared" si="34"/>
        <v>0</v>
      </c>
      <c r="BF1992" s="150">
        <f t="shared" si="35"/>
        <v>0</v>
      </c>
      <c r="BG1992" s="150">
        <f t="shared" si="36"/>
        <v>0</v>
      </c>
      <c r="BH1992" s="150">
        <f t="shared" si="37"/>
        <v>0</v>
      </c>
      <c r="BI1992" s="150">
        <f t="shared" si="38"/>
        <v>0</v>
      </c>
      <c r="BJ1992" s="17" t="s">
        <v>83</v>
      </c>
      <c r="BK1992" s="150">
        <f t="shared" si="39"/>
        <v>0</v>
      </c>
      <c r="BL1992" s="17" t="s">
        <v>378</v>
      </c>
      <c r="BM1992" s="149" t="s">
        <v>2300</v>
      </c>
    </row>
    <row r="1993" spans="2:65" s="1" customFormat="1" ht="33" customHeight="1">
      <c r="B1993" s="32"/>
      <c r="C1993" s="173" t="s">
        <v>2301</v>
      </c>
      <c r="D1993" s="173" t="s">
        <v>343</v>
      </c>
      <c r="E1993" s="174" t="s">
        <v>2302</v>
      </c>
      <c r="F1993" s="175" t="s">
        <v>2303</v>
      </c>
      <c r="G1993" s="176" t="s">
        <v>1102</v>
      </c>
      <c r="H1993" s="177">
        <v>1</v>
      </c>
      <c r="I1993" s="178"/>
      <c r="J1993" s="179">
        <f t="shared" si="30"/>
        <v>0</v>
      </c>
      <c r="K1993" s="175" t="s">
        <v>1</v>
      </c>
      <c r="L1993" s="180"/>
      <c r="M1993" s="181" t="s">
        <v>1</v>
      </c>
      <c r="N1993" s="182" t="s">
        <v>41</v>
      </c>
      <c r="P1993" s="147">
        <f t="shared" si="31"/>
        <v>0</v>
      </c>
      <c r="Q1993" s="147">
        <v>0</v>
      </c>
      <c r="R1993" s="147">
        <f t="shared" si="32"/>
        <v>0</v>
      </c>
      <c r="S1993" s="147">
        <v>0</v>
      </c>
      <c r="T1993" s="148">
        <f t="shared" si="33"/>
        <v>0</v>
      </c>
      <c r="AR1993" s="149" t="s">
        <v>479</v>
      </c>
      <c r="AT1993" s="149" t="s">
        <v>343</v>
      </c>
      <c r="AU1993" s="149" t="s">
        <v>85</v>
      </c>
      <c r="AY1993" s="17" t="s">
        <v>296</v>
      </c>
      <c r="BE1993" s="150">
        <f t="shared" si="34"/>
        <v>0</v>
      </c>
      <c r="BF1993" s="150">
        <f t="shared" si="35"/>
        <v>0</v>
      </c>
      <c r="BG1993" s="150">
        <f t="shared" si="36"/>
        <v>0</v>
      </c>
      <c r="BH1993" s="150">
        <f t="shared" si="37"/>
        <v>0</v>
      </c>
      <c r="BI1993" s="150">
        <f t="shared" si="38"/>
        <v>0</v>
      </c>
      <c r="BJ1993" s="17" t="s">
        <v>83</v>
      </c>
      <c r="BK1993" s="150">
        <f t="shared" si="39"/>
        <v>0</v>
      </c>
      <c r="BL1993" s="17" t="s">
        <v>378</v>
      </c>
      <c r="BM1993" s="149" t="s">
        <v>2304</v>
      </c>
    </row>
    <row r="1994" spans="2:65" s="1" customFormat="1" ht="37.9" customHeight="1">
      <c r="B1994" s="32"/>
      <c r="C1994" s="173" t="s">
        <v>2305</v>
      </c>
      <c r="D1994" s="173" t="s">
        <v>343</v>
      </c>
      <c r="E1994" s="174" t="s">
        <v>2306</v>
      </c>
      <c r="F1994" s="175" t="s">
        <v>2307</v>
      </c>
      <c r="G1994" s="176" t="s">
        <v>1102</v>
      </c>
      <c r="H1994" s="177">
        <v>1</v>
      </c>
      <c r="I1994" s="178"/>
      <c r="J1994" s="179">
        <f t="shared" si="30"/>
        <v>0</v>
      </c>
      <c r="K1994" s="175" t="s">
        <v>1</v>
      </c>
      <c r="L1994" s="180"/>
      <c r="M1994" s="181" t="s">
        <v>1</v>
      </c>
      <c r="N1994" s="182" t="s">
        <v>41</v>
      </c>
      <c r="P1994" s="147">
        <f t="shared" si="31"/>
        <v>0</v>
      </c>
      <c r="Q1994" s="147">
        <v>0</v>
      </c>
      <c r="R1994" s="147">
        <f t="shared" si="32"/>
        <v>0</v>
      </c>
      <c r="S1994" s="147">
        <v>0</v>
      </c>
      <c r="T1994" s="148">
        <f t="shared" si="33"/>
        <v>0</v>
      </c>
      <c r="AR1994" s="149" t="s">
        <v>479</v>
      </c>
      <c r="AT1994" s="149" t="s">
        <v>343</v>
      </c>
      <c r="AU1994" s="149" t="s">
        <v>85</v>
      </c>
      <c r="AY1994" s="17" t="s">
        <v>296</v>
      </c>
      <c r="BE1994" s="150">
        <f t="shared" si="34"/>
        <v>0</v>
      </c>
      <c r="BF1994" s="150">
        <f t="shared" si="35"/>
        <v>0</v>
      </c>
      <c r="BG1994" s="150">
        <f t="shared" si="36"/>
        <v>0</v>
      </c>
      <c r="BH1994" s="150">
        <f t="shared" si="37"/>
        <v>0</v>
      </c>
      <c r="BI1994" s="150">
        <f t="shared" si="38"/>
        <v>0</v>
      </c>
      <c r="BJ1994" s="17" t="s">
        <v>83</v>
      </c>
      <c r="BK1994" s="150">
        <f t="shared" si="39"/>
        <v>0</v>
      </c>
      <c r="BL1994" s="17" t="s">
        <v>378</v>
      </c>
      <c r="BM1994" s="149" t="s">
        <v>2308</v>
      </c>
    </row>
    <row r="1995" spans="2:65" s="1" customFormat="1" ht="37.9" customHeight="1">
      <c r="B1995" s="32"/>
      <c r="C1995" s="173" t="s">
        <v>2309</v>
      </c>
      <c r="D1995" s="173" t="s">
        <v>343</v>
      </c>
      <c r="E1995" s="174" t="s">
        <v>2310</v>
      </c>
      <c r="F1995" s="175" t="s">
        <v>2311</v>
      </c>
      <c r="G1995" s="176" t="s">
        <v>1102</v>
      </c>
      <c r="H1995" s="177">
        <v>1</v>
      </c>
      <c r="I1995" s="178"/>
      <c r="J1995" s="179">
        <f t="shared" si="30"/>
        <v>0</v>
      </c>
      <c r="K1995" s="175" t="s">
        <v>1</v>
      </c>
      <c r="L1995" s="180"/>
      <c r="M1995" s="181" t="s">
        <v>1</v>
      </c>
      <c r="N1995" s="182" t="s">
        <v>41</v>
      </c>
      <c r="P1995" s="147">
        <f t="shared" si="31"/>
        <v>0</v>
      </c>
      <c r="Q1995" s="147">
        <v>0</v>
      </c>
      <c r="R1995" s="147">
        <f t="shared" si="32"/>
        <v>0</v>
      </c>
      <c r="S1995" s="147">
        <v>0</v>
      </c>
      <c r="T1995" s="148">
        <f t="shared" si="33"/>
        <v>0</v>
      </c>
      <c r="AR1995" s="149" t="s">
        <v>479</v>
      </c>
      <c r="AT1995" s="149" t="s">
        <v>343</v>
      </c>
      <c r="AU1995" s="149" t="s">
        <v>85</v>
      </c>
      <c r="AY1995" s="17" t="s">
        <v>296</v>
      </c>
      <c r="BE1995" s="150">
        <f t="shared" si="34"/>
        <v>0</v>
      </c>
      <c r="BF1995" s="150">
        <f t="shared" si="35"/>
        <v>0</v>
      </c>
      <c r="BG1995" s="150">
        <f t="shared" si="36"/>
        <v>0</v>
      </c>
      <c r="BH1995" s="150">
        <f t="shared" si="37"/>
        <v>0</v>
      </c>
      <c r="BI1995" s="150">
        <f t="shared" si="38"/>
        <v>0</v>
      </c>
      <c r="BJ1995" s="17" t="s">
        <v>83</v>
      </c>
      <c r="BK1995" s="150">
        <f t="shared" si="39"/>
        <v>0</v>
      </c>
      <c r="BL1995" s="17" t="s">
        <v>378</v>
      </c>
      <c r="BM1995" s="149" t="s">
        <v>2312</v>
      </c>
    </row>
    <row r="1996" spans="2:65" s="1" customFormat="1" ht="33" customHeight="1">
      <c r="B1996" s="32"/>
      <c r="C1996" s="173" t="s">
        <v>2313</v>
      </c>
      <c r="D1996" s="173" t="s">
        <v>343</v>
      </c>
      <c r="E1996" s="174" t="s">
        <v>2314</v>
      </c>
      <c r="F1996" s="175" t="s">
        <v>2315</v>
      </c>
      <c r="G1996" s="176" t="s">
        <v>1102</v>
      </c>
      <c r="H1996" s="177">
        <v>1</v>
      </c>
      <c r="I1996" s="178"/>
      <c r="J1996" s="179">
        <f t="shared" si="30"/>
        <v>0</v>
      </c>
      <c r="K1996" s="175" t="s">
        <v>1</v>
      </c>
      <c r="L1996" s="180"/>
      <c r="M1996" s="181" t="s">
        <v>1</v>
      </c>
      <c r="N1996" s="182" t="s">
        <v>41</v>
      </c>
      <c r="P1996" s="147">
        <f t="shared" si="31"/>
        <v>0</v>
      </c>
      <c r="Q1996" s="147">
        <v>0</v>
      </c>
      <c r="R1996" s="147">
        <f t="shared" si="32"/>
        <v>0</v>
      </c>
      <c r="S1996" s="147">
        <v>0</v>
      </c>
      <c r="T1996" s="148">
        <f t="shared" si="33"/>
        <v>0</v>
      </c>
      <c r="AR1996" s="149" t="s">
        <v>479</v>
      </c>
      <c r="AT1996" s="149" t="s">
        <v>343</v>
      </c>
      <c r="AU1996" s="149" t="s">
        <v>85</v>
      </c>
      <c r="AY1996" s="17" t="s">
        <v>296</v>
      </c>
      <c r="BE1996" s="150">
        <f t="shared" si="34"/>
        <v>0</v>
      </c>
      <c r="BF1996" s="150">
        <f t="shared" si="35"/>
        <v>0</v>
      </c>
      <c r="BG1996" s="150">
        <f t="shared" si="36"/>
        <v>0</v>
      </c>
      <c r="BH1996" s="150">
        <f t="shared" si="37"/>
        <v>0</v>
      </c>
      <c r="BI1996" s="150">
        <f t="shared" si="38"/>
        <v>0</v>
      </c>
      <c r="BJ1996" s="17" t="s">
        <v>83</v>
      </c>
      <c r="BK1996" s="150">
        <f t="shared" si="39"/>
        <v>0</v>
      </c>
      <c r="BL1996" s="17" t="s">
        <v>378</v>
      </c>
      <c r="BM1996" s="149" t="s">
        <v>2316</v>
      </c>
    </row>
    <row r="1997" spans="2:65" s="1" customFormat="1" ht="33" customHeight="1">
      <c r="B1997" s="32"/>
      <c r="C1997" s="173" t="s">
        <v>2317</v>
      </c>
      <c r="D1997" s="173" t="s">
        <v>343</v>
      </c>
      <c r="E1997" s="174" t="s">
        <v>2318</v>
      </c>
      <c r="F1997" s="175" t="s">
        <v>2315</v>
      </c>
      <c r="G1997" s="176" t="s">
        <v>1102</v>
      </c>
      <c r="H1997" s="177">
        <v>1</v>
      </c>
      <c r="I1997" s="178"/>
      <c r="J1997" s="179">
        <f t="shared" si="30"/>
        <v>0</v>
      </c>
      <c r="K1997" s="175" t="s">
        <v>1</v>
      </c>
      <c r="L1997" s="180"/>
      <c r="M1997" s="181" t="s">
        <v>1</v>
      </c>
      <c r="N1997" s="182" t="s">
        <v>41</v>
      </c>
      <c r="P1997" s="147">
        <f t="shared" si="31"/>
        <v>0</v>
      </c>
      <c r="Q1997" s="147">
        <v>0</v>
      </c>
      <c r="R1997" s="147">
        <f t="shared" si="32"/>
        <v>0</v>
      </c>
      <c r="S1997" s="147">
        <v>0</v>
      </c>
      <c r="T1997" s="148">
        <f t="shared" si="33"/>
        <v>0</v>
      </c>
      <c r="AR1997" s="149" t="s">
        <v>479</v>
      </c>
      <c r="AT1997" s="149" t="s">
        <v>343</v>
      </c>
      <c r="AU1997" s="149" t="s">
        <v>85</v>
      </c>
      <c r="AY1997" s="17" t="s">
        <v>296</v>
      </c>
      <c r="BE1997" s="150">
        <f t="shared" si="34"/>
        <v>0</v>
      </c>
      <c r="BF1997" s="150">
        <f t="shared" si="35"/>
        <v>0</v>
      </c>
      <c r="BG1997" s="150">
        <f t="shared" si="36"/>
        <v>0</v>
      </c>
      <c r="BH1997" s="150">
        <f t="shared" si="37"/>
        <v>0</v>
      </c>
      <c r="BI1997" s="150">
        <f t="shared" si="38"/>
        <v>0</v>
      </c>
      <c r="BJ1997" s="17" t="s">
        <v>83</v>
      </c>
      <c r="BK1997" s="150">
        <f t="shared" si="39"/>
        <v>0</v>
      </c>
      <c r="BL1997" s="17" t="s">
        <v>378</v>
      </c>
      <c r="BM1997" s="149" t="s">
        <v>2319</v>
      </c>
    </row>
    <row r="1998" spans="2:65" s="1" customFormat="1" ht="33" customHeight="1">
      <c r="B1998" s="32"/>
      <c r="C1998" s="173" t="s">
        <v>2320</v>
      </c>
      <c r="D1998" s="173" t="s">
        <v>343</v>
      </c>
      <c r="E1998" s="174" t="s">
        <v>2321</v>
      </c>
      <c r="F1998" s="175" t="s">
        <v>2322</v>
      </c>
      <c r="G1998" s="176" t="s">
        <v>1102</v>
      </c>
      <c r="H1998" s="177">
        <v>1</v>
      </c>
      <c r="I1998" s="178"/>
      <c r="J1998" s="179">
        <f t="shared" si="30"/>
        <v>0</v>
      </c>
      <c r="K1998" s="175" t="s">
        <v>1</v>
      </c>
      <c r="L1998" s="180"/>
      <c r="M1998" s="181" t="s">
        <v>1</v>
      </c>
      <c r="N1998" s="182" t="s">
        <v>41</v>
      </c>
      <c r="P1998" s="147">
        <f t="shared" si="31"/>
        <v>0</v>
      </c>
      <c r="Q1998" s="147">
        <v>0</v>
      </c>
      <c r="R1998" s="147">
        <f t="shared" si="32"/>
        <v>0</v>
      </c>
      <c r="S1998" s="147">
        <v>0</v>
      </c>
      <c r="T1998" s="148">
        <f t="shared" si="33"/>
        <v>0</v>
      </c>
      <c r="AR1998" s="149" t="s">
        <v>479</v>
      </c>
      <c r="AT1998" s="149" t="s">
        <v>343</v>
      </c>
      <c r="AU1998" s="149" t="s">
        <v>85</v>
      </c>
      <c r="AY1998" s="17" t="s">
        <v>296</v>
      </c>
      <c r="BE1998" s="150">
        <f t="shared" si="34"/>
        <v>0</v>
      </c>
      <c r="BF1998" s="150">
        <f t="shared" si="35"/>
        <v>0</v>
      </c>
      <c r="BG1998" s="150">
        <f t="shared" si="36"/>
        <v>0</v>
      </c>
      <c r="BH1998" s="150">
        <f t="shared" si="37"/>
        <v>0</v>
      </c>
      <c r="BI1998" s="150">
        <f t="shared" si="38"/>
        <v>0</v>
      </c>
      <c r="BJ1998" s="17" t="s">
        <v>83</v>
      </c>
      <c r="BK1998" s="150">
        <f t="shared" si="39"/>
        <v>0</v>
      </c>
      <c r="BL1998" s="17" t="s">
        <v>378</v>
      </c>
      <c r="BM1998" s="149" t="s">
        <v>2323</v>
      </c>
    </row>
    <row r="1999" spans="2:65" s="1" customFormat="1" ht="33" customHeight="1">
      <c r="B1999" s="32"/>
      <c r="C1999" s="138" t="s">
        <v>2324</v>
      </c>
      <c r="D1999" s="138" t="s">
        <v>298</v>
      </c>
      <c r="E1999" s="139" t="s">
        <v>2325</v>
      </c>
      <c r="F1999" s="140" t="s">
        <v>2326</v>
      </c>
      <c r="G1999" s="141" t="s">
        <v>376</v>
      </c>
      <c r="H1999" s="142">
        <v>11</v>
      </c>
      <c r="I1999" s="143"/>
      <c r="J1999" s="144">
        <f t="shared" si="30"/>
        <v>0</v>
      </c>
      <c r="K1999" s="140" t="s">
        <v>302</v>
      </c>
      <c r="L1999" s="32"/>
      <c r="M1999" s="145" t="s">
        <v>1</v>
      </c>
      <c r="N1999" s="146" t="s">
        <v>41</v>
      </c>
      <c r="P1999" s="147">
        <f t="shared" si="31"/>
        <v>0</v>
      </c>
      <c r="Q1999" s="147">
        <v>0</v>
      </c>
      <c r="R1999" s="147">
        <f t="shared" si="32"/>
        <v>0</v>
      </c>
      <c r="S1999" s="147">
        <v>0</v>
      </c>
      <c r="T1999" s="148">
        <f t="shared" si="33"/>
        <v>0</v>
      </c>
      <c r="AR1999" s="149" t="s">
        <v>378</v>
      </c>
      <c r="AT1999" s="149" t="s">
        <v>298</v>
      </c>
      <c r="AU1999" s="149" t="s">
        <v>85</v>
      </c>
      <c r="AY1999" s="17" t="s">
        <v>296</v>
      </c>
      <c r="BE1999" s="150">
        <f t="shared" si="34"/>
        <v>0</v>
      </c>
      <c r="BF1999" s="150">
        <f t="shared" si="35"/>
        <v>0</v>
      </c>
      <c r="BG1999" s="150">
        <f t="shared" si="36"/>
        <v>0</v>
      </c>
      <c r="BH1999" s="150">
        <f t="shared" si="37"/>
        <v>0</v>
      </c>
      <c r="BI1999" s="150">
        <f t="shared" si="38"/>
        <v>0</v>
      </c>
      <c r="BJ1999" s="17" t="s">
        <v>83</v>
      </c>
      <c r="BK1999" s="150">
        <f t="shared" si="39"/>
        <v>0</v>
      </c>
      <c r="BL1999" s="17" t="s">
        <v>378</v>
      </c>
      <c r="BM1999" s="149" t="s">
        <v>2327</v>
      </c>
    </row>
    <row r="2000" spans="2:65" s="1" customFormat="1" ht="33" customHeight="1">
      <c r="B2000" s="32"/>
      <c r="C2000" s="173" t="s">
        <v>2328</v>
      </c>
      <c r="D2000" s="173" t="s">
        <v>343</v>
      </c>
      <c r="E2000" s="174" t="s">
        <v>2329</v>
      </c>
      <c r="F2000" s="175" t="s">
        <v>2330</v>
      </c>
      <c r="G2000" s="176" t="s">
        <v>1102</v>
      </c>
      <c r="H2000" s="177">
        <v>1</v>
      </c>
      <c r="I2000" s="178"/>
      <c r="J2000" s="179">
        <f t="shared" si="30"/>
        <v>0</v>
      </c>
      <c r="K2000" s="175" t="s">
        <v>1</v>
      </c>
      <c r="L2000" s="180"/>
      <c r="M2000" s="181" t="s">
        <v>1</v>
      </c>
      <c r="N2000" s="182" t="s">
        <v>41</v>
      </c>
      <c r="P2000" s="147">
        <f t="shared" si="31"/>
        <v>0</v>
      </c>
      <c r="Q2000" s="147">
        <v>0</v>
      </c>
      <c r="R2000" s="147">
        <f t="shared" si="32"/>
        <v>0</v>
      </c>
      <c r="S2000" s="147">
        <v>0</v>
      </c>
      <c r="T2000" s="148">
        <f t="shared" si="33"/>
        <v>0</v>
      </c>
      <c r="AR2000" s="149" t="s">
        <v>479</v>
      </c>
      <c r="AT2000" s="149" t="s">
        <v>343</v>
      </c>
      <c r="AU2000" s="149" t="s">
        <v>85</v>
      </c>
      <c r="AY2000" s="17" t="s">
        <v>296</v>
      </c>
      <c r="BE2000" s="150">
        <f t="shared" si="34"/>
        <v>0</v>
      </c>
      <c r="BF2000" s="150">
        <f t="shared" si="35"/>
        <v>0</v>
      </c>
      <c r="BG2000" s="150">
        <f t="shared" si="36"/>
        <v>0</v>
      </c>
      <c r="BH2000" s="150">
        <f t="shared" si="37"/>
        <v>0</v>
      </c>
      <c r="BI2000" s="150">
        <f t="shared" si="38"/>
        <v>0</v>
      </c>
      <c r="BJ2000" s="17" t="s">
        <v>83</v>
      </c>
      <c r="BK2000" s="150">
        <f t="shared" si="39"/>
        <v>0</v>
      </c>
      <c r="BL2000" s="17" t="s">
        <v>378</v>
      </c>
      <c r="BM2000" s="149" t="s">
        <v>2331</v>
      </c>
    </row>
    <row r="2001" spans="2:65" s="1" customFormat="1" ht="33" customHeight="1">
      <c r="B2001" s="32"/>
      <c r="C2001" s="173" t="s">
        <v>2332</v>
      </c>
      <c r="D2001" s="173" t="s">
        <v>343</v>
      </c>
      <c r="E2001" s="174" t="s">
        <v>2333</v>
      </c>
      <c r="F2001" s="175" t="s">
        <v>2330</v>
      </c>
      <c r="G2001" s="176" t="s">
        <v>1102</v>
      </c>
      <c r="H2001" s="177">
        <v>1</v>
      </c>
      <c r="I2001" s="178"/>
      <c r="J2001" s="179">
        <f t="shared" si="30"/>
        <v>0</v>
      </c>
      <c r="K2001" s="175" t="s">
        <v>1</v>
      </c>
      <c r="L2001" s="180"/>
      <c r="M2001" s="181" t="s">
        <v>1</v>
      </c>
      <c r="N2001" s="182" t="s">
        <v>41</v>
      </c>
      <c r="P2001" s="147">
        <f t="shared" si="31"/>
        <v>0</v>
      </c>
      <c r="Q2001" s="147">
        <v>0</v>
      </c>
      <c r="R2001" s="147">
        <f t="shared" si="32"/>
        <v>0</v>
      </c>
      <c r="S2001" s="147">
        <v>0</v>
      </c>
      <c r="T2001" s="148">
        <f t="shared" si="33"/>
        <v>0</v>
      </c>
      <c r="AR2001" s="149" t="s">
        <v>479</v>
      </c>
      <c r="AT2001" s="149" t="s">
        <v>343</v>
      </c>
      <c r="AU2001" s="149" t="s">
        <v>85</v>
      </c>
      <c r="AY2001" s="17" t="s">
        <v>296</v>
      </c>
      <c r="BE2001" s="150">
        <f t="shared" si="34"/>
        <v>0</v>
      </c>
      <c r="BF2001" s="150">
        <f t="shared" si="35"/>
        <v>0</v>
      </c>
      <c r="BG2001" s="150">
        <f t="shared" si="36"/>
        <v>0</v>
      </c>
      <c r="BH2001" s="150">
        <f t="shared" si="37"/>
        <v>0</v>
      </c>
      <c r="BI2001" s="150">
        <f t="shared" si="38"/>
        <v>0</v>
      </c>
      <c r="BJ2001" s="17" t="s">
        <v>83</v>
      </c>
      <c r="BK2001" s="150">
        <f t="shared" si="39"/>
        <v>0</v>
      </c>
      <c r="BL2001" s="17" t="s">
        <v>378</v>
      </c>
      <c r="BM2001" s="149" t="s">
        <v>2334</v>
      </c>
    </row>
    <row r="2002" spans="2:65" s="1" customFormat="1" ht="33" customHeight="1">
      <c r="B2002" s="32"/>
      <c r="C2002" s="173" t="s">
        <v>198</v>
      </c>
      <c r="D2002" s="173" t="s">
        <v>343</v>
      </c>
      <c r="E2002" s="174" t="s">
        <v>2335</v>
      </c>
      <c r="F2002" s="175" t="s">
        <v>2330</v>
      </c>
      <c r="G2002" s="176" t="s">
        <v>1102</v>
      </c>
      <c r="H2002" s="177">
        <v>1</v>
      </c>
      <c r="I2002" s="178"/>
      <c r="J2002" s="179">
        <f t="shared" si="30"/>
        <v>0</v>
      </c>
      <c r="K2002" s="175" t="s">
        <v>1</v>
      </c>
      <c r="L2002" s="180"/>
      <c r="M2002" s="181" t="s">
        <v>1</v>
      </c>
      <c r="N2002" s="182" t="s">
        <v>41</v>
      </c>
      <c r="P2002" s="147">
        <f t="shared" si="31"/>
        <v>0</v>
      </c>
      <c r="Q2002" s="147">
        <v>0</v>
      </c>
      <c r="R2002" s="147">
        <f t="shared" si="32"/>
        <v>0</v>
      </c>
      <c r="S2002" s="147">
        <v>0</v>
      </c>
      <c r="T2002" s="148">
        <f t="shared" si="33"/>
        <v>0</v>
      </c>
      <c r="AR2002" s="149" t="s">
        <v>479</v>
      </c>
      <c r="AT2002" s="149" t="s">
        <v>343</v>
      </c>
      <c r="AU2002" s="149" t="s">
        <v>85</v>
      </c>
      <c r="AY2002" s="17" t="s">
        <v>296</v>
      </c>
      <c r="BE2002" s="150">
        <f t="shared" si="34"/>
        <v>0</v>
      </c>
      <c r="BF2002" s="150">
        <f t="shared" si="35"/>
        <v>0</v>
      </c>
      <c r="BG2002" s="150">
        <f t="shared" si="36"/>
        <v>0</v>
      </c>
      <c r="BH2002" s="150">
        <f t="shared" si="37"/>
        <v>0</v>
      </c>
      <c r="BI2002" s="150">
        <f t="shared" si="38"/>
        <v>0</v>
      </c>
      <c r="BJ2002" s="17" t="s">
        <v>83</v>
      </c>
      <c r="BK2002" s="150">
        <f t="shared" si="39"/>
        <v>0</v>
      </c>
      <c r="BL2002" s="17" t="s">
        <v>378</v>
      </c>
      <c r="BM2002" s="149" t="s">
        <v>2336</v>
      </c>
    </row>
    <row r="2003" spans="2:65" s="1" customFormat="1" ht="33" customHeight="1">
      <c r="B2003" s="32"/>
      <c r="C2003" s="173" t="s">
        <v>2337</v>
      </c>
      <c r="D2003" s="173" t="s">
        <v>343</v>
      </c>
      <c r="E2003" s="174" t="s">
        <v>2338</v>
      </c>
      <c r="F2003" s="175" t="s">
        <v>2330</v>
      </c>
      <c r="G2003" s="176" t="s">
        <v>1102</v>
      </c>
      <c r="H2003" s="177">
        <v>1</v>
      </c>
      <c r="I2003" s="178"/>
      <c r="J2003" s="179">
        <f t="shared" si="30"/>
        <v>0</v>
      </c>
      <c r="K2003" s="175" t="s">
        <v>1</v>
      </c>
      <c r="L2003" s="180"/>
      <c r="M2003" s="181" t="s">
        <v>1</v>
      </c>
      <c r="N2003" s="182" t="s">
        <v>41</v>
      </c>
      <c r="P2003" s="147">
        <f t="shared" si="31"/>
        <v>0</v>
      </c>
      <c r="Q2003" s="147">
        <v>0</v>
      </c>
      <c r="R2003" s="147">
        <f t="shared" si="32"/>
        <v>0</v>
      </c>
      <c r="S2003" s="147">
        <v>0</v>
      </c>
      <c r="T2003" s="148">
        <f t="shared" si="33"/>
        <v>0</v>
      </c>
      <c r="AR2003" s="149" t="s">
        <v>479</v>
      </c>
      <c r="AT2003" s="149" t="s">
        <v>343</v>
      </c>
      <c r="AU2003" s="149" t="s">
        <v>85</v>
      </c>
      <c r="AY2003" s="17" t="s">
        <v>296</v>
      </c>
      <c r="BE2003" s="150">
        <f t="shared" si="34"/>
        <v>0</v>
      </c>
      <c r="BF2003" s="150">
        <f t="shared" si="35"/>
        <v>0</v>
      </c>
      <c r="BG2003" s="150">
        <f t="shared" si="36"/>
        <v>0</v>
      </c>
      <c r="BH2003" s="150">
        <f t="shared" si="37"/>
        <v>0</v>
      </c>
      <c r="BI2003" s="150">
        <f t="shared" si="38"/>
        <v>0</v>
      </c>
      <c r="BJ2003" s="17" t="s">
        <v>83</v>
      </c>
      <c r="BK2003" s="150">
        <f t="shared" si="39"/>
        <v>0</v>
      </c>
      <c r="BL2003" s="17" t="s">
        <v>378</v>
      </c>
      <c r="BM2003" s="149" t="s">
        <v>2339</v>
      </c>
    </row>
    <row r="2004" spans="2:65" s="1" customFormat="1" ht="33" customHeight="1">
      <c r="B2004" s="32"/>
      <c r="C2004" s="173" t="s">
        <v>2340</v>
      </c>
      <c r="D2004" s="173" t="s">
        <v>343</v>
      </c>
      <c r="E2004" s="174" t="s">
        <v>2341</v>
      </c>
      <c r="F2004" s="175" t="s">
        <v>2330</v>
      </c>
      <c r="G2004" s="176" t="s">
        <v>1102</v>
      </c>
      <c r="H2004" s="177">
        <v>1</v>
      </c>
      <c r="I2004" s="178"/>
      <c r="J2004" s="179">
        <f t="shared" si="30"/>
        <v>0</v>
      </c>
      <c r="K2004" s="175" t="s">
        <v>1</v>
      </c>
      <c r="L2004" s="180"/>
      <c r="M2004" s="181" t="s">
        <v>1</v>
      </c>
      <c r="N2004" s="182" t="s">
        <v>41</v>
      </c>
      <c r="P2004" s="147">
        <f t="shared" si="31"/>
        <v>0</v>
      </c>
      <c r="Q2004" s="147">
        <v>0</v>
      </c>
      <c r="R2004" s="147">
        <f t="shared" si="32"/>
        <v>0</v>
      </c>
      <c r="S2004" s="147">
        <v>0</v>
      </c>
      <c r="T2004" s="148">
        <f t="shared" si="33"/>
        <v>0</v>
      </c>
      <c r="AR2004" s="149" t="s">
        <v>479</v>
      </c>
      <c r="AT2004" s="149" t="s">
        <v>343</v>
      </c>
      <c r="AU2004" s="149" t="s">
        <v>85</v>
      </c>
      <c r="AY2004" s="17" t="s">
        <v>296</v>
      </c>
      <c r="BE2004" s="150">
        <f t="shared" si="34"/>
        <v>0</v>
      </c>
      <c r="BF2004" s="150">
        <f t="shared" si="35"/>
        <v>0</v>
      </c>
      <c r="BG2004" s="150">
        <f t="shared" si="36"/>
        <v>0</v>
      </c>
      <c r="BH2004" s="150">
        <f t="shared" si="37"/>
        <v>0</v>
      </c>
      <c r="BI2004" s="150">
        <f t="shared" si="38"/>
        <v>0</v>
      </c>
      <c r="BJ2004" s="17" t="s">
        <v>83</v>
      </c>
      <c r="BK2004" s="150">
        <f t="shared" si="39"/>
        <v>0</v>
      </c>
      <c r="BL2004" s="17" t="s">
        <v>378</v>
      </c>
      <c r="BM2004" s="149" t="s">
        <v>2342</v>
      </c>
    </row>
    <row r="2005" spans="2:65" s="1" customFormat="1" ht="33" customHeight="1">
      <c r="B2005" s="32"/>
      <c r="C2005" s="173" t="s">
        <v>2343</v>
      </c>
      <c r="D2005" s="173" t="s">
        <v>343</v>
      </c>
      <c r="E2005" s="174" t="s">
        <v>2344</v>
      </c>
      <c r="F2005" s="175" t="s">
        <v>2345</v>
      </c>
      <c r="G2005" s="176" t="s">
        <v>1102</v>
      </c>
      <c r="H2005" s="177">
        <v>1</v>
      </c>
      <c r="I2005" s="178"/>
      <c r="J2005" s="179">
        <f t="shared" si="30"/>
        <v>0</v>
      </c>
      <c r="K2005" s="175" t="s">
        <v>1</v>
      </c>
      <c r="L2005" s="180"/>
      <c r="M2005" s="181" t="s">
        <v>1</v>
      </c>
      <c r="N2005" s="182" t="s">
        <v>41</v>
      </c>
      <c r="P2005" s="147">
        <f t="shared" si="31"/>
        <v>0</v>
      </c>
      <c r="Q2005" s="147">
        <v>0</v>
      </c>
      <c r="R2005" s="147">
        <f t="shared" si="32"/>
        <v>0</v>
      </c>
      <c r="S2005" s="147">
        <v>0</v>
      </c>
      <c r="T2005" s="148">
        <f t="shared" si="33"/>
        <v>0</v>
      </c>
      <c r="AR2005" s="149" t="s">
        <v>479</v>
      </c>
      <c r="AT2005" s="149" t="s">
        <v>343</v>
      </c>
      <c r="AU2005" s="149" t="s">
        <v>85</v>
      </c>
      <c r="AY2005" s="17" t="s">
        <v>296</v>
      </c>
      <c r="BE2005" s="150">
        <f t="shared" si="34"/>
        <v>0</v>
      </c>
      <c r="BF2005" s="150">
        <f t="shared" si="35"/>
        <v>0</v>
      </c>
      <c r="BG2005" s="150">
        <f t="shared" si="36"/>
        <v>0</v>
      </c>
      <c r="BH2005" s="150">
        <f t="shared" si="37"/>
        <v>0</v>
      </c>
      <c r="BI2005" s="150">
        <f t="shared" si="38"/>
        <v>0</v>
      </c>
      <c r="BJ2005" s="17" t="s">
        <v>83</v>
      </c>
      <c r="BK2005" s="150">
        <f t="shared" si="39"/>
        <v>0</v>
      </c>
      <c r="BL2005" s="17" t="s">
        <v>378</v>
      </c>
      <c r="BM2005" s="149" t="s">
        <v>2346</v>
      </c>
    </row>
    <row r="2006" spans="2:65" s="1" customFormat="1" ht="33" customHeight="1">
      <c r="B2006" s="32"/>
      <c r="C2006" s="173" t="s">
        <v>2347</v>
      </c>
      <c r="D2006" s="173" t="s">
        <v>343</v>
      </c>
      <c r="E2006" s="174" t="s">
        <v>2348</v>
      </c>
      <c r="F2006" s="175" t="s">
        <v>2345</v>
      </c>
      <c r="G2006" s="176" t="s">
        <v>1102</v>
      </c>
      <c r="H2006" s="177">
        <v>1</v>
      </c>
      <c r="I2006" s="178"/>
      <c r="J2006" s="179">
        <f t="shared" si="30"/>
        <v>0</v>
      </c>
      <c r="K2006" s="175" t="s">
        <v>1</v>
      </c>
      <c r="L2006" s="180"/>
      <c r="M2006" s="181" t="s">
        <v>1</v>
      </c>
      <c r="N2006" s="182" t="s">
        <v>41</v>
      </c>
      <c r="P2006" s="147">
        <f t="shared" si="31"/>
        <v>0</v>
      </c>
      <c r="Q2006" s="147">
        <v>0</v>
      </c>
      <c r="R2006" s="147">
        <f t="shared" si="32"/>
        <v>0</v>
      </c>
      <c r="S2006" s="147">
        <v>0</v>
      </c>
      <c r="T2006" s="148">
        <f t="shared" si="33"/>
        <v>0</v>
      </c>
      <c r="AR2006" s="149" t="s">
        <v>479</v>
      </c>
      <c r="AT2006" s="149" t="s">
        <v>343</v>
      </c>
      <c r="AU2006" s="149" t="s">
        <v>85</v>
      </c>
      <c r="AY2006" s="17" t="s">
        <v>296</v>
      </c>
      <c r="BE2006" s="150">
        <f t="shared" si="34"/>
        <v>0</v>
      </c>
      <c r="BF2006" s="150">
        <f t="shared" si="35"/>
        <v>0</v>
      </c>
      <c r="BG2006" s="150">
        <f t="shared" si="36"/>
        <v>0</v>
      </c>
      <c r="BH2006" s="150">
        <f t="shared" si="37"/>
        <v>0</v>
      </c>
      <c r="BI2006" s="150">
        <f t="shared" si="38"/>
        <v>0</v>
      </c>
      <c r="BJ2006" s="17" t="s">
        <v>83</v>
      </c>
      <c r="BK2006" s="150">
        <f t="shared" si="39"/>
        <v>0</v>
      </c>
      <c r="BL2006" s="17" t="s">
        <v>378</v>
      </c>
      <c r="BM2006" s="149" t="s">
        <v>2349</v>
      </c>
    </row>
    <row r="2007" spans="2:65" s="1" customFormat="1" ht="33" customHeight="1">
      <c r="B2007" s="32"/>
      <c r="C2007" s="173" t="s">
        <v>2350</v>
      </c>
      <c r="D2007" s="173" t="s">
        <v>343</v>
      </c>
      <c r="E2007" s="174" t="s">
        <v>2351</v>
      </c>
      <c r="F2007" s="175" t="s">
        <v>2345</v>
      </c>
      <c r="G2007" s="176" t="s">
        <v>1102</v>
      </c>
      <c r="H2007" s="177">
        <v>1</v>
      </c>
      <c r="I2007" s="178"/>
      <c r="J2007" s="179">
        <f t="shared" ref="J2007:J2013" si="40">ROUND(I2007*H2007,2)</f>
        <v>0</v>
      </c>
      <c r="K2007" s="175" t="s">
        <v>1</v>
      </c>
      <c r="L2007" s="180"/>
      <c r="M2007" s="181" t="s">
        <v>1</v>
      </c>
      <c r="N2007" s="182" t="s">
        <v>41</v>
      </c>
      <c r="P2007" s="147">
        <f t="shared" ref="P2007:P2013" si="41">O2007*H2007</f>
        <v>0</v>
      </c>
      <c r="Q2007" s="147">
        <v>0</v>
      </c>
      <c r="R2007" s="147">
        <f t="shared" ref="R2007:R2013" si="42">Q2007*H2007</f>
        <v>0</v>
      </c>
      <c r="S2007" s="147">
        <v>0</v>
      </c>
      <c r="T2007" s="148">
        <f t="shared" ref="T2007:T2013" si="43">S2007*H2007</f>
        <v>0</v>
      </c>
      <c r="AR2007" s="149" t="s">
        <v>479</v>
      </c>
      <c r="AT2007" s="149" t="s">
        <v>343</v>
      </c>
      <c r="AU2007" s="149" t="s">
        <v>85</v>
      </c>
      <c r="AY2007" s="17" t="s">
        <v>296</v>
      </c>
      <c r="BE2007" s="150">
        <f t="shared" ref="BE2007:BE2013" si="44">IF(N2007="základní",J2007,0)</f>
        <v>0</v>
      </c>
      <c r="BF2007" s="150">
        <f t="shared" ref="BF2007:BF2013" si="45">IF(N2007="snížená",J2007,0)</f>
        <v>0</v>
      </c>
      <c r="BG2007" s="150">
        <f t="shared" ref="BG2007:BG2013" si="46">IF(N2007="zákl. přenesená",J2007,0)</f>
        <v>0</v>
      </c>
      <c r="BH2007" s="150">
        <f t="shared" ref="BH2007:BH2013" si="47">IF(N2007="sníž. přenesená",J2007,0)</f>
        <v>0</v>
      </c>
      <c r="BI2007" s="150">
        <f t="shared" ref="BI2007:BI2013" si="48">IF(N2007="nulová",J2007,0)</f>
        <v>0</v>
      </c>
      <c r="BJ2007" s="17" t="s">
        <v>83</v>
      </c>
      <c r="BK2007" s="150">
        <f t="shared" ref="BK2007:BK2013" si="49">ROUND(I2007*H2007,2)</f>
        <v>0</v>
      </c>
      <c r="BL2007" s="17" t="s">
        <v>378</v>
      </c>
      <c r="BM2007" s="149" t="s">
        <v>2352</v>
      </c>
    </row>
    <row r="2008" spans="2:65" s="1" customFormat="1" ht="33" customHeight="1">
      <c r="B2008" s="32"/>
      <c r="C2008" s="173" t="s">
        <v>2353</v>
      </c>
      <c r="D2008" s="173" t="s">
        <v>343</v>
      </c>
      <c r="E2008" s="174" t="s">
        <v>2354</v>
      </c>
      <c r="F2008" s="175" t="s">
        <v>2345</v>
      </c>
      <c r="G2008" s="176" t="s">
        <v>1102</v>
      </c>
      <c r="H2008" s="177">
        <v>1</v>
      </c>
      <c r="I2008" s="178"/>
      <c r="J2008" s="179">
        <f t="shared" si="40"/>
        <v>0</v>
      </c>
      <c r="K2008" s="175" t="s">
        <v>1</v>
      </c>
      <c r="L2008" s="180"/>
      <c r="M2008" s="181" t="s">
        <v>1</v>
      </c>
      <c r="N2008" s="182" t="s">
        <v>41</v>
      </c>
      <c r="P2008" s="147">
        <f t="shared" si="41"/>
        <v>0</v>
      </c>
      <c r="Q2008" s="147">
        <v>0</v>
      </c>
      <c r="R2008" s="147">
        <f t="shared" si="42"/>
        <v>0</v>
      </c>
      <c r="S2008" s="147">
        <v>0</v>
      </c>
      <c r="T2008" s="148">
        <f t="shared" si="43"/>
        <v>0</v>
      </c>
      <c r="AR2008" s="149" t="s">
        <v>479</v>
      </c>
      <c r="AT2008" s="149" t="s">
        <v>343</v>
      </c>
      <c r="AU2008" s="149" t="s">
        <v>85</v>
      </c>
      <c r="AY2008" s="17" t="s">
        <v>296</v>
      </c>
      <c r="BE2008" s="150">
        <f t="shared" si="44"/>
        <v>0</v>
      </c>
      <c r="BF2008" s="150">
        <f t="shared" si="45"/>
        <v>0</v>
      </c>
      <c r="BG2008" s="150">
        <f t="shared" si="46"/>
        <v>0</v>
      </c>
      <c r="BH2008" s="150">
        <f t="shared" si="47"/>
        <v>0</v>
      </c>
      <c r="BI2008" s="150">
        <f t="shared" si="48"/>
        <v>0</v>
      </c>
      <c r="BJ2008" s="17" t="s">
        <v>83</v>
      </c>
      <c r="BK2008" s="150">
        <f t="shared" si="49"/>
        <v>0</v>
      </c>
      <c r="BL2008" s="17" t="s">
        <v>378</v>
      </c>
      <c r="BM2008" s="149" t="s">
        <v>2355</v>
      </c>
    </row>
    <row r="2009" spans="2:65" s="1" customFormat="1" ht="33" customHeight="1">
      <c r="B2009" s="32"/>
      <c r="C2009" s="173" t="s">
        <v>2356</v>
      </c>
      <c r="D2009" s="173" t="s">
        <v>343</v>
      </c>
      <c r="E2009" s="174" t="s">
        <v>2357</v>
      </c>
      <c r="F2009" s="175" t="s">
        <v>2345</v>
      </c>
      <c r="G2009" s="176" t="s">
        <v>1102</v>
      </c>
      <c r="H2009" s="177">
        <v>1</v>
      </c>
      <c r="I2009" s="178"/>
      <c r="J2009" s="179">
        <f t="shared" si="40"/>
        <v>0</v>
      </c>
      <c r="K2009" s="175" t="s">
        <v>1</v>
      </c>
      <c r="L2009" s="180"/>
      <c r="M2009" s="181" t="s">
        <v>1</v>
      </c>
      <c r="N2009" s="182" t="s">
        <v>41</v>
      </c>
      <c r="P2009" s="147">
        <f t="shared" si="41"/>
        <v>0</v>
      </c>
      <c r="Q2009" s="147">
        <v>0</v>
      </c>
      <c r="R2009" s="147">
        <f t="shared" si="42"/>
        <v>0</v>
      </c>
      <c r="S2009" s="147">
        <v>0</v>
      </c>
      <c r="T2009" s="148">
        <f t="shared" si="43"/>
        <v>0</v>
      </c>
      <c r="AR2009" s="149" t="s">
        <v>479</v>
      </c>
      <c r="AT2009" s="149" t="s">
        <v>343</v>
      </c>
      <c r="AU2009" s="149" t="s">
        <v>85</v>
      </c>
      <c r="AY2009" s="17" t="s">
        <v>296</v>
      </c>
      <c r="BE2009" s="150">
        <f t="shared" si="44"/>
        <v>0</v>
      </c>
      <c r="BF2009" s="150">
        <f t="shared" si="45"/>
        <v>0</v>
      </c>
      <c r="BG2009" s="150">
        <f t="shared" si="46"/>
        <v>0</v>
      </c>
      <c r="BH2009" s="150">
        <f t="shared" si="47"/>
        <v>0</v>
      </c>
      <c r="BI2009" s="150">
        <f t="shared" si="48"/>
        <v>0</v>
      </c>
      <c r="BJ2009" s="17" t="s">
        <v>83</v>
      </c>
      <c r="BK2009" s="150">
        <f t="shared" si="49"/>
        <v>0</v>
      </c>
      <c r="BL2009" s="17" t="s">
        <v>378</v>
      </c>
      <c r="BM2009" s="149" t="s">
        <v>2358</v>
      </c>
    </row>
    <row r="2010" spans="2:65" s="1" customFormat="1" ht="33" customHeight="1">
      <c r="B2010" s="32"/>
      <c r="C2010" s="173" t="s">
        <v>2359</v>
      </c>
      <c r="D2010" s="173" t="s">
        <v>343</v>
      </c>
      <c r="E2010" s="174" t="s">
        <v>2360</v>
      </c>
      <c r="F2010" s="175" t="s">
        <v>2345</v>
      </c>
      <c r="G2010" s="176" t="s">
        <v>1102</v>
      </c>
      <c r="H2010" s="177">
        <v>1</v>
      </c>
      <c r="I2010" s="178"/>
      <c r="J2010" s="179">
        <f t="shared" si="40"/>
        <v>0</v>
      </c>
      <c r="K2010" s="175" t="s">
        <v>1</v>
      </c>
      <c r="L2010" s="180"/>
      <c r="M2010" s="181" t="s">
        <v>1</v>
      </c>
      <c r="N2010" s="182" t="s">
        <v>41</v>
      </c>
      <c r="P2010" s="147">
        <f t="shared" si="41"/>
        <v>0</v>
      </c>
      <c r="Q2010" s="147">
        <v>0</v>
      </c>
      <c r="R2010" s="147">
        <f t="shared" si="42"/>
        <v>0</v>
      </c>
      <c r="S2010" s="147">
        <v>0</v>
      </c>
      <c r="T2010" s="148">
        <f t="shared" si="43"/>
        <v>0</v>
      </c>
      <c r="AR2010" s="149" t="s">
        <v>479</v>
      </c>
      <c r="AT2010" s="149" t="s">
        <v>343</v>
      </c>
      <c r="AU2010" s="149" t="s">
        <v>85</v>
      </c>
      <c r="AY2010" s="17" t="s">
        <v>296</v>
      </c>
      <c r="BE2010" s="150">
        <f t="shared" si="44"/>
        <v>0</v>
      </c>
      <c r="BF2010" s="150">
        <f t="shared" si="45"/>
        <v>0</v>
      </c>
      <c r="BG2010" s="150">
        <f t="shared" si="46"/>
        <v>0</v>
      </c>
      <c r="BH2010" s="150">
        <f t="shared" si="47"/>
        <v>0</v>
      </c>
      <c r="BI2010" s="150">
        <f t="shared" si="48"/>
        <v>0</v>
      </c>
      <c r="BJ2010" s="17" t="s">
        <v>83</v>
      </c>
      <c r="BK2010" s="150">
        <f t="shared" si="49"/>
        <v>0</v>
      </c>
      <c r="BL2010" s="17" t="s">
        <v>378</v>
      </c>
      <c r="BM2010" s="149" t="s">
        <v>2361</v>
      </c>
    </row>
    <row r="2011" spans="2:65" s="1" customFormat="1" ht="33" customHeight="1">
      <c r="B2011" s="32"/>
      <c r="C2011" s="138" t="s">
        <v>2362</v>
      </c>
      <c r="D2011" s="138" t="s">
        <v>298</v>
      </c>
      <c r="E2011" s="139" t="s">
        <v>2363</v>
      </c>
      <c r="F2011" s="140" t="s">
        <v>2364</v>
      </c>
      <c r="G2011" s="141" t="s">
        <v>376</v>
      </c>
      <c r="H2011" s="142">
        <v>1</v>
      </c>
      <c r="I2011" s="143"/>
      <c r="J2011" s="144">
        <f t="shared" si="40"/>
        <v>0</v>
      </c>
      <c r="K2011" s="140" t="s">
        <v>302</v>
      </c>
      <c r="L2011" s="32"/>
      <c r="M2011" s="145" t="s">
        <v>1</v>
      </c>
      <c r="N2011" s="146" t="s">
        <v>41</v>
      </c>
      <c r="P2011" s="147">
        <f t="shared" si="41"/>
        <v>0</v>
      </c>
      <c r="Q2011" s="147">
        <v>0</v>
      </c>
      <c r="R2011" s="147">
        <f t="shared" si="42"/>
        <v>0</v>
      </c>
      <c r="S2011" s="147">
        <v>0</v>
      </c>
      <c r="T2011" s="148">
        <f t="shared" si="43"/>
        <v>0</v>
      </c>
      <c r="AR2011" s="149" t="s">
        <v>378</v>
      </c>
      <c r="AT2011" s="149" t="s">
        <v>298</v>
      </c>
      <c r="AU2011" s="149" t="s">
        <v>85</v>
      </c>
      <c r="AY2011" s="17" t="s">
        <v>296</v>
      </c>
      <c r="BE2011" s="150">
        <f t="shared" si="44"/>
        <v>0</v>
      </c>
      <c r="BF2011" s="150">
        <f t="shared" si="45"/>
        <v>0</v>
      </c>
      <c r="BG2011" s="150">
        <f t="shared" si="46"/>
        <v>0</v>
      </c>
      <c r="BH2011" s="150">
        <f t="shared" si="47"/>
        <v>0</v>
      </c>
      <c r="BI2011" s="150">
        <f t="shared" si="48"/>
        <v>0</v>
      </c>
      <c r="BJ2011" s="17" t="s">
        <v>83</v>
      </c>
      <c r="BK2011" s="150">
        <f t="shared" si="49"/>
        <v>0</v>
      </c>
      <c r="BL2011" s="17" t="s">
        <v>378</v>
      </c>
      <c r="BM2011" s="149" t="s">
        <v>2365</v>
      </c>
    </row>
    <row r="2012" spans="2:65" s="1" customFormat="1" ht="24.2" customHeight="1">
      <c r="B2012" s="32"/>
      <c r="C2012" s="173" t="s">
        <v>2366</v>
      </c>
      <c r="D2012" s="173" t="s">
        <v>343</v>
      </c>
      <c r="E2012" s="174" t="s">
        <v>2367</v>
      </c>
      <c r="F2012" s="175" t="s">
        <v>2368</v>
      </c>
      <c r="G2012" s="176" t="s">
        <v>1102</v>
      </c>
      <c r="H2012" s="177">
        <v>1</v>
      </c>
      <c r="I2012" s="178"/>
      <c r="J2012" s="179">
        <f t="shared" si="40"/>
        <v>0</v>
      </c>
      <c r="K2012" s="175" t="s">
        <v>1</v>
      </c>
      <c r="L2012" s="180"/>
      <c r="M2012" s="181" t="s">
        <v>1</v>
      </c>
      <c r="N2012" s="182" t="s">
        <v>41</v>
      </c>
      <c r="P2012" s="147">
        <f t="shared" si="41"/>
        <v>0</v>
      </c>
      <c r="Q2012" s="147">
        <v>0</v>
      </c>
      <c r="R2012" s="147">
        <f t="shared" si="42"/>
        <v>0</v>
      </c>
      <c r="S2012" s="147">
        <v>0</v>
      </c>
      <c r="T2012" s="148">
        <f t="shared" si="43"/>
        <v>0</v>
      </c>
      <c r="AR2012" s="149" t="s">
        <v>479</v>
      </c>
      <c r="AT2012" s="149" t="s">
        <v>343</v>
      </c>
      <c r="AU2012" s="149" t="s">
        <v>85</v>
      </c>
      <c r="AY2012" s="17" t="s">
        <v>296</v>
      </c>
      <c r="BE2012" s="150">
        <f t="shared" si="44"/>
        <v>0</v>
      </c>
      <c r="BF2012" s="150">
        <f t="shared" si="45"/>
        <v>0</v>
      </c>
      <c r="BG2012" s="150">
        <f t="shared" si="46"/>
        <v>0</v>
      </c>
      <c r="BH2012" s="150">
        <f t="shared" si="47"/>
        <v>0</v>
      </c>
      <c r="BI2012" s="150">
        <f t="shared" si="48"/>
        <v>0</v>
      </c>
      <c r="BJ2012" s="17" t="s">
        <v>83</v>
      </c>
      <c r="BK2012" s="150">
        <f t="shared" si="49"/>
        <v>0</v>
      </c>
      <c r="BL2012" s="17" t="s">
        <v>378</v>
      </c>
      <c r="BM2012" s="149" t="s">
        <v>2369</v>
      </c>
    </row>
    <row r="2013" spans="2:65" s="1" customFormat="1" ht="21.75" customHeight="1">
      <c r="B2013" s="32"/>
      <c r="C2013" s="138" t="s">
        <v>2370</v>
      </c>
      <c r="D2013" s="138" t="s">
        <v>298</v>
      </c>
      <c r="E2013" s="139" t="s">
        <v>2371</v>
      </c>
      <c r="F2013" s="140" t="s">
        <v>2372</v>
      </c>
      <c r="G2013" s="141" t="s">
        <v>376</v>
      </c>
      <c r="H2013" s="142">
        <v>4</v>
      </c>
      <c r="I2013" s="143"/>
      <c r="J2013" s="144">
        <f t="shared" si="40"/>
        <v>0</v>
      </c>
      <c r="K2013" s="140" t="s">
        <v>302</v>
      </c>
      <c r="L2013" s="32"/>
      <c r="M2013" s="145" t="s">
        <v>1</v>
      </c>
      <c r="N2013" s="146" t="s">
        <v>41</v>
      </c>
      <c r="P2013" s="147">
        <f t="shared" si="41"/>
        <v>0</v>
      </c>
      <c r="Q2013" s="147">
        <v>2.5999999999999998E-4</v>
      </c>
      <c r="R2013" s="147">
        <f t="shared" si="42"/>
        <v>1.0399999999999999E-3</v>
      </c>
      <c r="S2013" s="147">
        <v>0</v>
      </c>
      <c r="T2013" s="148">
        <f t="shared" si="43"/>
        <v>0</v>
      </c>
      <c r="AR2013" s="149" t="s">
        <v>378</v>
      </c>
      <c r="AT2013" s="149" t="s">
        <v>298</v>
      </c>
      <c r="AU2013" s="149" t="s">
        <v>85</v>
      </c>
      <c r="AY2013" s="17" t="s">
        <v>296</v>
      </c>
      <c r="BE2013" s="150">
        <f t="shared" si="44"/>
        <v>0</v>
      </c>
      <c r="BF2013" s="150">
        <f t="shared" si="45"/>
        <v>0</v>
      </c>
      <c r="BG2013" s="150">
        <f t="shared" si="46"/>
        <v>0</v>
      </c>
      <c r="BH2013" s="150">
        <f t="shared" si="47"/>
        <v>0</v>
      </c>
      <c r="BI2013" s="150">
        <f t="shared" si="48"/>
        <v>0</v>
      </c>
      <c r="BJ2013" s="17" t="s">
        <v>83</v>
      </c>
      <c r="BK2013" s="150">
        <f t="shared" si="49"/>
        <v>0</v>
      </c>
      <c r="BL2013" s="17" t="s">
        <v>378</v>
      </c>
      <c r="BM2013" s="149" t="s">
        <v>2373</v>
      </c>
    </row>
    <row r="2014" spans="2:65" s="12" customFormat="1">
      <c r="B2014" s="151"/>
      <c r="D2014" s="152" t="s">
        <v>304</v>
      </c>
      <c r="E2014" s="153" t="s">
        <v>1</v>
      </c>
      <c r="F2014" s="154" t="s">
        <v>2374</v>
      </c>
      <c r="H2014" s="155">
        <v>2</v>
      </c>
      <c r="I2014" s="156"/>
      <c r="L2014" s="151"/>
      <c r="M2014" s="157"/>
      <c r="T2014" s="158"/>
      <c r="AT2014" s="153" t="s">
        <v>304</v>
      </c>
      <c r="AU2014" s="153" t="s">
        <v>85</v>
      </c>
      <c r="AV2014" s="12" t="s">
        <v>85</v>
      </c>
      <c r="AW2014" s="12" t="s">
        <v>32</v>
      </c>
      <c r="AX2014" s="12" t="s">
        <v>76</v>
      </c>
      <c r="AY2014" s="153" t="s">
        <v>296</v>
      </c>
    </row>
    <row r="2015" spans="2:65" s="12" customFormat="1">
      <c r="B2015" s="151"/>
      <c r="D2015" s="152" t="s">
        <v>304</v>
      </c>
      <c r="E2015" s="153" t="s">
        <v>1</v>
      </c>
      <c r="F2015" s="154" t="s">
        <v>2375</v>
      </c>
      <c r="H2015" s="155">
        <v>2</v>
      </c>
      <c r="I2015" s="156"/>
      <c r="L2015" s="151"/>
      <c r="M2015" s="157"/>
      <c r="T2015" s="158"/>
      <c r="AT2015" s="153" t="s">
        <v>304</v>
      </c>
      <c r="AU2015" s="153" t="s">
        <v>85</v>
      </c>
      <c r="AV2015" s="12" t="s">
        <v>85</v>
      </c>
      <c r="AW2015" s="12" t="s">
        <v>32</v>
      </c>
      <c r="AX2015" s="12" t="s">
        <v>76</v>
      </c>
      <c r="AY2015" s="153" t="s">
        <v>296</v>
      </c>
    </row>
    <row r="2016" spans="2:65" s="13" customFormat="1">
      <c r="B2016" s="159"/>
      <c r="D2016" s="152" t="s">
        <v>304</v>
      </c>
      <c r="E2016" s="160" t="s">
        <v>1</v>
      </c>
      <c r="F2016" s="161" t="s">
        <v>306</v>
      </c>
      <c r="H2016" s="162">
        <v>4</v>
      </c>
      <c r="I2016" s="163"/>
      <c r="L2016" s="159"/>
      <c r="M2016" s="164"/>
      <c r="T2016" s="165"/>
      <c r="AT2016" s="160" t="s">
        <v>304</v>
      </c>
      <c r="AU2016" s="160" t="s">
        <v>85</v>
      </c>
      <c r="AV2016" s="13" t="s">
        <v>94</v>
      </c>
      <c r="AW2016" s="13" t="s">
        <v>32</v>
      </c>
      <c r="AX2016" s="13" t="s">
        <v>76</v>
      </c>
      <c r="AY2016" s="160" t="s">
        <v>296</v>
      </c>
    </row>
    <row r="2017" spans="2:65" s="14" customFormat="1">
      <c r="B2017" s="166"/>
      <c r="D2017" s="152" t="s">
        <v>304</v>
      </c>
      <c r="E2017" s="167" t="s">
        <v>1</v>
      </c>
      <c r="F2017" s="168" t="s">
        <v>308</v>
      </c>
      <c r="H2017" s="169">
        <v>4</v>
      </c>
      <c r="I2017" s="170"/>
      <c r="L2017" s="166"/>
      <c r="M2017" s="171"/>
      <c r="T2017" s="172"/>
      <c r="AT2017" s="167" t="s">
        <v>304</v>
      </c>
      <c r="AU2017" s="167" t="s">
        <v>85</v>
      </c>
      <c r="AV2017" s="14" t="s">
        <v>107</v>
      </c>
      <c r="AW2017" s="14" t="s">
        <v>32</v>
      </c>
      <c r="AX2017" s="14" t="s">
        <v>83</v>
      </c>
      <c r="AY2017" s="167" t="s">
        <v>296</v>
      </c>
    </row>
    <row r="2018" spans="2:65" s="1" customFormat="1" ht="24.2" customHeight="1">
      <c r="B2018" s="32"/>
      <c r="C2018" s="173" t="s">
        <v>2376</v>
      </c>
      <c r="D2018" s="173" t="s">
        <v>343</v>
      </c>
      <c r="E2018" s="174" t="s">
        <v>2377</v>
      </c>
      <c r="F2018" s="175" t="s">
        <v>2378</v>
      </c>
      <c r="G2018" s="176" t="s">
        <v>1102</v>
      </c>
      <c r="H2018" s="177">
        <v>2</v>
      </c>
      <c r="I2018" s="178"/>
      <c r="J2018" s="179">
        <f>ROUND(I2018*H2018,2)</f>
        <v>0</v>
      </c>
      <c r="K2018" s="175" t="s">
        <v>1</v>
      </c>
      <c r="L2018" s="180"/>
      <c r="M2018" s="181" t="s">
        <v>1</v>
      </c>
      <c r="N2018" s="182" t="s">
        <v>41</v>
      </c>
      <c r="P2018" s="147">
        <f>O2018*H2018</f>
        <v>0</v>
      </c>
      <c r="Q2018" s="147">
        <v>0</v>
      </c>
      <c r="R2018" s="147">
        <f>Q2018*H2018</f>
        <v>0</v>
      </c>
      <c r="S2018" s="147">
        <v>0</v>
      </c>
      <c r="T2018" s="148">
        <f>S2018*H2018</f>
        <v>0</v>
      </c>
      <c r="AR2018" s="149" t="s">
        <v>479</v>
      </c>
      <c r="AT2018" s="149" t="s">
        <v>343</v>
      </c>
      <c r="AU2018" s="149" t="s">
        <v>85</v>
      </c>
      <c r="AY2018" s="17" t="s">
        <v>296</v>
      </c>
      <c r="BE2018" s="150">
        <f>IF(N2018="základní",J2018,0)</f>
        <v>0</v>
      </c>
      <c r="BF2018" s="150">
        <f>IF(N2018="snížená",J2018,0)</f>
        <v>0</v>
      </c>
      <c r="BG2018" s="150">
        <f>IF(N2018="zákl. přenesená",J2018,0)</f>
        <v>0</v>
      </c>
      <c r="BH2018" s="150">
        <f>IF(N2018="sníž. přenesená",J2018,0)</f>
        <v>0</v>
      </c>
      <c r="BI2018" s="150">
        <f>IF(N2018="nulová",J2018,0)</f>
        <v>0</v>
      </c>
      <c r="BJ2018" s="17" t="s">
        <v>83</v>
      </c>
      <c r="BK2018" s="150">
        <f>ROUND(I2018*H2018,2)</f>
        <v>0</v>
      </c>
      <c r="BL2018" s="17" t="s">
        <v>378</v>
      </c>
      <c r="BM2018" s="149" t="s">
        <v>2379</v>
      </c>
    </row>
    <row r="2019" spans="2:65" s="1" customFormat="1" ht="24.2" customHeight="1">
      <c r="B2019" s="32"/>
      <c r="C2019" s="173" t="s">
        <v>2380</v>
      </c>
      <c r="D2019" s="173" t="s">
        <v>343</v>
      </c>
      <c r="E2019" s="174" t="s">
        <v>2381</v>
      </c>
      <c r="F2019" s="175" t="s">
        <v>2378</v>
      </c>
      <c r="G2019" s="176" t="s">
        <v>1102</v>
      </c>
      <c r="H2019" s="177">
        <v>2</v>
      </c>
      <c r="I2019" s="178"/>
      <c r="J2019" s="179">
        <f>ROUND(I2019*H2019,2)</f>
        <v>0</v>
      </c>
      <c r="K2019" s="175" t="s">
        <v>1</v>
      </c>
      <c r="L2019" s="180"/>
      <c r="M2019" s="181" t="s">
        <v>1</v>
      </c>
      <c r="N2019" s="182" t="s">
        <v>41</v>
      </c>
      <c r="P2019" s="147">
        <f>O2019*H2019</f>
        <v>0</v>
      </c>
      <c r="Q2019" s="147">
        <v>0</v>
      </c>
      <c r="R2019" s="147">
        <f>Q2019*H2019</f>
        <v>0</v>
      </c>
      <c r="S2019" s="147">
        <v>0</v>
      </c>
      <c r="T2019" s="148">
        <f>S2019*H2019</f>
        <v>0</v>
      </c>
      <c r="AR2019" s="149" t="s">
        <v>479</v>
      </c>
      <c r="AT2019" s="149" t="s">
        <v>343</v>
      </c>
      <c r="AU2019" s="149" t="s">
        <v>85</v>
      </c>
      <c r="AY2019" s="17" t="s">
        <v>296</v>
      </c>
      <c r="BE2019" s="150">
        <f>IF(N2019="základní",J2019,0)</f>
        <v>0</v>
      </c>
      <c r="BF2019" s="150">
        <f>IF(N2019="snížená",J2019,0)</f>
        <v>0</v>
      </c>
      <c r="BG2019" s="150">
        <f>IF(N2019="zákl. přenesená",J2019,0)</f>
        <v>0</v>
      </c>
      <c r="BH2019" s="150">
        <f>IF(N2019="sníž. přenesená",J2019,0)</f>
        <v>0</v>
      </c>
      <c r="BI2019" s="150">
        <f>IF(N2019="nulová",J2019,0)</f>
        <v>0</v>
      </c>
      <c r="BJ2019" s="17" t="s">
        <v>83</v>
      </c>
      <c r="BK2019" s="150">
        <f>ROUND(I2019*H2019,2)</f>
        <v>0</v>
      </c>
      <c r="BL2019" s="17" t="s">
        <v>378</v>
      </c>
      <c r="BM2019" s="149" t="s">
        <v>2382</v>
      </c>
    </row>
    <row r="2020" spans="2:65" s="1" customFormat="1" ht="21.75" customHeight="1">
      <c r="B2020" s="32"/>
      <c r="C2020" s="138" t="s">
        <v>2383</v>
      </c>
      <c r="D2020" s="138" t="s">
        <v>298</v>
      </c>
      <c r="E2020" s="139" t="s">
        <v>2384</v>
      </c>
      <c r="F2020" s="140" t="s">
        <v>2385</v>
      </c>
      <c r="G2020" s="141" t="s">
        <v>376</v>
      </c>
      <c r="H2020" s="142">
        <v>2</v>
      </c>
      <c r="I2020" s="143"/>
      <c r="J2020" s="144">
        <f>ROUND(I2020*H2020,2)</f>
        <v>0</v>
      </c>
      <c r="K2020" s="140" t="s">
        <v>1</v>
      </c>
      <c r="L2020" s="32"/>
      <c r="M2020" s="145" t="s">
        <v>1</v>
      </c>
      <c r="N2020" s="146" t="s">
        <v>41</v>
      </c>
      <c r="P2020" s="147">
        <f>O2020*H2020</f>
        <v>0</v>
      </c>
      <c r="Q2020" s="147">
        <v>2.5999999999999998E-4</v>
      </c>
      <c r="R2020" s="147">
        <f>Q2020*H2020</f>
        <v>5.1999999999999995E-4</v>
      </c>
      <c r="S2020" s="147">
        <v>0</v>
      </c>
      <c r="T2020" s="148">
        <f>S2020*H2020</f>
        <v>0</v>
      </c>
      <c r="AR2020" s="149" t="s">
        <v>378</v>
      </c>
      <c r="AT2020" s="149" t="s">
        <v>298</v>
      </c>
      <c r="AU2020" s="149" t="s">
        <v>85</v>
      </c>
      <c r="AY2020" s="17" t="s">
        <v>296</v>
      </c>
      <c r="BE2020" s="150">
        <f>IF(N2020="základní",J2020,0)</f>
        <v>0</v>
      </c>
      <c r="BF2020" s="150">
        <f>IF(N2020="snížená",J2020,0)</f>
        <v>0</v>
      </c>
      <c r="BG2020" s="150">
        <f>IF(N2020="zákl. přenesená",J2020,0)</f>
        <v>0</v>
      </c>
      <c r="BH2020" s="150">
        <f>IF(N2020="sníž. přenesená",J2020,0)</f>
        <v>0</v>
      </c>
      <c r="BI2020" s="150">
        <f>IF(N2020="nulová",J2020,0)</f>
        <v>0</v>
      </c>
      <c r="BJ2020" s="17" t="s">
        <v>83</v>
      </c>
      <c r="BK2020" s="150">
        <f>ROUND(I2020*H2020,2)</f>
        <v>0</v>
      </c>
      <c r="BL2020" s="17" t="s">
        <v>378</v>
      </c>
      <c r="BM2020" s="149" t="s">
        <v>2386</v>
      </c>
    </row>
    <row r="2021" spans="2:65" s="12" customFormat="1">
      <c r="B2021" s="151"/>
      <c r="D2021" s="152" t="s">
        <v>304</v>
      </c>
      <c r="E2021" s="153" t="s">
        <v>1</v>
      </c>
      <c r="F2021" s="154" t="s">
        <v>2387</v>
      </c>
      <c r="H2021" s="155">
        <v>1</v>
      </c>
      <c r="I2021" s="156"/>
      <c r="L2021" s="151"/>
      <c r="M2021" s="157"/>
      <c r="T2021" s="158"/>
      <c r="AT2021" s="153" t="s">
        <v>304</v>
      </c>
      <c r="AU2021" s="153" t="s">
        <v>85</v>
      </c>
      <c r="AV2021" s="12" t="s">
        <v>85</v>
      </c>
      <c r="AW2021" s="12" t="s">
        <v>32</v>
      </c>
      <c r="AX2021" s="12" t="s">
        <v>76</v>
      </c>
      <c r="AY2021" s="153" t="s">
        <v>296</v>
      </c>
    </row>
    <row r="2022" spans="2:65" s="12" customFormat="1">
      <c r="B2022" s="151"/>
      <c r="D2022" s="152" t="s">
        <v>304</v>
      </c>
      <c r="E2022" s="153" t="s">
        <v>1</v>
      </c>
      <c r="F2022" s="154" t="s">
        <v>2388</v>
      </c>
      <c r="H2022" s="155">
        <v>1</v>
      </c>
      <c r="I2022" s="156"/>
      <c r="L2022" s="151"/>
      <c r="M2022" s="157"/>
      <c r="T2022" s="158"/>
      <c r="AT2022" s="153" t="s">
        <v>304</v>
      </c>
      <c r="AU2022" s="153" t="s">
        <v>85</v>
      </c>
      <c r="AV2022" s="12" t="s">
        <v>85</v>
      </c>
      <c r="AW2022" s="12" t="s">
        <v>32</v>
      </c>
      <c r="AX2022" s="12" t="s">
        <v>76</v>
      </c>
      <c r="AY2022" s="153" t="s">
        <v>296</v>
      </c>
    </row>
    <row r="2023" spans="2:65" s="13" customFormat="1">
      <c r="B2023" s="159"/>
      <c r="D2023" s="152" t="s">
        <v>304</v>
      </c>
      <c r="E2023" s="160" t="s">
        <v>1</v>
      </c>
      <c r="F2023" s="161" t="s">
        <v>306</v>
      </c>
      <c r="H2023" s="162">
        <v>2</v>
      </c>
      <c r="I2023" s="163"/>
      <c r="L2023" s="159"/>
      <c r="M2023" s="164"/>
      <c r="T2023" s="165"/>
      <c r="AT2023" s="160" t="s">
        <v>304</v>
      </c>
      <c r="AU2023" s="160" t="s">
        <v>85</v>
      </c>
      <c r="AV2023" s="13" t="s">
        <v>94</v>
      </c>
      <c r="AW2023" s="13" t="s">
        <v>32</v>
      </c>
      <c r="AX2023" s="13" t="s">
        <v>76</v>
      </c>
      <c r="AY2023" s="160" t="s">
        <v>296</v>
      </c>
    </row>
    <row r="2024" spans="2:65" s="14" customFormat="1">
      <c r="B2024" s="166"/>
      <c r="D2024" s="152" t="s">
        <v>304</v>
      </c>
      <c r="E2024" s="167" t="s">
        <v>1</v>
      </c>
      <c r="F2024" s="168" t="s">
        <v>308</v>
      </c>
      <c r="H2024" s="169">
        <v>2</v>
      </c>
      <c r="I2024" s="170"/>
      <c r="L2024" s="166"/>
      <c r="M2024" s="171"/>
      <c r="T2024" s="172"/>
      <c r="AT2024" s="167" t="s">
        <v>304</v>
      </c>
      <c r="AU2024" s="167" t="s">
        <v>85</v>
      </c>
      <c r="AV2024" s="14" t="s">
        <v>107</v>
      </c>
      <c r="AW2024" s="14" t="s">
        <v>32</v>
      </c>
      <c r="AX2024" s="14" t="s">
        <v>83</v>
      </c>
      <c r="AY2024" s="167" t="s">
        <v>296</v>
      </c>
    </row>
    <row r="2025" spans="2:65" s="1" customFormat="1" ht="24.2" customHeight="1">
      <c r="B2025" s="32"/>
      <c r="C2025" s="173" t="s">
        <v>2389</v>
      </c>
      <c r="D2025" s="173" t="s">
        <v>343</v>
      </c>
      <c r="E2025" s="174" t="s">
        <v>2390</v>
      </c>
      <c r="F2025" s="175" t="s">
        <v>2391</v>
      </c>
      <c r="G2025" s="176" t="s">
        <v>1102</v>
      </c>
      <c r="H2025" s="177">
        <v>1</v>
      </c>
      <c r="I2025" s="178"/>
      <c r="J2025" s="179">
        <f>ROUND(I2025*H2025,2)</f>
        <v>0</v>
      </c>
      <c r="K2025" s="175" t="s">
        <v>1</v>
      </c>
      <c r="L2025" s="180"/>
      <c r="M2025" s="181" t="s">
        <v>1</v>
      </c>
      <c r="N2025" s="182" t="s">
        <v>41</v>
      </c>
      <c r="P2025" s="147">
        <f>O2025*H2025</f>
        <v>0</v>
      </c>
      <c r="Q2025" s="147">
        <v>0</v>
      </c>
      <c r="R2025" s="147">
        <f>Q2025*H2025</f>
        <v>0</v>
      </c>
      <c r="S2025" s="147">
        <v>0</v>
      </c>
      <c r="T2025" s="148">
        <f>S2025*H2025</f>
        <v>0</v>
      </c>
      <c r="AR2025" s="149" t="s">
        <v>479</v>
      </c>
      <c r="AT2025" s="149" t="s">
        <v>343</v>
      </c>
      <c r="AU2025" s="149" t="s">
        <v>85</v>
      </c>
      <c r="AY2025" s="17" t="s">
        <v>296</v>
      </c>
      <c r="BE2025" s="150">
        <f>IF(N2025="základní",J2025,0)</f>
        <v>0</v>
      </c>
      <c r="BF2025" s="150">
        <f>IF(N2025="snížená",J2025,0)</f>
        <v>0</v>
      </c>
      <c r="BG2025" s="150">
        <f>IF(N2025="zákl. přenesená",J2025,0)</f>
        <v>0</v>
      </c>
      <c r="BH2025" s="150">
        <f>IF(N2025="sníž. přenesená",J2025,0)</f>
        <v>0</v>
      </c>
      <c r="BI2025" s="150">
        <f>IF(N2025="nulová",J2025,0)</f>
        <v>0</v>
      </c>
      <c r="BJ2025" s="17" t="s">
        <v>83</v>
      </c>
      <c r="BK2025" s="150">
        <f>ROUND(I2025*H2025,2)</f>
        <v>0</v>
      </c>
      <c r="BL2025" s="17" t="s">
        <v>378</v>
      </c>
      <c r="BM2025" s="149" t="s">
        <v>2392</v>
      </c>
    </row>
    <row r="2026" spans="2:65" s="1" customFormat="1" ht="24.2" customHeight="1">
      <c r="B2026" s="32"/>
      <c r="C2026" s="173" t="s">
        <v>2393</v>
      </c>
      <c r="D2026" s="173" t="s">
        <v>343</v>
      </c>
      <c r="E2026" s="174" t="s">
        <v>2394</v>
      </c>
      <c r="F2026" s="175" t="s">
        <v>2391</v>
      </c>
      <c r="G2026" s="176" t="s">
        <v>1102</v>
      </c>
      <c r="H2026" s="177">
        <v>1</v>
      </c>
      <c r="I2026" s="178"/>
      <c r="J2026" s="179">
        <f>ROUND(I2026*H2026,2)</f>
        <v>0</v>
      </c>
      <c r="K2026" s="175" t="s">
        <v>1</v>
      </c>
      <c r="L2026" s="180"/>
      <c r="M2026" s="181" t="s">
        <v>1</v>
      </c>
      <c r="N2026" s="182" t="s">
        <v>41</v>
      </c>
      <c r="P2026" s="147">
        <f>O2026*H2026</f>
        <v>0</v>
      </c>
      <c r="Q2026" s="147">
        <v>0</v>
      </c>
      <c r="R2026" s="147">
        <f>Q2026*H2026</f>
        <v>0</v>
      </c>
      <c r="S2026" s="147">
        <v>0</v>
      </c>
      <c r="T2026" s="148">
        <f>S2026*H2026</f>
        <v>0</v>
      </c>
      <c r="AR2026" s="149" t="s">
        <v>479</v>
      </c>
      <c r="AT2026" s="149" t="s">
        <v>343</v>
      </c>
      <c r="AU2026" s="149" t="s">
        <v>85</v>
      </c>
      <c r="AY2026" s="17" t="s">
        <v>296</v>
      </c>
      <c r="BE2026" s="150">
        <f>IF(N2026="základní",J2026,0)</f>
        <v>0</v>
      </c>
      <c r="BF2026" s="150">
        <f>IF(N2026="snížená",J2026,0)</f>
        <v>0</v>
      </c>
      <c r="BG2026" s="150">
        <f>IF(N2026="zákl. přenesená",J2026,0)</f>
        <v>0</v>
      </c>
      <c r="BH2026" s="150">
        <f>IF(N2026="sníž. přenesená",J2026,0)</f>
        <v>0</v>
      </c>
      <c r="BI2026" s="150">
        <f>IF(N2026="nulová",J2026,0)</f>
        <v>0</v>
      </c>
      <c r="BJ2026" s="17" t="s">
        <v>83</v>
      </c>
      <c r="BK2026" s="150">
        <f>ROUND(I2026*H2026,2)</f>
        <v>0</v>
      </c>
      <c r="BL2026" s="17" t="s">
        <v>378</v>
      </c>
      <c r="BM2026" s="149" t="s">
        <v>2395</v>
      </c>
    </row>
    <row r="2027" spans="2:65" s="1" customFormat="1" ht="24.2" customHeight="1">
      <c r="B2027" s="32"/>
      <c r="C2027" s="138" t="s">
        <v>2396</v>
      </c>
      <c r="D2027" s="138" t="s">
        <v>298</v>
      </c>
      <c r="E2027" s="139" t="s">
        <v>2397</v>
      </c>
      <c r="F2027" s="140" t="s">
        <v>2398</v>
      </c>
      <c r="G2027" s="141" t="s">
        <v>376</v>
      </c>
      <c r="H2027" s="142">
        <v>29</v>
      </c>
      <c r="I2027" s="143"/>
      <c r="J2027" s="144">
        <f>ROUND(I2027*H2027,2)</f>
        <v>0</v>
      </c>
      <c r="K2027" s="140" t="s">
        <v>302</v>
      </c>
      <c r="L2027" s="32"/>
      <c r="M2027" s="145" t="s">
        <v>1</v>
      </c>
      <c r="N2027" s="146" t="s">
        <v>41</v>
      </c>
      <c r="P2027" s="147">
        <f>O2027*H2027</f>
        <v>0</v>
      </c>
      <c r="Q2027" s="147">
        <v>4.6999999999999999E-4</v>
      </c>
      <c r="R2027" s="147">
        <f>Q2027*H2027</f>
        <v>1.363E-2</v>
      </c>
      <c r="S2027" s="147">
        <v>0</v>
      </c>
      <c r="T2027" s="148">
        <f>S2027*H2027</f>
        <v>0</v>
      </c>
      <c r="AR2027" s="149" t="s">
        <v>378</v>
      </c>
      <c r="AT2027" s="149" t="s">
        <v>298</v>
      </c>
      <c r="AU2027" s="149" t="s">
        <v>85</v>
      </c>
      <c r="AY2027" s="17" t="s">
        <v>296</v>
      </c>
      <c r="BE2027" s="150">
        <f>IF(N2027="základní",J2027,0)</f>
        <v>0</v>
      </c>
      <c r="BF2027" s="150">
        <f>IF(N2027="snížená",J2027,0)</f>
        <v>0</v>
      </c>
      <c r="BG2027" s="150">
        <f>IF(N2027="zákl. přenesená",J2027,0)</f>
        <v>0</v>
      </c>
      <c r="BH2027" s="150">
        <f>IF(N2027="sníž. přenesená",J2027,0)</f>
        <v>0</v>
      </c>
      <c r="BI2027" s="150">
        <f>IF(N2027="nulová",J2027,0)</f>
        <v>0</v>
      </c>
      <c r="BJ2027" s="17" t="s">
        <v>83</v>
      </c>
      <c r="BK2027" s="150">
        <f>ROUND(I2027*H2027,2)</f>
        <v>0</v>
      </c>
      <c r="BL2027" s="17" t="s">
        <v>378</v>
      </c>
      <c r="BM2027" s="149" t="s">
        <v>2399</v>
      </c>
    </row>
    <row r="2028" spans="2:65" s="12" customFormat="1">
      <c r="B2028" s="151"/>
      <c r="D2028" s="152" t="s">
        <v>304</v>
      </c>
      <c r="E2028" s="153" t="s">
        <v>1</v>
      </c>
      <c r="F2028" s="154" t="s">
        <v>2400</v>
      </c>
      <c r="H2028" s="155">
        <v>29</v>
      </c>
      <c r="I2028" s="156"/>
      <c r="L2028" s="151"/>
      <c r="M2028" s="157"/>
      <c r="T2028" s="158"/>
      <c r="AT2028" s="153" t="s">
        <v>304</v>
      </c>
      <c r="AU2028" s="153" t="s">
        <v>85</v>
      </c>
      <c r="AV2028" s="12" t="s">
        <v>85</v>
      </c>
      <c r="AW2028" s="12" t="s">
        <v>32</v>
      </c>
      <c r="AX2028" s="12" t="s">
        <v>76</v>
      </c>
      <c r="AY2028" s="153" t="s">
        <v>296</v>
      </c>
    </row>
    <row r="2029" spans="2:65" s="13" customFormat="1">
      <c r="B2029" s="159"/>
      <c r="D2029" s="152" t="s">
        <v>304</v>
      </c>
      <c r="E2029" s="160" t="s">
        <v>1</v>
      </c>
      <c r="F2029" s="161" t="s">
        <v>306</v>
      </c>
      <c r="H2029" s="162">
        <v>29</v>
      </c>
      <c r="I2029" s="163"/>
      <c r="L2029" s="159"/>
      <c r="M2029" s="164"/>
      <c r="T2029" s="165"/>
      <c r="AT2029" s="160" t="s">
        <v>304</v>
      </c>
      <c r="AU2029" s="160" t="s">
        <v>85</v>
      </c>
      <c r="AV2029" s="13" t="s">
        <v>94</v>
      </c>
      <c r="AW2029" s="13" t="s">
        <v>32</v>
      </c>
      <c r="AX2029" s="13" t="s">
        <v>76</v>
      </c>
      <c r="AY2029" s="160" t="s">
        <v>296</v>
      </c>
    </row>
    <row r="2030" spans="2:65" s="14" customFormat="1">
      <c r="B2030" s="166"/>
      <c r="D2030" s="152" t="s">
        <v>304</v>
      </c>
      <c r="E2030" s="167" t="s">
        <v>1</v>
      </c>
      <c r="F2030" s="168" t="s">
        <v>308</v>
      </c>
      <c r="H2030" s="169">
        <v>29</v>
      </c>
      <c r="I2030" s="170"/>
      <c r="L2030" s="166"/>
      <c r="M2030" s="171"/>
      <c r="T2030" s="172"/>
      <c r="AT2030" s="167" t="s">
        <v>304</v>
      </c>
      <c r="AU2030" s="167" t="s">
        <v>85</v>
      </c>
      <c r="AV2030" s="14" t="s">
        <v>107</v>
      </c>
      <c r="AW2030" s="14" t="s">
        <v>32</v>
      </c>
      <c r="AX2030" s="14" t="s">
        <v>83</v>
      </c>
      <c r="AY2030" s="167" t="s">
        <v>296</v>
      </c>
    </row>
    <row r="2031" spans="2:65" s="1" customFormat="1" ht="37.9" customHeight="1">
      <c r="B2031" s="32"/>
      <c r="C2031" s="173" t="s">
        <v>2401</v>
      </c>
      <c r="D2031" s="173" t="s">
        <v>343</v>
      </c>
      <c r="E2031" s="174" t="s">
        <v>2402</v>
      </c>
      <c r="F2031" s="175" t="s">
        <v>2403</v>
      </c>
      <c r="G2031" s="176" t="s">
        <v>376</v>
      </c>
      <c r="H2031" s="177">
        <v>17</v>
      </c>
      <c r="I2031" s="178"/>
      <c r="J2031" s="179">
        <f t="shared" ref="J2031:J2040" si="50">ROUND(I2031*H2031,2)</f>
        <v>0</v>
      </c>
      <c r="K2031" s="175" t="s">
        <v>302</v>
      </c>
      <c r="L2031" s="180"/>
      <c r="M2031" s="181" t="s">
        <v>1</v>
      </c>
      <c r="N2031" s="182" t="s">
        <v>41</v>
      </c>
      <c r="P2031" s="147">
        <f t="shared" ref="P2031:P2040" si="51">O2031*H2031</f>
        <v>0</v>
      </c>
      <c r="Q2031" s="147">
        <v>1.6E-2</v>
      </c>
      <c r="R2031" s="147">
        <f t="shared" ref="R2031:R2040" si="52">Q2031*H2031</f>
        <v>0.27200000000000002</v>
      </c>
      <c r="S2031" s="147">
        <v>0</v>
      </c>
      <c r="T2031" s="148">
        <f t="shared" ref="T2031:T2040" si="53">S2031*H2031</f>
        <v>0</v>
      </c>
      <c r="AR2031" s="149" t="s">
        <v>479</v>
      </c>
      <c r="AT2031" s="149" t="s">
        <v>343</v>
      </c>
      <c r="AU2031" s="149" t="s">
        <v>85</v>
      </c>
      <c r="AY2031" s="17" t="s">
        <v>296</v>
      </c>
      <c r="BE2031" s="150">
        <f t="shared" ref="BE2031:BE2040" si="54">IF(N2031="základní",J2031,0)</f>
        <v>0</v>
      </c>
      <c r="BF2031" s="150">
        <f t="shared" ref="BF2031:BF2040" si="55">IF(N2031="snížená",J2031,0)</f>
        <v>0</v>
      </c>
      <c r="BG2031" s="150">
        <f t="shared" ref="BG2031:BG2040" si="56">IF(N2031="zákl. přenesená",J2031,0)</f>
        <v>0</v>
      </c>
      <c r="BH2031" s="150">
        <f t="shared" ref="BH2031:BH2040" si="57">IF(N2031="sníž. přenesená",J2031,0)</f>
        <v>0</v>
      </c>
      <c r="BI2031" s="150">
        <f t="shared" ref="BI2031:BI2040" si="58">IF(N2031="nulová",J2031,0)</f>
        <v>0</v>
      </c>
      <c r="BJ2031" s="17" t="s">
        <v>83</v>
      </c>
      <c r="BK2031" s="150">
        <f t="shared" ref="BK2031:BK2040" si="59">ROUND(I2031*H2031,2)</f>
        <v>0</v>
      </c>
      <c r="BL2031" s="17" t="s">
        <v>378</v>
      </c>
      <c r="BM2031" s="149" t="s">
        <v>2404</v>
      </c>
    </row>
    <row r="2032" spans="2:65" s="1" customFormat="1" ht="37.9" customHeight="1">
      <c r="B2032" s="32"/>
      <c r="C2032" s="173" t="s">
        <v>2405</v>
      </c>
      <c r="D2032" s="173" t="s">
        <v>343</v>
      </c>
      <c r="E2032" s="174" t="s">
        <v>2406</v>
      </c>
      <c r="F2032" s="175" t="s">
        <v>2407</v>
      </c>
      <c r="G2032" s="176" t="s">
        <v>376</v>
      </c>
      <c r="H2032" s="177">
        <v>12</v>
      </c>
      <c r="I2032" s="178"/>
      <c r="J2032" s="179">
        <f t="shared" si="50"/>
        <v>0</v>
      </c>
      <c r="K2032" s="175" t="s">
        <v>302</v>
      </c>
      <c r="L2032" s="180"/>
      <c r="M2032" s="181" t="s">
        <v>1</v>
      </c>
      <c r="N2032" s="182" t="s">
        <v>41</v>
      </c>
      <c r="P2032" s="147">
        <f t="shared" si="51"/>
        <v>0</v>
      </c>
      <c r="Q2032" s="147">
        <v>1.6E-2</v>
      </c>
      <c r="R2032" s="147">
        <f t="shared" si="52"/>
        <v>0.192</v>
      </c>
      <c r="S2032" s="147">
        <v>0</v>
      </c>
      <c r="T2032" s="148">
        <f t="shared" si="53"/>
        <v>0</v>
      </c>
      <c r="AR2032" s="149" t="s">
        <v>479</v>
      </c>
      <c r="AT2032" s="149" t="s">
        <v>343</v>
      </c>
      <c r="AU2032" s="149" t="s">
        <v>85</v>
      </c>
      <c r="AY2032" s="17" t="s">
        <v>296</v>
      </c>
      <c r="BE2032" s="150">
        <f t="shared" si="54"/>
        <v>0</v>
      </c>
      <c r="BF2032" s="150">
        <f t="shared" si="55"/>
        <v>0</v>
      </c>
      <c r="BG2032" s="150">
        <f t="shared" si="56"/>
        <v>0</v>
      </c>
      <c r="BH2032" s="150">
        <f t="shared" si="57"/>
        <v>0</v>
      </c>
      <c r="BI2032" s="150">
        <f t="shared" si="58"/>
        <v>0</v>
      </c>
      <c r="BJ2032" s="17" t="s">
        <v>83</v>
      </c>
      <c r="BK2032" s="150">
        <f t="shared" si="59"/>
        <v>0</v>
      </c>
      <c r="BL2032" s="17" t="s">
        <v>378</v>
      </c>
      <c r="BM2032" s="149" t="s">
        <v>2408</v>
      </c>
    </row>
    <row r="2033" spans="2:65" s="1" customFormat="1" ht="24.2" customHeight="1">
      <c r="B2033" s="32"/>
      <c r="C2033" s="138" t="s">
        <v>2409</v>
      </c>
      <c r="D2033" s="138" t="s">
        <v>298</v>
      </c>
      <c r="E2033" s="139" t="s">
        <v>2410</v>
      </c>
      <c r="F2033" s="140" t="s">
        <v>2411</v>
      </c>
      <c r="G2033" s="141" t="s">
        <v>376</v>
      </c>
      <c r="H2033" s="142">
        <v>21</v>
      </c>
      <c r="I2033" s="143"/>
      <c r="J2033" s="144">
        <f t="shared" si="50"/>
        <v>0</v>
      </c>
      <c r="K2033" s="140" t="s">
        <v>302</v>
      </c>
      <c r="L2033" s="32"/>
      <c r="M2033" s="145" t="s">
        <v>1</v>
      </c>
      <c r="N2033" s="146" t="s">
        <v>41</v>
      </c>
      <c r="P2033" s="147">
        <f t="shared" si="51"/>
        <v>0</v>
      </c>
      <c r="Q2033" s="147">
        <v>4.8000000000000001E-4</v>
      </c>
      <c r="R2033" s="147">
        <f t="shared" si="52"/>
        <v>1.008E-2</v>
      </c>
      <c r="S2033" s="147">
        <v>0</v>
      </c>
      <c r="T2033" s="148">
        <f t="shared" si="53"/>
        <v>0</v>
      </c>
      <c r="AR2033" s="149" t="s">
        <v>378</v>
      </c>
      <c r="AT2033" s="149" t="s">
        <v>298</v>
      </c>
      <c r="AU2033" s="149" t="s">
        <v>85</v>
      </c>
      <c r="AY2033" s="17" t="s">
        <v>296</v>
      </c>
      <c r="BE2033" s="150">
        <f t="shared" si="54"/>
        <v>0</v>
      </c>
      <c r="BF2033" s="150">
        <f t="shared" si="55"/>
        <v>0</v>
      </c>
      <c r="BG2033" s="150">
        <f t="shared" si="56"/>
        <v>0</v>
      </c>
      <c r="BH2033" s="150">
        <f t="shared" si="57"/>
        <v>0</v>
      </c>
      <c r="BI2033" s="150">
        <f t="shared" si="58"/>
        <v>0</v>
      </c>
      <c r="BJ2033" s="17" t="s">
        <v>83</v>
      </c>
      <c r="BK2033" s="150">
        <f t="shared" si="59"/>
        <v>0</v>
      </c>
      <c r="BL2033" s="17" t="s">
        <v>378</v>
      </c>
      <c r="BM2033" s="149" t="s">
        <v>2412</v>
      </c>
    </row>
    <row r="2034" spans="2:65" s="1" customFormat="1" ht="37.9" customHeight="1">
      <c r="B2034" s="32"/>
      <c r="C2034" s="173" t="s">
        <v>2413</v>
      </c>
      <c r="D2034" s="173" t="s">
        <v>343</v>
      </c>
      <c r="E2034" s="174" t="s">
        <v>2414</v>
      </c>
      <c r="F2034" s="175" t="s">
        <v>2415</v>
      </c>
      <c r="G2034" s="176" t="s">
        <v>376</v>
      </c>
      <c r="H2034" s="177">
        <v>16</v>
      </c>
      <c r="I2034" s="178"/>
      <c r="J2034" s="179">
        <f t="shared" si="50"/>
        <v>0</v>
      </c>
      <c r="K2034" s="175" t="s">
        <v>302</v>
      </c>
      <c r="L2034" s="180"/>
      <c r="M2034" s="181" t="s">
        <v>1</v>
      </c>
      <c r="N2034" s="182" t="s">
        <v>41</v>
      </c>
      <c r="P2034" s="147">
        <f t="shared" si="51"/>
        <v>0</v>
      </c>
      <c r="Q2034" s="147">
        <v>2.5999999999999999E-2</v>
      </c>
      <c r="R2034" s="147">
        <f t="shared" si="52"/>
        <v>0.41599999999999998</v>
      </c>
      <c r="S2034" s="147">
        <v>0</v>
      </c>
      <c r="T2034" s="148">
        <f t="shared" si="53"/>
        <v>0</v>
      </c>
      <c r="AR2034" s="149" t="s">
        <v>479</v>
      </c>
      <c r="AT2034" s="149" t="s">
        <v>343</v>
      </c>
      <c r="AU2034" s="149" t="s">
        <v>85</v>
      </c>
      <c r="AY2034" s="17" t="s">
        <v>296</v>
      </c>
      <c r="BE2034" s="150">
        <f t="shared" si="54"/>
        <v>0</v>
      </c>
      <c r="BF2034" s="150">
        <f t="shared" si="55"/>
        <v>0</v>
      </c>
      <c r="BG2034" s="150">
        <f t="shared" si="56"/>
        <v>0</v>
      </c>
      <c r="BH2034" s="150">
        <f t="shared" si="57"/>
        <v>0</v>
      </c>
      <c r="BI2034" s="150">
        <f t="shared" si="58"/>
        <v>0</v>
      </c>
      <c r="BJ2034" s="17" t="s">
        <v>83</v>
      </c>
      <c r="BK2034" s="150">
        <f t="shared" si="59"/>
        <v>0</v>
      </c>
      <c r="BL2034" s="17" t="s">
        <v>378</v>
      </c>
      <c r="BM2034" s="149" t="s">
        <v>2416</v>
      </c>
    </row>
    <row r="2035" spans="2:65" s="1" customFormat="1" ht="37.9" customHeight="1">
      <c r="B2035" s="32"/>
      <c r="C2035" s="173" t="s">
        <v>2417</v>
      </c>
      <c r="D2035" s="173" t="s">
        <v>343</v>
      </c>
      <c r="E2035" s="174" t="s">
        <v>2418</v>
      </c>
      <c r="F2035" s="175" t="s">
        <v>2419</v>
      </c>
      <c r="G2035" s="176" t="s">
        <v>376</v>
      </c>
      <c r="H2035" s="177">
        <v>5</v>
      </c>
      <c r="I2035" s="178"/>
      <c r="J2035" s="179">
        <f t="shared" si="50"/>
        <v>0</v>
      </c>
      <c r="K2035" s="175" t="s">
        <v>302</v>
      </c>
      <c r="L2035" s="180"/>
      <c r="M2035" s="181" t="s">
        <v>1</v>
      </c>
      <c r="N2035" s="182" t="s">
        <v>41</v>
      </c>
      <c r="P2035" s="147">
        <f t="shared" si="51"/>
        <v>0</v>
      </c>
      <c r="Q2035" s="147">
        <v>2.5999999999999999E-2</v>
      </c>
      <c r="R2035" s="147">
        <f t="shared" si="52"/>
        <v>0.13</v>
      </c>
      <c r="S2035" s="147">
        <v>0</v>
      </c>
      <c r="T2035" s="148">
        <f t="shared" si="53"/>
        <v>0</v>
      </c>
      <c r="AR2035" s="149" t="s">
        <v>479</v>
      </c>
      <c r="AT2035" s="149" t="s">
        <v>343</v>
      </c>
      <c r="AU2035" s="149" t="s">
        <v>85</v>
      </c>
      <c r="AY2035" s="17" t="s">
        <v>296</v>
      </c>
      <c r="BE2035" s="150">
        <f t="shared" si="54"/>
        <v>0</v>
      </c>
      <c r="BF2035" s="150">
        <f t="shared" si="55"/>
        <v>0</v>
      </c>
      <c r="BG2035" s="150">
        <f t="shared" si="56"/>
        <v>0</v>
      </c>
      <c r="BH2035" s="150">
        <f t="shared" si="57"/>
        <v>0</v>
      </c>
      <c r="BI2035" s="150">
        <f t="shared" si="58"/>
        <v>0</v>
      </c>
      <c r="BJ2035" s="17" t="s">
        <v>83</v>
      </c>
      <c r="BK2035" s="150">
        <f t="shared" si="59"/>
        <v>0</v>
      </c>
      <c r="BL2035" s="17" t="s">
        <v>378</v>
      </c>
      <c r="BM2035" s="149" t="s">
        <v>2420</v>
      </c>
    </row>
    <row r="2036" spans="2:65" s="1" customFormat="1" ht="24.2" customHeight="1">
      <c r="B2036" s="32"/>
      <c r="C2036" s="138" t="s">
        <v>2421</v>
      </c>
      <c r="D2036" s="138" t="s">
        <v>298</v>
      </c>
      <c r="E2036" s="139" t="s">
        <v>2422</v>
      </c>
      <c r="F2036" s="140" t="s">
        <v>2423</v>
      </c>
      <c r="G2036" s="141" t="s">
        <v>376</v>
      </c>
      <c r="H2036" s="142">
        <v>1</v>
      </c>
      <c r="I2036" s="143"/>
      <c r="J2036" s="144">
        <f t="shared" si="50"/>
        <v>0</v>
      </c>
      <c r="K2036" s="140" t="s">
        <v>302</v>
      </c>
      <c r="L2036" s="32"/>
      <c r="M2036" s="145" t="s">
        <v>1</v>
      </c>
      <c r="N2036" s="146" t="s">
        <v>41</v>
      </c>
      <c r="P2036" s="147">
        <f t="shared" si="51"/>
        <v>0</v>
      </c>
      <c r="Q2036" s="147">
        <v>4.6999999999999999E-4</v>
      </c>
      <c r="R2036" s="147">
        <f t="shared" si="52"/>
        <v>4.6999999999999999E-4</v>
      </c>
      <c r="S2036" s="147">
        <v>0</v>
      </c>
      <c r="T2036" s="148">
        <f t="shared" si="53"/>
        <v>0</v>
      </c>
      <c r="AR2036" s="149" t="s">
        <v>378</v>
      </c>
      <c r="AT2036" s="149" t="s">
        <v>298</v>
      </c>
      <c r="AU2036" s="149" t="s">
        <v>85</v>
      </c>
      <c r="AY2036" s="17" t="s">
        <v>296</v>
      </c>
      <c r="BE2036" s="150">
        <f t="shared" si="54"/>
        <v>0</v>
      </c>
      <c r="BF2036" s="150">
        <f t="shared" si="55"/>
        <v>0</v>
      </c>
      <c r="BG2036" s="150">
        <f t="shared" si="56"/>
        <v>0</v>
      </c>
      <c r="BH2036" s="150">
        <f t="shared" si="57"/>
        <v>0</v>
      </c>
      <c r="BI2036" s="150">
        <f t="shared" si="58"/>
        <v>0</v>
      </c>
      <c r="BJ2036" s="17" t="s">
        <v>83</v>
      </c>
      <c r="BK2036" s="150">
        <f t="shared" si="59"/>
        <v>0</v>
      </c>
      <c r="BL2036" s="17" t="s">
        <v>378</v>
      </c>
      <c r="BM2036" s="149" t="s">
        <v>2424</v>
      </c>
    </row>
    <row r="2037" spans="2:65" s="1" customFormat="1" ht="37.9" customHeight="1">
      <c r="B2037" s="32"/>
      <c r="C2037" s="173" t="s">
        <v>2425</v>
      </c>
      <c r="D2037" s="173" t="s">
        <v>343</v>
      </c>
      <c r="E2037" s="174" t="s">
        <v>2426</v>
      </c>
      <c r="F2037" s="175" t="s">
        <v>2427</v>
      </c>
      <c r="G2037" s="176" t="s">
        <v>376</v>
      </c>
      <c r="H2037" s="177">
        <v>1</v>
      </c>
      <c r="I2037" s="178"/>
      <c r="J2037" s="179">
        <f t="shared" si="50"/>
        <v>0</v>
      </c>
      <c r="K2037" s="175" t="s">
        <v>302</v>
      </c>
      <c r="L2037" s="180"/>
      <c r="M2037" s="181" t="s">
        <v>1</v>
      </c>
      <c r="N2037" s="182" t="s">
        <v>41</v>
      </c>
      <c r="P2037" s="147">
        <f t="shared" si="51"/>
        <v>0</v>
      </c>
      <c r="Q2037" s="147">
        <v>0.03</v>
      </c>
      <c r="R2037" s="147">
        <f t="shared" si="52"/>
        <v>0.03</v>
      </c>
      <c r="S2037" s="147">
        <v>0</v>
      </c>
      <c r="T2037" s="148">
        <f t="shared" si="53"/>
        <v>0</v>
      </c>
      <c r="AR2037" s="149" t="s">
        <v>479</v>
      </c>
      <c r="AT2037" s="149" t="s">
        <v>343</v>
      </c>
      <c r="AU2037" s="149" t="s">
        <v>85</v>
      </c>
      <c r="AY2037" s="17" t="s">
        <v>296</v>
      </c>
      <c r="BE2037" s="150">
        <f t="shared" si="54"/>
        <v>0</v>
      </c>
      <c r="BF2037" s="150">
        <f t="shared" si="55"/>
        <v>0</v>
      </c>
      <c r="BG2037" s="150">
        <f t="shared" si="56"/>
        <v>0</v>
      </c>
      <c r="BH2037" s="150">
        <f t="shared" si="57"/>
        <v>0</v>
      </c>
      <c r="BI2037" s="150">
        <f t="shared" si="58"/>
        <v>0</v>
      </c>
      <c r="BJ2037" s="17" t="s">
        <v>83</v>
      </c>
      <c r="BK2037" s="150">
        <f t="shared" si="59"/>
        <v>0</v>
      </c>
      <c r="BL2037" s="17" t="s">
        <v>378</v>
      </c>
      <c r="BM2037" s="149" t="s">
        <v>2428</v>
      </c>
    </row>
    <row r="2038" spans="2:65" s="1" customFormat="1" ht="24.2" customHeight="1">
      <c r="B2038" s="32"/>
      <c r="C2038" s="138" t="s">
        <v>2429</v>
      </c>
      <c r="D2038" s="138" t="s">
        <v>298</v>
      </c>
      <c r="E2038" s="139" t="s">
        <v>2430</v>
      </c>
      <c r="F2038" s="140" t="s">
        <v>2431</v>
      </c>
      <c r="G2038" s="141" t="s">
        <v>376</v>
      </c>
      <c r="H2038" s="142">
        <v>3</v>
      </c>
      <c r="I2038" s="143"/>
      <c r="J2038" s="144">
        <f t="shared" si="50"/>
        <v>0</v>
      </c>
      <c r="K2038" s="140" t="s">
        <v>302</v>
      </c>
      <c r="L2038" s="32"/>
      <c r="M2038" s="145" t="s">
        <v>1</v>
      </c>
      <c r="N2038" s="146" t="s">
        <v>41</v>
      </c>
      <c r="P2038" s="147">
        <f t="shared" si="51"/>
        <v>0</v>
      </c>
      <c r="Q2038" s="147">
        <v>4.0000000000000002E-4</v>
      </c>
      <c r="R2038" s="147">
        <f t="shared" si="52"/>
        <v>1.2000000000000001E-3</v>
      </c>
      <c r="S2038" s="147">
        <v>0</v>
      </c>
      <c r="T2038" s="148">
        <f t="shared" si="53"/>
        <v>0</v>
      </c>
      <c r="AR2038" s="149" t="s">
        <v>378</v>
      </c>
      <c r="AT2038" s="149" t="s">
        <v>298</v>
      </c>
      <c r="AU2038" s="149" t="s">
        <v>85</v>
      </c>
      <c r="AY2038" s="17" t="s">
        <v>296</v>
      </c>
      <c r="BE2038" s="150">
        <f t="shared" si="54"/>
        <v>0</v>
      </c>
      <c r="BF2038" s="150">
        <f t="shared" si="55"/>
        <v>0</v>
      </c>
      <c r="BG2038" s="150">
        <f t="shared" si="56"/>
        <v>0</v>
      </c>
      <c r="BH2038" s="150">
        <f t="shared" si="57"/>
        <v>0</v>
      </c>
      <c r="BI2038" s="150">
        <f t="shared" si="58"/>
        <v>0</v>
      </c>
      <c r="BJ2038" s="17" t="s">
        <v>83</v>
      </c>
      <c r="BK2038" s="150">
        <f t="shared" si="59"/>
        <v>0</v>
      </c>
      <c r="BL2038" s="17" t="s">
        <v>378</v>
      </c>
      <c r="BM2038" s="149" t="s">
        <v>2432</v>
      </c>
    </row>
    <row r="2039" spans="2:65" s="1" customFormat="1" ht="44.25" customHeight="1">
      <c r="B2039" s="32"/>
      <c r="C2039" s="173" t="s">
        <v>2433</v>
      </c>
      <c r="D2039" s="173" t="s">
        <v>343</v>
      </c>
      <c r="E2039" s="174" t="s">
        <v>2434</v>
      </c>
      <c r="F2039" s="175" t="s">
        <v>2435</v>
      </c>
      <c r="G2039" s="176" t="s">
        <v>376</v>
      </c>
      <c r="H2039" s="177">
        <v>3</v>
      </c>
      <c r="I2039" s="178"/>
      <c r="J2039" s="179">
        <f t="shared" si="50"/>
        <v>0</v>
      </c>
      <c r="K2039" s="175" t="s">
        <v>302</v>
      </c>
      <c r="L2039" s="180"/>
      <c r="M2039" s="181" t="s">
        <v>1</v>
      </c>
      <c r="N2039" s="182" t="s">
        <v>41</v>
      </c>
      <c r="P2039" s="147">
        <f t="shared" si="51"/>
        <v>0</v>
      </c>
      <c r="Q2039" s="147">
        <v>1.6E-2</v>
      </c>
      <c r="R2039" s="147">
        <f t="shared" si="52"/>
        <v>4.8000000000000001E-2</v>
      </c>
      <c r="S2039" s="147">
        <v>0</v>
      </c>
      <c r="T2039" s="148">
        <f t="shared" si="53"/>
        <v>0</v>
      </c>
      <c r="AR2039" s="149" t="s">
        <v>479</v>
      </c>
      <c r="AT2039" s="149" t="s">
        <v>343</v>
      </c>
      <c r="AU2039" s="149" t="s">
        <v>85</v>
      </c>
      <c r="AY2039" s="17" t="s">
        <v>296</v>
      </c>
      <c r="BE2039" s="150">
        <f t="shared" si="54"/>
        <v>0</v>
      </c>
      <c r="BF2039" s="150">
        <f t="shared" si="55"/>
        <v>0</v>
      </c>
      <c r="BG2039" s="150">
        <f t="shared" si="56"/>
        <v>0</v>
      </c>
      <c r="BH2039" s="150">
        <f t="shared" si="57"/>
        <v>0</v>
      </c>
      <c r="BI2039" s="150">
        <f t="shared" si="58"/>
        <v>0</v>
      </c>
      <c r="BJ2039" s="17" t="s">
        <v>83</v>
      </c>
      <c r="BK2039" s="150">
        <f t="shared" si="59"/>
        <v>0</v>
      </c>
      <c r="BL2039" s="17" t="s">
        <v>378</v>
      </c>
      <c r="BM2039" s="149" t="s">
        <v>2436</v>
      </c>
    </row>
    <row r="2040" spans="2:65" s="1" customFormat="1" ht="33" customHeight="1">
      <c r="B2040" s="32"/>
      <c r="C2040" s="138" t="s">
        <v>2437</v>
      </c>
      <c r="D2040" s="138" t="s">
        <v>298</v>
      </c>
      <c r="E2040" s="139" t="s">
        <v>2438</v>
      </c>
      <c r="F2040" s="140" t="s">
        <v>2439</v>
      </c>
      <c r="G2040" s="141" t="s">
        <v>376</v>
      </c>
      <c r="H2040" s="142">
        <v>8</v>
      </c>
      <c r="I2040" s="143"/>
      <c r="J2040" s="144">
        <f t="shared" si="50"/>
        <v>0</v>
      </c>
      <c r="K2040" s="140" t="s">
        <v>302</v>
      </c>
      <c r="L2040" s="32"/>
      <c r="M2040" s="145" t="s">
        <v>1</v>
      </c>
      <c r="N2040" s="146" t="s">
        <v>41</v>
      </c>
      <c r="P2040" s="147">
        <f t="shared" si="51"/>
        <v>0</v>
      </c>
      <c r="Q2040" s="147">
        <v>4.0999999999999999E-4</v>
      </c>
      <c r="R2040" s="147">
        <f t="shared" si="52"/>
        <v>3.2799999999999999E-3</v>
      </c>
      <c r="S2040" s="147">
        <v>0</v>
      </c>
      <c r="T2040" s="148">
        <f t="shared" si="53"/>
        <v>0</v>
      </c>
      <c r="AR2040" s="149" t="s">
        <v>378</v>
      </c>
      <c r="AT2040" s="149" t="s">
        <v>298</v>
      </c>
      <c r="AU2040" s="149" t="s">
        <v>85</v>
      </c>
      <c r="AY2040" s="17" t="s">
        <v>296</v>
      </c>
      <c r="BE2040" s="150">
        <f t="shared" si="54"/>
        <v>0</v>
      </c>
      <c r="BF2040" s="150">
        <f t="shared" si="55"/>
        <v>0</v>
      </c>
      <c r="BG2040" s="150">
        <f t="shared" si="56"/>
        <v>0</v>
      </c>
      <c r="BH2040" s="150">
        <f t="shared" si="57"/>
        <v>0</v>
      </c>
      <c r="BI2040" s="150">
        <f t="shared" si="58"/>
        <v>0</v>
      </c>
      <c r="BJ2040" s="17" t="s">
        <v>83</v>
      </c>
      <c r="BK2040" s="150">
        <f t="shared" si="59"/>
        <v>0</v>
      </c>
      <c r="BL2040" s="17" t="s">
        <v>378</v>
      </c>
      <c r="BM2040" s="149" t="s">
        <v>2440</v>
      </c>
    </row>
    <row r="2041" spans="2:65" s="12" customFormat="1">
      <c r="B2041" s="151"/>
      <c r="D2041" s="152" t="s">
        <v>304</v>
      </c>
      <c r="E2041" s="153" t="s">
        <v>1</v>
      </c>
      <c r="F2041" s="154" t="s">
        <v>347</v>
      </c>
      <c r="H2041" s="155">
        <v>8</v>
      </c>
      <c r="I2041" s="156"/>
      <c r="L2041" s="151"/>
      <c r="M2041" s="157"/>
      <c r="T2041" s="158"/>
      <c r="AT2041" s="153" t="s">
        <v>304</v>
      </c>
      <c r="AU2041" s="153" t="s">
        <v>85</v>
      </c>
      <c r="AV2041" s="12" t="s">
        <v>85</v>
      </c>
      <c r="AW2041" s="12" t="s">
        <v>32</v>
      </c>
      <c r="AX2041" s="12" t="s">
        <v>76</v>
      </c>
      <c r="AY2041" s="153" t="s">
        <v>296</v>
      </c>
    </row>
    <row r="2042" spans="2:65" s="13" customFormat="1">
      <c r="B2042" s="159"/>
      <c r="D2042" s="152" t="s">
        <v>304</v>
      </c>
      <c r="E2042" s="160" t="s">
        <v>1</v>
      </c>
      <c r="F2042" s="161" t="s">
        <v>306</v>
      </c>
      <c r="H2042" s="162">
        <v>8</v>
      </c>
      <c r="I2042" s="163"/>
      <c r="L2042" s="159"/>
      <c r="M2042" s="164"/>
      <c r="T2042" s="165"/>
      <c r="AT2042" s="160" t="s">
        <v>304</v>
      </c>
      <c r="AU2042" s="160" t="s">
        <v>85</v>
      </c>
      <c r="AV2042" s="13" t="s">
        <v>94</v>
      </c>
      <c r="AW2042" s="13" t="s">
        <v>32</v>
      </c>
      <c r="AX2042" s="13" t="s">
        <v>76</v>
      </c>
      <c r="AY2042" s="160" t="s">
        <v>296</v>
      </c>
    </row>
    <row r="2043" spans="2:65" s="14" customFormat="1">
      <c r="B2043" s="166"/>
      <c r="D2043" s="152" t="s">
        <v>304</v>
      </c>
      <c r="E2043" s="167" t="s">
        <v>1</v>
      </c>
      <c r="F2043" s="168" t="s">
        <v>308</v>
      </c>
      <c r="H2043" s="169">
        <v>8</v>
      </c>
      <c r="I2043" s="170"/>
      <c r="L2043" s="166"/>
      <c r="M2043" s="171"/>
      <c r="T2043" s="172"/>
      <c r="AT2043" s="167" t="s">
        <v>304</v>
      </c>
      <c r="AU2043" s="167" t="s">
        <v>85</v>
      </c>
      <c r="AV2043" s="14" t="s">
        <v>107</v>
      </c>
      <c r="AW2043" s="14" t="s">
        <v>32</v>
      </c>
      <c r="AX2043" s="14" t="s">
        <v>83</v>
      </c>
      <c r="AY2043" s="167" t="s">
        <v>296</v>
      </c>
    </row>
    <row r="2044" spans="2:65" s="1" customFormat="1" ht="44.25" customHeight="1">
      <c r="B2044" s="32"/>
      <c r="C2044" s="173" t="s">
        <v>2441</v>
      </c>
      <c r="D2044" s="173" t="s">
        <v>343</v>
      </c>
      <c r="E2044" s="174" t="s">
        <v>2442</v>
      </c>
      <c r="F2044" s="175" t="s">
        <v>2443</v>
      </c>
      <c r="G2044" s="176" t="s">
        <v>376</v>
      </c>
      <c r="H2044" s="177">
        <v>8</v>
      </c>
      <c r="I2044" s="178"/>
      <c r="J2044" s="179">
        <f t="shared" ref="J2044:J2063" si="60">ROUND(I2044*H2044,2)</f>
        <v>0</v>
      </c>
      <c r="K2044" s="175" t="s">
        <v>302</v>
      </c>
      <c r="L2044" s="180"/>
      <c r="M2044" s="181" t="s">
        <v>1</v>
      </c>
      <c r="N2044" s="182" t="s">
        <v>41</v>
      </c>
      <c r="P2044" s="147">
        <f t="shared" ref="P2044:P2063" si="61">O2044*H2044</f>
        <v>0</v>
      </c>
      <c r="Q2044" s="147">
        <v>2.5999999999999999E-2</v>
      </c>
      <c r="R2044" s="147">
        <f t="shared" ref="R2044:R2063" si="62">Q2044*H2044</f>
        <v>0.20799999999999999</v>
      </c>
      <c r="S2044" s="147">
        <v>0</v>
      </c>
      <c r="T2044" s="148">
        <f t="shared" ref="T2044:T2063" si="63">S2044*H2044</f>
        <v>0</v>
      </c>
      <c r="AR2044" s="149" t="s">
        <v>479</v>
      </c>
      <c r="AT2044" s="149" t="s">
        <v>343</v>
      </c>
      <c r="AU2044" s="149" t="s">
        <v>85</v>
      </c>
      <c r="AY2044" s="17" t="s">
        <v>296</v>
      </c>
      <c r="BE2044" s="150">
        <f t="shared" ref="BE2044:BE2063" si="64">IF(N2044="základní",J2044,0)</f>
        <v>0</v>
      </c>
      <c r="BF2044" s="150">
        <f t="shared" ref="BF2044:BF2063" si="65">IF(N2044="snížená",J2044,0)</f>
        <v>0</v>
      </c>
      <c r="BG2044" s="150">
        <f t="shared" ref="BG2044:BG2063" si="66">IF(N2044="zákl. přenesená",J2044,0)</f>
        <v>0</v>
      </c>
      <c r="BH2044" s="150">
        <f t="shared" ref="BH2044:BH2063" si="67">IF(N2044="sníž. přenesená",J2044,0)</f>
        <v>0</v>
      </c>
      <c r="BI2044" s="150">
        <f t="shared" ref="BI2044:BI2063" si="68">IF(N2044="nulová",J2044,0)</f>
        <v>0</v>
      </c>
      <c r="BJ2044" s="17" t="s">
        <v>83</v>
      </c>
      <c r="BK2044" s="150">
        <f t="shared" ref="BK2044:BK2063" si="69">ROUND(I2044*H2044,2)</f>
        <v>0</v>
      </c>
      <c r="BL2044" s="17" t="s">
        <v>378</v>
      </c>
      <c r="BM2044" s="149" t="s">
        <v>2444</v>
      </c>
    </row>
    <row r="2045" spans="2:65" s="1" customFormat="1" ht="16.5" customHeight="1">
      <c r="B2045" s="32"/>
      <c r="C2045" s="138" t="s">
        <v>2445</v>
      </c>
      <c r="D2045" s="138" t="s">
        <v>298</v>
      </c>
      <c r="E2045" s="139" t="s">
        <v>2446</v>
      </c>
      <c r="F2045" s="140" t="s">
        <v>2447</v>
      </c>
      <c r="G2045" s="141" t="s">
        <v>1102</v>
      </c>
      <c r="H2045" s="142">
        <v>1</v>
      </c>
      <c r="I2045" s="143"/>
      <c r="J2045" s="144">
        <f t="shared" si="60"/>
        <v>0</v>
      </c>
      <c r="K2045" s="140" t="s">
        <v>1</v>
      </c>
      <c r="L2045" s="32"/>
      <c r="M2045" s="145" t="s">
        <v>1</v>
      </c>
      <c r="N2045" s="146" t="s">
        <v>41</v>
      </c>
      <c r="P2045" s="147">
        <f t="shared" si="61"/>
        <v>0</v>
      </c>
      <c r="Q2045" s="147">
        <v>0</v>
      </c>
      <c r="R2045" s="147">
        <f t="shared" si="62"/>
        <v>0</v>
      </c>
      <c r="S2045" s="147">
        <v>0</v>
      </c>
      <c r="T2045" s="148">
        <f t="shared" si="63"/>
        <v>0</v>
      </c>
      <c r="AR2045" s="149" t="s">
        <v>378</v>
      </c>
      <c r="AT2045" s="149" t="s">
        <v>298</v>
      </c>
      <c r="AU2045" s="149" t="s">
        <v>85</v>
      </c>
      <c r="AY2045" s="17" t="s">
        <v>296</v>
      </c>
      <c r="BE2045" s="150">
        <f t="shared" si="64"/>
        <v>0</v>
      </c>
      <c r="BF2045" s="150">
        <f t="shared" si="65"/>
        <v>0</v>
      </c>
      <c r="BG2045" s="150">
        <f t="shared" si="66"/>
        <v>0</v>
      </c>
      <c r="BH2045" s="150">
        <f t="shared" si="67"/>
        <v>0</v>
      </c>
      <c r="BI2045" s="150">
        <f t="shared" si="68"/>
        <v>0</v>
      </c>
      <c r="BJ2045" s="17" t="s">
        <v>83</v>
      </c>
      <c r="BK2045" s="150">
        <f t="shared" si="69"/>
        <v>0</v>
      </c>
      <c r="BL2045" s="17" t="s">
        <v>378</v>
      </c>
      <c r="BM2045" s="149" t="s">
        <v>2448</v>
      </c>
    </row>
    <row r="2046" spans="2:65" s="1" customFormat="1" ht="16.5" customHeight="1">
      <c r="B2046" s="32"/>
      <c r="C2046" s="138" t="s">
        <v>2449</v>
      </c>
      <c r="D2046" s="138" t="s">
        <v>298</v>
      </c>
      <c r="E2046" s="139" t="s">
        <v>2450</v>
      </c>
      <c r="F2046" s="140" t="s">
        <v>2451</v>
      </c>
      <c r="G2046" s="141" t="s">
        <v>1102</v>
      </c>
      <c r="H2046" s="142">
        <v>1</v>
      </c>
      <c r="I2046" s="143"/>
      <c r="J2046" s="144">
        <f t="shared" si="60"/>
        <v>0</v>
      </c>
      <c r="K2046" s="140" t="s">
        <v>1</v>
      </c>
      <c r="L2046" s="32"/>
      <c r="M2046" s="145" t="s">
        <v>1</v>
      </c>
      <c r="N2046" s="146" t="s">
        <v>41</v>
      </c>
      <c r="P2046" s="147">
        <f t="shared" si="61"/>
        <v>0</v>
      </c>
      <c r="Q2046" s="147">
        <v>0</v>
      </c>
      <c r="R2046" s="147">
        <f t="shared" si="62"/>
        <v>0</v>
      </c>
      <c r="S2046" s="147">
        <v>0</v>
      </c>
      <c r="T2046" s="148">
        <f t="shared" si="63"/>
        <v>0</v>
      </c>
      <c r="AR2046" s="149" t="s">
        <v>378</v>
      </c>
      <c r="AT2046" s="149" t="s">
        <v>298</v>
      </c>
      <c r="AU2046" s="149" t="s">
        <v>85</v>
      </c>
      <c r="AY2046" s="17" t="s">
        <v>296</v>
      </c>
      <c r="BE2046" s="150">
        <f t="shared" si="64"/>
        <v>0</v>
      </c>
      <c r="BF2046" s="150">
        <f t="shared" si="65"/>
        <v>0</v>
      </c>
      <c r="BG2046" s="150">
        <f t="shared" si="66"/>
        <v>0</v>
      </c>
      <c r="BH2046" s="150">
        <f t="shared" si="67"/>
        <v>0</v>
      </c>
      <c r="BI2046" s="150">
        <f t="shared" si="68"/>
        <v>0</v>
      </c>
      <c r="BJ2046" s="17" t="s">
        <v>83</v>
      </c>
      <c r="BK2046" s="150">
        <f t="shared" si="69"/>
        <v>0</v>
      </c>
      <c r="BL2046" s="17" t="s">
        <v>378</v>
      </c>
      <c r="BM2046" s="149" t="s">
        <v>2452</v>
      </c>
    </row>
    <row r="2047" spans="2:65" s="1" customFormat="1" ht="16.5" customHeight="1">
      <c r="B2047" s="32"/>
      <c r="C2047" s="138" t="s">
        <v>2453</v>
      </c>
      <c r="D2047" s="138" t="s">
        <v>298</v>
      </c>
      <c r="E2047" s="139" t="s">
        <v>2454</v>
      </c>
      <c r="F2047" s="140" t="s">
        <v>2455</v>
      </c>
      <c r="G2047" s="141" t="s">
        <v>1102</v>
      </c>
      <c r="H2047" s="142">
        <v>1</v>
      </c>
      <c r="I2047" s="143"/>
      <c r="J2047" s="144">
        <f t="shared" si="60"/>
        <v>0</v>
      </c>
      <c r="K2047" s="140" t="s">
        <v>1</v>
      </c>
      <c r="L2047" s="32"/>
      <c r="M2047" s="145" t="s">
        <v>1</v>
      </c>
      <c r="N2047" s="146" t="s">
        <v>41</v>
      </c>
      <c r="P2047" s="147">
        <f t="shared" si="61"/>
        <v>0</v>
      </c>
      <c r="Q2047" s="147">
        <v>0</v>
      </c>
      <c r="R2047" s="147">
        <f t="shared" si="62"/>
        <v>0</v>
      </c>
      <c r="S2047" s="147">
        <v>0</v>
      </c>
      <c r="T2047" s="148">
        <f t="shared" si="63"/>
        <v>0</v>
      </c>
      <c r="AR2047" s="149" t="s">
        <v>378</v>
      </c>
      <c r="AT2047" s="149" t="s">
        <v>298</v>
      </c>
      <c r="AU2047" s="149" t="s">
        <v>85</v>
      </c>
      <c r="AY2047" s="17" t="s">
        <v>296</v>
      </c>
      <c r="BE2047" s="150">
        <f t="shared" si="64"/>
        <v>0</v>
      </c>
      <c r="BF2047" s="150">
        <f t="shared" si="65"/>
        <v>0</v>
      </c>
      <c r="BG2047" s="150">
        <f t="shared" si="66"/>
        <v>0</v>
      </c>
      <c r="BH2047" s="150">
        <f t="shared" si="67"/>
        <v>0</v>
      </c>
      <c r="BI2047" s="150">
        <f t="shared" si="68"/>
        <v>0</v>
      </c>
      <c r="BJ2047" s="17" t="s">
        <v>83</v>
      </c>
      <c r="BK2047" s="150">
        <f t="shared" si="69"/>
        <v>0</v>
      </c>
      <c r="BL2047" s="17" t="s">
        <v>378</v>
      </c>
      <c r="BM2047" s="149" t="s">
        <v>2456</v>
      </c>
    </row>
    <row r="2048" spans="2:65" s="1" customFormat="1" ht="16.5" customHeight="1">
      <c r="B2048" s="32"/>
      <c r="C2048" s="138" t="s">
        <v>2457</v>
      </c>
      <c r="D2048" s="138" t="s">
        <v>298</v>
      </c>
      <c r="E2048" s="139" t="s">
        <v>2458</v>
      </c>
      <c r="F2048" s="140" t="s">
        <v>2459</v>
      </c>
      <c r="G2048" s="141" t="s">
        <v>1102</v>
      </c>
      <c r="H2048" s="142">
        <v>1</v>
      </c>
      <c r="I2048" s="143"/>
      <c r="J2048" s="144">
        <f t="shared" si="60"/>
        <v>0</v>
      </c>
      <c r="K2048" s="140" t="s">
        <v>1</v>
      </c>
      <c r="L2048" s="32"/>
      <c r="M2048" s="145" t="s">
        <v>1</v>
      </c>
      <c r="N2048" s="146" t="s">
        <v>41</v>
      </c>
      <c r="P2048" s="147">
        <f t="shared" si="61"/>
        <v>0</v>
      </c>
      <c r="Q2048" s="147">
        <v>0</v>
      </c>
      <c r="R2048" s="147">
        <f t="shared" si="62"/>
        <v>0</v>
      </c>
      <c r="S2048" s="147">
        <v>0</v>
      </c>
      <c r="T2048" s="148">
        <f t="shared" si="63"/>
        <v>0</v>
      </c>
      <c r="AR2048" s="149" t="s">
        <v>378</v>
      </c>
      <c r="AT2048" s="149" t="s">
        <v>298</v>
      </c>
      <c r="AU2048" s="149" t="s">
        <v>85</v>
      </c>
      <c r="AY2048" s="17" t="s">
        <v>296</v>
      </c>
      <c r="BE2048" s="150">
        <f t="shared" si="64"/>
        <v>0</v>
      </c>
      <c r="BF2048" s="150">
        <f t="shared" si="65"/>
        <v>0</v>
      </c>
      <c r="BG2048" s="150">
        <f t="shared" si="66"/>
        <v>0</v>
      </c>
      <c r="BH2048" s="150">
        <f t="shared" si="67"/>
        <v>0</v>
      </c>
      <c r="BI2048" s="150">
        <f t="shared" si="68"/>
        <v>0</v>
      </c>
      <c r="BJ2048" s="17" t="s">
        <v>83</v>
      </c>
      <c r="BK2048" s="150">
        <f t="shared" si="69"/>
        <v>0</v>
      </c>
      <c r="BL2048" s="17" t="s">
        <v>378</v>
      </c>
      <c r="BM2048" s="149" t="s">
        <v>2460</v>
      </c>
    </row>
    <row r="2049" spans="2:65" s="1" customFormat="1" ht="16.5" customHeight="1">
      <c r="B2049" s="32"/>
      <c r="C2049" s="138" t="s">
        <v>2461</v>
      </c>
      <c r="D2049" s="138" t="s">
        <v>298</v>
      </c>
      <c r="E2049" s="139" t="s">
        <v>2462</v>
      </c>
      <c r="F2049" s="140" t="s">
        <v>2463</v>
      </c>
      <c r="G2049" s="141" t="s">
        <v>1102</v>
      </c>
      <c r="H2049" s="142">
        <v>1</v>
      </c>
      <c r="I2049" s="143"/>
      <c r="J2049" s="144">
        <f t="shared" si="60"/>
        <v>0</v>
      </c>
      <c r="K2049" s="140" t="s">
        <v>1</v>
      </c>
      <c r="L2049" s="32"/>
      <c r="M2049" s="145" t="s">
        <v>1</v>
      </c>
      <c r="N2049" s="146" t="s">
        <v>41</v>
      </c>
      <c r="P2049" s="147">
        <f t="shared" si="61"/>
        <v>0</v>
      </c>
      <c r="Q2049" s="147">
        <v>0</v>
      </c>
      <c r="R2049" s="147">
        <f t="shared" si="62"/>
        <v>0</v>
      </c>
      <c r="S2049" s="147">
        <v>0</v>
      </c>
      <c r="T2049" s="148">
        <f t="shared" si="63"/>
        <v>0</v>
      </c>
      <c r="AR2049" s="149" t="s">
        <v>378</v>
      </c>
      <c r="AT2049" s="149" t="s">
        <v>298</v>
      </c>
      <c r="AU2049" s="149" t="s">
        <v>85</v>
      </c>
      <c r="AY2049" s="17" t="s">
        <v>296</v>
      </c>
      <c r="BE2049" s="150">
        <f t="shared" si="64"/>
        <v>0</v>
      </c>
      <c r="BF2049" s="150">
        <f t="shared" si="65"/>
        <v>0</v>
      </c>
      <c r="BG2049" s="150">
        <f t="shared" si="66"/>
        <v>0</v>
      </c>
      <c r="BH2049" s="150">
        <f t="shared" si="67"/>
        <v>0</v>
      </c>
      <c r="BI2049" s="150">
        <f t="shared" si="68"/>
        <v>0</v>
      </c>
      <c r="BJ2049" s="17" t="s">
        <v>83</v>
      </c>
      <c r="BK2049" s="150">
        <f t="shared" si="69"/>
        <v>0</v>
      </c>
      <c r="BL2049" s="17" t="s">
        <v>378</v>
      </c>
      <c r="BM2049" s="149" t="s">
        <v>2464</v>
      </c>
    </row>
    <row r="2050" spans="2:65" s="1" customFormat="1" ht="16.5" customHeight="1">
      <c r="B2050" s="32"/>
      <c r="C2050" s="138" t="s">
        <v>2465</v>
      </c>
      <c r="D2050" s="138" t="s">
        <v>298</v>
      </c>
      <c r="E2050" s="139" t="s">
        <v>2466</v>
      </c>
      <c r="F2050" s="140" t="s">
        <v>2467</v>
      </c>
      <c r="G2050" s="141" t="s">
        <v>1102</v>
      </c>
      <c r="H2050" s="142">
        <v>1</v>
      </c>
      <c r="I2050" s="143"/>
      <c r="J2050" s="144">
        <f t="shared" si="60"/>
        <v>0</v>
      </c>
      <c r="K2050" s="140" t="s">
        <v>1</v>
      </c>
      <c r="L2050" s="32"/>
      <c r="M2050" s="145" t="s">
        <v>1</v>
      </c>
      <c r="N2050" s="146" t="s">
        <v>41</v>
      </c>
      <c r="P2050" s="147">
        <f t="shared" si="61"/>
        <v>0</v>
      </c>
      <c r="Q2050" s="147">
        <v>0</v>
      </c>
      <c r="R2050" s="147">
        <f t="shared" si="62"/>
        <v>0</v>
      </c>
      <c r="S2050" s="147">
        <v>0</v>
      </c>
      <c r="T2050" s="148">
        <f t="shared" si="63"/>
        <v>0</v>
      </c>
      <c r="AR2050" s="149" t="s">
        <v>378</v>
      </c>
      <c r="AT2050" s="149" t="s">
        <v>298</v>
      </c>
      <c r="AU2050" s="149" t="s">
        <v>85</v>
      </c>
      <c r="AY2050" s="17" t="s">
        <v>296</v>
      </c>
      <c r="BE2050" s="150">
        <f t="shared" si="64"/>
        <v>0</v>
      </c>
      <c r="BF2050" s="150">
        <f t="shared" si="65"/>
        <v>0</v>
      </c>
      <c r="BG2050" s="150">
        <f t="shared" si="66"/>
        <v>0</v>
      </c>
      <c r="BH2050" s="150">
        <f t="shared" si="67"/>
        <v>0</v>
      </c>
      <c r="BI2050" s="150">
        <f t="shared" si="68"/>
        <v>0</v>
      </c>
      <c r="BJ2050" s="17" t="s">
        <v>83</v>
      </c>
      <c r="BK2050" s="150">
        <f t="shared" si="69"/>
        <v>0</v>
      </c>
      <c r="BL2050" s="17" t="s">
        <v>378</v>
      </c>
      <c r="BM2050" s="149" t="s">
        <v>2468</v>
      </c>
    </row>
    <row r="2051" spans="2:65" s="1" customFormat="1" ht="16.5" customHeight="1">
      <c r="B2051" s="32"/>
      <c r="C2051" s="138" t="s">
        <v>2469</v>
      </c>
      <c r="D2051" s="138" t="s">
        <v>298</v>
      </c>
      <c r="E2051" s="139" t="s">
        <v>2470</v>
      </c>
      <c r="F2051" s="140" t="s">
        <v>2471</v>
      </c>
      <c r="G2051" s="141" t="s">
        <v>1102</v>
      </c>
      <c r="H2051" s="142">
        <v>1</v>
      </c>
      <c r="I2051" s="143"/>
      <c r="J2051" s="144">
        <f t="shared" si="60"/>
        <v>0</v>
      </c>
      <c r="K2051" s="140" t="s">
        <v>1</v>
      </c>
      <c r="L2051" s="32"/>
      <c r="M2051" s="145" t="s">
        <v>1</v>
      </c>
      <c r="N2051" s="146" t="s">
        <v>41</v>
      </c>
      <c r="P2051" s="147">
        <f t="shared" si="61"/>
        <v>0</v>
      </c>
      <c r="Q2051" s="147">
        <v>0</v>
      </c>
      <c r="R2051" s="147">
        <f t="shared" si="62"/>
        <v>0</v>
      </c>
      <c r="S2051" s="147">
        <v>0</v>
      </c>
      <c r="T2051" s="148">
        <f t="shared" si="63"/>
        <v>0</v>
      </c>
      <c r="AR2051" s="149" t="s">
        <v>378</v>
      </c>
      <c r="AT2051" s="149" t="s">
        <v>298</v>
      </c>
      <c r="AU2051" s="149" t="s">
        <v>85</v>
      </c>
      <c r="AY2051" s="17" t="s">
        <v>296</v>
      </c>
      <c r="BE2051" s="150">
        <f t="shared" si="64"/>
        <v>0</v>
      </c>
      <c r="BF2051" s="150">
        <f t="shared" si="65"/>
        <v>0</v>
      </c>
      <c r="BG2051" s="150">
        <f t="shared" si="66"/>
        <v>0</v>
      </c>
      <c r="BH2051" s="150">
        <f t="shared" si="67"/>
        <v>0</v>
      </c>
      <c r="BI2051" s="150">
        <f t="shared" si="68"/>
        <v>0</v>
      </c>
      <c r="BJ2051" s="17" t="s">
        <v>83</v>
      </c>
      <c r="BK2051" s="150">
        <f t="shared" si="69"/>
        <v>0</v>
      </c>
      <c r="BL2051" s="17" t="s">
        <v>378</v>
      </c>
      <c r="BM2051" s="149" t="s">
        <v>2472</v>
      </c>
    </row>
    <row r="2052" spans="2:65" s="1" customFormat="1" ht="16.5" customHeight="1">
      <c r="B2052" s="32"/>
      <c r="C2052" s="138" t="s">
        <v>2473</v>
      </c>
      <c r="D2052" s="138" t="s">
        <v>298</v>
      </c>
      <c r="E2052" s="139" t="s">
        <v>2474</v>
      </c>
      <c r="F2052" s="140" t="s">
        <v>2475</v>
      </c>
      <c r="G2052" s="141" t="s">
        <v>1102</v>
      </c>
      <c r="H2052" s="142">
        <v>1</v>
      </c>
      <c r="I2052" s="143"/>
      <c r="J2052" s="144">
        <f t="shared" si="60"/>
        <v>0</v>
      </c>
      <c r="K2052" s="140" t="s">
        <v>1</v>
      </c>
      <c r="L2052" s="32"/>
      <c r="M2052" s="145" t="s">
        <v>1</v>
      </c>
      <c r="N2052" s="146" t="s">
        <v>41</v>
      </c>
      <c r="P2052" s="147">
        <f t="shared" si="61"/>
        <v>0</v>
      </c>
      <c r="Q2052" s="147">
        <v>0</v>
      </c>
      <c r="R2052" s="147">
        <f t="shared" si="62"/>
        <v>0</v>
      </c>
      <c r="S2052" s="147">
        <v>0</v>
      </c>
      <c r="T2052" s="148">
        <f t="shared" si="63"/>
        <v>0</v>
      </c>
      <c r="AR2052" s="149" t="s">
        <v>378</v>
      </c>
      <c r="AT2052" s="149" t="s">
        <v>298</v>
      </c>
      <c r="AU2052" s="149" t="s">
        <v>85</v>
      </c>
      <c r="AY2052" s="17" t="s">
        <v>296</v>
      </c>
      <c r="BE2052" s="150">
        <f t="shared" si="64"/>
        <v>0</v>
      </c>
      <c r="BF2052" s="150">
        <f t="shared" si="65"/>
        <v>0</v>
      </c>
      <c r="BG2052" s="150">
        <f t="shared" si="66"/>
        <v>0</v>
      </c>
      <c r="BH2052" s="150">
        <f t="shared" si="67"/>
        <v>0</v>
      </c>
      <c r="BI2052" s="150">
        <f t="shared" si="68"/>
        <v>0</v>
      </c>
      <c r="BJ2052" s="17" t="s">
        <v>83</v>
      </c>
      <c r="BK2052" s="150">
        <f t="shared" si="69"/>
        <v>0</v>
      </c>
      <c r="BL2052" s="17" t="s">
        <v>378</v>
      </c>
      <c r="BM2052" s="149" t="s">
        <v>2476</v>
      </c>
    </row>
    <row r="2053" spans="2:65" s="1" customFormat="1" ht="16.5" customHeight="1">
      <c r="B2053" s="32"/>
      <c r="C2053" s="138" t="s">
        <v>2477</v>
      </c>
      <c r="D2053" s="138" t="s">
        <v>298</v>
      </c>
      <c r="E2053" s="139" t="s">
        <v>2478</v>
      </c>
      <c r="F2053" s="140" t="s">
        <v>2479</v>
      </c>
      <c r="G2053" s="141" t="s">
        <v>1102</v>
      </c>
      <c r="H2053" s="142">
        <v>1</v>
      </c>
      <c r="I2053" s="143"/>
      <c r="J2053" s="144">
        <f t="shared" si="60"/>
        <v>0</v>
      </c>
      <c r="K2053" s="140" t="s">
        <v>1</v>
      </c>
      <c r="L2053" s="32"/>
      <c r="M2053" s="145" t="s">
        <v>1</v>
      </c>
      <c r="N2053" s="146" t="s">
        <v>41</v>
      </c>
      <c r="P2053" s="147">
        <f t="shared" si="61"/>
        <v>0</v>
      </c>
      <c r="Q2053" s="147">
        <v>0</v>
      </c>
      <c r="R2053" s="147">
        <f t="shared" si="62"/>
        <v>0</v>
      </c>
      <c r="S2053" s="147">
        <v>0</v>
      </c>
      <c r="T2053" s="148">
        <f t="shared" si="63"/>
        <v>0</v>
      </c>
      <c r="AR2053" s="149" t="s">
        <v>378</v>
      </c>
      <c r="AT2053" s="149" t="s">
        <v>298</v>
      </c>
      <c r="AU2053" s="149" t="s">
        <v>85</v>
      </c>
      <c r="AY2053" s="17" t="s">
        <v>296</v>
      </c>
      <c r="BE2053" s="150">
        <f t="shared" si="64"/>
        <v>0</v>
      </c>
      <c r="BF2053" s="150">
        <f t="shared" si="65"/>
        <v>0</v>
      </c>
      <c r="BG2053" s="150">
        <f t="shared" si="66"/>
        <v>0</v>
      </c>
      <c r="BH2053" s="150">
        <f t="shared" si="67"/>
        <v>0</v>
      </c>
      <c r="BI2053" s="150">
        <f t="shared" si="68"/>
        <v>0</v>
      </c>
      <c r="BJ2053" s="17" t="s">
        <v>83</v>
      </c>
      <c r="BK2053" s="150">
        <f t="shared" si="69"/>
        <v>0</v>
      </c>
      <c r="BL2053" s="17" t="s">
        <v>378</v>
      </c>
      <c r="BM2053" s="149" t="s">
        <v>2480</v>
      </c>
    </row>
    <row r="2054" spans="2:65" s="1" customFormat="1" ht="16.5" customHeight="1">
      <c r="B2054" s="32"/>
      <c r="C2054" s="138" t="s">
        <v>2481</v>
      </c>
      <c r="D2054" s="138" t="s">
        <v>298</v>
      </c>
      <c r="E2054" s="139" t="s">
        <v>2482</v>
      </c>
      <c r="F2054" s="140" t="s">
        <v>2483</v>
      </c>
      <c r="G2054" s="141" t="s">
        <v>1102</v>
      </c>
      <c r="H2054" s="142">
        <v>1</v>
      </c>
      <c r="I2054" s="143"/>
      <c r="J2054" s="144">
        <f t="shared" si="60"/>
        <v>0</v>
      </c>
      <c r="K2054" s="140" t="s">
        <v>1</v>
      </c>
      <c r="L2054" s="32"/>
      <c r="M2054" s="145" t="s">
        <v>1</v>
      </c>
      <c r="N2054" s="146" t="s">
        <v>41</v>
      </c>
      <c r="P2054" s="147">
        <f t="shared" si="61"/>
        <v>0</v>
      </c>
      <c r="Q2054" s="147">
        <v>0</v>
      </c>
      <c r="R2054" s="147">
        <f t="shared" si="62"/>
        <v>0</v>
      </c>
      <c r="S2054" s="147">
        <v>0</v>
      </c>
      <c r="T2054" s="148">
        <f t="shared" si="63"/>
        <v>0</v>
      </c>
      <c r="AR2054" s="149" t="s">
        <v>378</v>
      </c>
      <c r="AT2054" s="149" t="s">
        <v>298</v>
      </c>
      <c r="AU2054" s="149" t="s">
        <v>85</v>
      </c>
      <c r="AY2054" s="17" t="s">
        <v>296</v>
      </c>
      <c r="BE2054" s="150">
        <f t="shared" si="64"/>
        <v>0</v>
      </c>
      <c r="BF2054" s="150">
        <f t="shared" si="65"/>
        <v>0</v>
      </c>
      <c r="BG2054" s="150">
        <f t="shared" si="66"/>
        <v>0</v>
      </c>
      <c r="BH2054" s="150">
        <f t="shared" si="67"/>
        <v>0</v>
      </c>
      <c r="BI2054" s="150">
        <f t="shared" si="68"/>
        <v>0</v>
      </c>
      <c r="BJ2054" s="17" t="s">
        <v>83</v>
      </c>
      <c r="BK2054" s="150">
        <f t="shared" si="69"/>
        <v>0</v>
      </c>
      <c r="BL2054" s="17" t="s">
        <v>378</v>
      </c>
      <c r="BM2054" s="149" t="s">
        <v>2484</v>
      </c>
    </row>
    <row r="2055" spans="2:65" s="1" customFormat="1" ht="16.5" customHeight="1">
      <c r="B2055" s="32"/>
      <c r="C2055" s="138" t="s">
        <v>2485</v>
      </c>
      <c r="D2055" s="138" t="s">
        <v>298</v>
      </c>
      <c r="E2055" s="139" t="s">
        <v>2486</v>
      </c>
      <c r="F2055" s="140" t="s">
        <v>2487</v>
      </c>
      <c r="G2055" s="141" t="s">
        <v>1102</v>
      </c>
      <c r="H2055" s="142">
        <v>1</v>
      </c>
      <c r="I2055" s="143"/>
      <c r="J2055" s="144">
        <f t="shared" si="60"/>
        <v>0</v>
      </c>
      <c r="K2055" s="140" t="s">
        <v>1</v>
      </c>
      <c r="L2055" s="32"/>
      <c r="M2055" s="145" t="s">
        <v>1</v>
      </c>
      <c r="N2055" s="146" t="s">
        <v>41</v>
      </c>
      <c r="P2055" s="147">
        <f t="shared" si="61"/>
        <v>0</v>
      </c>
      <c r="Q2055" s="147">
        <v>0</v>
      </c>
      <c r="R2055" s="147">
        <f t="shared" si="62"/>
        <v>0</v>
      </c>
      <c r="S2055" s="147">
        <v>0</v>
      </c>
      <c r="T2055" s="148">
        <f t="shared" si="63"/>
        <v>0</v>
      </c>
      <c r="AR2055" s="149" t="s">
        <v>378</v>
      </c>
      <c r="AT2055" s="149" t="s">
        <v>298</v>
      </c>
      <c r="AU2055" s="149" t="s">
        <v>85</v>
      </c>
      <c r="AY2055" s="17" t="s">
        <v>296</v>
      </c>
      <c r="BE2055" s="150">
        <f t="shared" si="64"/>
        <v>0</v>
      </c>
      <c r="BF2055" s="150">
        <f t="shared" si="65"/>
        <v>0</v>
      </c>
      <c r="BG2055" s="150">
        <f t="shared" si="66"/>
        <v>0</v>
      </c>
      <c r="BH2055" s="150">
        <f t="shared" si="67"/>
        <v>0</v>
      </c>
      <c r="BI2055" s="150">
        <f t="shared" si="68"/>
        <v>0</v>
      </c>
      <c r="BJ2055" s="17" t="s">
        <v>83</v>
      </c>
      <c r="BK2055" s="150">
        <f t="shared" si="69"/>
        <v>0</v>
      </c>
      <c r="BL2055" s="17" t="s">
        <v>378</v>
      </c>
      <c r="BM2055" s="149" t="s">
        <v>2488</v>
      </c>
    </row>
    <row r="2056" spans="2:65" s="1" customFormat="1" ht="16.5" customHeight="1">
      <c r="B2056" s="32"/>
      <c r="C2056" s="138" t="s">
        <v>2489</v>
      </c>
      <c r="D2056" s="138" t="s">
        <v>298</v>
      </c>
      <c r="E2056" s="139" t="s">
        <v>2490</v>
      </c>
      <c r="F2056" s="140" t="s">
        <v>2491</v>
      </c>
      <c r="G2056" s="141" t="s">
        <v>1102</v>
      </c>
      <c r="H2056" s="142">
        <v>1</v>
      </c>
      <c r="I2056" s="143"/>
      <c r="J2056" s="144">
        <f t="shared" si="60"/>
        <v>0</v>
      </c>
      <c r="K2056" s="140" t="s">
        <v>1</v>
      </c>
      <c r="L2056" s="32"/>
      <c r="M2056" s="145" t="s">
        <v>1</v>
      </c>
      <c r="N2056" s="146" t="s">
        <v>41</v>
      </c>
      <c r="P2056" s="147">
        <f t="shared" si="61"/>
        <v>0</v>
      </c>
      <c r="Q2056" s="147">
        <v>0</v>
      </c>
      <c r="R2056" s="147">
        <f t="shared" si="62"/>
        <v>0</v>
      </c>
      <c r="S2056" s="147">
        <v>0</v>
      </c>
      <c r="T2056" s="148">
        <f t="shared" si="63"/>
        <v>0</v>
      </c>
      <c r="AR2056" s="149" t="s">
        <v>378</v>
      </c>
      <c r="AT2056" s="149" t="s">
        <v>298</v>
      </c>
      <c r="AU2056" s="149" t="s">
        <v>85</v>
      </c>
      <c r="AY2056" s="17" t="s">
        <v>296</v>
      </c>
      <c r="BE2056" s="150">
        <f t="shared" si="64"/>
        <v>0</v>
      </c>
      <c r="BF2056" s="150">
        <f t="shared" si="65"/>
        <v>0</v>
      </c>
      <c r="BG2056" s="150">
        <f t="shared" si="66"/>
        <v>0</v>
      </c>
      <c r="BH2056" s="150">
        <f t="shared" si="67"/>
        <v>0</v>
      </c>
      <c r="BI2056" s="150">
        <f t="shared" si="68"/>
        <v>0</v>
      </c>
      <c r="BJ2056" s="17" t="s">
        <v>83</v>
      </c>
      <c r="BK2056" s="150">
        <f t="shared" si="69"/>
        <v>0</v>
      </c>
      <c r="BL2056" s="17" t="s">
        <v>378</v>
      </c>
      <c r="BM2056" s="149" t="s">
        <v>2492</v>
      </c>
    </row>
    <row r="2057" spans="2:65" s="1" customFormat="1" ht="16.5" customHeight="1">
      <c r="B2057" s="32"/>
      <c r="C2057" s="138" t="s">
        <v>2493</v>
      </c>
      <c r="D2057" s="138" t="s">
        <v>298</v>
      </c>
      <c r="E2057" s="139" t="s">
        <v>2494</v>
      </c>
      <c r="F2057" s="140" t="s">
        <v>2495</v>
      </c>
      <c r="G2057" s="141" t="s">
        <v>1102</v>
      </c>
      <c r="H2057" s="142">
        <v>1</v>
      </c>
      <c r="I2057" s="143"/>
      <c r="J2057" s="144">
        <f t="shared" si="60"/>
        <v>0</v>
      </c>
      <c r="K2057" s="140" t="s">
        <v>1</v>
      </c>
      <c r="L2057" s="32"/>
      <c r="M2057" s="145" t="s">
        <v>1</v>
      </c>
      <c r="N2057" s="146" t="s">
        <v>41</v>
      </c>
      <c r="P2057" s="147">
        <f t="shared" si="61"/>
        <v>0</v>
      </c>
      <c r="Q2057" s="147">
        <v>0</v>
      </c>
      <c r="R2057" s="147">
        <f t="shared" si="62"/>
        <v>0</v>
      </c>
      <c r="S2057" s="147">
        <v>0</v>
      </c>
      <c r="T2057" s="148">
        <f t="shared" si="63"/>
        <v>0</v>
      </c>
      <c r="AR2057" s="149" t="s">
        <v>378</v>
      </c>
      <c r="AT2057" s="149" t="s">
        <v>298</v>
      </c>
      <c r="AU2057" s="149" t="s">
        <v>85</v>
      </c>
      <c r="AY2057" s="17" t="s">
        <v>296</v>
      </c>
      <c r="BE2057" s="150">
        <f t="shared" si="64"/>
        <v>0</v>
      </c>
      <c r="BF2057" s="150">
        <f t="shared" si="65"/>
        <v>0</v>
      </c>
      <c r="BG2057" s="150">
        <f t="shared" si="66"/>
        <v>0</v>
      </c>
      <c r="BH2057" s="150">
        <f t="shared" si="67"/>
        <v>0</v>
      </c>
      <c r="BI2057" s="150">
        <f t="shared" si="68"/>
        <v>0</v>
      </c>
      <c r="BJ2057" s="17" t="s">
        <v>83</v>
      </c>
      <c r="BK2057" s="150">
        <f t="shared" si="69"/>
        <v>0</v>
      </c>
      <c r="BL2057" s="17" t="s">
        <v>378</v>
      </c>
      <c r="BM2057" s="149" t="s">
        <v>2496</v>
      </c>
    </row>
    <row r="2058" spans="2:65" s="1" customFormat="1" ht="16.5" customHeight="1">
      <c r="B2058" s="32"/>
      <c r="C2058" s="138" t="s">
        <v>2497</v>
      </c>
      <c r="D2058" s="138" t="s">
        <v>298</v>
      </c>
      <c r="E2058" s="139" t="s">
        <v>2498</v>
      </c>
      <c r="F2058" s="140" t="s">
        <v>2499</v>
      </c>
      <c r="G2058" s="141" t="s">
        <v>1102</v>
      </c>
      <c r="H2058" s="142">
        <v>1</v>
      </c>
      <c r="I2058" s="143"/>
      <c r="J2058" s="144">
        <f t="shared" si="60"/>
        <v>0</v>
      </c>
      <c r="K2058" s="140" t="s">
        <v>1</v>
      </c>
      <c r="L2058" s="32"/>
      <c r="M2058" s="145" t="s">
        <v>1</v>
      </c>
      <c r="N2058" s="146" t="s">
        <v>41</v>
      </c>
      <c r="P2058" s="147">
        <f t="shared" si="61"/>
        <v>0</v>
      </c>
      <c r="Q2058" s="147">
        <v>0</v>
      </c>
      <c r="R2058" s="147">
        <f t="shared" si="62"/>
        <v>0</v>
      </c>
      <c r="S2058" s="147">
        <v>0</v>
      </c>
      <c r="T2058" s="148">
        <f t="shared" si="63"/>
        <v>0</v>
      </c>
      <c r="AR2058" s="149" t="s">
        <v>378</v>
      </c>
      <c r="AT2058" s="149" t="s">
        <v>298</v>
      </c>
      <c r="AU2058" s="149" t="s">
        <v>85</v>
      </c>
      <c r="AY2058" s="17" t="s">
        <v>296</v>
      </c>
      <c r="BE2058" s="150">
        <f t="shared" si="64"/>
        <v>0</v>
      </c>
      <c r="BF2058" s="150">
        <f t="shared" si="65"/>
        <v>0</v>
      </c>
      <c r="BG2058" s="150">
        <f t="shared" si="66"/>
        <v>0</v>
      </c>
      <c r="BH2058" s="150">
        <f t="shared" si="67"/>
        <v>0</v>
      </c>
      <c r="BI2058" s="150">
        <f t="shared" si="68"/>
        <v>0</v>
      </c>
      <c r="BJ2058" s="17" t="s">
        <v>83</v>
      </c>
      <c r="BK2058" s="150">
        <f t="shared" si="69"/>
        <v>0</v>
      </c>
      <c r="BL2058" s="17" t="s">
        <v>378</v>
      </c>
      <c r="BM2058" s="149" t="s">
        <v>2500</v>
      </c>
    </row>
    <row r="2059" spans="2:65" s="1" customFormat="1" ht="16.5" customHeight="1">
      <c r="B2059" s="32"/>
      <c r="C2059" s="138" t="s">
        <v>2501</v>
      </c>
      <c r="D2059" s="138" t="s">
        <v>298</v>
      </c>
      <c r="E2059" s="139" t="s">
        <v>2502</v>
      </c>
      <c r="F2059" s="140" t="s">
        <v>2503</v>
      </c>
      <c r="G2059" s="141" t="s">
        <v>1102</v>
      </c>
      <c r="H2059" s="142">
        <v>1</v>
      </c>
      <c r="I2059" s="143"/>
      <c r="J2059" s="144">
        <f t="shared" si="60"/>
        <v>0</v>
      </c>
      <c r="K2059" s="140" t="s">
        <v>1</v>
      </c>
      <c r="L2059" s="32"/>
      <c r="M2059" s="145" t="s">
        <v>1</v>
      </c>
      <c r="N2059" s="146" t="s">
        <v>41</v>
      </c>
      <c r="P2059" s="147">
        <f t="shared" si="61"/>
        <v>0</v>
      </c>
      <c r="Q2059" s="147">
        <v>0</v>
      </c>
      <c r="R2059" s="147">
        <f t="shared" si="62"/>
        <v>0</v>
      </c>
      <c r="S2059" s="147">
        <v>0</v>
      </c>
      <c r="T2059" s="148">
        <f t="shared" si="63"/>
        <v>0</v>
      </c>
      <c r="AR2059" s="149" t="s">
        <v>378</v>
      </c>
      <c r="AT2059" s="149" t="s">
        <v>298</v>
      </c>
      <c r="AU2059" s="149" t="s">
        <v>85</v>
      </c>
      <c r="AY2059" s="17" t="s">
        <v>296</v>
      </c>
      <c r="BE2059" s="150">
        <f t="shared" si="64"/>
        <v>0</v>
      </c>
      <c r="BF2059" s="150">
        <f t="shared" si="65"/>
        <v>0</v>
      </c>
      <c r="BG2059" s="150">
        <f t="shared" si="66"/>
        <v>0</v>
      </c>
      <c r="BH2059" s="150">
        <f t="shared" si="67"/>
        <v>0</v>
      </c>
      <c r="BI2059" s="150">
        <f t="shared" si="68"/>
        <v>0</v>
      </c>
      <c r="BJ2059" s="17" t="s">
        <v>83</v>
      </c>
      <c r="BK2059" s="150">
        <f t="shared" si="69"/>
        <v>0</v>
      </c>
      <c r="BL2059" s="17" t="s">
        <v>378</v>
      </c>
      <c r="BM2059" s="149" t="s">
        <v>2504</v>
      </c>
    </row>
    <row r="2060" spans="2:65" s="1" customFormat="1" ht="16.5" customHeight="1">
      <c r="B2060" s="32"/>
      <c r="C2060" s="138" t="s">
        <v>2505</v>
      </c>
      <c r="D2060" s="138" t="s">
        <v>298</v>
      </c>
      <c r="E2060" s="139" t="s">
        <v>2506</v>
      </c>
      <c r="F2060" s="140" t="s">
        <v>2507</v>
      </c>
      <c r="G2060" s="141" t="s">
        <v>1102</v>
      </c>
      <c r="H2060" s="142">
        <v>1</v>
      </c>
      <c r="I2060" s="143"/>
      <c r="J2060" s="144">
        <f t="shared" si="60"/>
        <v>0</v>
      </c>
      <c r="K2060" s="140" t="s">
        <v>1</v>
      </c>
      <c r="L2060" s="32"/>
      <c r="M2060" s="145" t="s">
        <v>1</v>
      </c>
      <c r="N2060" s="146" t="s">
        <v>41</v>
      </c>
      <c r="P2060" s="147">
        <f t="shared" si="61"/>
        <v>0</v>
      </c>
      <c r="Q2060" s="147">
        <v>0</v>
      </c>
      <c r="R2060" s="147">
        <f t="shared" si="62"/>
        <v>0</v>
      </c>
      <c r="S2060" s="147">
        <v>0</v>
      </c>
      <c r="T2060" s="148">
        <f t="shared" si="63"/>
        <v>0</v>
      </c>
      <c r="AR2060" s="149" t="s">
        <v>378</v>
      </c>
      <c r="AT2060" s="149" t="s">
        <v>298</v>
      </c>
      <c r="AU2060" s="149" t="s">
        <v>85</v>
      </c>
      <c r="AY2060" s="17" t="s">
        <v>296</v>
      </c>
      <c r="BE2060" s="150">
        <f t="shared" si="64"/>
        <v>0</v>
      </c>
      <c r="BF2060" s="150">
        <f t="shared" si="65"/>
        <v>0</v>
      </c>
      <c r="BG2060" s="150">
        <f t="shared" si="66"/>
        <v>0</v>
      </c>
      <c r="BH2060" s="150">
        <f t="shared" si="67"/>
        <v>0</v>
      </c>
      <c r="BI2060" s="150">
        <f t="shared" si="68"/>
        <v>0</v>
      </c>
      <c r="BJ2060" s="17" t="s">
        <v>83</v>
      </c>
      <c r="BK2060" s="150">
        <f t="shared" si="69"/>
        <v>0</v>
      </c>
      <c r="BL2060" s="17" t="s">
        <v>378</v>
      </c>
      <c r="BM2060" s="149" t="s">
        <v>2508</v>
      </c>
    </row>
    <row r="2061" spans="2:65" s="1" customFormat="1" ht="16.5" customHeight="1">
      <c r="B2061" s="32"/>
      <c r="C2061" s="138" t="s">
        <v>2509</v>
      </c>
      <c r="D2061" s="138" t="s">
        <v>298</v>
      </c>
      <c r="E2061" s="139" t="s">
        <v>2510</v>
      </c>
      <c r="F2061" s="140" t="s">
        <v>2511</v>
      </c>
      <c r="G2061" s="141" t="s">
        <v>1102</v>
      </c>
      <c r="H2061" s="142">
        <v>1</v>
      </c>
      <c r="I2061" s="143"/>
      <c r="J2061" s="144">
        <f t="shared" si="60"/>
        <v>0</v>
      </c>
      <c r="K2061" s="140" t="s">
        <v>1</v>
      </c>
      <c r="L2061" s="32"/>
      <c r="M2061" s="145" t="s">
        <v>1</v>
      </c>
      <c r="N2061" s="146" t="s">
        <v>41</v>
      </c>
      <c r="P2061" s="147">
        <f t="shared" si="61"/>
        <v>0</v>
      </c>
      <c r="Q2061" s="147">
        <v>0</v>
      </c>
      <c r="R2061" s="147">
        <f t="shared" si="62"/>
        <v>0</v>
      </c>
      <c r="S2061" s="147">
        <v>0</v>
      </c>
      <c r="T2061" s="148">
        <f t="shared" si="63"/>
        <v>0</v>
      </c>
      <c r="AR2061" s="149" t="s">
        <v>378</v>
      </c>
      <c r="AT2061" s="149" t="s">
        <v>298</v>
      </c>
      <c r="AU2061" s="149" t="s">
        <v>85</v>
      </c>
      <c r="AY2061" s="17" t="s">
        <v>296</v>
      </c>
      <c r="BE2061" s="150">
        <f t="shared" si="64"/>
        <v>0</v>
      </c>
      <c r="BF2061" s="150">
        <f t="shared" si="65"/>
        <v>0</v>
      </c>
      <c r="BG2061" s="150">
        <f t="shared" si="66"/>
        <v>0</v>
      </c>
      <c r="BH2061" s="150">
        <f t="shared" si="67"/>
        <v>0</v>
      </c>
      <c r="BI2061" s="150">
        <f t="shared" si="68"/>
        <v>0</v>
      </c>
      <c r="BJ2061" s="17" t="s">
        <v>83</v>
      </c>
      <c r="BK2061" s="150">
        <f t="shared" si="69"/>
        <v>0</v>
      </c>
      <c r="BL2061" s="17" t="s">
        <v>378</v>
      </c>
      <c r="BM2061" s="149" t="s">
        <v>2512</v>
      </c>
    </row>
    <row r="2062" spans="2:65" s="1" customFormat="1" ht="16.5" customHeight="1">
      <c r="B2062" s="32"/>
      <c r="C2062" s="138" t="s">
        <v>2513</v>
      </c>
      <c r="D2062" s="138" t="s">
        <v>298</v>
      </c>
      <c r="E2062" s="139" t="s">
        <v>2514</v>
      </c>
      <c r="F2062" s="140" t="s">
        <v>2515</v>
      </c>
      <c r="G2062" s="141" t="s">
        <v>1102</v>
      </c>
      <c r="H2062" s="142">
        <v>1</v>
      </c>
      <c r="I2062" s="143"/>
      <c r="J2062" s="144">
        <f t="shared" si="60"/>
        <v>0</v>
      </c>
      <c r="K2062" s="140" t="s">
        <v>1</v>
      </c>
      <c r="L2062" s="32"/>
      <c r="M2062" s="145" t="s">
        <v>1</v>
      </c>
      <c r="N2062" s="146" t="s">
        <v>42</v>
      </c>
      <c r="P2062" s="147">
        <f t="shared" si="61"/>
        <v>0</v>
      </c>
      <c r="Q2062" s="147">
        <v>0</v>
      </c>
      <c r="R2062" s="147">
        <f t="shared" si="62"/>
        <v>0</v>
      </c>
      <c r="S2062" s="147">
        <v>0</v>
      </c>
      <c r="T2062" s="148">
        <f t="shared" si="63"/>
        <v>0</v>
      </c>
      <c r="AR2062" s="149" t="s">
        <v>378</v>
      </c>
      <c r="AT2062" s="149" t="s">
        <v>298</v>
      </c>
      <c r="AU2062" s="149" t="s">
        <v>85</v>
      </c>
      <c r="AY2062" s="17" t="s">
        <v>296</v>
      </c>
      <c r="BE2062" s="150">
        <f t="shared" si="64"/>
        <v>0</v>
      </c>
      <c r="BF2062" s="150">
        <f t="shared" si="65"/>
        <v>0</v>
      </c>
      <c r="BG2062" s="150">
        <f t="shared" si="66"/>
        <v>0</v>
      </c>
      <c r="BH2062" s="150">
        <f t="shared" si="67"/>
        <v>0</v>
      </c>
      <c r="BI2062" s="150">
        <f t="shared" si="68"/>
        <v>0</v>
      </c>
      <c r="BJ2062" s="17" t="s">
        <v>85</v>
      </c>
      <c r="BK2062" s="150">
        <f t="shared" si="69"/>
        <v>0</v>
      </c>
      <c r="BL2062" s="17" t="s">
        <v>378</v>
      </c>
      <c r="BM2062" s="149" t="s">
        <v>2516</v>
      </c>
    </row>
    <row r="2063" spans="2:65" s="1" customFormat="1" ht="24.2" customHeight="1">
      <c r="B2063" s="32"/>
      <c r="C2063" s="138" t="s">
        <v>2517</v>
      </c>
      <c r="D2063" s="138" t="s">
        <v>298</v>
      </c>
      <c r="E2063" s="139" t="s">
        <v>2518</v>
      </c>
      <c r="F2063" s="140" t="s">
        <v>2519</v>
      </c>
      <c r="G2063" s="141" t="s">
        <v>1517</v>
      </c>
      <c r="H2063" s="189"/>
      <c r="I2063" s="143"/>
      <c r="J2063" s="144">
        <f t="shared" si="60"/>
        <v>0</v>
      </c>
      <c r="K2063" s="140" t="s">
        <v>302</v>
      </c>
      <c r="L2063" s="32"/>
      <c r="M2063" s="145" t="s">
        <v>1</v>
      </c>
      <c r="N2063" s="146" t="s">
        <v>41</v>
      </c>
      <c r="P2063" s="147">
        <f t="shared" si="61"/>
        <v>0</v>
      </c>
      <c r="Q2063" s="147">
        <v>0</v>
      </c>
      <c r="R2063" s="147">
        <f t="shared" si="62"/>
        <v>0</v>
      </c>
      <c r="S2063" s="147">
        <v>0</v>
      </c>
      <c r="T2063" s="148">
        <f t="shared" si="63"/>
        <v>0</v>
      </c>
      <c r="AR2063" s="149" t="s">
        <v>378</v>
      </c>
      <c r="AT2063" s="149" t="s">
        <v>298</v>
      </c>
      <c r="AU2063" s="149" t="s">
        <v>85</v>
      </c>
      <c r="AY2063" s="17" t="s">
        <v>296</v>
      </c>
      <c r="BE2063" s="150">
        <f t="shared" si="64"/>
        <v>0</v>
      </c>
      <c r="BF2063" s="150">
        <f t="shared" si="65"/>
        <v>0</v>
      </c>
      <c r="BG2063" s="150">
        <f t="shared" si="66"/>
        <v>0</v>
      </c>
      <c r="BH2063" s="150">
        <f t="shared" si="67"/>
        <v>0</v>
      </c>
      <c r="BI2063" s="150">
        <f t="shared" si="68"/>
        <v>0</v>
      </c>
      <c r="BJ2063" s="17" t="s">
        <v>83</v>
      </c>
      <c r="BK2063" s="150">
        <f t="shared" si="69"/>
        <v>0</v>
      </c>
      <c r="BL2063" s="17" t="s">
        <v>378</v>
      </c>
      <c r="BM2063" s="149" t="s">
        <v>2520</v>
      </c>
    </row>
    <row r="2064" spans="2:65" s="11" customFormat="1" ht="22.9" customHeight="1">
      <c r="B2064" s="126"/>
      <c r="D2064" s="127" t="s">
        <v>75</v>
      </c>
      <c r="E2064" s="136" t="s">
        <v>2521</v>
      </c>
      <c r="F2064" s="136" t="s">
        <v>2522</v>
      </c>
      <c r="I2064" s="129"/>
      <c r="J2064" s="137">
        <f>BK2064</f>
        <v>0</v>
      </c>
      <c r="L2064" s="126"/>
      <c r="M2064" s="131"/>
      <c r="P2064" s="132">
        <f>SUM(P2065:P2155)</f>
        <v>0</v>
      </c>
      <c r="R2064" s="132">
        <f>SUM(R2065:R2155)</f>
        <v>0.22158078</v>
      </c>
      <c r="T2064" s="133">
        <f>SUM(T2065:T2155)</f>
        <v>0</v>
      </c>
      <c r="AR2064" s="127" t="s">
        <v>85</v>
      </c>
      <c r="AT2064" s="134" t="s">
        <v>75</v>
      </c>
      <c r="AU2064" s="134" t="s">
        <v>83</v>
      </c>
      <c r="AY2064" s="127" t="s">
        <v>296</v>
      </c>
      <c r="BK2064" s="135">
        <f>SUM(BK2065:BK2155)</f>
        <v>0</v>
      </c>
    </row>
    <row r="2065" spans="2:65" s="1" customFormat="1" ht="21.75" customHeight="1">
      <c r="B2065" s="32"/>
      <c r="C2065" s="138" t="s">
        <v>2523</v>
      </c>
      <c r="D2065" s="138" t="s">
        <v>298</v>
      </c>
      <c r="E2065" s="139" t="s">
        <v>2524</v>
      </c>
      <c r="F2065" s="140" t="s">
        <v>2525</v>
      </c>
      <c r="G2065" s="141" t="s">
        <v>301</v>
      </c>
      <c r="H2065" s="142">
        <v>44.874000000000002</v>
      </c>
      <c r="I2065" s="143"/>
      <c r="J2065" s="144">
        <f>ROUND(I2065*H2065,2)</f>
        <v>0</v>
      </c>
      <c r="K2065" s="140" t="s">
        <v>302</v>
      </c>
      <c r="L2065" s="32"/>
      <c r="M2065" s="145" t="s">
        <v>1</v>
      </c>
      <c r="N2065" s="146" t="s">
        <v>41</v>
      </c>
      <c r="P2065" s="147">
        <f>O2065*H2065</f>
        <v>0</v>
      </c>
      <c r="Q2065" s="147">
        <v>5.0000000000000002E-5</v>
      </c>
      <c r="R2065" s="147">
        <f>Q2065*H2065</f>
        <v>2.2437000000000004E-3</v>
      </c>
      <c r="S2065" s="147">
        <v>0</v>
      </c>
      <c r="T2065" s="148">
        <f>S2065*H2065</f>
        <v>0</v>
      </c>
      <c r="AR2065" s="149" t="s">
        <v>378</v>
      </c>
      <c r="AT2065" s="149" t="s">
        <v>298</v>
      </c>
      <c r="AU2065" s="149" t="s">
        <v>85</v>
      </c>
      <c r="AY2065" s="17" t="s">
        <v>296</v>
      </c>
      <c r="BE2065" s="150">
        <f>IF(N2065="základní",J2065,0)</f>
        <v>0</v>
      </c>
      <c r="BF2065" s="150">
        <f>IF(N2065="snížená",J2065,0)</f>
        <v>0</v>
      </c>
      <c r="BG2065" s="150">
        <f>IF(N2065="zákl. přenesená",J2065,0)</f>
        <v>0</v>
      </c>
      <c r="BH2065" s="150">
        <f>IF(N2065="sníž. přenesená",J2065,0)</f>
        <v>0</v>
      </c>
      <c r="BI2065" s="150">
        <f>IF(N2065="nulová",J2065,0)</f>
        <v>0</v>
      </c>
      <c r="BJ2065" s="17" t="s">
        <v>83</v>
      </c>
      <c r="BK2065" s="150">
        <f>ROUND(I2065*H2065,2)</f>
        <v>0</v>
      </c>
      <c r="BL2065" s="17" t="s">
        <v>378</v>
      </c>
      <c r="BM2065" s="149" t="s">
        <v>2526</v>
      </c>
    </row>
    <row r="2066" spans="2:65" s="12" customFormat="1">
      <c r="B2066" s="151"/>
      <c r="D2066" s="152" t="s">
        <v>304</v>
      </c>
      <c r="E2066" s="153" t="s">
        <v>1</v>
      </c>
      <c r="F2066" s="154" t="s">
        <v>2527</v>
      </c>
      <c r="H2066" s="155">
        <v>6.0750000000000002</v>
      </c>
      <c r="I2066" s="156"/>
      <c r="L2066" s="151"/>
      <c r="M2066" s="157"/>
      <c r="T2066" s="158"/>
      <c r="AT2066" s="153" t="s">
        <v>304</v>
      </c>
      <c r="AU2066" s="153" t="s">
        <v>85</v>
      </c>
      <c r="AV2066" s="12" t="s">
        <v>85</v>
      </c>
      <c r="AW2066" s="12" t="s">
        <v>32</v>
      </c>
      <c r="AX2066" s="12" t="s">
        <v>76</v>
      </c>
      <c r="AY2066" s="153" t="s">
        <v>296</v>
      </c>
    </row>
    <row r="2067" spans="2:65" s="12" customFormat="1">
      <c r="B2067" s="151"/>
      <c r="D2067" s="152" t="s">
        <v>304</v>
      </c>
      <c r="E2067" s="153" t="s">
        <v>1</v>
      </c>
      <c r="F2067" s="154" t="s">
        <v>2528</v>
      </c>
      <c r="H2067" s="155">
        <v>6.0750000000000002</v>
      </c>
      <c r="I2067" s="156"/>
      <c r="L2067" s="151"/>
      <c r="M2067" s="157"/>
      <c r="T2067" s="158"/>
      <c r="AT2067" s="153" t="s">
        <v>304</v>
      </c>
      <c r="AU2067" s="153" t="s">
        <v>85</v>
      </c>
      <c r="AV2067" s="12" t="s">
        <v>85</v>
      </c>
      <c r="AW2067" s="12" t="s">
        <v>32</v>
      </c>
      <c r="AX2067" s="12" t="s">
        <v>76</v>
      </c>
      <c r="AY2067" s="153" t="s">
        <v>296</v>
      </c>
    </row>
    <row r="2068" spans="2:65" s="12" customFormat="1">
      <c r="B2068" s="151"/>
      <c r="D2068" s="152" t="s">
        <v>304</v>
      </c>
      <c r="E2068" s="153" t="s">
        <v>1</v>
      </c>
      <c r="F2068" s="154" t="s">
        <v>2529</v>
      </c>
      <c r="H2068" s="155">
        <v>6.0750000000000002</v>
      </c>
      <c r="I2068" s="156"/>
      <c r="L2068" s="151"/>
      <c r="M2068" s="157"/>
      <c r="T2068" s="158"/>
      <c r="AT2068" s="153" t="s">
        <v>304</v>
      </c>
      <c r="AU2068" s="153" t="s">
        <v>85</v>
      </c>
      <c r="AV2068" s="12" t="s">
        <v>85</v>
      </c>
      <c r="AW2068" s="12" t="s">
        <v>32</v>
      </c>
      <c r="AX2068" s="12" t="s">
        <v>76</v>
      </c>
      <c r="AY2068" s="153" t="s">
        <v>296</v>
      </c>
    </row>
    <row r="2069" spans="2:65" s="12" customFormat="1">
      <c r="B2069" s="151"/>
      <c r="D2069" s="152" t="s">
        <v>304</v>
      </c>
      <c r="E2069" s="153" t="s">
        <v>1</v>
      </c>
      <c r="F2069" s="154" t="s">
        <v>2530</v>
      </c>
      <c r="H2069" s="155">
        <v>6.0750000000000002</v>
      </c>
      <c r="I2069" s="156"/>
      <c r="L2069" s="151"/>
      <c r="M2069" s="157"/>
      <c r="T2069" s="158"/>
      <c r="AT2069" s="153" t="s">
        <v>304</v>
      </c>
      <c r="AU2069" s="153" t="s">
        <v>85</v>
      </c>
      <c r="AV2069" s="12" t="s">
        <v>85</v>
      </c>
      <c r="AW2069" s="12" t="s">
        <v>32</v>
      </c>
      <c r="AX2069" s="12" t="s">
        <v>76</v>
      </c>
      <c r="AY2069" s="153" t="s">
        <v>296</v>
      </c>
    </row>
    <row r="2070" spans="2:65" s="12" customFormat="1">
      <c r="B2070" s="151"/>
      <c r="D2070" s="152" t="s">
        <v>304</v>
      </c>
      <c r="E2070" s="153" t="s">
        <v>1</v>
      </c>
      <c r="F2070" s="154" t="s">
        <v>2531</v>
      </c>
      <c r="H2070" s="155">
        <v>6.0750000000000002</v>
      </c>
      <c r="I2070" s="156"/>
      <c r="L2070" s="151"/>
      <c r="M2070" s="157"/>
      <c r="T2070" s="158"/>
      <c r="AT2070" s="153" t="s">
        <v>304</v>
      </c>
      <c r="AU2070" s="153" t="s">
        <v>85</v>
      </c>
      <c r="AV2070" s="12" t="s">
        <v>85</v>
      </c>
      <c r="AW2070" s="12" t="s">
        <v>32</v>
      </c>
      <c r="AX2070" s="12" t="s">
        <v>76</v>
      </c>
      <c r="AY2070" s="153" t="s">
        <v>296</v>
      </c>
    </row>
    <row r="2071" spans="2:65" s="12" customFormat="1">
      <c r="B2071" s="151"/>
      <c r="D2071" s="152" t="s">
        <v>304</v>
      </c>
      <c r="E2071" s="153" t="s">
        <v>1</v>
      </c>
      <c r="F2071" s="154" t="s">
        <v>2532</v>
      </c>
      <c r="H2071" s="155">
        <v>6.0750000000000002</v>
      </c>
      <c r="I2071" s="156"/>
      <c r="L2071" s="151"/>
      <c r="M2071" s="157"/>
      <c r="T2071" s="158"/>
      <c r="AT2071" s="153" t="s">
        <v>304</v>
      </c>
      <c r="AU2071" s="153" t="s">
        <v>85</v>
      </c>
      <c r="AV2071" s="12" t="s">
        <v>85</v>
      </c>
      <c r="AW2071" s="12" t="s">
        <v>32</v>
      </c>
      <c r="AX2071" s="12" t="s">
        <v>76</v>
      </c>
      <c r="AY2071" s="153" t="s">
        <v>296</v>
      </c>
    </row>
    <row r="2072" spans="2:65" s="12" customFormat="1">
      <c r="B2072" s="151"/>
      <c r="D2072" s="152" t="s">
        <v>304</v>
      </c>
      <c r="E2072" s="153" t="s">
        <v>1</v>
      </c>
      <c r="F2072" s="154" t="s">
        <v>2533</v>
      </c>
      <c r="H2072" s="155">
        <v>8.4239999999999995</v>
      </c>
      <c r="I2072" s="156"/>
      <c r="L2072" s="151"/>
      <c r="M2072" s="157"/>
      <c r="T2072" s="158"/>
      <c r="AT2072" s="153" t="s">
        <v>304</v>
      </c>
      <c r="AU2072" s="153" t="s">
        <v>85</v>
      </c>
      <c r="AV2072" s="12" t="s">
        <v>85</v>
      </c>
      <c r="AW2072" s="12" t="s">
        <v>32</v>
      </c>
      <c r="AX2072" s="12" t="s">
        <v>76</v>
      </c>
      <c r="AY2072" s="153" t="s">
        <v>296</v>
      </c>
    </row>
    <row r="2073" spans="2:65" s="13" customFormat="1">
      <c r="B2073" s="159"/>
      <c r="D2073" s="152" t="s">
        <v>304</v>
      </c>
      <c r="E2073" s="160" t="s">
        <v>1</v>
      </c>
      <c r="F2073" s="161" t="s">
        <v>306</v>
      </c>
      <c r="H2073" s="162">
        <v>44.874000000000002</v>
      </c>
      <c r="I2073" s="163"/>
      <c r="L2073" s="159"/>
      <c r="M2073" s="164"/>
      <c r="T2073" s="165"/>
      <c r="AT2073" s="160" t="s">
        <v>304</v>
      </c>
      <c r="AU2073" s="160" t="s">
        <v>85</v>
      </c>
      <c r="AV2073" s="13" t="s">
        <v>94</v>
      </c>
      <c r="AW2073" s="13" t="s">
        <v>32</v>
      </c>
      <c r="AX2073" s="13" t="s">
        <v>76</v>
      </c>
      <c r="AY2073" s="160" t="s">
        <v>296</v>
      </c>
    </row>
    <row r="2074" spans="2:65" s="14" customFormat="1">
      <c r="B2074" s="166"/>
      <c r="D2074" s="152" t="s">
        <v>304</v>
      </c>
      <c r="E2074" s="167" t="s">
        <v>1</v>
      </c>
      <c r="F2074" s="168" t="s">
        <v>308</v>
      </c>
      <c r="H2074" s="169">
        <v>44.874000000000002</v>
      </c>
      <c r="I2074" s="170"/>
      <c r="L2074" s="166"/>
      <c r="M2074" s="171"/>
      <c r="T2074" s="172"/>
      <c r="AT2074" s="167" t="s">
        <v>304</v>
      </c>
      <c r="AU2074" s="167" t="s">
        <v>85</v>
      </c>
      <c r="AV2074" s="14" t="s">
        <v>107</v>
      </c>
      <c r="AW2074" s="14" t="s">
        <v>32</v>
      </c>
      <c r="AX2074" s="14" t="s">
        <v>83</v>
      </c>
      <c r="AY2074" s="167" t="s">
        <v>296</v>
      </c>
    </row>
    <row r="2075" spans="2:65" s="1" customFormat="1" ht="24.2" customHeight="1">
      <c r="B2075" s="32"/>
      <c r="C2075" s="173" t="s">
        <v>2534</v>
      </c>
      <c r="D2075" s="173" t="s">
        <v>343</v>
      </c>
      <c r="E2075" s="174" t="s">
        <v>2535</v>
      </c>
      <c r="F2075" s="175" t="s">
        <v>2536</v>
      </c>
      <c r="G2075" s="176" t="s">
        <v>1102</v>
      </c>
      <c r="H2075" s="177">
        <v>1</v>
      </c>
      <c r="I2075" s="178"/>
      <c r="J2075" s="179">
        <f t="shared" ref="J2075:J2082" si="70">ROUND(I2075*H2075,2)</f>
        <v>0</v>
      </c>
      <c r="K2075" s="175" t="s">
        <v>1</v>
      </c>
      <c r="L2075" s="180"/>
      <c r="M2075" s="181" t="s">
        <v>1</v>
      </c>
      <c r="N2075" s="182" t="s">
        <v>41</v>
      </c>
      <c r="P2075" s="147">
        <f t="shared" ref="P2075:P2082" si="71">O2075*H2075</f>
        <v>0</v>
      </c>
      <c r="Q2075" s="147">
        <v>0</v>
      </c>
      <c r="R2075" s="147">
        <f t="shared" ref="R2075:R2082" si="72">Q2075*H2075</f>
        <v>0</v>
      </c>
      <c r="S2075" s="147">
        <v>0</v>
      </c>
      <c r="T2075" s="148">
        <f t="shared" ref="T2075:T2082" si="73">S2075*H2075</f>
        <v>0</v>
      </c>
      <c r="AR2075" s="149" t="s">
        <v>479</v>
      </c>
      <c r="AT2075" s="149" t="s">
        <v>343</v>
      </c>
      <c r="AU2075" s="149" t="s">
        <v>85</v>
      </c>
      <c r="AY2075" s="17" t="s">
        <v>296</v>
      </c>
      <c r="BE2075" s="150">
        <f t="shared" ref="BE2075:BE2082" si="74">IF(N2075="základní",J2075,0)</f>
        <v>0</v>
      </c>
      <c r="BF2075" s="150">
        <f t="shared" ref="BF2075:BF2082" si="75">IF(N2075="snížená",J2075,0)</f>
        <v>0</v>
      </c>
      <c r="BG2075" s="150">
        <f t="shared" ref="BG2075:BG2082" si="76">IF(N2075="zákl. přenesená",J2075,0)</f>
        <v>0</v>
      </c>
      <c r="BH2075" s="150">
        <f t="shared" ref="BH2075:BH2082" si="77">IF(N2075="sníž. přenesená",J2075,0)</f>
        <v>0</v>
      </c>
      <c r="BI2075" s="150">
        <f t="shared" ref="BI2075:BI2082" si="78">IF(N2075="nulová",J2075,0)</f>
        <v>0</v>
      </c>
      <c r="BJ2075" s="17" t="s">
        <v>83</v>
      </c>
      <c r="BK2075" s="150">
        <f t="shared" ref="BK2075:BK2082" si="79">ROUND(I2075*H2075,2)</f>
        <v>0</v>
      </c>
      <c r="BL2075" s="17" t="s">
        <v>378</v>
      </c>
      <c r="BM2075" s="149" t="s">
        <v>2537</v>
      </c>
    </row>
    <row r="2076" spans="2:65" s="1" customFormat="1" ht="24.2" customHeight="1">
      <c r="B2076" s="32"/>
      <c r="C2076" s="173" t="s">
        <v>2538</v>
      </c>
      <c r="D2076" s="173" t="s">
        <v>343</v>
      </c>
      <c r="E2076" s="174" t="s">
        <v>2539</v>
      </c>
      <c r="F2076" s="175" t="s">
        <v>2536</v>
      </c>
      <c r="G2076" s="176" t="s">
        <v>1102</v>
      </c>
      <c r="H2076" s="177">
        <v>1</v>
      </c>
      <c r="I2076" s="178"/>
      <c r="J2076" s="179">
        <f t="shared" si="70"/>
        <v>0</v>
      </c>
      <c r="K2076" s="175" t="s">
        <v>1</v>
      </c>
      <c r="L2076" s="180"/>
      <c r="M2076" s="181" t="s">
        <v>1</v>
      </c>
      <c r="N2076" s="182" t="s">
        <v>41</v>
      </c>
      <c r="P2076" s="147">
        <f t="shared" si="71"/>
        <v>0</v>
      </c>
      <c r="Q2076" s="147">
        <v>0</v>
      </c>
      <c r="R2076" s="147">
        <f t="shared" si="72"/>
        <v>0</v>
      </c>
      <c r="S2076" s="147">
        <v>0</v>
      </c>
      <c r="T2076" s="148">
        <f t="shared" si="73"/>
        <v>0</v>
      </c>
      <c r="AR2076" s="149" t="s">
        <v>479</v>
      </c>
      <c r="AT2076" s="149" t="s">
        <v>343</v>
      </c>
      <c r="AU2076" s="149" t="s">
        <v>85</v>
      </c>
      <c r="AY2076" s="17" t="s">
        <v>296</v>
      </c>
      <c r="BE2076" s="150">
        <f t="shared" si="74"/>
        <v>0</v>
      </c>
      <c r="BF2076" s="150">
        <f t="shared" si="75"/>
        <v>0</v>
      </c>
      <c r="BG2076" s="150">
        <f t="shared" si="76"/>
        <v>0</v>
      </c>
      <c r="BH2076" s="150">
        <f t="shared" si="77"/>
        <v>0</v>
      </c>
      <c r="BI2076" s="150">
        <f t="shared" si="78"/>
        <v>0</v>
      </c>
      <c r="BJ2076" s="17" t="s">
        <v>83</v>
      </c>
      <c r="BK2076" s="150">
        <f t="shared" si="79"/>
        <v>0</v>
      </c>
      <c r="BL2076" s="17" t="s">
        <v>378</v>
      </c>
      <c r="BM2076" s="149" t="s">
        <v>2540</v>
      </c>
    </row>
    <row r="2077" spans="2:65" s="1" customFormat="1" ht="24.2" customHeight="1">
      <c r="B2077" s="32"/>
      <c r="C2077" s="173" t="s">
        <v>2541</v>
      </c>
      <c r="D2077" s="173" t="s">
        <v>343</v>
      </c>
      <c r="E2077" s="174" t="s">
        <v>2542</v>
      </c>
      <c r="F2077" s="175" t="s">
        <v>2536</v>
      </c>
      <c r="G2077" s="176" t="s">
        <v>1102</v>
      </c>
      <c r="H2077" s="177">
        <v>1</v>
      </c>
      <c r="I2077" s="178"/>
      <c r="J2077" s="179">
        <f t="shared" si="70"/>
        <v>0</v>
      </c>
      <c r="K2077" s="175" t="s">
        <v>1</v>
      </c>
      <c r="L2077" s="180"/>
      <c r="M2077" s="181" t="s">
        <v>1</v>
      </c>
      <c r="N2077" s="182" t="s">
        <v>41</v>
      </c>
      <c r="P2077" s="147">
        <f t="shared" si="71"/>
        <v>0</v>
      </c>
      <c r="Q2077" s="147">
        <v>0</v>
      </c>
      <c r="R2077" s="147">
        <f t="shared" si="72"/>
        <v>0</v>
      </c>
      <c r="S2077" s="147">
        <v>0</v>
      </c>
      <c r="T2077" s="148">
        <f t="shared" si="73"/>
        <v>0</v>
      </c>
      <c r="AR2077" s="149" t="s">
        <v>479</v>
      </c>
      <c r="AT2077" s="149" t="s">
        <v>343</v>
      </c>
      <c r="AU2077" s="149" t="s">
        <v>85</v>
      </c>
      <c r="AY2077" s="17" t="s">
        <v>296</v>
      </c>
      <c r="BE2077" s="150">
        <f t="shared" si="74"/>
        <v>0</v>
      </c>
      <c r="BF2077" s="150">
        <f t="shared" si="75"/>
        <v>0</v>
      </c>
      <c r="BG2077" s="150">
        <f t="shared" si="76"/>
        <v>0</v>
      </c>
      <c r="BH2077" s="150">
        <f t="shared" si="77"/>
        <v>0</v>
      </c>
      <c r="BI2077" s="150">
        <f t="shared" si="78"/>
        <v>0</v>
      </c>
      <c r="BJ2077" s="17" t="s">
        <v>83</v>
      </c>
      <c r="BK2077" s="150">
        <f t="shared" si="79"/>
        <v>0</v>
      </c>
      <c r="BL2077" s="17" t="s">
        <v>378</v>
      </c>
      <c r="BM2077" s="149" t="s">
        <v>2543</v>
      </c>
    </row>
    <row r="2078" spans="2:65" s="1" customFormat="1" ht="24.2" customHeight="1">
      <c r="B2078" s="32"/>
      <c r="C2078" s="173" t="s">
        <v>2544</v>
      </c>
      <c r="D2078" s="173" t="s">
        <v>343</v>
      </c>
      <c r="E2078" s="174" t="s">
        <v>2545</v>
      </c>
      <c r="F2078" s="175" t="s">
        <v>2536</v>
      </c>
      <c r="G2078" s="176" t="s">
        <v>1102</v>
      </c>
      <c r="H2078" s="177">
        <v>1</v>
      </c>
      <c r="I2078" s="178"/>
      <c r="J2078" s="179">
        <f t="shared" si="70"/>
        <v>0</v>
      </c>
      <c r="K2078" s="175" t="s">
        <v>1</v>
      </c>
      <c r="L2078" s="180"/>
      <c r="M2078" s="181" t="s">
        <v>1</v>
      </c>
      <c r="N2078" s="182" t="s">
        <v>41</v>
      </c>
      <c r="P2078" s="147">
        <f t="shared" si="71"/>
        <v>0</v>
      </c>
      <c r="Q2078" s="147">
        <v>0</v>
      </c>
      <c r="R2078" s="147">
        <f t="shared" si="72"/>
        <v>0</v>
      </c>
      <c r="S2078" s="147">
        <v>0</v>
      </c>
      <c r="T2078" s="148">
        <f t="shared" si="73"/>
        <v>0</v>
      </c>
      <c r="AR2078" s="149" t="s">
        <v>479</v>
      </c>
      <c r="AT2078" s="149" t="s">
        <v>343</v>
      </c>
      <c r="AU2078" s="149" t="s">
        <v>85</v>
      </c>
      <c r="AY2078" s="17" t="s">
        <v>296</v>
      </c>
      <c r="BE2078" s="150">
        <f t="shared" si="74"/>
        <v>0</v>
      </c>
      <c r="BF2078" s="150">
        <f t="shared" si="75"/>
        <v>0</v>
      </c>
      <c r="BG2078" s="150">
        <f t="shared" si="76"/>
        <v>0</v>
      </c>
      <c r="BH2078" s="150">
        <f t="shared" si="77"/>
        <v>0</v>
      </c>
      <c r="BI2078" s="150">
        <f t="shared" si="78"/>
        <v>0</v>
      </c>
      <c r="BJ2078" s="17" t="s">
        <v>83</v>
      </c>
      <c r="BK2078" s="150">
        <f t="shared" si="79"/>
        <v>0</v>
      </c>
      <c r="BL2078" s="17" t="s">
        <v>378</v>
      </c>
      <c r="BM2078" s="149" t="s">
        <v>2546</v>
      </c>
    </row>
    <row r="2079" spans="2:65" s="1" customFormat="1" ht="24.2" customHeight="1">
      <c r="B2079" s="32"/>
      <c r="C2079" s="173" t="s">
        <v>2547</v>
      </c>
      <c r="D2079" s="173" t="s">
        <v>343</v>
      </c>
      <c r="E2079" s="174" t="s">
        <v>2548</v>
      </c>
      <c r="F2079" s="175" t="s">
        <v>2536</v>
      </c>
      <c r="G2079" s="176" t="s">
        <v>1102</v>
      </c>
      <c r="H2079" s="177">
        <v>1</v>
      </c>
      <c r="I2079" s="178"/>
      <c r="J2079" s="179">
        <f t="shared" si="70"/>
        <v>0</v>
      </c>
      <c r="K2079" s="175" t="s">
        <v>1</v>
      </c>
      <c r="L2079" s="180"/>
      <c r="M2079" s="181" t="s">
        <v>1</v>
      </c>
      <c r="N2079" s="182" t="s">
        <v>41</v>
      </c>
      <c r="P2079" s="147">
        <f t="shared" si="71"/>
        <v>0</v>
      </c>
      <c r="Q2079" s="147">
        <v>0</v>
      </c>
      <c r="R2079" s="147">
        <f t="shared" si="72"/>
        <v>0</v>
      </c>
      <c r="S2079" s="147">
        <v>0</v>
      </c>
      <c r="T2079" s="148">
        <f t="shared" si="73"/>
        <v>0</v>
      </c>
      <c r="AR2079" s="149" t="s">
        <v>479</v>
      </c>
      <c r="AT2079" s="149" t="s">
        <v>343</v>
      </c>
      <c r="AU2079" s="149" t="s">
        <v>85</v>
      </c>
      <c r="AY2079" s="17" t="s">
        <v>296</v>
      </c>
      <c r="BE2079" s="150">
        <f t="shared" si="74"/>
        <v>0</v>
      </c>
      <c r="BF2079" s="150">
        <f t="shared" si="75"/>
        <v>0</v>
      </c>
      <c r="BG2079" s="150">
        <f t="shared" si="76"/>
        <v>0</v>
      </c>
      <c r="BH2079" s="150">
        <f t="shared" si="77"/>
        <v>0</v>
      </c>
      <c r="BI2079" s="150">
        <f t="shared" si="78"/>
        <v>0</v>
      </c>
      <c r="BJ2079" s="17" t="s">
        <v>83</v>
      </c>
      <c r="BK2079" s="150">
        <f t="shared" si="79"/>
        <v>0</v>
      </c>
      <c r="BL2079" s="17" t="s">
        <v>378</v>
      </c>
      <c r="BM2079" s="149" t="s">
        <v>2549</v>
      </c>
    </row>
    <row r="2080" spans="2:65" s="1" customFormat="1" ht="24.2" customHeight="1">
      <c r="B2080" s="32"/>
      <c r="C2080" s="173" t="s">
        <v>2550</v>
      </c>
      <c r="D2080" s="173" t="s">
        <v>343</v>
      </c>
      <c r="E2080" s="174" t="s">
        <v>2551</v>
      </c>
      <c r="F2080" s="175" t="s">
        <v>2536</v>
      </c>
      <c r="G2080" s="176" t="s">
        <v>1102</v>
      </c>
      <c r="H2080" s="177">
        <v>1</v>
      </c>
      <c r="I2080" s="178"/>
      <c r="J2080" s="179">
        <f t="shared" si="70"/>
        <v>0</v>
      </c>
      <c r="K2080" s="175" t="s">
        <v>1</v>
      </c>
      <c r="L2080" s="180"/>
      <c r="M2080" s="181" t="s">
        <v>1</v>
      </c>
      <c r="N2080" s="182" t="s">
        <v>41</v>
      </c>
      <c r="P2080" s="147">
        <f t="shared" si="71"/>
        <v>0</v>
      </c>
      <c r="Q2080" s="147">
        <v>0</v>
      </c>
      <c r="R2080" s="147">
        <f t="shared" si="72"/>
        <v>0</v>
      </c>
      <c r="S2080" s="147">
        <v>0</v>
      </c>
      <c r="T2080" s="148">
        <f t="shared" si="73"/>
        <v>0</v>
      </c>
      <c r="AR2080" s="149" t="s">
        <v>479</v>
      </c>
      <c r="AT2080" s="149" t="s">
        <v>343</v>
      </c>
      <c r="AU2080" s="149" t="s">
        <v>85</v>
      </c>
      <c r="AY2080" s="17" t="s">
        <v>296</v>
      </c>
      <c r="BE2080" s="150">
        <f t="shared" si="74"/>
        <v>0</v>
      </c>
      <c r="BF2080" s="150">
        <f t="shared" si="75"/>
        <v>0</v>
      </c>
      <c r="BG2080" s="150">
        <f t="shared" si="76"/>
        <v>0</v>
      </c>
      <c r="BH2080" s="150">
        <f t="shared" si="77"/>
        <v>0</v>
      </c>
      <c r="BI2080" s="150">
        <f t="shared" si="78"/>
        <v>0</v>
      </c>
      <c r="BJ2080" s="17" t="s">
        <v>83</v>
      </c>
      <c r="BK2080" s="150">
        <f t="shared" si="79"/>
        <v>0</v>
      </c>
      <c r="BL2080" s="17" t="s">
        <v>378</v>
      </c>
      <c r="BM2080" s="149" t="s">
        <v>2552</v>
      </c>
    </row>
    <row r="2081" spans="2:65" s="1" customFormat="1" ht="24.2" customHeight="1">
      <c r="B2081" s="32"/>
      <c r="C2081" s="173" t="s">
        <v>2553</v>
      </c>
      <c r="D2081" s="173" t="s">
        <v>343</v>
      </c>
      <c r="E2081" s="174" t="s">
        <v>2554</v>
      </c>
      <c r="F2081" s="175" t="s">
        <v>2555</v>
      </c>
      <c r="G2081" s="176" t="s">
        <v>1102</v>
      </c>
      <c r="H2081" s="177">
        <v>1</v>
      </c>
      <c r="I2081" s="178"/>
      <c r="J2081" s="179">
        <f t="shared" si="70"/>
        <v>0</v>
      </c>
      <c r="K2081" s="175" t="s">
        <v>1</v>
      </c>
      <c r="L2081" s="180"/>
      <c r="M2081" s="181" t="s">
        <v>1</v>
      </c>
      <c r="N2081" s="182" t="s">
        <v>41</v>
      </c>
      <c r="P2081" s="147">
        <f t="shared" si="71"/>
        <v>0</v>
      </c>
      <c r="Q2081" s="147">
        <v>0</v>
      </c>
      <c r="R2081" s="147">
        <f t="shared" si="72"/>
        <v>0</v>
      </c>
      <c r="S2081" s="147">
        <v>0</v>
      </c>
      <c r="T2081" s="148">
        <f t="shared" si="73"/>
        <v>0</v>
      </c>
      <c r="AR2081" s="149" t="s">
        <v>479</v>
      </c>
      <c r="AT2081" s="149" t="s">
        <v>343</v>
      </c>
      <c r="AU2081" s="149" t="s">
        <v>85</v>
      </c>
      <c r="AY2081" s="17" t="s">
        <v>296</v>
      </c>
      <c r="BE2081" s="150">
        <f t="shared" si="74"/>
        <v>0</v>
      </c>
      <c r="BF2081" s="150">
        <f t="shared" si="75"/>
        <v>0</v>
      </c>
      <c r="BG2081" s="150">
        <f t="shared" si="76"/>
        <v>0</v>
      </c>
      <c r="BH2081" s="150">
        <f t="shared" si="77"/>
        <v>0</v>
      </c>
      <c r="BI2081" s="150">
        <f t="shared" si="78"/>
        <v>0</v>
      </c>
      <c r="BJ2081" s="17" t="s">
        <v>83</v>
      </c>
      <c r="BK2081" s="150">
        <f t="shared" si="79"/>
        <v>0</v>
      </c>
      <c r="BL2081" s="17" t="s">
        <v>378</v>
      </c>
      <c r="BM2081" s="149" t="s">
        <v>2556</v>
      </c>
    </row>
    <row r="2082" spans="2:65" s="1" customFormat="1" ht="24.2" customHeight="1">
      <c r="B2082" s="32"/>
      <c r="C2082" s="138" t="s">
        <v>2557</v>
      </c>
      <c r="D2082" s="138" t="s">
        <v>298</v>
      </c>
      <c r="E2082" s="139" t="s">
        <v>2558</v>
      </c>
      <c r="F2082" s="140" t="s">
        <v>2559</v>
      </c>
      <c r="G2082" s="141" t="s">
        <v>339</v>
      </c>
      <c r="H2082" s="142">
        <v>90</v>
      </c>
      <c r="I2082" s="143"/>
      <c r="J2082" s="144">
        <f t="shared" si="70"/>
        <v>0</v>
      </c>
      <c r="K2082" s="140" t="s">
        <v>302</v>
      </c>
      <c r="L2082" s="32"/>
      <c r="M2082" s="145" t="s">
        <v>1</v>
      </c>
      <c r="N2082" s="146" t="s">
        <v>41</v>
      </c>
      <c r="P2082" s="147">
        <f t="shared" si="71"/>
        <v>0</v>
      </c>
      <c r="Q2082" s="147">
        <v>0</v>
      </c>
      <c r="R2082" s="147">
        <f t="shared" si="72"/>
        <v>0</v>
      </c>
      <c r="S2082" s="147">
        <v>0</v>
      </c>
      <c r="T2082" s="148">
        <f t="shared" si="73"/>
        <v>0</v>
      </c>
      <c r="AR2082" s="149" t="s">
        <v>107</v>
      </c>
      <c r="AT2082" s="149" t="s">
        <v>298</v>
      </c>
      <c r="AU2082" s="149" t="s">
        <v>85</v>
      </c>
      <c r="AY2082" s="17" t="s">
        <v>296</v>
      </c>
      <c r="BE2082" s="150">
        <f t="shared" si="74"/>
        <v>0</v>
      </c>
      <c r="BF2082" s="150">
        <f t="shared" si="75"/>
        <v>0</v>
      </c>
      <c r="BG2082" s="150">
        <f t="shared" si="76"/>
        <v>0</v>
      </c>
      <c r="BH2082" s="150">
        <f t="shared" si="77"/>
        <v>0</v>
      </c>
      <c r="BI2082" s="150">
        <f t="shared" si="78"/>
        <v>0</v>
      </c>
      <c r="BJ2082" s="17" t="s">
        <v>83</v>
      </c>
      <c r="BK2082" s="150">
        <f t="shared" si="79"/>
        <v>0</v>
      </c>
      <c r="BL2082" s="17" t="s">
        <v>107</v>
      </c>
      <c r="BM2082" s="149" t="s">
        <v>2560</v>
      </c>
    </row>
    <row r="2083" spans="2:65" s="12" customFormat="1">
      <c r="B2083" s="151"/>
      <c r="D2083" s="152" t="s">
        <v>304</v>
      </c>
      <c r="E2083" s="153" t="s">
        <v>1</v>
      </c>
      <c r="F2083" s="154" t="s">
        <v>1008</v>
      </c>
      <c r="H2083" s="155">
        <v>90</v>
      </c>
      <c r="I2083" s="156"/>
      <c r="L2083" s="151"/>
      <c r="M2083" s="157"/>
      <c r="T2083" s="158"/>
      <c r="AT2083" s="153" t="s">
        <v>304</v>
      </c>
      <c r="AU2083" s="153" t="s">
        <v>85</v>
      </c>
      <c r="AV2083" s="12" t="s">
        <v>85</v>
      </c>
      <c r="AW2083" s="12" t="s">
        <v>32</v>
      </c>
      <c r="AX2083" s="12" t="s">
        <v>76</v>
      </c>
      <c r="AY2083" s="153" t="s">
        <v>296</v>
      </c>
    </row>
    <row r="2084" spans="2:65" s="13" customFormat="1">
      <c r="B2084" s="159"/>
      <c r="D2084" s="152" t="s">
        <v>304</v>
      </c>
      <c r="E2084" s="160" t="s">
        <v>1</v>
      </c>
      <c r="F2084" s="161" t="s">
        <v>306</v>
      </c>
      <c r="H2084" s="162">
        <v>90</v>
      </c>
      <c r="I2084" s="163"/>
      <c r="L2084" s="159"/>
      <c r="M2084" s="164"/>
      <c r="T2084" s="165"/>
      <c r="AT2084" s="160" t="s">
        <v>304</v>
      </c>
      <c r="AU2084" s="160" t="s">
        <v>85</v>
      </c>
      <c r="AV2084" s="13" t="s">
        <v>94</v>
      </c>
      <c r="AW2084" s="13" t="s">
        <v>32</v>
      </c>
      <c r="AX2084" s="13" t="s">
        <v>76</v>
      </c>
      <c r="AY2084" s="160" t="s">
        <v>296</v>
      </c>
    </row>
    <row r="2085" spans="2:65" s="14" customFormat="1">
      <c r="B2085" s="166"/>
      <c r="D2085" s="152" t="s">
        <v>304</v>
      </c>
      <c r="E2085" s="167" t="s">
        <v>1</v>
      </c>
      <c r="F2085" s="168" t="s">
        <v>308</v>
      </c>
      <c r="H2085" s="169">
        <v>90</v>
      </c>
      <c r="I2085" s="170"/>
      <c r="L2085" s="166"/>
      <c r="M2085" s="171"/>
      <c r="T2085" s="172"/>
      <c r="AT2085" s="167" t="s">
        <v>304</v>
      </c>
      <c r="AU2085" s="167" t="s">
        <v>85</v>
      </c>
      <c r="AV2085" s="14" t="s">
        <v>107</v>
      </c>
      <c r="AW2085" s="14" t="s">
        <v>32</v>
      </c>
      <c r="AX2085" s="14" t="s">
        <v>83</v>
      </c>
      <c r="AY2085" s="167" t="s">
        <v>296</v>
      </c>
    </row>
    <row r="2086" spans="2:65" s="1" customFormat="1" ht="21.75" customHeight="1">
      <c r="B2086" s="32"/>
      <c r="C2086" s="173" t="s">
        <v>2561</v>
      </c>
      <c r="D2086" s="173" t="s">
        <v>343</v>
      </c>
      <c r="E2086" s="174" t="s">
        <v>2562</v>
      </c>
      <c r="F2086" s="175" t="s">
        <v>2563</v>
      </c>
      <c r="G2086" s="176" t="s">
        <v>339</v>
      </c>
      <c r="H2086" s="177">
        <v>90</v>
      </c>
      <c r="I2086" s="178"/>
      <c r="J2086" s="179">
        <f>ROUND(I2086*H2086,2)</f>
        <v>0</v>
      </c>
      <c r="K2086" s="175" t="s">
        <v>1</v>
      </c>
      <c r="L2086" s="180"/>
      <c r="M2086" s="181" t="s">
        <v>1</v>
      </c>
      <c r="N2086" s="182" t="s">
        <v>41</v>
      </c>
      <c r="P2086" s="147">
        <f>O2086*H2086</f>
        <v>0</v>
      </c>
      <c r="Q2086" s="147">
        <v>0</v>
      </c>
      <c r="R2086" s="147">
        <f>Q2086*H2086</f>
        <v>0</v>
      </c>
      <c r="S2086" s="147">
        <v>0</v>
      </c>
      <c r="T2086" s="148">
        <f>S2086*H2086</f>
        <v>0</v>
      </c>
      <c r="AR2086" s="149" t="s">
        <v>347</v>
      </c>
      <c r="AT2086" s="149" t="s">
        <v>343</v>
      </c>
      <c r="AU2086" s="149" t="s">
        <v>85</v>
      </c>
      <c r="AY2086" s="17" t="s">
        <v>296</v>
      </c>
      <c r="BE2086" s="150">
        <f>IF(N2086="základní",J2086,0)</f>
        <v>0</v>
      </c>
      <c r="BF2086" s="150">
        <f>IF(N2086="snížená",J2086,0)</f>
        <v>0</v>
      </c>
      <c r="BG2086" s="150">
        <f>IF(N2086="zákl. přenesená",J2086,0)</f>
        <v>0</v>
      </c>
      <c r="BH2086" s="150">
        <f>IF(N2086="sníž. přenesená",J2086,0)</f>
        <v>0</v>
      </c>
      <c r="BI2086" s="150">
        <f>IF(N2086="nulová",J2086,0)</f>
        <v>0</v>
      </c>
      <c r="BJ2086" s="17" t="s">
        <v>83</v>
      </c>
      <c r="BK2086" s="150">
        <f>ROUND(I2086*H2086,2)</f>
        <v>0</v>
      </c>
      <c r="BL2086" s="17" t="s">
        <v>107</v>
      </c>
      <c r="BM2086" s="149" t="s">
        <v>2564</v>
      </c>
    </row>
    <row r="2087" spans="2:65" s="1" customFormat="1" ht="24.2" customHeight="1">
      <c r="B2087" s="32"/>
      <c r="C2087" s="138" t="s">
        <v>2565</v>
      </c>
      <c r="D2087" s="138" t="s">
        <v>298</v>
      </c>
      <c r="E2087" s="139" t="s">
        <v>2566</v>
      </c>
      <c r="F2087" s="140" t="s">
        <v>2567</v>
      </c>
      <c r="G2087" s="141" t="s">
        <v>339</v>
      </c>
      <c r="H2087" s="142">
        <v>8.4</v>
      </c>
      <c r="I2087" s="143"/>
      <c r="J2087" s="144">
        <f>ROUND(I2087*H2087,2)</f>
        <v>0</v>
      </c>
      <c r="K2087" s="140" t="s">
        <v>302</v>
      </c>
      <c r="L2087" s="32"/>
      <c r="M2087" s="145" t="s">
        <v>1</v>
      </c>
      <c r="N2087" s="146" t="s">
        <v>41</v>
      </c>
      <c r="P2087" s="147">
        <f>O2087*H2087</f>
        <v>0</v>
      </c>
      <c r="Q2087" s="147">
        <v>0</v>
      </c>
      <c r="R2087" s="147">
        <f>Q2087*H2087</f>
        <v>0</v>
      </c>
      <c r="S2087" s="147">
        <v>0</v>
      </c>
      <c r="T2087" s="148">
        <f>S2087*H2087</f>
        <v>0</v>
      </c>
      <c r="AR2087" s="149" t="s">
        <v>378</v>
      </c>
      <c r="AT2087" s="149" t="s">
        <v>298</v>
      </c>
      <c r="AU2087" s="149" t="s">
        <v>85</v>
      </c>
      <c r="AY2087" s="17" t="s">
        <v>296</v>
      </c>
      <c r="BE2087" s="150">
        <f>IF(N2087="základní",J2087,0)</f>
        <v>0</v>
      </c>
      <c r="BF2087" s="150">
        <f>IF(N2087="snížená",J2087,0)</f>
        <v>0</v>
      </c>
      <c r="BG2087" s="150">
        <f>IF(N2087="zákl. přenesená",J2087,0)</f>
        <v>0</v>
      </c>
      <c r="BH2087" s="150">
        <f>IF(N2087="sníž. přenesená",J2087,0)</f>
        <v>0</v>
      </c>
      <c r="BI2087" s="150">
        <f>IF(N2087="nulová",J2087,0)</f>
        <v>0</v>
      </c>
      <c r="BJ2087" s="17" t="s">
        <v>83</v>
      </c>
      <c r="BK2087" s="150">
        <f>ROUND(I2087*H2087,2)</f>
        <v>0</v>
      </c>
      <c r="BL2087" s="17" t="s">
        <v>378</v>
      </c>
      <c r="BM2087" s="149" t="s">
        <v>2568</v>
      </c>
    </row>
    <row r="2088" spans="2:65" s="12" customFormat="1">
      <c r="B2088" s="151"/>
      <c r="D2088" s="152" t="s">
        <v>304</v>
      </c>
      <c r="E2088" s="153" t="s">
        <v>1</v>
      </c>
      <c r="F2088" s="154" t="s">
        <v>2569</v>
      </c>
      <c r="H2088" s="155">
        <v>8.4</v>
      </c>
      <c r="I2088" s="156"/>
      <c r="L2088" s="151"/>
      <c r="M2088" s="157"/>
      <c r="T2088" s="158"/>
      <c r="AT2088" s="153" t="s">
        <v>304</v>
      </c>
      <c r="AU2088" s="153" t="s">
        <v>85</v>
      </c>
      <c r="AV2088" s="12" t="s">
        <v>85</v>
      </c>
      <c r="AW2088" s="12" t="s">
        <v>32</v>
      </c>
      <c r="AX2088" s="12" t="s">
        <v>76</v>
      </c>
      <c r="AY2088" s="153" t="s">
        <v>296</v>
      </c>
    </row>
    <row r="2089" spans="2:65" s="13" customFormat="1">
      <c r="B2089" s="159"/>
      <c r="D2089" s="152" t="s">
        <v>304</v>
      </c>
      <c r="E2089" s="160" t="s">
        <v>1</v>
      </c>
      <c r="F2089" s="161" t="s">
        <v>306</v>
      </c>
      <c r="H2089" s="162">
        <v>8.4</v>
      </c>
      <c r="I2089" s="163"/>
      <c r="L2089" s="159"/>
      <c r="M2089" s="164"/>
      <c r="T2089" s="165"/>
      <c r="AT2089" s="160" t="s">
        <v>304</v>
      </c>
      <c r="AU2089" s="160" t="s">
        <v>85</v>
      </c>
      <c r="AV2089" s="13" t="s">
        <v>94</v>
      </c>
      <c r="AW2089" s="13" t="s">
        <v>32</v>
      </c>
      <c r="AX2089" s="13" t="s">
        <v>76</v>
      </c>
      <c r="AY2089" s="160" t="s">
        <v>296</v>
      </c>
    </row>
    <row r="2090" spans="2:65" s="14" customFormat="1">
      <c r="B2090" s="166"/>
      <c r="D2090" s="152" t="s">
        <v>304</v>
      </c>
      <c r="E2090" s="167" t="s">
        <v>1</v>
      </c>
      <c r="F2090" s="168" t="s">
        <v>308</v>
      </c>
      <c r="H2090" s="169">
        <v>8.4</v>
      </c>
      <c r="I2090" s="170"/>
      <c r="L2090" s="166"/>
      <c r="M2090" s="171"/>
      <c r="T2090" s="172"/>
      <c r="AT2090" s="167" t="s">
        <v>304</v>
      </c>
      <c r="AU2090" s="167" t="s">
        <v>85</v>
      </c>
      <c r="AV2090" s="14" t="s">
        <v>107</v>
      </c>
      <c r="AW2090" s="14" t="s">
        <v>32</v>
      </c>
      <c r="AX2090" s="14" t="s">
        <v>83</v>
      </c>
      <c r="AY2090" s="167" t="s">
        <v>296</v>
      </c>
    </row>
    <row r="2091" spans="2:65" s="1" customFormat="1" ht="16.5" customHeight="1">
      <c r="B2091" s="32"/>
      <c r="C2091" s="173" t="s">
        <v>2570</v>
      </c>
      <c r="D2091" s="173" t="s">
        <v>343</v>
      </c>
      <c r="E2091" s="174" t="s">
        <v>2571</v>
      </c>
      <c r="F2091" s="175" t="s">
        <v>2572</v>
      </c>
      <c r="G2091" s="176" t="s">
        <v>1102</v>
      </c>
      <c r="H2091" s="177">
        <v>8</v>
      </c>
      <c r="I2091" s="178"/>
      <c r="J2091" s="179">
        <f>ROUND(I2091*H2091,2)</f>
        <v>0</v>
      </c>
      <c r="K2091" s="175" t="s">
        <v>1</v>
      </c>
      <c r="L2091" s="180"/>
      <c r="M2091" s="181" t="s">
        <v>1</v>
      </c>
      <c r="N2091" s="182" t="s">
        <v>41</v>
      </c>
      <c r="P2091" s="147">
        <f>O2091*H2091</f>
        <v>0</v>
      </c>
      <c r="Q2091" s="147">
        <v>0</v>
      </c>
      <c r="R2091" s="147">
        <f>Q2091*H2091</f>
        <v>0</v>
      </c>
      <c r="S2091" s="147">
        <v>0</v>
      </c>
      <c r="T2091" s="148">
        <f>S2091*H2091</f>
        <v>0</v>
      </c>
      <c r="AR2091" s="149" t="s">
        <v>479</v>
      </c>
      <c r="AT2091" s="149" t="s">
        <v>343</v>
      </c>
      <c r="AU2091" s="149" t="s">
        <v>85</v>
      </c>
      <c r="AY2091" s="17" t="s">
        <v>296</v>
      </c>
      <c r="BE2091" s="150">
        <f>IF(N2091="základní",J2091,0)</f>
        <v>0</v>
      </c>
      <c r="BF2091" s="150">
        <f>IF(N2091="snížená",J2091,0)</f>
        <v>0</v>
      </c>
      <c r="BG2091" s="150">
        <f>IF(N2091="zákl. přenesená",J2091,0)</f>
        <v>0</v>
      </c>
      <c r="BH2091" s="150">
        <f>IF(N2091="sníž. přenesená",J2091,0)</f>
        <v>0</v>
      </c>
      <c r="BI2091" s="150">
        <f>IF(N2091="nulová",J2091,0)</f>
        <v>0</v>
      </c>
      <c r="BJ2091" s="17" t="s">
        <v>83</v>
      </c>
      <c r="BK2091" s="150">
        <f>ROUND(I2091*H2091,2)</f>
        <v>0</v>
      </c>
      <c r="BL2091" s="17" t="s">
        <v>378</v>
      </c>
      <c r="BM2091" s="149" t="s">
        <v>2573</v>
      </c>
    </row>
    <row r="2092" spans="2:65" s="1" customFormat="1" ht="24.2" customHeight="1">
      <c r="B2092" s="32"/>
      <c r="C2092" s="138" t="s">
        <v>2574</v>
      </c>
      <c r="D2092" s="138" t="s">
        <v>298</v>
      </c>
      <c r="E2092" s="139" t="s">
        <v>2575</v>
      </c>
      <c r="F2092" s="140" t="s">
        <v>2576</v>
      </c>
      <c r="G2092" s="141" t="s">
        <v>339</v>
      </c>
      <c r="H2092" s="142">
        <v>23.55</v>
      </c>
      <c r="I2092" s="143"/>
      <c r="J2092" s="144">
        <f>ROUND(I2092*H2092,2)</f>
        <v>0</v>
      </c>
      <c r="K2092" s="140" t="s">
        <v>302</v>
      </c>
      <c r="L2092" s="32"/>
      <c r="M2092" s="145" t="s">
        <v>1</v>
      </c>
      <c r="N2092" s="146" t="s">
        <v>41</v>
      </c>
      <c r="P2092" s="147">
        <f>O2092*H2092</f>
        <v>0</v>
      </c>
      <c r="Q2092" s="147">
        <v>0</v>
      </c>
      <c r="R2092" s="147">
        <f>Q2092*H2092</f>
        <v>0</v>
      </c>
      <c r="S2092" s="147">
        <v>0</v>
      </c>
      <c r="T2092" s="148">
        <f>S2092*H2092</f>
        <v>0</v>
      </c>
      <c r="AR2092" s="149" t="s">
        <v>378</v>
      </c>
      <c r="AT2092" s="149" t="s">
        <v>298</v>
      </c>
      <c r="AU2092" s="149" t="s">
        <v>85</v>
      </c>
      <c r="AY2092" s="17" t="s">
        <v>296</v>
      </c>
      <c r="BE2092" s="150">
        <f>IF(N2092="základní",J2092,0)</f>
        <v>0</v>
      </c>
      <c r="BF2092" s="150">
        <f>IF(N2092="snížená",J2092,0)</f>
        <v>0</v>
      </c>
      <c r="BG2092" s="150">
        <f>IF(N2092="zákl. přenesená",J2092,0)</f>
        <v>0</v>
      </c>
      <c r="BH2092" s="150">
        <f>IF(N2092="sníž. přenesená",J2092,0)</f>
        <v>0</v>
      </c>
      <c r="BI2092" s="150">
        <f>IF(N2092="nulová",J2092,0)</f>
        <v>0</v>
      </c>
      <c r="BJ2092" s="17" t="s">
        <v>83</v>
      </c>
      <c r="BK2092" s="150">
        <f>ROUND(I2092*H2092,2)</f>
        <v>0</v>
      </c>
      <c r="BL2092" s="17" t="s">
        <v>378</v>
      </c>
      <c r="BM2092" s="149" t="s">
        <v>2577</v>
      </c>
    </row>
    <row r="2093" spans="2:65" s="12" customFormat="1">
      <c r="B2093" s="151"/>
      <c r="D2093" s="152" t="s">
        <v>304</v>
      </c>
      <c r="E2093" s="153" t="s">
        <v>1</v>
      </c>
      <c r="F2093" s="154" t="s">
        <v>2578</v>
      </c>
      <c r="H2093" s="155">
        <v>23.55</v>
      </c>
      <c r="I2093" s="156"/>
      <c r="L2093" s="151"/>
      <c r="M2093" s="157"/>
      <c r="T2093" s="158"/>
      <c r="AT2093" s="153" t="s">
        <v>304</v>
      </c>
      <c r="AU2093" s="153" t="s">
        <v>85</v>
      </c>
      <c r="AV2093" s="12" t="s">
        <v>85</v>
      </c>
      <c r="AW2093" s="12" t="s">
        <v>32</v>
      </c>
      <c r="AX2093" s="12" t="s">
        <v>76</v>
      </c>
      <c r="AY2093" s="153" t="s">
        <v>296</v>
      </c>
    </row>
    <row r="2094" spans="2:65" s="13" customFormat="1">
      <c r="B2094" s="159"/>
      <c r="D2094" s="152" t="s">
        <v>304</v>
      </c>
      <c r="E2094" s="160" t="s">
        <v>1</v>
      </c>
      <c r="F2094" s="161" t="s">
        <v>306</v>
      </c>
      <c r="H2094" s="162">
        <v>23.55</v>
      </c>
      <c r="I2094" s="163"/>
      <c r="L2094" s="159"/>
      <c r="M2094" s="164"/>
      <c r="T2094" s="165"/>
      <c r="AT2094" s="160" t="s">
        <v>304</v>
      </c>
      <c r="AU2094" s="160" t="s">
        <v>85</v>
      </c>
      <c r="AV2094" s="13" t="s">
        <v>94</v>
      </c>
      <c r="AW2094" s="13" t="s">
        <v>32</v>
      </c>
      <c r="AX2094" s="13" t="s">
        <v>76</v>
      </c>
      <c r="AY2094" s="160" t="s">
        <v>296</v>
      </c>
    </row>
    <row r="2095" spans="2:65" s="14" customFormat="1">
      <c r="B2095" s="166"/>
      <c r="D2095" s="152" t="s">
        <v>304</v>
      </c>
      <c r="E2095" s="167" t="s">
        <v>1</v>
      </c>
      <c r="F2095" s="168" t="s">
        <v>308</v>
      </c>
      <c r="H2095" s="169">
        <v>23.55</v>
      </c>
      <c r="I2095" s="170"/>
      <c r="L2095" s="166"/>
      <c r="M2095" s="171"/>
      <c r="T2095" s="172"/>
      <c r="AT2095" s="167" t="s">
        <v>304</v>
      </c>
      <c r="AU2095" s="167" t="s">
        <v>85</v>
      </c>
      <c r="AV2095" s="14" t="s">
        <v>107</v>
      </c>
      <c r="AW2095" s="14" t="s">
        <v>32</v>
      </c>
      <c r="AX2095" s="14" t="s">
        <v>83</v>
      </c>
      <c r="AY2095" s="167" t="s">
        <v>296</v>
      </c>
    </row>
    <row r="2096" spans="2:65" s="1" customFormat="1" ht="24.2" customHeight="1">
      <c r="B2096" s="32"/>
      <c r="C2096" s="173" t="s">
        <v>2579</v>
      </c>
      <c r="D2096" s="173" t="s">
        <v>343</v>
      </c>
      <c r="E2096" s="174" t="s">
        <v>2580</v>
      </c>
      <c r="F2096" s="175" t="s">
        <v>2581</v>
      </c>
      <c r="G2096" s="176" t="s">
        <v>339</v>
      </c>
      <c r="H2096" s="177">
        <v>23.55</v>
      </c>
      <c r="I2096" s="178"/>
      <c r="J2096" s="179">
        <f>ROUND(I2096*H2096,2)</f>
        <v>0</v>
      </c>
      <c r="K2096" s="175" t="s">
        <v>1</v>
      </c>
      <c r="L2096" s="180"/>
      <c r="M2096" s="181" t="s">
        <v>1</v>
      </c>
      <c r="N2096" s="182" t="s">
        <v>41</v>
      </c>
      <c r="P2096" s="147">
        <f>O2096*H2096</f>
        <v>0</v>
      </c>
      <c r="Q2096" s="147">
        <v>0</v>
      </c>
      <c r="R2096" s="147">
        <f>Q2096*H2096</f>
        <v>0</v>
      </c>
      <c r="S2096" s="147">
        <v>0</v>
      </c>
      <c r="T2096" s="148">
        <f>S2096*H2096</f>
        <v>0</v>
      </c>
      <c r="AR2096" s="149" t="s">
        <v>479</v>
      </c>
      <c r="AT2096" s="149" t="s">
        <v>343</v>
      </c>
      <c r="AU2096" s="149" t="s">
        <v>85</v>
      </c>
      <c r="AY2096" s="17" t="s">
        <v>296</v>
      </c>
      <c r="BE2096" s="150">
        <f>IF(N2096="základní",J2096,0)</f>
        <v>0</v>
      </c>
      <c r="BF2096" s="150">
        <f>IF(N2096="snížená",J2096,0)</f>
        <v>0</v>
      </c>
      <c r="BG2096" s="150">
        <f>IF(N2096="zákl. přenesená",J2096,0)</f>
        <v>0</v>
      </c>
      <c r="BH2096" s="150">
        <f>IF(N2096="sníž. přenesená",J2096,0)</f>
        <v>0</v>
      </c>
      <c r="BI2096" s="150">
        <f>IF(N2096="nulová",J2096,0)</f>
        <v>0</v>
      </c>
      <c r="BJ2096" s="17" t="s">
        <v>83</v>
      </c>
      <c r="BK2096" s="150">
        <f>ROUND(I2096*H2096,2)</f>
        <v>0</v>
      </c>
      <c r="BL2096" s="17" t="s">
        <v>378</v>
      </c>
      <c r="BM2096" s="149" t="s">
        <v>2582</v>
      </c>
    </row>
    <row r="2097" spans="2:65" s="1" customFormat="1" ht="24.2" customHeight="1">
      <c r="B2097" s="32"/>
      <c r="C2097" s="138" t="s">
        <v>2583</v>
      </c>
      <c r="D2097" s="138" t="s">
        <v>298</v>
      </c>
      <c r="E2097" s="139" t="s">
        <v>2584</v>
      </c>
      <c r="F2097" s="140" t="s">
        <v>2585</v>
      </c>
      <c r="G2097" s="141" t="s">
        <v>301</v>
      </c>
      <c r="H2097" s="142">
        <v>64.664000000000001</v>
      </c>
      <c r="I2097" s="143"/>
      <c r="J2097" s="144">
        <f>ROUND(I2097*H2097,2)</f>
        <v>0</v>
      </c>
      <c r="K2097" s="140" t="s">
        <v>302</v>
      </c>
      <c r="L2097" s="32"/>
      <c r="M2097" s="145" t="s">
        <v>1</v>
      </c>
      <c r="N2097" s="146" t="s">
        <v>41</v>
      </c>
      <c r="P2097" s="147">
        <f>O2097*H2097</f>
        <v>0</v>
      </c>
      <c r="Q2097" s="147">
        <v>0</v>
      </c>
      <c r="R2097" s="147">
        <f>Q2097*H2097</f>
        <v>0</v>
      </c>
      <c r="S2097" s="147">
        <v>0</v>
      </c>
      <c r="T2097" s="148">
        <f>S2097*H2097</f>
        <v>0</v>
      </c>
      <c r="AR2097" s="149" t="s">
        <v>378</v>
      </c>
      <c r="AT2097" s="149" t="s">
        <v>298</v>
      </c>
      <c r="AU2097" s="149" t="s">
        <v>85</v>
      </c>
      <c r="AY2097" s="17" t="s">
        <v>296</v>
      </c>
      <c r="BE2097" s="150">
        <f>IF(N2097="základní",J2097,0)</f>
        <v>0</v>
      </c>
      <c r="BF2097" s="150">
        <f>IF(N2097="snížená",J2097,0)</f>
        <v>0</v>
      </c>
      <c r="BG2097" s="150">
        <f>IF(N2097="zákl. přenesená",J2097,0)</f>
        <v>0</v>
      </c>
      <c r="BH2097" s="150">
        <f>IF(N2097="sníž. přenesená",J2097,0)</f>
        <v>0</v>
      </c>
      <c r="BI2097" s="150">
        <f>IF(N2097="nulová",J2097,0)</f>
        <v>0</v>
      </c>
      <c r="BJ2097" s="17" t="s">
        <v>83</v>
      </c>
      <c r="BK2097" s="150">
        <f>ROUND(I2097*H2097,2)</f>
        <v>0</v>
      </c>
      <c r="BL2097" s="17" t="s">
        <v>378</v>
      </c>
      <c r="BM2097" s="149" t="s">
        <v>2586</v>
      </c>
    </row>
    <row r="2098" spans="2:65" s="12" customFormat="1">
      <c r="B2098" s="151"/>
      <c r="D2098" s="152" t="s">
        <v>304</v>
      </c>
      <c r="E2098" s="153" t="s">
        <v>1</v>
      </c>
      <c r="F2098" s="154" t="s">
        <v>2587</v>
      </c>
      <c r="H2098" s="155">
        <v>64.664000000000001</v>
      </c>
      <c r="I2098" s="156"/>
      <c r="L2098" s="151"/>
      <c r="M2098" s="157"/>
      <c r="T2098" s="158"/>
      <c r="AT2098" s="153" t="s">
        <v>304</v>
      </c>
      <c r="AU2098" s="153" t="s">
        <v>85</v>
      </c>
      <c r="AV2098" s="12" t="s">
        <v>85</v>
      </c>
      <c r="AW2098" s="12" t="s">
        <v>32</v>
      </c>
      <c r="AX2098" s="12" t="s">
        <v>76</v>
      </c>
      <c r="AY2098" s="153" t="s">
        <v>296</v>
      </c>
    </row>
    <row r="2099" spans="2:65" s="13" customFormat="1">
      <c r="B2099" s="159"/>
      <c r="D2099" s="152" t="s">
        <v>304</v>
      </c>
      <c r="E2099" s="160" t="s">
        <v>1</v>
      </c>
      <c r="F2099" s="161" t="s">
        <v>306</v>
      </c>
      <c r="H2099" s="162">
        <v>64.664000000000001</v>
      </c>
      <c r="I2099" s="163"/>
      <c r="L2099" s="159"/>
      <c r="M2099" s="164"/>
      <c r="T2099" s="165"/>
      <c r="AT2099" s="160" t="s">
        <v>304</v>
      </c>
      <c r="AU2099" s="160" t="s">
        <v>85</v>
      </c>
      <c r="AV2099" s="13" t="s">
        <v>94</v>
      </c>
      <c r="AW2099" s="13" t="s">
        <v>32</v>
      </c>
      <c r="AX2099" s="13" t="s">
        <v>76</v>
      </c>
      <c r="AY2099" s="160" t="s">
        <v>296</v>
      </c>
    </row>
    <row r="2100" spans="2:65" s="14" customFormat="1">
      <c r="B2100" s="166"/>
      <c r="D2100" s="152" t="s">
        <v>304</v>
      </c>
      <c r="E2100" s="167" t="s">
        <v>1</v>
      </c>
      <c r="F2100" s="168" t="s">
        <v>308</v>
      </c>
      <c r="H2100" s="169">
        <v>64.664000000000001</v>
      </c>
      <c r="I2100" s="170"/>
      <c r="L2100" s="166"/>
      <c r="M2100" s="171"/>
      <c r="T2100" s="172"/>
      <c r="AT2100" s="167" t="s">
        <v>304</v>
      </c>
      <c r="AU2100" s="167" t="s">
        <v>85</v>
      </c>
      <c r="AV2100" s="14" t="s">
        <v>107</v>
      </c>
      <c r="AW2100" s="14" t="s">
        <v>32</v>
      </c>
      <c r="AX2100" s="14" t="s">
        <v>83</v>
      </c>
      <c r="AY2100" s="167" t="s">
        <v>296</v>
      </c>
    </row>
    <row r="2101" spans="2:65" s="1" customFormat="1" ht="24.2" customHeight="1">
      <c r="B2101" s="32"/>
      <c r="C2101" s="173" t="s">
        <v>2588</v>
      </c>
      <c r="D2101" s="173" t="s">
        <v>343</v>
      </c>
      <c r="E2101" s="174" t="s">
        <v>2589</v>
      </c>
      <c r="F2101" s="175" t="s">
        <v>2590</v>
      </c>
      <c r="G2101" s="176" t="s">
        <v>301</v>
      </c>
      <c r="H2101" s="177">
        <v>64.664000000000001</v>
      </c>
      <c r="I2101" s="178"/>
      <c r="J2101" s="179">
        <f>ROUND(I2101*H2101,2)</f>
        <v>0</v>
      </c>
      <c r="K2101" s="175" t="s">
        <v>1</v>
      </c>
      <c r="L2101" s="180"/>
      <c r="M2101" s="181" t="s">
        <v>1</v>
      </c>
      <c r="N2101" s="182" t="s">
        <v>41</v>
      </c>
      <c r="P2101" s="147">
        <f>O2101*H2101</f>
        <v>0</v>
      </c>
      <c r="Q2101" s="147">
        <v>0</v>
      </c>
      <c r="R2101" s="147">
        <f>Q2101*H2101</f>
        <v>0</v>
      </c>
      <c r="S2101" s="147">
        <v>0</v>
      </c>
      <c r="T2101" s="148">
        <f>S2101*H2101</f>
        <v>0</v>
      </c>
      <c r="AR2101" s="149" t="s">
        <v>479</v>
      </c>
      <c r="AT2101" s="149" t="s">
        <v>343</v>
      </c>
      <c r="AU2101" s="149" t="s">
        <v>85</v>
      </c>
      <c r="AY2101" s="17" t="s">
        <v>296</v>
      </c>
      <c r="BE2101" s="150">
        <f>IF(N2101="základní",J2101,0)</f>
        <v>0</v>
      </c>
      <c r="BF2101" s="150">
        <f>IF(N2101="snížená",J2101,0)</f>
        <v>0</v>
      </c>
      <c r="BG2101" s="150">
        <f>IF(N2101="zákl. přenesená",J2101,0)</f>
        <v>0</v>
      </c>
      <c r="BH2101" s="150">
        <f>IF(N2101="sníž. přenesená",J2101,0)</f>
        <v>0</v>
      </c>
      <c r="BI2101" s="150">
        <f>IF(N2101="nulová",J2101,0)</f>
        <v>0</v>
      </c>
      <c r="BJ2101" s="17" t="s">
        <v>83</v>
      </c>
      <c r="BK2101" s="150">
        <f>ROUND(I2101*H2101,2)</f>
        <v>0</v>
      </c>
      <c r="BL2101" s="17" t="s">
        <v>378</v>
      </c>
      <c r="BM2101" s="149" t="s">
        <v>2591</v>
      </c>
    </row>
    <row r="2102" spans="2:65" s="1" customFormat="1" ht="24.2" customHeight="1">
      <c r="B2102" s="32"/>
      <c r="C2102" s="138" t="s">
        <v>2592</v>
      </c>
      <c r="D2102" s="138" t="s">
        <v>298</v>
      </c>
      <c r="E2102" s="139" t="s">
        <v>2593</v>
      </c>
      <c r="F2102" s="140" t="s">
        <v>2594</v>
      </c>
      <c r="G2102" s="141" t="s">
        <v>339</v>
      </c>
      <c r="H2102" s="142">
        <v>7.2</v>
      </c>
      <c r="I2102" s="143"/>
      <c r="J2102" s="144">
        <f>ROUND(I2102*H2102,2)</f>
        <v>0</v>
      </c>
      <c r="K2102" s="140" t="s">
        <v>302</v>
      </c>
      <c r="L2102" s="32"/>
      <c r="M2102" s="145" t="s">
        <v>1</v>
      </c>
      <c r="N2102" s="146" t="s">
        <v>41</v>
      </c>
      <c r="P2102" s="147">
        <f>O2102*H2102</f>
        <v>0</v>
      </c>
      <c r="Q2102" s="147">
        <v>0</v>
      </c>
      <c r="R2102" s="147">
        <f>Q2102*H2102</f>
        <v>0</v>
      </c>
      <c r="S2102" s="147">
        <v>0</v>
      </c>
      <c r="T2102" s="148">
        <f>S2102*H2102</f>
        <v>0</v>
      </c>
      <c r="AR2102" s="149" t="s">
        <v>378</v>
      </c>
      <c r="AT2102" s="149" t="s">
        <v>298</v>
      </c>
      <c r="AU2102" s="149" t="s">
        <v>85</v>
      </c>
      <c r="AY2102" s="17" t="s">
        <v>296</v>
      </c>
      <c r="BE2102" s="150">
        <f>IF(N2102="základní",J2102,0)</f>
        <v>0</v>
      </c>
      <c r="BF2102" s="150">
        <f>IF(N2102="snížená",J2102,0)</f>
        <v>0</v>
      </c>
      <c r="BG2102" s="150">
        <f>IF(N2102="zákl. přenesená",J2102,0)</f>
        <v>0</v>
      </c>
      <c r="BH2102" s="150">
        <f>IF(N2102="sníž. přenesená",J2102,0)</f>
        <v>0</v>
      </c>
      <c r="BI2102" s="150">
        <f>IF(N2102="nulová",J2102,0)</f>
        <v>0</v>
      </c>
      <c r="BJ2102" s="17" t="s">
        <v>83</v>
      </c>
      <c r="BK2102" s="150">
        <f>ROUND(I2102*H2102,2)</f>
        <v>0</v>
      </c>
      <c r="BL2102" s="17" t="s">
        <v>378</v>
      </c>
      <c r="BM2102" s="149" t="s">
        <v>2595</v>
      </c>
    </row>
    <row r="2103" spans="2:65" s="12" customFormat="1">
      <c r="B2103" s="151"/>
      <c r="D2103" s="152" t="s">
        <v>304</v>
      </c>
      <c r="E2103" s="153" t="s">
        <v>1</v>
      </c>
      <c r="F2103" s="154" t="s">
        <v>2596</v>
      </c>
      <c r="H2103" s="155">
        <v>7.2</v>
      </c>
      <c r="I2103" s="156"/>
      <c r="L2103" s="151"/>
      <c r="M2103" s="157"/>
      <c r="T2103" s="158"/>
      <c r="AT2103" s="153" t="s">
        <v>304</v>
      </c>
      <c r="AU2103" s="153" t="s">
        <v>85</v>
      </c>
      <c r="AV2103" s="12" t="s">
        <v>85</v>
      </c>
      <c r="AW2103" s="12" t="s">
        <v>32</v>
      </c>
      <c r="AX2103" s="12" t="s">
        <v>76</v>
      </c>
      <c r="AY2103" s="153" t="s">
        <v>296</v>
      </c>
    </row>
    <row r="2104" spans="2:65" s="13" customFormat="1">
      <c r="B2104" s="159"/>
      <c r="D2104" s="152" t="s">
        <v>304</v>
      </c>
      <c r="E2104" s="160" t="s">
        <v>1</v>
      </c>
      <c r="F2104" s="161" t="s">
        <v>306</v>
      </c>
      <c r="H2104" s="162">
        <v>7.2</v>
      </c>
      <c r="I2104" s="163"/>
      <c r="L2104" s="159"/>
      <c r="M2104" s="164"/>
      <c r="T2104" s="165"/>
      <c r="AT2104" s="160" t="s">
        <v>304</v>
      </c>
      <c r="AU2104" s="160" t="s">
        <v>85</v>
      </c>
      <c r="AV2104" s="13" t="s">
        <v>94</v>
      </c>
      <c r="AW2104" s="13" t="s">
        <v>32</v>
      </c>
      <c r="AX2104" s="13" t="s">
        <v>76</v>
      </c>
      <c r="AY2104" s="160" t="s">
        <v>296</v>
      </c>
    </row>
    <row r="2105" spans="2:65" s="14" customFormat="1">
      <c r="B2105" s="166"/>
      <c r="D2105" s="152" t="s">
        <v>304</v>
      </c>
      <c r="E2105" s="167" t="s">
        <v>1</v>
      </c>
      <c r="F2105" s="168" t="s">
        <v>308</v>
      </c>
      <c r="H2105" s="169">
        <v>7.2</v>
      </c>
      <c r="I2105" s="170"/>
      <c r="L2105" s="166"/>
      <c r="M2105" s="171"/>
      <c r="T2105" s="172"/>
      <c r="AT2105" s="167" t="s">
        <v>304</v>
      </c>
      <c r="AU2105" s="167" t="s">
        <v>85</v>
      </c>
      <c r="AV2105" s="14" t="s">
        <v>107</v>
      </c>
      <c r="AW2105" s="14" t="s">
        <v>32</v>
      </c>
      <c r="AX2105" s="14" t="s">
        <v>83</v>
      </c>
      <c r="AY2105" s="167" t="s">
        <v>296</v>
      </c>
    </row>
    <row r="2106" spans="2:65" s="1" customFormat="1" ht="21.75" customHeight="1">
      <c r="B2106" s="32"/>
      <c r="C2106" s="173" t="s">
        <v>2597</v>
      </c>
      <c r="D2106" s="173" t="s">
        <v>343</v>
      </c>
      <c r="E2106" s="174" t="s">
        <v>2598</v>
      </c>
      <c r="F2106" s="175" t="s">
        <v>2599</v>
      </c>
      <c r="G2106" s="176" t="s">
        <v>339</v>
      </c>
      <c r="H2106" s="177">
        <v>7.92</v>
      </c>
      <c r="I2106" s="178"/>
      <c r="J2106" s="179">
        <f>ROUND(I2106*H2106,2)</f>
        <v>0</v>
      </c>
      <c r="K2106" s="175" t="s">
        <v>302</v>
      </c>
      <c r="L2106" s="180"/>
      <c r="M2106" s="181" t="s">
        <v>1</v>
      </c>
      <c r="N2106" s="182" t="s">
        <v>41</v>
      </c>
      <c r="P2106" s="147">
        <f>O2106*H2106</f>
        <v>0</v>
      </c>
      <c r="Q2106" s="147">
        <v>2.0000000000000001E-4</v>
      </c>
      <c r="R2106" s="147">
        <f>Q2106*H2106</f>
        <v>1.5840000000000001E-3</v>
      </c>
      <c r="S2106" s="147">
        <v>0</v>
      </c>
      <c r="T2106" s="148">
        <f>S2106*H2106</f>
        <v>0</v>
      </c>
      <c r="AR2106" s="149" t="s">
        <v>479</v>
      </c>
      <c r="AT2106" s="149" t="s">
        <v>343</v>
      </c>
      <c r="AU2106" s="149" t="s">
        <v>85</v>
      </c>
      <c r="AY2106" s="17" t="s">
        <v>296</v>
      </c>
      <c r="BE2106" s="150">
        <f>IF(N2106="základní",J2106,0)</f>
        <v>0</v>
      </c>
      <c r="BF2106" s="150">
        <f>IF(N2106="snížená",J2106,0)</f>
        <v>0</v>
      </c>
      <c r="BG2106" s="150">
        <f>IF(N2106="zákl. přenesená",J2106,0)</f>
        <v>0</v>
      </c>
      <c r="BH2106" s="150">
        <f>IF(N2106="sníž. přenesená",J2106,0)</f>
        <v>0</v>
      </c>
      <c r="BI2106" s="150">
        <f>IF(N2106="nulová",J2106,0)</f>
        <v>0</v>
      </c>
      <c r="BJ2106" s="17" t="s">
        <v>83</v>
      </c>
      <c r="BK2106" s="150">
        <f>ROUND(I2106*H2106,2)</f>
        <v>0</v>
      </c>
      <c r="BL2106" s="17" t="s">
        <v>378</v>
      </c>
      <c r="BM2106" s="149" t="s">
        <v>2600</v>
      </c>
    </row>
    <row r="2107" spans="2:65" s="12" customFormat="1">
      <c r="B2107" s="151"/>
      <c r="D2107" s="152" t="s">
        <v>304</v>
      </c>
      <c r="F2107" s="154" t="s">
        <v>2601</v>
      </c>
      <c r="H2107" s="155">
        <v>7.92</v>
      </c>
      <c r="I2107" s="156"/>
      <c r="L2107" s="151"/>
      <c r="M2107" s="157"/>
      <c r="T2107" s="158"/>
      <c r="AT2107" s="153" t="s">
        <v>304</v>
      </c>
      <c r="AU2107" s="153" t="s">
        <v>85</v>
      </c>
      <c r="AV2107" s="12" t="s">
        <v>85</v>
      </c>
      <c r="AW2107" s="12" t="s">
        <v>4</v>
      </c>
      <c r="AX2107" s="12" t="s">
        <v>83</v>
      </c>
      <c r="AY2107" s="153" t="s">
        <v>296</v>
      </c>
    </row>
    <row r="2108" spans="2:65" s="1" customFormat="1" ht="24.2" customHeight="1">
      <c r="B2108" s="32"/>
      <c r="C2108" s="138" t="s">
        <v>2602</v>
      </c>
      <c r="D2108" s="138" t="s">
        <v>298</v>
      </c>
      <c r="E2108" s="139" t="s">
        <v>2603</v>
      </c>
      <c r="F2108" s="140" t="s">
        <v>2604</v>
      </c>
      <c r="G2108" s="141" t="s">
        <v>301</v>
      </c>
      <c r="H2108" s="142">
        <v>2.88</v>
      </c>
      <c r="I2108" s="143"/>
      <c r="J2108" s="144">
        <f>ROUND(I2108*H2108,2)</f>
        <v>0</v>
      </c>
      <c r="K2108" s="140" t="s">
        <v>302</v>
      </c>
      <c r="L2108" s="32"/>
      <c r="M2108" s="145" t="s">
        <v>1</v>
      </c>
      <c r="N2108" s="146" t="s">
        <v>41</v>
      </c>
      <c r="P2108" s="147">
        <f>O2108*H2108</f>
        <v>0</v>
      </c>
      <c r="Q2108" s="147">
        <v>0</v>
      </c>
      <c r="R2108" s="147">
        <f>Q2108*H2108</f>
        <v>0</v>
      </c>
      <c r="S2108" s="147">
        <v>0</v>
      </c>
      <c r="T2108" s="148">
        <f>S2108*H2108</f>
        <v>0</v>
      </c>
      <c r="AR2108" s="149" t="s">
        <v>378</v>
      </c>
      <c r="AT2108" s="149" t="s">
        <v>298</v>
      </c>
      <c r="AU2108" s="149" t="s">
        <v>85</v>
      </c>
      <c r="AY2108" s="17" t="s">
        <v>296</v>
      </c>
      <c r="BE2108" s="150">
        <f>IF(N2108="základní",J2108,0)</f>
        <v>0</v>
      </c>
      <c r="BF2108" s="150">
        <f>IF(N2108="snížená",J2108,0)</f>
        <v>0</v>
      </c>
      <c r="BG2108" s="150">
        <f>IF(N2108="zákl. přenesená",J2108,0)</f>
        <v>0</v>
      </c>
      <c r="BH2108" s="150">
        <f>IF(N2108="sníž. přenesená",J2108,0)</f>
        <v>0</v>
      </c>
      <c r="BI2108" s="150">
        <f>IF(N2108="nulová",J2108,0)</f>
        <v>0</v>
      </c>
      <c r="BJ2108" s="17" t="s">
        <v>83</v>
      </c>
      <c r="BK2108" s="150">
        <f>ROUND(I2108*H2108,2)</f>
        <v>0</v>
      </c>
      <c r="BL2108" s="17" t="s">
        <v>378</v>
      </c>
      <c r="BM2108" s="149" t="s">
        <v>2605</v>
      </c>
    </row>
    <row r="2109" spans="2:65" s="12" customFormat="1">
      <c r="B2109" s="151"/>
      <c r="D2109" s="152" t="s">
        <v>304</v>
      </c>
      <c r="E2109" s="153" t="s">
        <v>1</v>
      </c>
      <c r="F2109" s="154" t="s">
        <v>2606</v>
      </c>
      <c r="H2109" s="155">
        <v>2.88</v>
      </c>
      <c r="I2109" s="156"/>
      <c r="L2109" s="151"/>
      <c r="M2109" s="157"/>
      <c r="T2109" s="158"/>
      <c r="AT2109" s="153" t="s">
        <v>304</v>
      </c>
      <c r="AU2109" s="153" t="s">
        <v>85</v>
      </c>
      <c r="AV2109" s="12" t="s">
        <v>85</v>
      </c>
      <c r="AW2109" s="12" t="s">
        <v>32</v>
      </c>
      <c r="AX2109" s="12" t="s">
        <v>76</v>
      </c>
      <c r="AY2109" s="153" t="s">
        <v>296</v>
      </c>
    </row>
    <row r="2110" spans="2:65" s="13" customFormat="1">
      <c r="B2110" s="159"/>
      <c r="D2110" s="152" t="s">
        <v>304</v>
      </c>
      <c r="E2110" s="160" t="s">
        <v>1</v>
      </c>
      <c r="F2110" s="161" t="s">
        <v>306</v>
      </c>
      <c r="H2110" s="162">
        <v>2.88</v>
      </c>
      <c r="I2110" s="163"/>
      <c r="L2110" s="159"/>
      <c r="M2110" s="164"/>
      <c r="T2110" s="165"/>
      <c r="AT2110" s="160" t="s">
        <v>304</v>
      </c>
      <c r="AU2110" s="160" t="s">
        <v>85</v>
      </c>
      <c r="AV2110" s="13" t="s">
        <v>94</v>
      </c>
      <c r="AW2110" s="13" t="s">
        <v>32</v>
      </c>
      <c r="AX2110" s="13" t="s">
        <v>76</v>
      </c>
      <c r="AY2110" s="160" t="s">
        <v>296</v>
      </c>
    </row>
    <row r="2111" spans="2:65" s="14" customFormat="1">
      <c r="B2111" s="166"/>
      <c r="D2111" s="152" t="s">
        <v>304</v>
      </c>
      <c r="E2111" s="167" t="s">
        <v>1</v>
      </c>
      <c r="F2111" s="168" t="s">
        <v>308</v>
      </c>
      <c r="H2111" s="169">
        <v>2.88</v>
      </c>
      <c r="I2111" s="170"/>
      <c r="L2111" s="166"/>
      <c r="M2111" s="171"/>
      <c r="T2111" s="172"/>
      <c r="AT2111" s="167" t="s">
        <v>304</v>
      </c>
      <c r="AU2111" s="167" t="s">
        <v>85</v>
      </c>
      <c r="AV2111" s="14" t="s">
        <v>107</v>
      </c>
      <c r="AW2111" s="14" t="s">
        <v>32</v>
      </c>
      <c r="AX2111" s="14" t="s">
        <v>83</v>
      </c>
      <c r="AY2111" s="167" t="s">
        <v>296</v>
      </c>
    </row>
    <row r="2112" spans="2:65" s="1" customFormat="1" ht="16.5" customHeight="1">
      <c r="B2112" s="32"/>
      <c r="C2112" s="173" t="s">
        <v>2607</v>
      </c>
      <c r="D2112" s="173" t="s">
        <v>343</v>
      </c>
      <c r="E2112" s="174" t="s">
        <v>2608</v>
      </c>
      <c r="F2112" s="175" t="s">
        <v>2609</v>
      </c>
      <c r="G2112" s="176" t="s">
        <v>301</v>
      </c>
      <c r="H2112" s="177">
        <v>3.1680000000000001</v>
      </c>
      <c r="I2112" s="178"/>
      <c r="J2112" s="179">
        <f>ROUND(I2112*H2112,2)</f>
        <v>0</v>
      </c>
      <c r="K2112" s="175" t="s">
        <v>302</v>
      </c>
      <c r="L2112" s="180"/>
      <c r="M2112" s="181" t="s">
        <v>1</v>
      </c>
      <c r="N2112" s="182" t="s">
        <v>41</v>
      </c>
      <c r="P2112" s="147">
        <f>O2112*H2112</f>
        <v>0</v>
      </c>
      <c r="Q2112" s="147">
        <v>1.6E-2</v>
      </c>
      <c r="R2112" s="147">
        <f>Q2112*H2112</f>
        <v>5.0688000000000004E-2</v>
      </c>
      <c r="S2112" s="147">
        <v>0</v>
      </c>
      <c r="T2112" s="148">
        <f>S2112*H2112</f>
        <v>0</v>
      </c>
      <c r="AR2112" s="149" t="s">
        <v>479</v>
      </c>
      <c r="AT2112" s="149" t="s">
        <v>343</v>
      </c>
      <c r="AU2112" s="149" t="s">
        <v>85</v>
      </c>
      <c r="AY2112" s="17" t="s">
        <v>296</v>
      </c>
      <c r="BE2112" s="150">
        <f>IF(N2112="základní",J2112,0)</f>
        <v>0</v>
      </c>
      <c r="BF2112" s="150">
        <f>IF(N2112="snížená",J2112,0)</f>
        <v>0</v>
      </c>
      <c r="BG2112" s="150">
        <f>IF(N2112="zákl. přenesená",J2112,0)</f>
        <v>0</v>
      </c>
      <c r="BH2112" s="150">
        <f>IF(N2112="sníž. přenesená",J2112,0)</f>
        <v>0</v>
      </c>
      <c r="BI2112" s="150">
        <f>IF(N2112="nulová",J2112,0)</f>
        <v>0</v>
      </c>
      <c r="BJ2112" s="17" t="s">
        <v>83</v>
      </c>
      <c r="BK2112" s="150">
        <f>ROUND(I2112*H2112,2)</f>
        <v>0</v>
      </c>
      <c r="BL2112" s="17" t="s">
        <v>378</v>
      </c>
      <c r="BM2112" s="149" t="s">
        <v>2610</v>
      </c>
    </row>
    <row r="2113" spans="2:65" s="12" customFormat="1">
      <c r="B2113" s="151"/>
      <c r="D2113" s="152" t="s">
        <v>304</v>
      </c>
      <c r="F2113" s="154" t="s">
        <v>2611</v>
      </c>
      <c r="H2113" s="155">
        <v>3.1680000000000001</v>
      </c>
      <c r="I2113" s="156"/>
      <c r="L2113" s="151"/>
      <c r="M2113" s="157"/>
      <c r="T2113" s="158"/>
      <c r="AT2113" s="153" t="s">
        <v>304</v>
      </c>
      <c r="AU2113" s="153" t="s">
        <v>85</v>
      </c>
      <c r="AV2113" s="12" t="s">
        <v>85</v>
      </c>
      <c r="AW2113" s="12" t="s">
        <v>4</v>
      </c>
      <c r="AX2113" s="12" t="s">
        <v>83</v>
      </c>
      <c r="AY2113" s="153" t="s">
        <v>296</v>
      </c>
    </row>
    <row r="2114" spans="2:65" s="1" customFormat="1" ht="24.2" customHeight="1">
      <c r="B2114" s="32"/>
      <c r="C2114" s="138" t="s">
        <v>2612</v>
      </c>
      <c r="D2114" s="138" t="s">
        <v>298</v>
      </c>
      <c r="E2114" s="139" t="s">
        <v>2613</v>
      </c>
      <c r="F2114" s="140" t="s">
        <v>2614</v>
      </c>
      <c r="G2114" s="141" t="s">
        <v>301</v>
      </c>
      <c r="H2114" s="142">
        <v>22.361000000000001</v>
      </c>
      <c r="I2114" s="143"/>
      <c r="J2114" s="144">
        <f>ROUND(I2114*H2114,2)</f>
        <v>0</v>
      </c>
      <c r="K2114" s="140" t="s">
        <v>302</v>
      </c>
      <c r="L2114" s="32"/>
      <c r="M2114" s="145" t="s">
        <v>1</v>
      </c>
      <c r="N2114" s="146" t="s">
        <v>41</v>
      </c>
      <c r="P2114" s="147">
        <f>O2114*H2114</f>
        <v>0</v>
      </c>
      <c r="Q2114" s="147">
        <v>4.0000000000000002E-4</v>
      </c>
      <c r="R2114" s="147">
        <f>Q2114*H2114</f>
        <v>8.9443999999999999E-3</v>
      </c>
      <c r="S2114" s="147">
        <v>0</v>
      </c>
      <c r="T2114" s="148">
        <f>S2114*H2114</f>
        <v>0</v>
      </c>
      <c r="AR2114" s="149" t="s">
        <v>378</v>
      </c>
      <c r="AT2114" s="149" t="s">
        <v>298</v>
      </c>
      <c r="AU2114" s="149" t="s">
        <v>85</v>
      </c>
      <c r="AY2114" s="17" t="s">
        <v>296</v>
      </c>
      <c r="BE2114" s="150">
        <f>IF(N2114="základní",J2114,0)</f>
        <v>0</v>
      </c>
      <c r="BF2114" s="150">
        <f>IF(N2114="snížená",J2114,0)</f>
        <v>0</v>
      </c>
      <c r="BG2114" s="150">
        <f>IF(N2114="zákl. přenesená",J2114,0)</f>
        <v>0</v>
      </c>
      <c r="BH2114" s="150">
        <f>IF(N2114="sníž. přenesená",J2114,0)</f>
        <v>0</v>
      </c>
      <c r="BI2114" s="150">
        <f>IF(N2114="nulová",J2114,0)</f>
        <v>0</v>
      </c>
      <c r="BJ2114" s="17" t="s">
        <v>83</v>
      </c>
      <c r="BK2114" s="150">
        <f>ROUND(I2114*H2114,2)</f>
        <v>0</v>
      </c>
      <c r="BL2114" s="17" t="s">
        <v>378</v>
      </c>
      <c r="BM2114" s="149" t="s">
        <v>2615</v>
      </c>
    </row>
    <row r="2115" spans="2:65" s="12" customFormat="1">
      <c r="B2115" s="151"/>
      <c r="D2115" s="152" t="s">
        <v>304</v>
      </c>
      <c r="E2115" s="153" t="s">
        <v>1</v>
      </c>
      <c r="F2115" s="154" t="s">
        <v>2616</v>
      </c>
      <c r="H2115" s="155">
        <v>20.221</v>
      </c>
      <c r="I2115" s="156"/>
      <c r="L2115" s="151"/>
      <c r="M2115" s="157"/>
      <c r="T2115" s="158"/>
      <c r="AT2115" s="153" t="s">
        <v>304</v>
      </c>
      <c r="AU2115" s="153" t="s">
        <v>85</v>
      </c>
      <c r="AV2115" s="12" t="s">
        <v>85</v>
      </c>
      <c r="AW2115" s="12" t="s">
        <v>32</v>
      </c>
      <c r="AX2115" s="12" t="s">
        <v>76</v>
      </c>
      <c r="AY2115" s="153" t="s">
        <v>296</v>
      </c>
    </row>
    <row r="2116" spans="2:65" s="12" customFormat="1">
      <c r="B2116" s="151"/>
      <c r="D2116" s="152" t="s">
        <v>304</v>
      </c>
      <c r="E2116" s="153" t="s">
        <v>1</v>
      </c>
      <c r="F2116" s="154" t="s">
        <v>2617</v>
      </c>
      <c r="H2116" s="155">
        <v>2.14</v>
      </c>
      <c r="I2116" s="156"/>
      <c r="L2116" s="151"/>
      <c r="M2116" s="157"/>
      <c r="T2116" s="158"/>
      <c r="AT2116" s="153" t="s">
        <v>304</v>
      </c>
      <c r="AU2116" s="153" t="s">
        <v>85</v>
      </c>
      <c r="AV2116" s="12" t="s">
        <v>85</v>
      </c>
      <c r="AW2116" s="12" t="s">
        <v>32</v>
      </c>
      <c r="AX2116" s="12" t="s">
        <v>76</v>
      </c>
      <c r="AY2116" s="153" t="s">
        <v>296</v>
      </c>
    </row>
    <row r="2117" spans="2:65" s="13" customFormat="1">
      <c r="B2117" s="159"/>
      <c r="D2117" s="152" t="s">
        <v>304</v>
      </c>
      <c r="E2117" s="160" t="s">
        <v>1</v>
      </c>
      <c r="F2117" s="161" t="s">
        <v>306</v>
      </c>
      <c r="H2117" s="162">
        <v>22.361000000000001</v>
      </c>
      <c r="I2117" s="163"/>
      <c r="L2117" s="159"/>
      <c r="M2117" s="164"/>
      <c r="T2117" s="165"/>
      <c r="AT2117" s="160" t="s">
        <v>304</v>
      </c>
      <c r="AU2117" s="160" t="s">
        <v>85</v>
      </c>
      <c r="AV2117" s="13" t="s">
        <v>94</v>
      </c>
      <c r="AW2117" s="13" t="s">
        <v>32</v>
      </c>
      <c r="AX2117" s="13" t="s">
        <v>76</v>
      </c>
      <c r="AY2117" s="160" t="s">
        <v>296</v>
      </c>
    </row>
    <row r="2118" spans="2:65" s="14" customFormat="1">
      <c r="B2118" s="166"/>
      <c r="D2118" s="152" t="s">
        <v>304</v>
      </c>
      <c r="E2118" s="167" t="s">
        <v>1</v>
      </c>
      <c r="F2118" s="168" t="s">
        <v>308</v>
      </c>
      <c r="H2118" s="169">
        <v>22.361000000000001</v>
      </c>
      <c r="I2118" s="170"/>
      <c r="L2118" s="166"/>
      <c r="M2118" s="171"/>
      <c r="T2118" s="172"/>
      <c r="AT2118" s="167" t="s">
        <v>304</v>
      </c>
      <c r="AU2118" s="167" t="s">
        <v>85</v>
      </c>
      <c r="AV2118" s="14" t="s">
        <v>107</v>
      </c>
      <c r="AW2118" s="14" t="s">
        <v>32</v>
      </c>
      <c r="AX2118" s="14" t="s">
        <v>83</v>
      </c>
      <c r="AY2118" s="167" t="s">
        <v>296</v>
      </c>
    </row>
    <row r="2119" spans="2:65" s="1" customFormat="1" ht="16.5" customHeight="1">
      <c r="B2119" s="32"/>
      <c r="C2119" s="173" t="s">
        <v>2618</v>
      </c>
      <c r="D2119" s="173" t="s">
        <v>343</v>
      </c>
      <c r="E2119" s="174" t="s">
        <v>2619</v>
      </c>
      <c r="F2119" s="175" t="s">
        <v>2620</v>
      </c>
      <c r="G2119" s="176" t="s">
        <v>1102</v>
      </c>
      <c r="H2119" s="177">
        <v>8</v>
      </c>
      <c r="I2119" s="178"/>
      <c r="J2119" s="179">
        <f>ROUND(I2119*H2119,2)</f>
        <v>0</v>
      </c>
      <c r="K2119" s="175" t="s">
        <v>1</v>
      </c>
      <c r="L2119" s="180"/>
      <c r="M2119" s="181" t="s">
        <v>1</v>
      </c>
      <c r="N2119" s="182" t="s">
        <v>41</v>
      </c>
      <c r="P2119" s="147">
        <f>O2119*H2119</f>
        <v>0</v>
      </c>
      <c r="Q2119" s="147">
        <v>0</v>
      </c>
      <c r="R2119" s="147">
        <f>Q2119*H2119</f>
        <v>0</v>
      </c>
      <c r="S2119" s="147">
        <v>0</v>
      </c>
      <c r="T2119" s="148">
        <f>S2119*H2119</f>
        <v>0</v>
      </c>
      <c r="AR2119" s="149" t="s">
        <v>479</v>
      </c>
      <c r="AT2119" s="149" t="s">
        <v>343</v>
      </c>
      <c r="AU2119" s="149" t="s">
        <v>85</v>
      </c>
      <c r="AY2119" s="17" t="s">
        <v>296</v>
      </c>
      <c r="BE2119" s="150">
        <f>IF(N2119="základní",J2119,0)</f>
        <v>0</v>
      </c>
      <c r="BF2119" s="150">
        <f>IF(N2119="snížená",J2119,0)</f>
        <v>0</v>
      </c>
      <c r="BG2119" s="150">
        <f>IF(N2119="zákl. přenesená",J2119,0)</f>
        <v>0</v>
      </c>
      <c r="BH2119" s="150">
        <f>IF(N2119="sníž. přenesená",J2119,0)</f>
        <v>0</v>
      </c>
      <c r="BI2119" s="150">
        <f>IF(N2119="nulová",J2119,0)</f>
        <v>0</v>
      </c>
      <c r="BJ2119" s="17" t="s">
        <v>83</v>
      </c>
      <c r="BK2119" s="150">
        <f>ROUND(I2119*H2119,2)</f>
        <v>0</v>
      </c>
      <c r="BL2119" s="17" t="s">
        <v>378</v>
      </c>
      <c r="BM2119" s="149" t="s">
        <v>2621</v>
      </c>
    </row>
    <row r="2120" spans="2:65" s="1" customFormat="1" ht="16.5" customHeight="1">
      <c r="B2120" s="32"/>
      <c r="C2120" s="173" t="s">
        <v>2622</v>
      </c>
      <c r="D2120" s="173" t="s">
        <v>343</v>
      </c>
      <c r="E2120" s="174" t="s">
        <v>2623</v>
      </c>
      <c r="F2120" s="175" t="s">
        <v>2624</v>
      </c>
      <c r="G2120" s="176" t="s">
        <v>1102</v>
      </c>
      <c r="H2120" s="177">
        <v>1</v>
      </c>
      <c r="I2120" s="178"/>
      <c r="J2120" s="179">
        <f>ROUND(I2120*H2120,2)</f>
        <v>0</v>
      </c>
      <c r="K2120" s="175" t="s">
        <v>1</v>
      </c>
      <c r="L2120" s="180"/>
      <c r="M2120" s="181" t="s">
        <v>1</v>
      </c>
      <c r="N2120" s="182" t="s">
        <v>41</v>
      </c>
      <c r="P2120" s="147">
        <f>O2120*H2120</f>
        <v>0</v>
      </c>
      <c r="Q2120" s="147">
        <v>0</v>
      </c>
      <c r="R2120" s="147">
        <f>Q2120*H2120</f>
        <v>0</v>
      </c>
      <c r="S2120" s="147">
        <v>0</v>
      </c>
      <c r="T2120" s="148">
        <f>S2120*H2120</f>
        <v>0</v>
      </c>
      <c r="AR2120" s="149" t="s">
        <v>479</v>
      </c>
      <c r="AT2120" s="149" t="s">
        <v>343</v>
      </c>
      <c r="AU2120" s="149" t="s">
        <v>85</v>
      </c>
      <c r="AY2120" s="17" t="s">
        <v>296</v>
      </c>
      <c r="BE2120" s="150">
        <f>IF(N2120="základní",J2120,0)</f>
        <v>0</v>
      </c>
      <c r="BF2120" s="150">
        <f>IF(N2120="snížená",J2120,0)</f>
        <v>0</v>
      </c>
      <c r="BG2120" s="150">
        <f>IF(N2120="zákl. přenesená",J2120,0)</f>
        <v>0</v>
      </c>
      <c r="BH2120" s="150">
        <f>IF(N2120="sníž. přenesená",J2120,0)</f>
        <v>0</v>
      </c>
      <c r="BI2120" s="150">
        <f>IF(N2120="nulová",J2120,0)</f>
        <v>0</v>
      </c>
      <c r="BJ2120" s="17" t="s">
        <v>83</v>
      </c>
      <c r="BK2120" s="150">
        <f>ROUND(I2120*H2120,2)</f>
        <v>0</v>
      </c>
      <c r="BL2120" s="17" t="s">
        <v>378</v>
      </c>
      <c r="BM2120" s="149" t="s">
        <v>2625</v>
      </c>
    </row>
    <row r="2121" spans="2:65" s="1" customFormat="1" ht="24.2" customHeight="1">
      <c r="B2121" s="32"/>
      <c r="C2121" s="138" t="s">
        <v>2626</v>
      </c>
      <c r="D2121" s="138" t="s">
        <v>298</v>
      </c>
      <c r="E2121" s="139" t="s">
        <v>2627</v>
      </c>
      <c r="F2121" s="140" t="s">
        <v>2628</v>
      </c>
      <c r="G2121" s="141" t="s">
        <v>301</v>
      </c>
      <c r="H2121" s="142">
        <v>112.312</v>
      </c>
      <c r="I2121" s="143"/>
      <c r="J2121" s="144">
        <f>ROUND(I2121*H2121,2)</f>
        <v>0</v>
      </c>
      <c r="K2121" s="140" t="s">
        <v>302</v>
      </c>
      <c r="L2121" s="32"/>
      <c r="M2121" s="145" t="s">
        <v>1</v>
      </c>
      <c r="N2121" s="146" t="s">
        <v>41</v>
      </c>
      <c r="P2121" s="147">
        <f>O2121*H2121</f>
        <v>0</v>
      </c>
      <c r="Q2121" s="147">
        <v>1.3999999999999999E-4</v>
      </c>
      <c r="R2121" s="147">
        <f>Q2121*H2121</f>
        <v>1.5723679999999997E-2</v>
      </c>
      <c r="S2121" s="147">
        <v>0</v>
      </c>
      <c r="T2121" s="148">
        <f>S2121*H2121</f>
        <v>0</v>
      </c>
      <c r="AR2121" s="149" t="s">
        <v>378</v>
      </c>
      <c r="AT2121" s="149" t="s">
        <v>298</v>
      </c>
      <c r="AU2121" s="149" t="s">
        <v>85</v>
      </c>
      <c r="AY2121" s="17" t="s">
        <v>296</v>
      </c>
      <c r="BE2121" s="150">
        <f>IF(N2121="základní",J2121,0)</f>
        <v>0</v>
      </c>
      <c r="BF2121" s="150">
        <f>IF(N2121="snížená",J2121,0)</f>
        <v>0</v>
      </c>
      <c r="BG2121" s="150">
        <f>IF(N2121="zákl. přenesená",J2121,0)</f>
        <v>0</v>
      </c>
      <c r="BH2121" s="150">
        <f>IF(N2121="sníž. přenesená",J2121,0)</f>
        <v>0</v>
      </c>
      <c r="BI2121" s="150">
        <f>IF(N2121="nulová",J2121,0)</f>
        <v>0</v>
      </c>
      <c r="BJ2121" s="17" t="s">
        <v>83</v>
      </c>
      <c r="BK2121" s="150">
        <f>ROUND(I2121*H2121,2)</f>
        <v>0</v>
      </c>
      <c r="BL2121" s="17" t="s">
        <v>378</v>
      </c>
      <c r="BM2121" s="149" t="s">
        <v>2629</v>
      </c>
    </row>
    <row r="2122" spans="2:65" s="12" customFormat="1">
      <c r="B2122" s="151"/>
      <c r="D2122" s="152" t="s">
        <v>304</v>
      </c>
      <c r="E2122" s="153" t="s">
        <v>1</v>
      </c>
      <c r="F2122" s="154" t="s">
        <v>2630</v>
      </c>
      <c r="H2122" s="155">
        <v>47.692999999999998</v>
      </c>
      <c r="I2122" s="156"/>
      <c r="L2122" s="151"/>
      <c r="M2122" s="157"/>
      <c r="T2122" s="158"/>
      <c r="AT2122" s="153" t="s">
        <v>304</v>
      </c>
      <c r="AU2122" s="153" t="s">
        <v>85</v>
      </c>
      <c r="AV2122" s="12" t="s">
        <v>85</v>
      </c>
      <c r="AW2122" s="12" t="s">
        <v>32</v>
      </c>
      <c r="AX2122" s="12" t="s">
        <v>76</v>
      </c>
      <c r="AY2122" s="153" t="s">
        <v>296</v>
      </c>
    </row>
    <row r="2123" spans="2:65" s="12" customFormat="1">
      <c r="B2123" s="151"/>
      <c r="D2123" s="152" t="s">
        <v>304</v>
      </c>
      <c r="E2123" s="153" t="s">
        <v>1</v>
      </c>
      <c r="F2123" s="154" t="s">
        <v>2631</v>
      </c>
      <c r="H2123" s="155">
        <v>59.616</v>
      </c>
      <c r="I2123" s="156"/>
      <c r="L2123" s="151"/>
      <c r="M2123" s="157"/>
      <c r="T2123" s="158"/>
      <c r="AT2123" s="153" t="s">
        <v>304</v>
      </c>
      <c r="AU2123" s="153" t="s">
        <v>85</v>
      </c>
      <c r="AV2123" s="12" t="s">
        <v>85</v>
      </c>
      <c r="AW2123" s="12" t="s">
        <v>32</v>
      </c>
      <c r="AX2123" s="12" t="s">
        <v>76</v>
      </c>
      <c r="AY2123" s="153" t="s">
        <v>296</v>
      </c>
    </row>
    <row r="2124" spans="2:65" s="12" customFormat="1">
      <c r="B2124" s="151"/>
      <c r="D2124" s="152" t="s">
        <v>304</v>
      </c>
      <c r="E2124" s="153" t="s">
        <v>1</v>
      </c>
      <c r="F2124" s="154" t="s">
        <v>2632</v>
      </c>
      <c r="H2124" s="155">
        <v>5.0030000000000001</v>
      </c>
      <c r="I2124" s="156"/>
      <c r="L2124" s="151"/>
      <c r="M2124" s="157"/>
      <c r="T2124" s="158"/>
      <c r="AT2124" s="153" t="s">
        <v>304</v>
      </c>
      <c r="AU2124" s="153" t="s">
        <v>85</v>
      </c>
      <c r="AV2124" s="12" t="s">
        <v>85</v>
      </c>
      <c r="AW2124" s="12" t="s">
        <v>32</v>
      </c>
      <c r="AX2124" s="12" t="s">
        <v>76</v>
      </c>
      <c r="AY2124" s="153" t="s">
        <v>296</v>
      </c>
    </row>
    <row r="2125" spans="2:65" s="13" customFormat="1">
      <c r="B2125" s="159"/>
      <c r="D2125" s="152" t="s">
        <v>304</v>
      </c>
      <c r="E2125" s="160" t="s">
        <v>1</v>
      </c>
      <c r="F2125" s="161" t="s">
        <v>306</v>
      </c>
      <c r="H2125" s="162">
        <v>112.312</v>
      </c>
      <c r="I2125" s="163"/>
      <c r="L2125" s="159"/>
      <c r="M2125" s="164"/>
      <c r="T2125" s="165"/>
      <c r="AT2125" s="160" t="s">
        <v>304</v>
      </c>
      <c r="AU2125" s="160" t="s">
        <v>85</v>
      </c>
      <c r="AV2125" s="13" t="s">
        <v>94</v>
      </c>
      <c r="AW2125" s="13" t="s">
        <v>32</v>
      </c>
      <c r="AX2125" s="13" t="s">
        <v>76</v>
      </c>
      <c r="AY2125" s="160" t="s">
        <v>296</v>
      </c>
    </row>
    <row r="2126" spans="2:65" s="14" customFormat="1">
      <c r="B2126" s="166"/>
      <c r="D2126" s="152" t="s">
        <v>304</v>
      </c>
      <c r="E2126" s="167" t="s">
        <v>1</v>
      </c>
      <c r="F2126" s="168" t="s">
        <v>308</v>
      </c>
      <c r="H2126" s="169">
        <v>112.312</v>
      </c>
      <c r="I2126" s="170"/>
      <c r="L2126" s="166"/>
      <c r="M2126" s="171"/>
      <c r="T2126" s="172"/>
      <c r="AT2126" s="167" t="s">
        <v>304</v>
      </c>
      <c r="AU2126" s="167" t="s">
        <v>85</v>
      </c>
      <c r="AV2126" s="14" t="s">
        <v>107</v>
      </c>
      <c r="AW2126" s="14" t="s">
        <v>32</v>
      </c>
      <c r="AX2126" s="14" t="s">
        <v>83</v>
      </c>
      <c r="AY2126" s="167" t="s">
        <v>296</v>
      </c>
    </row>
    <row r="2127" spans="2:65" s="1" customFormat="1" ht="16.5" customHeight="1">
      <c r="B2127" s="32"/>
      <c r="C2127" s="173" t="s">
        <v>2633</v>
      </c>
      <c r="D2127" s="173" t="s">
        <v>343</v>
      </c>
      <c r="E2127" s="174" t="s">
        <v>2634</v>
      </c>
      <c r="F2127" s="175" t="s">
        <v>2635</v>
      </c>
      <c r="G2127" s="176" t="s">
        <v>1102</v>
      </c>
      <c r="H2127" s="177">
        <v>8</v>
      </c>
      <c r="I2127" s="178"/>
      <c r="J2127" s="179">
        <f>ROUND(I2127*H2127,2)</f>
        <v>0</v>
      </c>
      <c r="K2127" s="175" t="s">
        <v>1</v>
      </c>
      <c r="L2127" s="180"/>
      <c r="M2127" s="181" t="s">
        <v>1</v>
      </c>
      <c r="N2127" s="182" t="s">
        <v>41</v>
      </c>
      <c r="P2127" s="147">
        <f>O2127*H2127</f>
        <v>0</v>
      </c>
      <c r="Q2127" s="147">
        <v>0</v>
      </c>
      <c r="R2127" s="147">
        <f>Q2127*H2127</f>
        <v>0</v>
      </c>
      <c r="S2127" s="147">
        <v>0</v>
      </c>
      <c r="T2127" s="148">
        <f>S2127*H2127</f>
        <v>0</v>
      </c>
      <c r="AR2127" s="149" t="s">
        <v>479</v>
      </c>
      <c r="AT2127" s="149" t="s">
        <v>343</v>
      </c>
      <c r="AU2127" s="149" t="s">
        <v>85</v>
      </c>
      <c r="AY2127" s="17" t="s">
        <v>296</v>
      </c>
      <c r="BE2127" s="150">
        <f>IF(N2127="základní",J2127,0)</f>
        <v>0</v>
      </c>
      <c r="BF2127" s="150">
        <f>IF(N2127="snížená",J2127,0)</f>
        <v>0</v>
      </c>
      <c r="BG2127" s="150">
        <f>IF(N2127="zákl. přenesená",J2127,0)</f>
        <v>0</v>
      </c>
      <c r="BH2127" s="150">
        <f>IF(N2127="sníž. přenesená",J2127,0)</f>
        <v>0</v>
      </c>
      <c r="BI2127" s="150">
        <f>IF(N2127="nulová",J2127,0)</f>
        <v>0</v>
      </c>
      <c r="BJ2127" s="17" t="s">
        <v>83</v>
      </c>
      <c r="BK2127" s="150">
        <f>ROUND(I2127*H2127,2)</f>
        <v>0</v>
      </c>
      <c r="BL2127" s="17" t="s">
        <v>378</v>
      </c>
      <c r="BM2127" s="149" t="s">
        <v>2636</v>
      </c>
    </row>
    <row r="2128" spans="2:65" s="1" customFormat="1" ht="16.5" customHeight="1">
      <c r="B2128" s="32"/>
      <c r="C2128" s="173" t="s">
        <v>2637</v>
      </c>
      <c r="D2128" s="173" t="s">
        <v>343</v>
      </c>
      <c r="E2128" s="174" t="s">
        <v>2638</v>
      </c>
      <c r="F2128" s="175" t="s">
        <v>2635</v>
      </c>
      <c r="G2128" s="176" t="s">
        <v>1102</v>
      </c>
      <c r="H2128" s="177">
        <v>10</v>
      </c>
      <c r="I2128" s="178"/>
      <c r="J2128" s="179">
        <f>ROUND(I2128*H2128,2)</f>
        <v>0</v>
      </c>
      <c r="K2128" s="175" t="s">
        <v>1</v>
      </c>
      <c r="L2128" s="180"/>
      <c r="M2128" s="181" t="s">
        <v>1</v>
      </c>
      <c r="N2128" s="182" t="s">
        <v>41</v>
      </c>
      <c r="P2128" s="147">
        <f>O2128*H2128</f>
        <v>0</v>
      </c>
      <c r="Q2128" s="147">
        <v>0</v>
      </c>
      <c r="R2128" s="147">
        <f>Q2128*H2128</f>
        <v>0</v>
      </c>
      <c r="S2128" s="147">
        <v>0</v>
      </c>
      <c r="T2128" s="148">
        <f>S2128*H2128</f>
        <v>0</v>
      </c>
      <c r="AR2128" s="149" t="s">
        <v>479</v>
      </c>
      <c r="AT2128" s="149" t="s">
        <v>343</v>
      </c>
      <c r="AU2128" s="149" t="s">
        <v>85</v>
      </c>
      <c r="AY2128" s="17" t="s">
        <v>296</v>
      </c>
      <c r="BE2128" s="150">
        <f>IF(N2128="základní",J2128,0)</f>
        <v>0</v>
      </c>
      <c r="BF2128" s="150">
        <f>IF(N2128="snížená",J2128,0)</f>
        <v>0</v>
      </c>
      <c r="BG2128" s="150">
        <f>IF(N2128="zákl. přenesená",J2128,0)</f>
        <v>0</v>
      </c>
      <c r="BH2128" s="150">
        <f>IF(N2128="sníž. přenesená",J2128,0)</f>
        <v>0</v>
      </c>
      <c r="BI2128" s="150">
        <f>IF(N2128="nulová",J2128,0)</f>
        <v>0</v>
      </c>
      <c r="BJ2128" s="17" t="s">
        <v>83</v>
      </c>
      <c r="BK2128" s="150">
        <f>ROUND(I2128*H2128,2)</f>
        <v>0</v>
      </c>
      <c r="BL2128" s="17" t="s">
        <v>378</v>
      </c>
      <c r="BM2128" s="149" t="s">
        <v>2639</v>
      </c>
    </row>
    <row r="2129" spans="2:65" s="1" customFormat="1" ht="16.5" customHeight="1">
      <c r="B2129" s="32"/>
      <c r="C2129" s="173" t="s">
        <v>2640</v>
      </c>
      <c r="D2129" s="173" t="s">
        <v>343</v>
      </c>
      <c r="E2129" s="174" t="s">
        <v>2641</v>
      </c>
      <c r="F2129" s="175" t="s">
        <v>2642</v>
      </c>
      <c r="G2129" s="176" t="s">
        <v>1102</v>
      </c>
      <c r="H2129" s="177">
        <v>1</v>
      </c>
      <c r="I2129" s="178"/>
      <c r="J2129" s="179">
        <f>ROUND(I2129*H2129,2)</f>
        <v>0</v>
      </c>
      <c r="K2129" s="175" t="s">
        <v>1</v>
      </c>
      <c r="L2129" s="180"/>
      <c r="M2129" s="181" t="s">
        <v>1</v>
      </c>
      <c r="N2129" s="182" t="s">
        <v>41</v>
      </c>
      <c r="P2129" s="147">
        <f>O2129*H2129</f>
        <v>0</v>
      </c>
      <c r="Q2129" s="147">
        <v>0</v>
      </c>
      <c r="R2129" s="147">
        <f>Q2129*H2129</f>
        <v>0</v>
      </c>
      <c r="S2129" s="147">
        <v>0</v>
      </c>
      <c r="T2129" s="148">
        <f>S2129*H2129</f>
        <v>0</v>
      </c>
      <c r="AR2129" s="149" t="s">
        <v>479</v>
      </c>
      <c r="AT2129" s="149" t="s">
        <v>343</v>
      </c>
      <c r="AU2129" s="149" t="s">
        <v>85</v>
      </c>
      <c r="AY2129" s="17" t="s">
        <v>296</v>
      </c>
      <c r="BE2129" s="150">
        <f>IF(N2129="základní",J2129,0)</f>
        <v>0</v>
      </c>
      <c r="BF2129" s="150">
        <f>IF(N2129="snížená",J2129,0)</f>
        <v>0</v>
      </c>
      <c r="BG2129" s="150">
        <f>IF(N2129="zákl. přenesená",J2129,0)</f>
        <v>0</v>
      </c>
      <c r="BH2129" s="150">
        <f>IF(N2129="sníž. přenesená",J2129,0)</f>
        <v>0</v>
      </c>
      <c r="BI2129" s="150">
        <f>IF(N2129="nulová",J2129,0)</f>
        <v>0</v>
      </c>
      <c r="BJ2129" s="17" t="s">
        <v>83</v>
      </c>
      <c r="BK2129" s="150">
        <f>ROUND(I2129*H2129,2)</f>
        <v>0</v>
      </c>
      <c r="BL2129" s="17" t="s">
        <v>378</v>
      </c>
      <c r="BM2129" s="149" t="s">
        <v>2643</v>
      </c>
    </row>
    <row r="2130" spans="2:65" s="1" customFormat="1" ht="24.2" customHeight="1">
      <c r="B2130" s="32"/>
      <c r="C2130" s="138" t="s">
        <v>2644</v>
      </c>
      <c r="D2130" s="138" t="s">
        <v>298</v>
      </c>
      <c r="E2130" s="139" t="s">
        <v>2645</v>
      </c>
      <c r="F2130" s="140" t="s">
        <v>2646</v>
      </c>
      <c r="G2130" s="141" t="s">
        <v>301</v>
      </c>
      <c r="H2130" s="142">
        <v>102.87</v>
      </c>
      <c r="I2130" s="143"/>
      <c r="J2130" s="144">
        <f>ROUND(I2130*H2130,2)</f>
        <v>0</v>
      </c>
      <c r="K2130" s="140" t="s">
        <v>302</v>
      </c>
      <c r="L2130" s="32"/>
      <c r="M2130" s="145" t="s">
        <v>1</v>
      </c>
      <c r="N2130" s="146" t="s">
        <v>41</v>
      </c>
      <c r="P2130" s="147">
        <f>O2130*H2130</f>
        <v>0</v>
      </c>
      <c r="Q2130" s="147">
        <v>2.4000000000000001E-4</v>
      </c>
      <c r="R2130" s="147">
        <f>Q2130*H2130</f>
        <v>2.46888E-2</v>
      </c>
      <c r="S2130" s="147">
        <v>0</v>
      </c>
      <c r="T2130" s="148">
        <f>S2130*H2130</f>
        <v>0</v>
      </c>
      <c r="AR2130" s="149" t="s">
        <v>378</v>
      </c>
      <c r="AT2130" s="149" t="s">
        <v>298</v>
      </c>
      <c r="AU2130" s="149" t="s">
        <v>85</v>
      </c>
      <c r="AY2130" s="17" t="s">
        <v>296</v>
      </c>
      <c r="BE2130" s="150">
        <f>IF(N2130="základní",J2130,0)</f>
        <v>0</v>
      </c>
      <c r="BF2130" s="150">
        <f>IF(N2130="snížená",J2130,0)</f>
        <v>0</v>
      </c>
      <c r="BG2130" s="150">
        <f>IF(N2130="zákl. přenesená",J2130,0)</f>
        <v>0</v>
      </c>
      <c r="BH2130" s="150">
        <f>IF(N2130="sníž. přenesená",J2130,0)</f>
        <v>0</v>
      </c>
      <c r="BI2130" s="150">
        <f>IF(N2130="nulová",J2130,0)</f>
        <v>0</v>
      </c>
      <c r="BJ2130" s="17" t="s">
        <v>83</v>
      </c>
      <c r="BK2130" s="150">
        <f>ROUND(I2130*H2130,2)</f>
        <v>0</v>
      </c>
      <c r="BL2130" s="17" t="s">
        <v>378</v>
      </c>
      <c r="BM2130" s="149" t="s">
        <v>2647</v>
      </c>
    </row>
    <row r="2131" spans="2:65" s="12" customFormat="1">
      <c r="B2131" s="151"/>
      <c r="D2131" s="152" t="s">
        <v>304</v>
      </c>
      <c r="E2131" s="153" t="s">
        <v>1</v>
      </c>
      <c r="F2131" s="154" t="s">
        <v>2648</v>
      </c>
      <c r="H2131" s="155">
        <v>25.626999999999999</v>
      </c>
      <c r="I2131" s="156"/>
      <c r="L2131" s="151"/>
      <c r="M2131" s="157"/>
      <c r="T2131" s="158"/>
      <c r="AT2131" s="153" t="s">
        <v>304</v>
      </c>
      <c r="AU2131" s="153" t="s">
        <v>85</v>
      </c>
      <c r="AV2131" s="12" t="s">
        <v>85</v>
      </c>
      <c r="AW2131" s="12" t="s">
        <v>32</v>
      </c>
      <c r="AX2131" s="12" t="s">
        <v>76</v>
      </c>
      <c r="AY2131" s="153" t="s">
        <v>296</v>
      </c>
    </row>
    <row r="2132" spans="2:65" s="12" customFormat="1">
      <c r="B2132" s="151"/>
      <c r="D2132" s="152" t="s">
        <v>304</v>
      </c>
      <c r="E2132" s="153" t="s">
        <v>1</v>
      </c>
      <c r="F2132" s="154" t="s">
        <v>2649</v>
      </c>
      <c r="H2132" s="155">
        <v>30.036000000000001</v>
      </c>
      <c r="I2132" s="156"/>
      <c r="L2132" s="151"/>
      <c r="M2132" s="157"/>
      <c r="T2132" s="158"/>
      <c r="AT2132" s="153" t="s">
        <v>304</v>
      </c>
      <c r="AU2132" s="153" t="s">
        <v>85</v>
      </c>
      <c r="AV2132" s="12" t="s">
        <v>85</v>
      </c>
      <c r="AW2132" s="12" t="s">
        <v>32</v>
      </c>
      <c r="AX2132" s="12" t="s">
        <v>76</v>
      </c>
      <c r="AY2132" s="153" t="s">
        <v>296</v>
      </c>
    </row>
    <row r="2133" spans="2:65" s="12" customFormat="1">
      <c r="B2133" s="151"/>
      <c r="D2133" s="152" t="s">
        <v>304</v>
      </c>
      <c r="E2133" s="153" t="s">
        <v>1</v>
      </c>
      <c r="F2133" s="154" t="s">
        <v>2650</v>
      </c>
      <c r="H2133" s="155">
        <v>7.13</v>
      </c>
      <c r="I2133" s="156"/>
      <c r="L2133" s="151"/>
      <c r="M2133" s="157"/>
      <c r="T2133" s="158"/>
      <c r="AT2133" s="153" t="s">
        <v>304</v>
      </c>
      <c r="AU2133" s="153" t="s">
        <v>85</v>
      </c>
      <c r="AV2133" s="12" t="s">
        <v>85</v>
      </c>
      <c r="AW2133" s="12" t="s">
        <v>32</v>
      </c>
      <c r="AX2133" s="12" t="s">
        <v>76</v>
      </c>
      <c r="AY2133" s="153" t="s">
        <v>296</v>
      </c>
    </row>
    <row r="2134" spans="2:65" s="12" customFormat="1">
      <c r="B2134" s="151"/>
      <c r="D2134" s="152" t="s">
        <v>304</v>
      </c>
      <c r="E2134" s="153" t="s">
        <v>1</v>
      </c>
      <c r="F2134" s="154" t="s">
        <v>2651</v>
      </c>
      <c r="H2134" s="155">
        <v>16.722000000000001</v>
      </c>
      <c r="I2134" s="156"/>
      <c r="L2134" s="151"/>
      <c r="M2134" s="157"/>
      <c r="T2134" s="158"/>
      <c r="AT2134" s="153" t="s">
        <v>304</v>
      </c>
      <c r="AU2134" s="153" t="s">
        <v>85</v>
      </c>
      <c r="AV2134" s="12" t="s">
        <v>85</v>
      </c>
      <c r="AW2134" s="12" t="s">
        <v>32</v>
      </c>
      <c r="AX2134" s="12" t="s">
        <v>76</v>
      </c>
      <c r="AY2134" s="153" t="s">
        <v>296</v>
      </c>
    </row>
    <row r="2135" spans="2:65" s="12" customFormat="1">
      <c r="B2135" s="151"/>
      <c r="D2135" s="152" t="s">
        <v>304</v>
      </c>
      <c r="E2135" s="153" t="s">
        <v>1</v>
      </c>
      <c r="F2135" s="154" t="s">
        <v>2652</v>
      </c>
      <c r="H2135" s="155">
        <v>12.632</v>
      </c>
      <c r="I2135" s="156"/>
      <c r="L2135" s="151"/>
      <c r="M2135" s="157"/>
      <c r="T2135" s="158"/>
      <c r="AT2135" s="153" t="s">
        <v>304</v>
      </c>
      <c r="AU2135" s="153" t="s">
        <v>85</v>
      </c>
      <c r="AV2135" s="12" t="s">
        <v>85</v>
      </c>
      <c r="AW2135" s="12" t="s">
        <v>32</v>
      </c>
      <c r="AX2135" s="12" t="s">
        <v>76</v>
      </c>
      <c r="AY2135" s="153" t="s">
        <v>296</v>
      </c>
    </row>
    <row r="2136" spans="2:65" s="12" customFormat="1">
      <c r="B2136" s="151"/>
      <c r="D2136" s="152" t="s">
        <v>304</v>
      </c>
      <c r="E2136" s="153" t="s">
        <v>1</v>
      </c>
      <c r="F2136" s="154" t="s">
        <v>2653</v>
      </c>
      <c r="H2136" s="155">
        <v>10.723000000000001</v>
      </c>
      <c r="I2136" s="156"/>
      <c r="L2136" s="151"/>
      <c r="M2136" s="157"/>
      <c r="T2136" s="158"/>
      <c r="AT2136" s="153" t="s">
        <v>304</v>
      </c>
      <c r="AU2136" s="153" t="s">
        <v>85</v>
      </c>
      <c r="AV2136" s="12" t="s">
        <v>85</v>
      </c>
      <c r="AW2136" s="12" t="s">
        <v>32</v>
      </c>
      <c r="AX2136" s="12" t="s">
        <v>76</v>
      </c>
      <c r="AY2136" s="153" t="s">
        <v>296</v>
      </c>
    </row>
    <row r="2137" spans="2:65" s="13" customFormat="1">
      <c r="B2137" s="159"/>
      <c r="D2137" s="152" t="s">
        <v>304</v>
      </c>
      <c r="E2137" s="160" t="s">
        <v>1</v>
      </c>
      <c r="F2137" s="161" t="s">
        <v>306</v>
      </c>
      <c r="H2137" s="162">
        <v>102.87</v>
      </c>
      <c r="I2137" s="163"/>
      <c r="L2137" s="159"/>
      <c r="M2137" s="164"/>
      <c r="T2137" s="165"/>
      <c r="AT2137" s="160" t="s">
        <v>304</v>
      </c>
      <c r="AU2137" s="160" t="s">
        <v>85</v>
      </c>
      <c r="AV2137" s="13" t="s">
        <v>94</v>
      </c>
      <c r="AW2137" s="13" t="s">
        <v>32</v>
      </c>
      <c r="AX2137" s="13" t="s">
        <v>76</v>
      </c>
      <c r="AY2137" s="160" t="s">
        <v>296</v>
      </c>
    </row>
    <row r="2138" spans="2:65" s="14" customFormat="1">
      <c r="B2138" s="166"/>
      <c r="D2138" s="152" t="s">
        <v>304</v>
      </c>
      <c r="E2138" s="167" t="s">
        <v>1</v>
      </c>
      <c r="F2138" s="168" t="s">
        <v>308</v>
      </c>
      <c r="H2138" s="169">
        <v>102.87</v>
      </c>
      <c r="I2138" s="170"/>
      <c r="L2138" s="166"/>
      <c r="M2138" s="171"/>
      <c r="T2138" s="172"/>
      <c r="AT2138" s="167" t="s">
        <v>304</v>
      </c>
      <c r="AU2138" s="167" t="s">
        <v>85</v>
      </c>
      <c r="AV2138" s="14" t="s">
        <v>107</v>
      </c>
      <c r="AW2138" s="14" t="s">
        <v>32</v>
      </c>
      <c r="AX2138" s="14" t="s">
        <v>83</v>
      </c>
      <c r="AY2138" s="167" t="s">
        <v>296</v>
      </c>
    </row>
    <row r="2139" spans="2:65" s="1" customFormat="1" ht="16.5" customHeight="1">
      <c r="B2139" s="32"/>
      <c r="C2139" s="173" t="s">
        <v>2654</v>
      </c>
      <c r="D2139" s="173" t="s">
        <v>343</v>
      </c>
      <c r="E2139" s="174" t="s">
        <v>2655</v>
      </c>
      <c r="F2139" s="175" t="s">
        <v>2656</v>
      </c>
      <c r="G2139" s="176" t="s">
        <v>1102</v>
      </c>
      <c r="H2139" s="177">
        <v>2</v>
      </c>
      <c r="I2139" s="178"/>
      <c r="J2139" s="179">
        <f t="shared" ref="J2139:J2147" si="80">ROUND(I2139*H2139,2)</f>
        <v>0</v>
      </c>
      <c r="K2139" s="175" t="s">
        <v>1</v>
      </c>
      <c r="L2139" s="180"/>
      <c r="M2139" s="181" t="s">
        <v>1</v>
      </c>
      <c r="N2139" s="182" t="s">
        <v>41</v>
      </c>
      <c r="P2139" s="147">
        <f t="shared" ref="P2139:P2147" si="81">O2139*H2139</f>
        <v>0</v>
      </c>
      <c r="Q2139" s="147">
        <v>0</v>
      </c>
      <c r="R2139" s="147">
        <f t="shared" ref="R2139:R2147" si="82">Q2139*H2139</f>
        <v>0</v>
      </c>
      <c r="S2139" s="147">
        <v>0</v>
      </c>
      <c r="T2139" s="148">
        <f t="shared" ref="T2139:T2147" si="83">S2139*H2139</f>
        <v>0</v>
      </c>
      <c r="AR2139" s="149" t="s">
        <v>479</v>
      </c>
      <c r="AT2139" s="149" t="s">
        <v>343</v>
      </c>
      <c r="AU2139" s="149" t="s">
        <v>85</v>
      </c>
      <c r="AY2139" s="17" t="s">
        <v>296</v>
      </c>
      <c r="BE2139" s="150">
        <f t="shared" ref="BE2139:BE2147" si="84">IF(N2139="základní",J2139,0)</f>
        <v>0</v>
      </c>
      <c r="BF2139" s="150">
        <f t="shared" ref="BF2139:BF2147" si="85">IF(N2139="snížená",J2139,0)</f>
        <v>0</v>
      </c>
      <c r="BG2139" s="150">
        <f t="shared" ref="BG2139:BG2147" si="86">IF(N2139="zákl. přenesená",J2139,0)</f>
        <v>0</v>
      </c>
      <c r="BH2139" s="150">
        <f t="shared" ref="BH2139:BH2147" si="87">IF(N2139="sníž. přenesená",J2139,0)</f>
        <v>0</v>
      </c>
      <c r="BI2139" s="150">
        <f t="shared" ref="BI2139:BI2147" si="88">IF(N2139="nulová",J2139,0)</f>
        <v>0</v>
      </c>
      <c r="BJ2139" s="17" t="s">
        <v>83</v>
      </c>
      <c r="BK2139" s="150">
        <f t="shared" ref="BK2139:BK2147" si="89">ROUND(I2139*H2139,2)</f>
        <v>0</v>
      </c>
      <c r="BL2139" s="17" t="s">
        <v>378</v>
      </c>
      <c r="BM2139" s="149" t="s">
        <v>2657</v>
      </c>
    </row>
    <row r="2140" spans="2:65" s="1" customFormat="1" ht="16.5" customHeight="1">
      <c r="B2140" s="32"/>
      <c r="C2140" s="173" t="s">
        <v>2658</v>
      </c>
      <c r="D2140" s="173" t="s">
        <v>343</v>
      </c>
      <c r="E2140" s="174" t="s">
        <v>2659</v>
      </c>
      <c r="F2140" s="175" t="s">
        <v>2660</v>
      </c>
      <c r="G2140" s="176" t="s">
        <v>1102</v>
      </c>
      <c r="H2140" s="177">
        <v>2</v>
      </c>
      <c r="I2140" s="178"/>
      <c r="J2140" s="179">
        <f t="shared" si="80"/>
        <v>0</v>
      </c>
      <c r="K2140" s="175" t="s">
        <v>1</v>
      </c>
      <c r="L2140" s="180"/>
      <c r="M2140" s="181" t="s">
        <v>1</v>
      </c>
      <c r="N2140" s="182" t="s">
        <v>41</v>
      </c>
      <c r="P2140" s="147">
        <f t="shared" si="81"/>
        <v>0</v>
      </c>
      <c r="Q2140" s="147">
        <v>0</v>
      </c>
      <c r="R2140" s="147">
        <f t="shared" si="82"/>
        <v>0</v>
      </c>
      <c r="S2140" s="147">
        <v>0</v>
      </c>
      <c r="T2140" s="148">
        <f t="shared" si="83"/>
        <v>0</v>
      </c>
      <c r="AR2140" s="149" t="s">
        <v>479</v>
      </c>
      <c r="AT2140" s="149" t="s">
        <v>343</v>
      </c>
      <c r="AU2140" s="149" t="s">
        <v>85</v>
      </c>
      <c r="AY2140" s="17" t="s">
        <v>296</v>
      </c>
      <c r="BE2140" s="150">
        <f t="shared" si="84"/>
        <v>0</v>
      </c>
      <c r="BF2140" s="150">
        <f t="shared" si="85"/>
        <v>0</v>
      </c>
      <c r="BG2140" s="150">
        <f t="shared" si="86"/>
        <v>0</v>
      </c>
      <c r="BH2140" s="150">
        <f t="shared" si="87"/>
        <v>0</v>
      </c>
      <c r="BI2140" s="150">
        <f t="shared" si="88"/>
        <v>0</v>
      </c>
      <c r="BJ2140" s="17" t="s">
        <v>83</v>
      </c>
      <c r="BK2140" s="150">
        <f t="shared" si="89"/>
        <v>0</v>
      </c>
      <c r="BL2140" s="17" t="s">
        <v>378</v>
      </c>
      <c r="BM2140" s="149" t="s">
        <v>2661</v>
      </c>
    </row>
    <row r="2141" spans="2:65" s="1" customFormat="1" ht="16.5" customHeight="1">
      <c r="B2141" s="32"/>
      <c r="C2141" s="173" t="s">
        <v>2662</v>
      </c>
      <c r="D2141" s="173" t="s">
        <v>343</v>
      </c>
      <c r="E2141" s="174" t="s">
        <v>2663</v>
      </c>
      <c r="F2141" s="175" t="s">
        <v>2664</v>
      </c>
      <c r="G2141" s="176" t="s">
        <v>1102</v>
      </c>
      <c r="H2141" s="177">
        <v>1</v>
      </c>
      <c r="I2141" s="178"/>
      <c r="J2141" s="179">
        <f t="shared" si="80"/>
        <v>0</v>
      </c>
      <c r="K2141" s="175" t="s">
        <v>1</v>
      </c>
      <c r="L2141" s="180"/>
      <c r="M2141" s="181" t="s">
        <v>1</v>
      </c>
      <c r="N2141" s="182" t="s">
        <v>41</v>
      </c>
      <c r="P2141" s="147">
        <f t="shared" si="81"/>
        <v>0</v>
      </c>
      <c r="Q2141" s="147">
        <v>0</v>
      </c>
      <c r="R2141" s="147">
        <f t="shared" si="82"/>
        <v>0</v>
      </c>
      <c r="S2141" s="147">
        <v>0</v>
      </c>
      <c r="T2141" s="148">
        <f t="shared" si="83"/>
        <v>0</v>
      </c>
      <c r="AR2141" s="149" t="s">
        <v>479</v>
      </c>
      <c r="AT2141" s="149" t="s">
        <v>343</v>
      </c>
      <c r="AU2141" s="149" t="s">
        <v>85</v>
      </c>
      <c r="AY2141" s="17" t="s">
        <v>296</v>
      </c>
      <c r="BE2141" s="150">
        <f t="shared" si="84"/>
        <v>0</v>
      </c>
      <c r="BF2141" s="150">
        <f t="shared" si="85"/>
        <v>0</v>
      </c>
      <c r="BG2141" s="150">
        <f t="shared" si="86"/>
        <v>0</v>
      </c>
      <c r="BH2141" s="150">
        <f t="shared" si="87"/>
        <v>0</v>
      </c>
      <c r="BI2141" s="150">
        <f t="shared" si="88"/>
        <v>0</v>
      </c>
      <c r="BJ2141" s="17" t="s">
        <v>83</v>
      </c>
      <c r="BK2141" s="150">
        <f t="shared" si="89"/>
        <v>0</v>
      </c>
      <c r="BL2141" s="17" t="s">
        <v>378</v>
      </c>
      <c r="BM2141" s="149" t="s">
        <v>2665</v>
      </c>
    </row>
    <row r="2142" spans="2:65" s="1" customFormat="1" ht="16.5" customHeight="1">
      <c r="B2142" s="32"/>
      <c r="C2142" s="173" t="s">
        <v>2666</v>
      </c>
      <c r="D2142" s="173" t="s">
        <v>343</v>
      </c>
      <c r="E2142" s="174" t="s">
        <v>2667</v>
      </c>
      <c r="F2142" s="175" t="s">
        <v>2668</v>
      </c>
      <c r="G2142" s="176" t="s">
        <v>1102</v>
      </c>
      <c r="H2142" s="177">
        <v>1</v>
      </c>
      <c r="I2142" s="178"/>
      <c r="J2142" s="179">
        <f t="shared" si="80"/>
        <v>0</v>
      </c>
      <c r="K2142" s="175" t="s">
        <v>1</v>
      </c>
      <c r="L2142" s="180"/>
      <c r="M2142" s="181" t="s">
        <v>1</v>
      </c>
      <c r="N2142" s="182" t="s">
        <v>41</v>
      </c>
      <c r="P2142" s="147">
        <f t="shared" si="81"/>
        <v>0</v>
      </c>
      <c r="Q2142" s="147">
        <v>0</v>
      </c>
      <c r="R2142" s="147">
        <f t="shared" si="82"/>
        <v>0</v>
      </c>
      <c r="S2142" s="147">
        <v>0</v>
      </c>
      <c r="T2142" s="148">
        <f t="shared" si="83"/>
        <v>0</v>
      </c>
      <c r="AR2142" s="149" t="s">
        <v>479</v>
      </c>
      <c r="AT2142" s="149" t="s">
        <v>343</v>
      </c>
      <c r="AU2142" s="149" t="s">
        <v>85</v>
      </c>
      <c r="AY2142" s="17" t="s">
        <v>296</v>
      </c>
      <c r="BE2142" s="150">
        <f t="shared" si="84"/>
        <v>0</v>
      </c>
      <c r="BF2142" s="150">
        <f t="shared" si="85"/>
        <v>0</v>
      </c>
      <c r="BG2142" s="150">
        <f t="shared" si="86"/>
        <v>0</v>
      </c>
      <c r="BH2142" s="150">
        <f t="shared" si="87"/>
        <v>0</v>
      </c>
      <c r="BI2142" s="150">
        <f t="shared" si="88"/>
        <v>0</v>
      </c>
      <c r="BJ2142" s="17" t="s">
        <v>83</v>
      </c>
      <c r="BK2142" s="150">
        <f t="shared" si="89"/>
        <v>0</v>
      </c>
      <c r="BL2142" s="17" t="s">
        <v>378</v>
      </c>
      <c r="BM2142" s="149" t="s">
        <v>2669</v>
      </c>
    </row>
    <row r="2143" spans="2:65" s="1" customFormat="1" ht="16.5" customHeight="1">
      <c r="B2143" s="32"/>
      <c r="C2143" s="173" t="s">
        <v>2670</v>
      </c>
      <c r="D2143" s="173" t="s">
        <v>343</v>
      </c>
      <c r="E2143" s="174" t="s">
        <v>2671</v>
      </c>
      <c r="F2143" s="175" t="s">
        <v>2672</v>
      </c>
      <c r="G2143" s="176" t="s">
        <v>1102</v>
      </c>
      <c r="H2143" s="177">
        <v>1</v>
      </c>
      <c r="I2143" s="178"/>
      <c r="J2143" s="179">
        <f t="shared" si="80"/>
        <v>0</v>
      </c>
      <c r="K2143" s="175" t="s">
        <v>1</v>
      </c>
      <c r="L2143" s="180"/>
      <c r="M2143" s="181" t="s">
        <v>1</v>
      </c>
      <c r="N2143" s="182" t="s">
        <v>41</v>
      </c>
      <c r="P2143" s="147">
        <f t="shared" si="81"/>
        <v>0</v>
      </c>
      <c r="Q2143" s="147">
        <v>0</v>
      </c>
      <c r="R2143" s="147">
        <f t="shared" si="82"/>
        <v>0</v>
      </c>
      <c r="S2143" s="147">
        <v>0</v>
      </c>
      <c r="T2143" s="148">
        <f t="shared" si="83"/>
        <v>0</v>
      </c>
      <c r="AR2143" s="149" t="s">
        <v>479</v>
      </c>
      <c r="AT2143" s="149" t="s">
        <v>343</v>
      </c>
      <c r="AU2143" s="149" t="s">
        <v>85</v>
      </c>
      <c r="AY2143" s="17" t="s">
        <v>296</v>
      </c>
      <c r="BE2143" s="150">
        <f t="shared" si="84"/>
        <v>0</v>
      </c>
      <c r="BF2143" s="150">
        <f t="shared" si="85"/>
        <v>0</v>
      </c>
      <c r="BG2143" s="150">
        <f t="shared" si="86"/>
        <v>0</v>
      </c>
      <c r="BH2143" s="150">
        <f t="shared" si="87"/>
        <v>0</v>
      </c>
      <c r="BI2143" s="150">
        <f t="shared" si="88"/>
        <v>0</v>
      </c>
      <c r="BJ2143" s="17" t="s">
        <v>83</v>
      </c>
      <c r="BK2143" s="150">
        <f t="shared" si="89"/>
        <v>0</v>
      </c>
      <c r="BL2143" s="17" t="s">
        <v>378</v>
      </c>
      <c r="BM2143" s="149" t="s">
        <v>2673</v>
      </c>
    </row>
    <row r="2144" spans="2:65" s="1" customFormat="1" ht="16.5" customHeight="1">
      <c r="B2144" s="32"/>
      <c r="C2144" s="173" t="s">
        <v>2674</v>
      </c>
      <c r="D2144" s="173" t="s">
        <v>343</v>
      </c>
      <c r="E2144" s="174" t="s">
        <v>2675</v>
      </c>
      <c r="F2144" s="175" t="s">
        <v>2676</v>
      </c>
      <c r="G2144" s="176" t="s">
        <v>1102</v>
      </c>
      <c r="H2144" s="177">
        <v>1</v>
      </c>
      <c r="I2144" s="178"/>
      <c r="J2144" s="179">
        <f t="shared" si="80"/>
        <v>0</v>
      </c>
      <c r="K2144" s="175" t="s">
        <v>1</v>
      </c>
      <c r="L2144" s="180"/>
      <c r="M2144" s="181" t="s">
        <v>1</v>
      </c>
      <c r="N2144" s="182" t="s">
        <v>41</v>
      </c>
      <c r="P2144" s="147">
        <f t="shared" si="81"/>
        <v>0</v>
      </c>
      <c r="Q2144" s="147">
        <v>0</v>
      </c>
      <c r="R2144" s="147">
        <f t="shared" si="82"/>
        <v>0</v>
      </c>
      <c r="S2144" s="147">
        <v>0</v>
      </c>
      <c r="T2144" s="148">
        <f t="shared" si="83"/>
        <v>0</v>
      </c>
      <c r="AR2144" s="149" t="s">
        <v>479</v>
      </c>
      <c r="AT2144" s="149" t="s">
        <v>343</v>
      </c>
      <c r="AU2144" s="149" t="s">
        <v>85</v>
      </c>
      <c r="AY2144" s="17" t="s">
        <v>296</v>
      </c>
      <c r="BE2144" s="150">
        <f t="shared" si="84"/>
        <v>0</v>
      </c>
      <c r="BF2144" s="150">
        <f t="shared" si="85"/>
        <v>0</v>
      </c>
      <c r="BG2144" s="150">
        <f t="shared" si="86"/>
        <v>0</v>
      </c>
      <c r="BH2144" s="150">
        <f t="shared" si="87"/>
        <v>0</v>
      </c>
      <c r="BI2144" s="150">
        <f t="shared" si="88"/>
        <v>0</v>
      </c>
      <c r="BJ2144" s="17" t="s">
        <v>83</v>
      </c>
      <c r="BK2144" s="150">
        <f t="shared" si="89"/>
        <v>0</v>
      </c>
      <c r="BL2144" s="17" t="s">
        <v>378</v>
      </c>
      <c r="BM2144" s="149" t="s">
        <v>2677</v>
      </c>
    </row>
    <row r="2145" spans="2:65" s="1" customFormat="1" ht="24.2" customHeight="1">
      <c r="B2145" s="32"/>
      <c r="C2145" s="138" t="s">
        <v>2678</v>
      </c>
      <c r="D2145" s="138" t="s">
        <v>298</v>
      </c>
      <c r="E2145" s="139" t="s">
        <v>2679</v>
      </c>
      <c r="F2145" s="140" t="s">
        <v>2680</v>
      </c>
      <c r="G2145" s="141" t="s">
        <v>339</v>
      </c>
      <c r="H2145" s="142">
        <v>378.14</v>
      </c>
      <c r="I2145" s="143"/>
      <c r="J2145" s="144">
        <f t="shared" si="80"/>
        <v>0</v>
      </c>
      <c r="K2145" s="140" t="s">
        <v>302</v>
      </c>
      <c r="L2145" s="32"/>
      <c r="M2145" s="145" t="s">
        <v>1</v>
      </c>
      <c r="N2145" s="146" t="s">
        <v>41</v>
      </c>
      <c r="P2145" s="147">
        <f t="shared" si="81"/>
        <v>0</v>
      </c>
      <c r="Q2145" s="147">
        <v>6.0000000000000002E-5</v>
      </c>
      <c r="R2145" s="147">
        <f t="shared" si="82"/>
        <v>2.2688400000000001E-2</v>
      </c>
      <c r="S2145" s="147">
        <v>0</v>
      </c>
      <c r="T2145" s="148">
        <f t="shared" si="83"/>
        <v>0</v>
      </c>
      <c r="AR2145" s="149" t="s">
        <v>378</v>
      </c>
      <c r="AT2145" s="149" t="s">
        <v>298</v>
      </c>
      <c r="AU2145" s="149" t="s">
        <v>85</v>
      </c>
      <c r="AY2145" s="17" t="s">
        <v>296</v>
      </c>
      <c r="BE2145" s="150">
        <f t="shared" si="84"/>
        <v>0</v>
      </c>
      <c r="BF2145" s="150">
        <f t="shared" si="85"/>
        <v>0</v>
      </c>
      <c r="BG2145" s="150">
        <f t="shared" si="86"/>
        <v>0</v>
      </c>
      <c r="BH2145" s="150">
        <f t="shared" si="87"/>
        <v>0</v>
      </c>
      <c r="BI2145" s="150">
        <f t="shared" si="88"/>
        <v>0</v>
      </c>
      <c r="BJ2145" s="17" t="s">
        <v>83</v>
      </c>
      <c r="BK2145" s="150">
        <f t="shared" si="89"/>
        <v>0</v>
      </c>
      <c r="BL2145" s="17" t="s">
        <v>378</v>
      </c>
      <c r="BM2145" s="149" t="s">
        <v>2681</v>
      </c>
    </row>
    <row r="2146" spans="2:65" s="1" customFormat="1" ht="24.2" customHeight="1">
      <c r="B2146" s="32"/>
      <c r="C2146" s="138" t="s">
        <v>2682</v>
      </c>
      <c r="D2146" s="138" t="s">
        <v>298</v>
      </c>
      <c r="E2146" s="139" t="s">
        <v>2683</v>
      </c>
      <c r="F2146" s="140" t="s">
        <v>2684</v>
      </c>
      <c r="G2146" s="141" t="s">
        <v>339</v>
      </c>
      <c r="H2146" s="142">
        <v>378.14</v>
      </c>
      <c r="I2146" s="143"/>
      <c r="J2146" s="144">
        <f t="shared" si="80"/>
        <v>0</v>
      </c>
      <c r="K2146" s="140" t="s">
        <v>302</v>
      </c>
      <c r="L2146" s="32"/>
      <c r="M2146" s="145" t="s">
        <v>1</v>
      </c>
      <c r="N2146" s="146" t="s">
        <v>41</v>
      </c>
      <c r="P2146" s="147">
        <f t="shared" si="81"/>
        <v>0</v>
      </c>
      <c r="Q2146" s="147">
        <v>6.9999999999999994E-5</v>
      </c>
      <c r="R2146" s="147">
        <f t="shared" si="82"/>
        <v>2.6469799999999998E-2</v>
      </c>
      <c r="S2146" s="147">
        <v>0</v>
      </c>
      <c r="T2146" s="148">
        <f t="shared" si="83"/>
        <v>0</v>
      </c>
      <c r="AR2146" s="149" t="s">
        <v>378</v>
      </c>
      <c r="AT2146" s="149" t="s">
        <v>298</v>
      </c>
      <c r="AU2146" s="149" t="s">
        <v>85</v>
      </c>
      <c r="AY2146" s="17" t="s">
        <v>296</v>
      </c>
      <c r="BE2146" s="150">
        <f t="shared" si="84"/>
        <v>0</v>
      </c>
      <c r="BF2146" s="150">
        <f t="shared" si="85"/>
        <v>0</v>
      </c>
      <c r="BG2146" s="150">
        <f t="shared" si="86"/>
        <v>0</v>
      </c>
      <c r="BH2146" s="150">
        <f t="shared" si="87"/>
        <v>0</v>
      </c>
      <c r="BI2146" s="150">
        <f t="shared" si="88"/>
        <v>0</v>
      </c>
      <c r="BJ2146" s="17" t="s">
        <v>83</v>
      </c>
      <c r="BK2146" s="150">
        <f t="shared" si="89"/>
        <v>0</v>
      </c>
      <c r="BL2146" s="17" t="s">
        <v>378</v>
      </c>
      <c r="BM2146" s="149" t="s">
        <v>2685</v>
      </c>
    </row>
    <row r="2147" spans="2:65" s="1" customFormat="1" ht="24.2" customHeight="1">
      <c r="B2147" s="32"/>
      <c r="C2147" s="138" t="s">
        <v>2686</v>
      </c>
      <c r="D2147" s="138" t="s">
        <v>298</v>
      </c>
      <c r="E2147" s="139" t="s">
        <v>2687</v>
      </c>
      <c r="F2147" s="140" t="s">
        <v>2688</v>
      </c>
      <c r="G2147" s="141" t="s">
        <v>376</v>
      </c>
      <c r="H2147" s="142">
        <v>1</v>
      </c>
      <c r="I2147" s="143"/>
      <c r="J2147" s="144">
        <f t="shared" si="80"/>
        <v>0</v>
      </c>
      <c r="K2147" s="140" t="s">
        <v>302</v>
      </c>
      <c r="L2147" s="32"/>
      <c r="M2147" s="145" t="s">
        <v>1</v>
      </c>
      <c r="N2147" s="146" t="s">
        <v>41</v>
      </c>
      <c r="P2147" s="147">
        <f t="shared" si="81"/>
        <v>0</v>
      </c>
      <c r="Q2147" s="147">
        <v>5.0000000000000002E-5</v>
      </c>
      <c r="R2147" s="147">
        <f t="shared" si="82"/>
        <v>5.0000000000000002E-5</v>
      </c>
      <c r="S2147" s="147">
        <v>0</v>
      </c>
      <c r="T2147" s="148">
        <f t="shared" si="83"/>
        <v>0</v>
      </c>
      <c r="AR2147" s="149" t="s">
        <v>378</v>
      </c>
      <c r="AT2147" s="149" t="s">
        <v>298</v>
      </c>
      <c r="AU2147" s="149" t="s">
        <v>85</v>
      </c>
      <c r="AY2147" s="17" t="s">
        <v>296</v>
      </c>
      <c r="BE2147" s="150">
        <f t="shared" si="84"/>
        <v>0</v>
      </c>
      <c r="BF2147" s="150">
        <f t="shared" si="85"/>
        <v>0</v>
      </c>
      <c r="BG2147" s="150">
        <f t="shared" si="86"/>
        <v>0</v>
      </c>
      <c r="BH2147" s="150">
        <f t="shared" si="87"/>
        <v>0</v>
      </c>
      <c r="BI2147" s="150">
        <f t="shared" si="88"/>
        <v>0</v>
      </c>
      <c r="BJ2147" s="17" t="s">
        <v>83</v>
      </c>
      <c r="BK2147" s="150">
        <f t="shared" si="89"/>
        <v>0</v>
      </c>
      <c r="BL2147" s="17" t="s">
        <v>378</v>
      </c>
      <c r="BM2147" s="149" t="s">
        <v>2689</v>
      </c>
    </row>
    <row r="2148" spans="2:65" s="12" customFormat="1">
      <c r="B2148" s="151"/>
      <c r="D2148" s="152" t="s">
        <v>304</v>
      </c>
      <c r="E2148" s="153" t="s">
        <v>1</v>
      </c>
      <c r="F2148" s="154" t="s">
        <v>83</v>
      </c>
      <c r="H2148" s="155">
        <v>1</v>
      </c>
      <c r="I2148" s="156"/>
      <c r="L2148" s="151"/>
      <c r="M2148" s="157"/>
      <c r="T2148" s="158"/>
      <c r="AT2148" s="153" t="s">
        <v>304</v>
      </c>
      <c r="AU2148" s="153" t="s">
        <v>85</v>
      </c>
      <c r="AV2148" s="12" t="s">
        <v>85</v>
      </c>
      <c r="AW2148" s="12" t="s">
        <v>32</v>
      </c>
      <c r="AX2148" s="12" t="s">
        <v>76</v>
      </c>
      <c r="AY2148" s="153" t="s">
        <v>296</v>
      </c>
    </row>
    <row r="2149" spans="2:65" s="13" customFormat="1">
      <c r="B2149" s="159"/>
      <c r="D2149" s="152" t="s">
        <v>304</v>
      </c>
      <c r="E2149" s="160" t="s">
        <v>1</v>
      </c>
      <c r="F2149" s="161" t="s">
        <v>306</v>
      </c>
      <c r="H2149" s="162">
        <v>1</v>
      </c>
      <c r="I2149" s="163"/>
      <c r="L2149" s="159"/>
      <c r="M2149" s="164"/>
      <c r="T2149" s="165"/>
      <c r="AT2149" s="160" t="s">
        <v>304</v>
      </c>
      <c r="AU2149" s="160" t="s">
        <v>85</v>
      </c>
      <c r="AV2149" s="13" t="s">
        <v>94</v>
      </c>
      <c r="AW2149" s="13" t="s">
        <v>32</v>
      </c>
      <c r="AX2149" s="13" t="s">
        <v>76</v>
      </c>
      <c r="AY2149" s="160" t="s">
        <v>296</v>
      </c>
    </row>
    <row r="2150" spans="2:65" s="14" customFormat="1">
      <c r="B2150" s="166"/>
      <c r="D2150" s="152" t="s">
        <v>304</v>
      </c>
      <c r="E2150" s="167" t="s">
        <v>1</v>
      </c>
      <c r="F2150" s="168" t="s">
        <v>308</v>
      </c>
      <c r="H2150" s="169">
        <v>1</v>
      </c>
      <c r="I2150" s="170"/>
      <c r="L2150" s="166"/>
      <c r="M2150" s="171"/>
      <c r="T2150" s="172"/>
      <c r="AT2150" s="167" t="s">
        <v>304</v>
      </c>
      <c r="AU2150" s="167" t="s">
        <v>85</v>
      </c>
      <c r="AV2150" s="14" t="s">
        <v>107</v>
      </c>
      <c r="AW2150" s="14" t="s">
        <v>32</v>
      </c>
      <c r="AX2150" s="14" t="s">
        <v>83</v>
      </c>
      <c r="AY2150" s="167" t="s">
        <v>296</v>
      </c>
    </row>
    <row r="2151" spans="2:65" s="1" customFormat="1" ht="16.5" customHeight="1">
      <c r="B2151" s="32"/>
      <c r="C2151" s="173" t="s">
        <v>2690</v>
      </c>
      <c r="D2151" s="173" t="s">
        <v>343</v>
      </c>
      <c r="E2151" s="174" t="s">
        <v>2691</v>
      </c>
      <c r="F2151" s="175" t="s">
        <v>2692</v>
      </c>
      <c r="G2151" s="176" t="s">
        <v>301</v>
      </c>
      <c r="H2151" s="177">
        <v>17.125</v>
      </c>
      <c r="I2151" s="178"/>
      <c r="J2151" s="179">
        <f>ROUND(I2151*H2151,2)</f>
        <v>0</v>
      </c>
      <c r="K2151" s="175" t="s">
        <v>302</v>
      </c>
      <c r="L2151" s="180"/>
      <c r="M2151" s="181" t="s">
        <v>1</v>
      </c>
      <c r="N2151" s="182" t="s">
        <v>41</v>
      </c>
      <c r="P2151" s="147">
        <f>O2151*H2151</f>
        <v>0</v>
      </c>
      <c r="Q2151" s="147">
        <v>4.0000000000000001E-3</v>
      </c>
      <c r="R2151" s="147">
        <f>Q2151*H2151</f>
        <v>6.8500000000000005E-2</v>
      </c>
      <c r="S2151" s="147">
        <v>0</v>
      </c>
      <c r="T2151" s="148">
        <f>S2151*H2151</f>
        <v>0</v>
      </c>
      <c r="AR2151" s="149" t="s">
        <v>479</v>
      </c>
      <c r="AT2151" s="149" t="s">
        <v>343</v>
      </c>
      <c r="AU2151" s="149" t="s">
        <v>85</v>
      </c>
      <c r="AY2151" s="17" t="s">
        <v>296</v>
      </c>
      <c r="BE2151" s="150">
        <f>IF(N2151="základní",J2151,0)</f>
        <v>0</v>
      </c>
      <c r="BF2151" s="150">
        <f>IF(N2151="snížená",J2151,0)</f>
        <v>0</v>
      </c>
      <c r="BG2151" s="150">
        <f>IF(N2151="zákl. přenesená",J2151,0)</f>
        <v>0</v>
      </c>
      <c r="BH2151" s="150">
        <f>IF(N2151="sníž. přenesená",J2151,0)</f>
        <v>0</v>
      </c>
      <c r="BI2151" s="150">
        <f>IF(N2151="nulová",J2151,0)</f>
        <v>0</v>
      </c>
      <c r="BJ2151" s="17" t="s">
        <v>83</v>
      </c>
      <c r="BK2151" s="150">
        <f>ROUND(I2151*H2151,2)</f>
        <v>0</v>
      </c>
      <c r="BL2151" s="17" t="s">
        <v>378</v>
      </c>
      <c r="BM2151" s="149" t="s">
        <v>2693</v>
      </c>
    </row>
    <row r="2152" spans="2:65" s="12" customFormat="1">
      <c r="B2152" s="151"/>
      <c r="D2152" s="152" t="s">
        <v>304</v>
      </c>
      <c r="E2152" s="153" t="s">
        <v>1</v>
      </c>
      <c r="F2152" s="154" t="s">
        <v>2694</v>
      </c>
      <c r="H2152" s="155">
        <v>17.125</v>
      </c>
      <c r="I2152" s="156"/>
      <c r="L2152" s="151"/>
      <c r="M2152" s="157"/>
      <c r="T2152" s="158"/>
      <c r="AT2152" s="153" t="s">
        <v>304</v>
      </c>
      <c r="AU2152" s="153" t="s">
        <v>85</v>
      </c>
      <c r="AV2152" s="12" t="s">
        <v>85</v>
      </c>
      <c r="AW2152" s="12" t="s">
        <v>32</v>
      </c>
      <c r="AX2152" s="12" t="s">
        <v>76</v>
      </c>
      <c r="AY2152" s="153" t="s">
        <v>296</v>
      </c>
    </row>
    <row r="2153" spans="2:65" s="13" customFormat="1">
      <c r="B2153" s="159"/>
      <c r="D2153" s="152" t="s">
        <v>304</v>
      </c>
      <c r="E2153" s="160" t="s">
        <v>1</v>
      </c>
      <c r="F2153" s="161" t="s">
        <v>306</v>
      </c>
      <c r="H2153" s="162">
        <v>17.125</v>
      </c>
      <c r="I2153" s="163"/>
      <c r="L2153" s="159"/>
      <c r="M2153" s="164"/>
      <c r="T2153" s="165"/>
      <c r="AT2153" s="160" t="s">
        <v>304</v>
      </c>
      <c r="AU2153" s="160" t="s">
        <v>85</v>
      </c>
      <c r="AV2153" s="13" t="s">
        <v>94</v>
      </c>
      <c r="AW2153" s="13" t="s">
        <v>32</v>
      </c>
      <c r="AX2153" s="13" t="s">
        <v>76</v>
      </c>
      <c r="AY2153" s="160" t="s">
        <v>296</v>
      </c>
    </row>
    <row r="2154" spans="2:65" s="14" customFormat="1">
      <c r="B2154" s="166"/>
      <c r="D2154" s="152" t="s">
        <v>304</v>
      </c>
      <c r="E2154" s="167" t="s">
        <v>1</v>
      </c>
      <c r="F2154" s="168" t="s">
        <v>308</v>
      </c>
      <c r="H2154" s="169">
        <v>17.125</v>
      </c>
      <c r="I2154" s="170"/>
      <c r="L2154" s="166"/>
      <c r="M2154" s="171"/>
      <c r="T2154" s="172"/>
      <c r="AT2154" s="167" t="s">
        <v>304</v>
      </c>
      <c r="AU2154" s="167" t="s">
        <v>85</v>
      </c>
      <c r="AV2154" s="14" t="s">
        <v>107</v>
      </c>
      <c r="AW2154" s="14" t="s">
        <v>32</v>
      </c>
      <c r="AX2154" s="14" t="s">
        <v>83</v>
      </c>
      <c r="AY2154" s="167" t="s">
        <v>296</v>
      </c>
    </row>
    <row r="2155" spans="2:65" s="1" customFormat="1" ht="24.2" customHeight="1">
      <c r="B2155" s="32"/>
      <c r="C2155" s="138" t="s">
        <v>2695</v>
      </c>
      <c r="D2155" s="138" t="s">
        <v>298</v>
      </c>
      <c r="E2155" s="139" t="s">
        <v>2696</v>
      </c>
      <c r="F2155" s="140" t="s">
        <v>2697</v>
      </c>
      <c r="G2155" s="141" t="s">
        <v>1517</v>
      </c>
      <c r="H2155" s="189"/>
      <c r="I2155" s="143"/>
      <c r="J2155" s="144">
        <f>ROUND(I2155*H2155,2)</f>
        <v>0</v>
      </c>
      <c r="K2155" s="140" t="s">
        <v>302</v>
      </c>
      <c r="L2155" s="32"/>
      <c r="M2155" s="145" t="s">
        <v>1</v>
      </c>
      <c r="N2155" s="146" t="s">
        <v>41</v>
      </c>
      <c r="P2155" s="147">
        <f>O2155*H2155</f>
        <v>0</v>
      </c>
      <c r="Q2155" s="147">
        <v>0</v>
      </c>
      <c r="R2155" s="147">
        <f>Q2155*H2155</f>
        <v>0</v>
      </c>
      <c r="S2155" s="147">
        <v>0</v>
      </c>
      <c r="T2155" s="148">
        <f>S2155*H2155</f>
        <v>0</v>
      </c>
      <c r="AR2155" s="149" t="s">
        <v>378</v>
      </c>
      <c r="AT2155" s="149" t="s">
        <v>298</v>
      </c>
      <c r="AU2155" s="149" t="s">
        <v>85</v>
      </c>
      <c r="AY2155" s="17" t="s">
        <v>296</v>
      </c>
      <c r="BE2155" s="150">
        <f>IF(N2155="základní",J2155,0)</f>
        <v>0</v>
      </c>
      <c r="BF2155" s="150">
        <f>IF(N2155="snížená",J2155,0)</f>
        <v>0</v>
      </c>
      <c r="BG2155" s="150">
        <f>IF(N2155="zákl. přenesená",J2155,0)</f>
        <v>0</v>
      </c>
      <c r="BH2155" s="150">
        <f>IF(N2155="sníž. přenesená",J2155,0)</f>
        <v>0</v>
      </c>
      <c r="BI2155" s="150">
        <f>IF(N2155="nulová",J2155,0)</f>
        <v>0</v>
      </c>
      <c r="BJ2155" s="17" t="s">
        <v>83</v>
      </c>
      <c r="BK2155" s="150">
        <f>ROUND(I2155*H2155,2)</f>
        <v>0</v>
      </c>
      <c r="BL2155" s="17" t="s">
        <v>378</v>
      </c>
      <c r="BM2155" s="149" t="s">
        <v>2698</v>
      </c>
    </row>
    <row r="2156" spans="2:65" s="11" customFormat="1" ht="22.9" customHeight="1">
      <c r="B2156" s="126"/>
      <c r="D2156" s="127" t="s">
        <v>75</v>
      </c>
      <c r="E2156" s="136" t="s">
        <v>2699</v>
      </c>
      <c r="F2156" s="136" t="s">
        <v>2700</v>
      </c>
      <c r="I2156" s="129"/>
      <c r="J2156" s="137">
        <f>BK2156</f>
        <v>0</v>
      </c>
      <c r="L2156" s="126"/>
      <c r="M2156" s="131"/>
      <c r="P2156" s="132">
        <f>SUM(P2157:P2228)</f>
        <v>0</v>
      </c>
      <c r="R2156" s="132">
        <f>SUM(R2157:R2228)</f>
        <v>13.0957817</v>
      </c>
      <c r="T2156" s="133">
        <f>SUM(T2157:T2228)</f>
        <v>0</v>
      </c>
      <c r="AR2156" s="127" t="s">
        <v>85</v>
      </c>
      <c r="AT2156" s="134" t="s">
        <v>75</v>
      </c>
      <c r="AU2156" s="134" t="s">
        <v>83</v>
      </c>
      <c r="AY2156" s="127" t="s">
        <v>296</v>
      </c>
      <c r="BK2156" s="135">
        <f>SUM(BK2157:BK2228)</f>
        <v>0</v>
      </c>
    </row>
    <row r="2157" spans="2:65" s="1" customFormat="1" ht="16.5" customHeight="1">
      <c r="B2157" s="32"/>
      <c r="C2157" s="138" t="s">
        <v>2701</v>
      </c>
      <c r="D2157" s="138" t="s">
        <v>298</v>
      </c>
      <c r="E2157" s="139" t="s">
        <v>2702</v>
      </c>
      <c r="F2157" s="140" t="s">
        <v>2703</v>
      </c>
      <c r="G2157" s="141" t="s">
        <v>301</v>
      </c>
      <c r="H2157" s="142">
        <v>308.7</v>
      </c>
      <c r="I2157" s="143"/>
      <c r="J2157" s="144">
        <f>ROUND(I2157*H2157,2)</f>
        <v>0</v>
      </c>
      <c r="K2157" s="140" t="s">
        <v>302</v>
      </c>
      <c r="L2157" s="32"/>
      <c r="M2157" s="145" t="s">
        <v>1</v>
      </c>
      <c r="N2157" s="146" t="s">
        <v>41</v>
      </c>
      <c r="P2157" s="147">
        <f>O2157*H2157</f>
        <v>0</v>
      </c>
      <c r="Q2157" s="147">
        <v>0</v>
      </c>
      <c r="R2157" s="147">
        <f>Q2157*H2157</f>
        <v>0</v>
      </c>
      <c r="S2157" s="147">
        <v>0</v>
      </c>
      <c r="T2157" s="148">
        <f>S2157*H2157</f>
        <v>0</v>
      </c>
      <c r="AR2157" s="149" t="s">
        <v>378</v>
      </c>
      <c r="AT2157" s="149" t="s">
        <v>298</v>
      </c>
      <c r="AU2157" s="149" t="s">
        <v>85</v>
      </c>
      <c r="AY2157" s="17" t="s">
        <v>296</v>
      </c>
      <c r="BE2157" s="150">
        <f>IF(N2157="základní",J2157,0)</f>
        <v>0</v>
      </c>
      <c r="BF2157" s="150">
        <f>IF(N2157="snížená",J2157,0)</f>
        <v>0</v>
      </c>
      <c r="BG2157" s="150">
        <f>IF(N2157="zákl. přenesená",J2157,0)</f>
        <v>0</v>
      </c>
      <c r="BH2157" s="150">
        <f>IF(N2157="sníž. přenesená",J2157,0)</f>
        <v>0</v>
      </c>
      <c r="BI2157" s="150">
        <f>IF(N2157="nulová",J2157,0)</f>
        <v>0</v>
      </c>
      <c r="BJ2157" s="17" t="s">
        <v>83</v>
      </c>
      <c r="BK2157" s="150">
        <f>ROUND(I2157*H2157,2)</f>
        <v>0</v>
      </c>
      <c r="BL2157" s="17" t="s">
        <v>378</v>
      </c>
      <c r="BM2157" s="149" t="s">
        <v>2704</v>
      </c>
    </row>
    <row r="2158" spans="2:65" s="12" customFormat="1">
      <c r="B2158" s="151"/>
      <c r="D2158" s="152" t="s">
        <v>304</v>
      </c>
      <c r="E2158" s="153" t="s">
        <v>239</v>
      </c>
      <c r="F2158" s="154" t="s">
        <v>2705</v>
      </c>
      <c r="H2158" s="155">
        <v>141</v>
      </c>
      <c r="I2158" s="156"/>
      <c r="L2158" s="151"/>
      <c r="M2158" s="157"/>
      <c r="T2158" s="158"/>
      <c r="AT2158" s="153" t="s">
        <v>304</v>
      </c>
      <c r="AU2158" s="153" t="s">
        <v>85</v>
      </c>
      <c r="AV2158" s="12" t="s">
        <v>85</v>
      </c>
      <c r="AW2158" s="12" t="s">
        <v>32</v>
      </c>
      <c r="AX2158" s="12" t="s">
        <v>76</v>
      </c>
      <c r="AY2158" s="153" t="s">
        <v>296</v>
      </c>
    </row>
    <row r="2159" spans="2:65" s="12" customFormat="1">
      <c r="B2159" s="151"/>
      <c r="D2159" s="152" t="s">
        <v>304</v>
      </c>
      <c r="E2159" s="153" t="s">
        <v>241</v>
      </c>
      <c r="F2159" s="154" t="s">
        <v>2706</v>
      </c>
      <c r="H2159" s="155">
        <v>88.4</v>
      </c>
      <c r="I2159" s="156"/>
      <c r="L2159" s="151"/>
      <c r="M2159" s="157"/>
      <c r="T2159" s="158"/>
      <c r="AT2159" s="153" t="s">
        <v>304</v>
      </c>
      <c r="AU2159" s="153" t="s">
        <v>85</v>
      </c>
      <c r="AV2159" s="12" t="s">
        <v>85</v>
      </c>
      <c r="AW2159" s="12" t="s">
        <v>32</v>
      </c>
      <c r="AX2159" s="12" t="s">
        <v>76</v>
      </c>
      <c r="AY2159" s="153" t="s">
        <v>296</v>
      </c>
    </row>
    <row r="2160" spans="2:65" s="12" customFormat="1">
      <c r="B2160" s="151"/>
      <c r="D2160" s="152" t="s">
        <v>304</v>
      </c>
      <c r="E2160" s="153" t="s">
        <v>243</v>
      </c>
      <c r="F2160" s="154" t="s">
        <v>2707</v>
      </c>
      <c r="H2160" s="155">
        <v>79.3</v>
      </c>
      <c r="I2160" s="156"/>
      <c r="L2160" s="151"/>
      <c r="M2160" s="157"/>
      <c r="T2160" s="158"/>
      <c r="AT2160" s="153" t="s">
        <v>304</v>
      </c>
      <c r="AU2160" s="153" t="s">
        <v>85</v>
      </c>
      <c r="AV2160" s="12" t="s">
        <v>85</v>
      </c>
      <c r="AW2160" s="12" t="s">
        <v>32</v>
      </c>
      <c r="AX2160" s="12" t="s">
        <v>76</v>
      </c>
      <c r="AY2160" s="153" t="s">
        <v>296</v>
      </c>
    </row>
    <row r="2161" spans="2:65" s="13" customFormat="1">
      <c r="B2161" s="159"/>
      <c r="D2161" s="152" t="s">
        <v>304</v>
      </c>
      <c r="E2161" s="160" t="s">
        <v>1</v>
      </c>
      <c r="F2161" s="161" t="s">
        <v>306</v>
      </c>
      <c r="H2161" s="162">
        <v>308.7</v>
      </c>
      <c r="I2161" s="163"/>
      <c r="L2161" s="159"/>
      <c r="M2161" s="164"/>
      <c r="T2161" s="165"/>
      <c r="AT2161" s="160" t="s">
        <v>304</v>
      </c>
      <c r="AU2161" s="160" t="s">
        <v>85</v>
      </c>
      <c r="AV2161" s="13" t="s">
        <v>94</v>
      </c>
      <c r="AW2161" s="13" t="s">
        <v>32</v>
      </c>
      <c r="AX2161" s="13" t="s">
        <v>76</v>
      </c>
      <c r="AY2161" s="160" t="s">
        <v>296</v>
      </c>
    </row>
    <row r="2162" spans="2:65" s="14" customFormat="1">
      <c r="B2162" s="166"/>
      <c r="D2162" s="152" t="s">
        <v>304</v>
      </c>
      <c r="E2162" s="167" t="s">
        <v>1</v>
      </c>
      <c r="F2162" s="168" t="s">
        <v>308</v>
      </c>
      <c r="H2162" s="169">
        <v>308.7</v>
      </c>
      <c r="I2162" s="170"/>
      <c r="L2162" s="166"/>
      <c r="M2162" s="171"/>
      <c r="T2162" s="172"/>
      <c r="AT2162" s="167" t="s">
        <v>304</v>
      </c>
      <c r="AU2162" s="167" t="s">
        <v>85</v>
      </c>
      <c r="AV2162" s="14" t="s">
        <v>107</v>
      </c>
      <c r="AW2162" s="14" t="s">
        <v>32</v>
      </c>
      <c r="AX2162" s="14" t="s">
        <v>83</v>
      </c>
      <c r="AY2162" s="167" t="s">
        <v>296</v>
      </c>
    </row>
    <row r="2163" spans="2:65" s="1" customFormat="1" ht="16.5" customHeight="1">
      <c r="B2163" s="32"/>
      <c r="C2163" s="138" t="s">
        <v>2708</v>
      </c>
      <c r="D2163" s="138" t="s">
        <v>298</v>
      </c>
      <c r="E2163" s="139" t="s">
        <v>2709</v>
      </c>
      <c r="F2163" s="140" t="s">
        <v>2710</v>
      </c>
      <c r="G2163" s="141" t="s">
        <v>301</v>
      </c>
      <c r="H2163" s="142">
        <v>322.25400000000002</v>
      </c>
      <c r="I2163" s="143"/>
      <c r="J2163" s="144">
        <f>ROUND(I2163*H2163,2)</f>
        <v>0</v>
      </c>
      <c r="K2163" s="140" t="s">
        <v>302</v>
      </c>
      <c r="L2163" s="32"/>
      <c r="M2163" s="145" t="s">
        <v>1</v>
      </c>
      <c r="N2163" s="146" t="s">
        <v>41</v>
      </c>
      <c r="P2163" s="147">
        <f>O2163*H2163</f>
        <v>0</v>
      </c>
      <c r="Q2163" s="147">
        <v>2.9999999999999997E-4</v>
      </c>
      <c r="R2163" s="147">
        <f>Q2163*H2163</f>
        <v>9.6676200000000004E-2</v>
      </c>
      <c r="S2163" s="147">
        <v>0</v>
      </c>
      <c r="T2163" s="148">
        <f>S2163*H2163</f>
        <v>0</v>
      </c>
      <c r="AR2163" s="149" t="s">
        <v>378</v>
      </c>
      <c r="AT2163" s="149" t="s">
        <v>298</v>
      </c>
      <c r="AU2163" s="149" t="s">
        <v>85</v>
      </c>
      <c r="AY2163" s="17" t="s">
        <v>296</v>
      </c>
      <c r="BE2163" s="150">
        <f>IF(N2163="základní",J2163,0)</f>
        <v>0</v>
      </c>
      <c r="BF2163" s="150">
        <f>IF(N2163="snížená",J2163,0)</f>
        <v>0</v>
      </c>
      <c r="BG2163" s="150">
        <f>IF(N2163="zákl. přenesená",J2163,0)</f>
        <v>0</v>
      </c>
      <c r="BH2163" s="150">
        <f>IF(N2163="sníž. přenesená",J2163,0)</f>
        <v>0</v>
      </c>
      <c r="BI2163" s="150">
        <f>IF(N2163="nulová",J2163,0)</f>
        <v>0</v>
      </c>
      <c r="BJ2163" s="17" t="s">
        <v>83</v>
      </c>
      <c r="BK2163" s="150">
        <f>ROUND(I2163*H2163,2)</f>
        <v>0</v>
      </c>
      <c r="BL2163" s="17" t="s">
        <v>378</v>
      </c>
      <c r="BM2163" s="149" t="s">
        <v>2711</v>
      </c>
    </row>
    <row r="2164" spans="2:65" s="12" customFormat="1">
      <c r="B2164" s="151"/>
      <c r="D2164" s="152" t="s">
        <v>304</v>
      </c>
      <c r="E2164" s="153" t="s">
        <v>1</v>
      </c>
      <c r="F2164" s="154" t="s">
        <v>239</v>
      </c>
      <c r="H2164" s="155">
        <v>141</v>
      </c>
      <c r="I2164" s="156"/>
      <c r="L2164" s="151"/>
      <c r="M2164" s="157"/>
      <c r="T2164" s="158"/>
      <c r="AT2164" s="153" t="s">
        <v>304</v>
      </c>
      <c r="AU2164" s="153" t="s">
        <v>85</v>
      </c>
      <c r="AV2164" s="12" t="s">
        <v>85</v>
      </c>
      <c r="AW2164" s="12" t="s">
        <v>32</v>
      </c>
      <c r="AX2164" s="12" t="s">
        <v>76</v>
      </c>
      <c r="AY2164" s="153" t="s">
        <v>296</v>
      </c>
    </row>
    <row r="2165" spans="2:65" s="12" customFormat="1">
      <c r="B2165" s="151"/>
      <c r="D2165" s="152" t="s">
        <v>304</v>
      </c>
      <c r="E2165" s="153" t="s">
        <v>1</v>
      </c>
      <c r="F2165" s="154" t="s">
        <v>241</v>
      </c>
      <c r="H2165" s="155">
        <v>88.4</v>
      </c>
      <c r="I2165" s="156"/>
      <c r="L2165" s="151"/>
      <c r="M2165" s="157"/>
      <c r="T2165" s="158"/>
      <c r="AT2165" s="153" t="s">
        <v>304</v>
      </c>
      <c r="AU2165" s="153" t="s">
        <v>85</v>
      </c>
      <c r="AV2165" s="12" t="s">
        <v>85</v>
      </c>
      <c r="AW2165" s="12" t="s">
        <v>32</v>
      </c>
      <c r="AX2165" s="12" t="s">
        <v>76</v>
      </c>
      <c r="AY2165" s="153" t="s">
        <v>296</v>
      </c>
    </row>
    <row r="2166" spans="2:65" s="12" customFormat="1">
      <c r="B2166" s="151"/>
      <c r="D2166" s="152" t="s">
        <v>304</v>
      </c>
      <c r="E2166" s="153" t="s">
        <v>1</v>
      </c>
      <c r="F2166" s="154" t="s">
        <v>243</v>
      </c>
      <c r="H2166" s="155">
        <v>79.3</v>
      </c>
      <c r="I2166" s="156"/>
      <c r="L2166" s="151"/>
      <c r="M2166" s="157"/>
      <c r="T2166" s="158"/>
      <c r="AT2166" s="153" t="s">
        <v>304</v>
      </c>
      <c r="AU2166" s="153" t="s">
        <v>85</v>
      </c>
      <c r="AV2166" s="12" t="s">
        <v>85</v>
      </c>
      <c r="AW2166" s="12" t="s">
        <v>32</v>
      </c>
      <c r="AX2166" s="12" t="s">
        <v>76</v>
      </c>
      <c r="AY2166" s="153" t="s">
        <v>296</v>
      </c>
    </row>
    <row r="2167" spans="2:65" s="12" customFormat="1">
      <c r="B2167" s="151"/>
      <c r="D2167" s="152" t="s">
        <v>304</v>
      </c>
      <c r="E2167" s="153" t="s">
        <v>1</v>
      </c>
      <c r="F2167" s="154" t="s">
        <v>2712</v>
      </c>
      <c r="H2167" s="155">
        <v>13.554</v>
      </c>
      <c r="I2167" s="156"/>
      <c r="L2167" s="151"/>
      <c r="M2167" s="157"/>
      <c r="T2167" s="158"/>
      <c r="AT2167" s="153" t="s">
        <v>304</v>
      </c>
      <c r="AU2167" s="153" t="s">
        <v>85</v>
      </c>
      <c r="AV2167" s="12" t="s">
        <v>85</v>
      </c>
      <c r="AW2167" s="12" t="s">
        <v>32</v>
      </c>
      <c r="AX2167" s="12" t="s">
        <v>76</v>
      </c>
      <c r="AY2167" s="153" t="s">
        <v>296</v>
      </c>
    </row>
    <row r="2168" spans="2:65" s="13" customFormat="1">
      <c r="B2168" s="159"/>
      <c r="D2168" s="152" t="s">
        <v>304</v>
      </c>
      <c r="E2168" s="160" t="s">
        <v>1</v>
      </c>
      <c r="F2168" s="161" t="s">
        <v>306</v>
      </c>
      <c r="H2168" s="162">
        <v>322.25400000000002</v>
      </c>
      <c r="I2168" s="163"/>
      <c r="L2168" s="159"/>
      <c r="M2168" s="164"/>
      <c r="T2168" s="165"/>
      <c r="AT2168" s="160" t="s">
        <v>304</v>
      </c>
      <c r="AU2168" s="160" t="s">
        <v>85</v>
      </c>
      <c r="AV2168" s="13" t="s">
        <v>94</v>
      </c>
      <c r="AW2168" s="13" t="s">
        <v>32</v>
      </c>
      <c r="AX2168" s="13" t="s">
        <v>76</v>
      </c>
      <c r="AY2168" s="160" t="s">
        <v>296</v>
      </c>
    </row>
    <row r="2169" spans="2:65" s="14" customFormat="1">
      <c r="B2169" s="166"/>
      <c r="D2169" s="152" t="s">
        <v>304</v>
      </c>
      <c r="E2169" s="167" t="s">
        <v>1</v>
      </c>
      <c r="F2169" s="168" t="s">
        <v>308</v>
      </c>
      <c r="H2169" s="169">
        <v>322.25400000000002</v>
      </c>
      <c r="I2169" s="170"/>
      <c r="L2169" s="166"/>
      <c r="M2169" s="171"/>
      <c r="T2169" s="172"/>
      <c r="AT2169" s="167" t="s">
        <v>304</v>
      </c>
      <c r="AU2169" s="167" t="s">
        <v>85</v>
      </c>
      <c r="AV2169" s="14" t="s">
        <v>107</v>
      </c>
      <c r="AW2169" s="14" t="s">
        <v>32</v>
      </c>
      <c r="AX2169" s="14" t="s">
        <v>83</v>
      </c>
      <c r="AY2169" s="167" t="s">
        <v>296</v>
      </c>
    </row>
    <row r="2170" spans="2:65" s="1" customFormat="1" ht="21.75" customHeight="1">
      <c r="B2170" s="32"/>
      <c r="C2170" s="138" t="s">
        <v>2713</v>
      </c>
      <c r="D2170" s="138" t="s">
        <v>298</v>
      </c>
      <c r="E2170" s="139" t="s">
        <v>2714</v>
      </c>
      <c r="F2170" s="140" t="s">
        <v>2715</v>
      </c>
      <c r="G2170" s="141" t="s">
        <v>301</v>
      </c>
      <c r="H2170" s="142">
        <v>308.7</v>
      </c>
      <c r="I2170" s="143"/>
      <c r="J2170" s="144">
        <f>ROUND(I2170*H2170,2)</f>
        <v>0</v>
      </c>
      <c r="K2170" s="140" t="s">
        <v>302</v>
      </c>
      <c r="L2170" s="32"/>
      <c r="M2170" s="145" t="s">
        <v>1</v>
      </c>
      <c r="N2170" s="146" t="s">
        <v>41</v>
      </c>
      <c r="P2170" s="147">
        <f>O2170*H2170</f>
        <v>0</v>
      </c>
      <c r="Q2170" s="147">
        <v>4.4999999999999997E-3</v>
      </c>
      <c r="R2170" s="147">
        <f>Q2170*H2170</f>
        <v>1.3891499999999999</v>
      </c>
      <c r="S2170" s="147">
        <v>0</v>
      </c>
      <c r="T2170" s="148">
        <f>S2170*H2170</f>
        <v>0</v>
      </c>
      <c r="AR2170" s="149" t="s">
        <v>378</v>
      </c>
      <c r="AT2170" s="149" t="s">
        <v>298</v>
      </c>
      <c r="AU2170" s="149" t="s">
        <v>85</v>
      </c>
      <c r="AY2170" s="17" t="s">
        <v>296</v>
      </c>
      <c r="BE2170" s="150">
        <f>IF(N2170="základní",J2170,0)</f>
        <v>0</v>
      </c>
      <c r="BF2170" s="150">
        <f>IF(N2170="snížená",J2170,0)</f>
        <v>0</v>
      </c>
      <c r="BG2170" s="150">
        <f>IF(N2170="zákl. přenesená",J2170,0)</f>
        <v>0</v>
      </c>
      <c r="BH2170" s="150">
        <f>IF(N2170="sníž. přenesená",J2170,0)</f>
        <v>0</v>
      </c>
      <c r="BI2170" s="150">
        <f>IF(N2170="nulová",J2170,0)</f>
        <v>0</v>
      </c>
      <c r="BJ2170" s="17" t="s">
        <v>83</v>
      </c>
      <c r="BK2170" s="150">
        <f>ROUND(I2170*H2170,2)</f>
        <v>0</v>
      </c>
      <c r="BL2170" s="17" t="s">
        <v>378</v>
      </c>
      <c r="BM2170" s="149" t="s">
        <v>2716</v>
      </c>
    </row>
    <row r="2171" spans="2:65" s="12" customFormat="1">
      <c r="B2171" s="151"/>
      <c r="D2171" s="152" t="s">
        <v>304</v>
      </c>
      <c r="E2171" s="153" t="s">
        <v>1</v>
      </c>
      <c r="F2171" s="154" t="s">
        <v>239</v>
      </c>
      <c r="H2171" s="155">
        <v>141</v>
      </c>
      <c r="I2171" s="156"/>
      <c r="L2171" s="151"/>
      <c r="M2171" s="157"/>
      <c r="T2171" s="158"/>
      <c r="AT2171" s="153" t="s">
        <v>304</v>
      </c>
      <c r="AU2171" s="153" t="s">
        <v>85</v>
      </c>
      <c r="AV2171" s="12" t="s">
        <v>85</v>
      </c>
      <c r="AW2171" s="12" t="s">
        <v>32</v>
      </c>
      <c r="AX2171" s="12" t="s">
        <v>76</v>
      </c>
      <c r="AY2171" s="153" t="s">
        <v>296</v>
      </c>
    </row>
    <row r="2172" spans="2:65" s="12" customFormat="1">
      <c r="B2172" s="151"/>
      <c r="D2172" s="152" t="s">
        <v>304</v>
      </c>
      <c r="E2172" s="153" t="s">
        <v>1</v>
      </c>
      <c r="F2172" s="154" t="s">
        <v>241</v>
      </c>
      <c r="H2172" s="155">
        <v>88.4</v>
      </c>
      <c r="I2172" s="156"/>
      <c r="L2172" s="151"/>
      <c r="M2172" s="157"/>
      <c r="T2172" s="158"/>
      <c r="AT2172" s="153" t="s">
        <v>304</v>
      </c>
      <c r="AU2172" s="153" t="s">
        <v>85</v>
      </c>
      <c r="AV2172" s="12" t="s">
        <v>85</v>
      </c>
      <c r="AW2172" s="12" t="s">
        <v>32</v>
      </c>
      <c r="AX2172" s="12" t="s">
        <v>76</v>
      </c>
      <c r="AY2172" s="153" t="s">
        <v>296</v>
      </c>
    </row>
    <row r="2173" spans="2:65" s="12" customFormat="1">
      <c r="B2173" s="151"/>
      <c r="D2173" s="152" t="s">
        <v>304</v>
      </c>
      <c r="E2173" s="153" t="s">
        <v>1</v>
      </c>
      <c r="F2173" s="154" t="s">
        <v>243</v>
      </c>
      <c r="H2173" s="155">
        <v>79.3</v>
      </c>
      <c r="I2173" s="156"/>
      <c r="L2173" s="151"/>
      <c r="M2173" s="157"/>
      <c r="T2173" s="158"/>
      <c r="AT2173" s="153" t="s">
        <v>304</v>
      </c>
      <c r="AU2173" s="153" t="s">
        <v>85</v>
      </c>
      <c r="AV2173" s="12" t="s">
        <v>85</v>
      </c>
      <c r="AW2173" s="12" t="s">
        <v>32</v>
      </c>
      <c r="AX2173" s="12" t="s">
        <v>76</v>
      </c>
      <c r="AY2173" s="153" t="s">
        <v>296</v>
      </c>
    </row>
    <row r="2174" spans="2:65" s="13" customFormat="1">
      <c r="B2174" s="159"/>
      <c r="D2174" s="152" t="s">
        <v>304</v>
      </c>
      <c r="E2174" s="160" t="s">
        <v>1</v>
      </c>
      <c r="F2174" s="161" t="s">
        <v>306</v>
      </c>
      <c r="H2174" s="162">
        <v>308.7</v>
      </c>
      <c r="I2174" s="163"/>
      <c r="L2174" s="159"/>
      <c r="M2174" s="164"/>
      <c r="T2174" s="165"/>
      <c r="AT2174" s="160" t="s">
        <v>304</v>
      </c>
      <c r="AU2174" s="160" t="s">
        <v>85</v>
      </c>
      <c r="AV2174" s="13" t="s">
        <v>94</v>
      </c>
      <c r="AW2174" s="13" t="s">
        <v>32</v>
      </c>
      <c r="AX2174" s="13" t="s">
        <v>76</v>
      </c>
      <c r="AY2174" s="160" t="s">
        <v>296</v>
      </c>
    </row>
    <row r="2175" spans="2:65" s="14" customFormat="1">
      <c r="B2175" s="166"/>
      <c r="D2175" s="152" t="s">
        <v>304</v>
      </c>
      <c r="E2175" s="167" t="s">
        <v>1</v>
      </c>
      <c r="F2175" s="168" t="s">
        <v>308</v>
      </c>
      <c r="H2175" s="169">
        <v>308.7</v>
      </c>
      <c r="I2175" s="170"/>
      <c r="L2175" s="166"/>
      <c r="M2175" s="171"/>
      <c r="T2175" s="172"/>
      <c r="AT2175" s="167" t="s">
        <v>304</v>
      </c>
      <c r="AU2175" s="167" t="s">
        <v>85</v>
      </c>
      <c r="AV2175" s="14" t="s">
        <v>107</v>
      </c>
      <c r="AW2175" s="14" t="s">
        <v>32</v>
      </c>
      <c r="AX2175" s="14" t="s">
        <v>83</v>
      </c>
      <c r="AY2175" s="167" t="s">
        <v>296</v>
      </c>
    </row>
    <row r="2176" spans="2:65" s="1" customFormat="1" ht="24.2" customHeight="1">
      <c r="B2176" s="32"/>
      <c r="C2176" s="138" t="s">
        <v>2717</v>
      </c>
      <c r="D2176" s="138" t="s">
        <v>298</v>
      </c>
      <c r="E2176" s="139" t="s">
        <v>2718</v>
      </c>
      <c r="F2176" s="140" t="s">
        <v>2719</v>
      </c>
      <c r="G2176" s="141" t="s">
        <v>339</v>
      </c>
      <c r="H2176" s="142">
        <v>25</v>
      </c>
      <c r="I2176" s="143"/>
      <c r="J2176" s="144">
        <f>ROUND(I2176*H2176,2)</f>
        <v>0</v>
      </c>
      <c r="K2176" s="140" t="s">
        <v>302</v>
      </c>
      <c r="L2176" s="32"/>
      <c r="M2176" s="145" t="s">
        <v>1</v>
      </c>
      <c r="N2176" s="146" t="s">
        <v>41</v>
      </c>
      <c r="P2176" s="147">
        <f>O2176*H2176</f>
        <v>0</v>
      </c>
      <c r="Q2176" s="147">
        <v>2.0000000000000001E-4</v>
      </c>
      <c r="R2176" s="147">
        <f>Q2176*H2176</f>
        <v>5.0000000000000001E-3</v>
      </c>
      <c r="S2176" s="147">
        <v>0</v>
      </c>
      <c r="T2176" s="148">
        <f>S2176*H2176</f>
        <v>0</v>
      </c>
      <c r="AR2176" s="149" t="s">
        <v>378</v>
      </c>
      <c r="AT2176" s="149" t="s">
        <v>298</v>
      </c>
      <c r="AU2176" s="149" t="s">
        <v>85</v>
      </c>
      <c r="AY2176" s="17" t="s">
        <v>296</v>
      </c>
      <c r="BE2176" s="150">
        <f>IF(N2176="základní",J2176,0)</f>
        <v>0</v>
      </c>
      <c r="BF2176" s="150">
        <f>IF(N2176="snížená",J2176,0)</f>
        <v>0</v>
      </c>
      <c r="BG2176" s="150">
        <f>IF(N2176="zákl. přenesená",J2176,0)</f>
        <v>0</v>
      </c>
      <c r="BH2176" s="150">
        <f>IF(N2176="sníž. přenesená",J2176,0)</f>
        <v>0</v>
      </c>
      <c r="BI2176" s="150">
        <f>IF(N2176="nulová",J2176,0)</f>
        <v>0</v>
      </c>
      <c r="BJ2176" s="17" t="s">
        <v>83</v>
      </c>
      <c r="BK2176" s="150">
        <f>ROUND(I2176*H2176,2)</f>
        <v>0</v>
      </c>
      <c r="BL2176" s="17" t="s">
        <v>378</v>
      </c>
      <c r="BM2176" s="149" t="s">
        <v>2720</v>
      </c>
    </row>
    <row r="2177" spans="2:65" s="12" customFormat="1">
      <c r="B2177" s="151"/>
      <c r="D2177" s="152" t="s">
        <v>304</v>
      </c>
      <c r="E2177" s="153" t="s">
        <v>1</v>
      </c>
      <c r="F2177" s="154" t="s">
        <v>445</v>
      </c>
      <c r="H2177" s="155">
        <v>25</v>
      </c>
      <c r="I2177" s="156"/>
      <c r="L2177" s="151"/>
      <c r="M2177" s="157"/>
      <c r="T2177" s="158"/>
      <c r="AT2177" s="153" t="s">
        <v>304</v>
      </c>
      <c r="AU2177" s="153" t="s">
        <v>85</v>
      </c>
      <c r="AV2177" s="12" t="s">
        <v>85</v>
      </c>
      <c r="AW2177" s="12" t="s">
        <v>32</v>
      </c>
      <c r="AX2177" s="12" t="s">
        <v>76</v>
      </c>
      <c r="AY2177" s="153" t="s">
        <v>296</v>
      </c>
    </row>
    <row r="2178" spans="2:65" s="13" customFormat="1">
      <c r="B2178" s="159"/>
      <c r="D2178" s="152" t="s">
        <v>304</v>
      </c>
      <c r="E2178" s="160" t="s">
        <v>1</v>
      </c>
      <c r="F2178" s="161" t="s">
        <v>306</v>
      </c>
      <c r="H2178" s="162">
        <v>25</v>
      </c>
      <c r="I2178" s="163"/>
      <c r="L2178" s="159"/>
      <c r="M2178" s="164"/>
      <c r="T2178" s="165"/>
      <c r="AT2178" s="160" t="s">
        <v>304</v>
      </c>
      <c r="AU2178" s="160" t="s">
        <v>85</v>
      </c>
      <c r="AV2178" s="13" t="s">
        <v>94</v>
      </c>
      <c r="AW2178" s="13" t="s">
        <v>32</v>
      </c>
      <c r="AX2178" s="13" t="s">
        <v>76</v>
      </c>
      <c r="AY2178" s="160" t="s">
        <v>296</v>
      </c>
    </row>
    <row r="2179" spans="2:65" s="14" customFormat="1">
      <c r="B2179" s="166"/>
      <c r="D2179" s="152" t="s">
        <v>304</v>
      </c>
      <c r="E2179" s="167" t="s">
        <v>1</v>
      </c>
      <c r="F2179" s="168" t="s">
        <v>308</v>
      </c>
      <c r="H2179" s="169">
        <v>25</v>
      </c>
      <c r="I2179" s="170"/>
      <c r="L2179" s="166"/>
      <c r="M2179" s="171"/>
      <c r="T2179" s="172"/>
      <c r="AT2179" s="167" t="s">
        <v>304</v>
      </c>
      <c r="AU2179" s="167" t="s">
        <v>85</v>
      </c>
      <c r="AV2179" s="14" t="s">
        <v>107</v>
      </c>
      <c r="AW2179" s="14" t="s">
        <v>32</v>
      </c>
      <c r="AX2179" s="14" t="s">
        <v>83</v>
      </c>
      <c r="AY2179" s="167" t="s">
        <v>296</v>
      </c>
    </row>
    <row r="2180" spans="2:65" s="1" customFormat="1" ht="24.2" customHeight="1">
      <c r="B2180" s="32"/>
      <c r="C2180" s="173" t="s">
        <v>2721</v>
      </c>
      <c r="D2180" s="173" t="s">
        <v>343</v>
      </c>
      <c r="E2180" s="174" t="s">
        <v>2722</v>
      </c>
      <c r="F2180" s="175" t="s">
        <v>2723</v>
      </c>
      <c r="G2180" s="176" t="s">
        <v>339</v>
      </c>
      <c r="H2180" s="177">
        <v>27.5</v>
      </c>
      <c r="I2180" s="178"/>
      <c r="J2180" s="179">
        <f>ROUND(I2180*H2180,2)</f>
        <v>0</v>
      </c>
      <c r="K2180" s="175" t="s">
        <v>302</v>
      </c>
      <c r="L2180" s="180"/>
      <c r="M2180" s="181" t="s">
        <v>1</v>
      </c>
      <c r="N2180" s="182" t="s">
        <v>41</v>
      </c>
      <c r="P2180" s="147">
        <f>O2180*H2180</f>
        <v>0</v>
      </c>
      <c r="Q2180" s="147">
        <v>2.1000000000000001E-4</v>
      </c>
      <c r="R2180" s="147">
        <f>Q2180*H2180</f>
        <v>5.7750000000000006E-3</v>
      </c>
      <c r="S2180" s="147">
        <v>0</v>
      </c>
      <c r="T2180" s="148">
        <f>S2180*H2180</f>
        <v>0</v>
      </c>
      <c r="AR2180" s="149" t="s">
        <v>479</v>
      </c>
      <c r="AT2180" s="149" t="s">
        <v>343</v>
      </c>
      <c r="AU2180" s="149" t="s">
        <v>85</v>
      </c>
      <c r="AY2180" s="17" t="s">
        <v>296</v>
      </c>
      <c r="BE2180" s="150">
        <f>IF(N2180="základní",J2180,0)</f>
        <v>0</v>
      </c>
      <c r="BF2180" s="150">
        <f>IF(N2180="snížená",J2180,0)</f>
        <v>0</v>
      </c>
      <c r="BG2180" s="150">
        <f>IF(N2180="zákl. přenesená",J2180,0)</f>
        <v>0</v>
      </c>
      <c r="BH2180" s="150">
        <f>IF(N2180="sníž. přenesená",J2180,0)</f>
        <v>0</v>
      </c>
      <c r="BI2180" s="150">
        <f>IF(N2180="nulová",J2180,0)</f>
        <v>0</v>
      </c>
      <c r="BJ2180" s="17" t="s">
        <v>83</v>
      </c>
      <c r="BK2180" s="150">
        <f>ROUND(I2180*H2180,2)</f>
        <v>0</v>
      </c>
      <c r="BL2180" s="17" t="s">
        <v>378</v>
      </c>
      <c r="BM2180" s="149" t="s">
        <v>2724</v>
      </c>
    </row>
    <row r="2181" spans="2:65" s="12" customFormat="1">
      <c r="B2181" s="151"/>
      <c r="D2181" s="152" t="s">
        <v>304</v>
      </c>
      <c r="F2181" s="154" t="s">
        <v>2725</v>
      </c>
      <c r="H2181" s="155">
        <v>27.5</v>
      </c>
      <c r="I2181" s="156"/>
      <c r="L2181" s="151"/>
      <c r="M2181" s="157"/>
      <c r="T2181" s="158"/>
      <c r="AT2181" s="153" t="s">
        <v>304</v>
      </c>
      <c r="AU2181" s="153" t="s">
        <v>85</v>
      </c>
      <c r="AV2181" s="12" t="s">
        <v>85</v>
      </c>
      <c r="AW2181" s="12" t="s">
        <v>4</v>
      </c>
      <c r="AX2181" s="12" t="s">
        <v>83</v>
      </c>
      <c r="AY2181" s="153" t="s">
        <v>296</v>
      </c>
    </row>
    <row r="2182" spans="2:65" s="1" customFormat="1" ht="33" customHeight="1">
      <c r="B2182" s="32"/>
      <c r="C2182" s="138" t="s">
        <v>2726</v>
      </c>
      <c r="D2182" s="138" t="s">
        <v>298</v>
      </c>
      <c r="E2182" s="139" t="s">
        <v>2727</v>
      </c>
      <c r="F2182" s="140" t="s">
        <v>2728</v>
      </c>
      <c r="G2182" s="141" t="s">
        <v>339</v>
      </c>
      <c r="H2182" s="142">
        <v>150.6</v>
      </c>
      <c r="I2182" s="143"/>
      <c r="J2182" s="144">
        <f>ROUND(I2182*H2182,2)</f>
        <v>0</v>
      </c>
      <c r="K2182" s="140" t="s">
        <v>302</v>
      </c>
      <c r="L2182" s="32"/>
      <c r="M2182" s="145" t="s">
        <v>1</v>
      </c>
      <c r="N2182" s="146" t="s">
        <v>41</v>
      </c>
      <c r="P2182" s="147">
        <f>O2182*H2182</f>
        <v>0</v>
      </c>
      <c r="Q2182" s="147">
        <v>4.2999999999999999E-4</v>
      </c>
      <c r="R2182" s="147">
        <f>Q2182*H2182</f>
        <v>6.4757999999999996E-2</v>
      </c>
      <c r="S2182" s="147">
        <v>0</v>
      </c>
      <c r="T2182" s="148">
        <f>S2182*H2182</f>
        <v>0</v>
      </c>
      <c r="AR2182" s="149" t="s">
        <v>378</v>
      </c>
      <c r="AT2182" s="149" t="s">
        <v>298</v>
      </c>
      <c r="AU2182" s="149" t="s">
        <v>85</v>
      </c>
      <c r="AY2182" s="17" t="s">
        <v>296</v>
      </c>
      <c r="BE2182" s="150">
        <f>IF(N2182="základní",J2182,0)</f>
        <v>0</v>
      </c>
      <c r="BF2182" s="150">
        <f>IF(N2182="snížená",J2182,0)</f>
        <v>0</v>
      </c>
      <c r="BG2182" s="150">
        <f>IF(N2182="zákl. přenesená",J2182,0)</f>
        <v>0</v>
      </c>
      <c r="BH2182" s="150">
        <f>IF(N2182="sníž. přenesená",J2182,0)</f>
        <v>0</v>
      </c>
      <c r="BI2182" s="150">
        <f>IF(N2182="nulová",J2182,0)</f>
        <v>0</v>
      </c>
      <c r="BJ2182" s="17" t="s">
        <v>83</v>
      </c>
      <c r="BK2182" s="150">
        <f>ROUND(I2182*H2182,2)</f>
        <v>0</v>
      </c>
      <c r="BL2182" s="17" t="s">
        <v>378</v>
      </c>
      <c r="BM2182" s="149" t="s">
        <v>2729</v>
      </c>
    </row>
    <row r="2183" spans="2:65" s="12" customFormat="1">
      <c r="B2183" s="151"/>
      <c r="D2183" s="152" t="s">
        <v>304</v>
      </c>
      <c r="E2183" s="153" t="s">
        <v>1</v>
      </c>
      <c r="F2183" s="154" t="s">
        <v>2730</v>
      </c>
      <c r="H2183" s="155">
        <v>150.6</v>
      </c>
      <c r="I2183" s="156"/>
      <c r="L2183" s="151"/>
      <c r="M2183" s="157"/>
      <c r="T2183" s="158"/>
      <c r="AT2183" s="153" t="s">
        <v>304</v>
      </c>
      <c r="AU2183" s="153" t="s">
        <v>85</v>
      </c>
      <c r="AV2183" s="12" t="s">
        <v>85</v>
      </c>
      <c r="AW2183" s="12" t="s">
        <v>32</v>
      </c>
      <c r="AX2183" s="12" t="s">
        <v>76</v>
      </c>
      <c r="AY2183" s="153" t="s">
        <v>296</v>
      </c>
    </row>
    <row r="2184" spans="2:65" s="13" customFormat="1">
      <c r="B2184" s="159"/>
      <c r="D2184" s="152" t="s">
        <v>304</v>
      </c>
      <c r="E2184" s="160" t="s">
        <v>1</v>
      </c>
      <c r="F2184" s="161" t="s">
        <v>306</v>
      </c>
      <c r="H2184" s="162">
        <v>150.6</v>
      </c>
      <c r="I2184" s="163"/>
      <c r="L2184" s="159"/>
      <c r="M2184" s="164"/>
      <c r="T2184" s="165"/>
      <c r="AT2184" s="160" t="s">
        <v>304</v>
      </c>
      <c r="AU2184" s="160" t="s">
        <v>85</v>
      </c>
      <c r="AV2184" s="13" t="s">
        <v>94</v>
      </c>
      <c r="AW2184" s="13" t="s">
        <v>32</v>
      </c>
      <c r="AX2184" s="13" t="s">
        <v>76</v>
      </c>
      <c r="AY2184" s="160" t="s">
        <v>296</v>
      </c>
    </row>
    <row r="2185" spans="2:65" s="14" customFormat="1">
      <c r="B2185" s="166"/>
      <c r="D2185" s="152" t="s">
        <v>304</v>
      </c>
      <c r="E2185" s="167" t="s">
        <v>1</v>
      </c>
      <c r="F2185" s="168" t="s">
        <v>308</v>
      </c>
      <c r="H2185" s="169">
        <v>150.6</v>
      </c>
      <c r="I2185" s="170"/>
      <c r="L2185" s="166"/>
      <c r="M2185" s="171"/>
      <c r="T2185" s="172"/>
      <c r="AT2185" s="167" t="s">
        <v>304</v>
      </c>
      <c r="AU2185" s="167" t="s">
        <v>85</v>
      </c>
      <c r="AV2185" s="14" t="s">
        <v>107</v>
      </c>
      <c r="AW2185" s="14" t="s">
        <v>32</v>
      </c>
      <c r="AX2185" s="14" t="s">
        <v>83</v>
      </c>
      <c r="AY2185" s="167" t="s">
        <v>296</v>
      </c>
    </row>
    <row r="2186" spans="2:65" s="1" customFormat="1" ht="24.2" customHeight="1">
      <c r="B2186" s="32"/>
      <c r="C2186" s="173" t="s">
        <v>2731</v>
      </c>
      <c r="D2186" s="173" t="s">
        <v>343</v>
      </c>
      <c r="E2186" s="174" t="s">
        <v>2732</v>
      </c>
      <c r="F2186" s="175" t="s">
        <v>2733</v>
      </c>
      <c r="G2186" s="176" t="s">
        <v>339</v>
      </c>
      <c r="H2186" s="177">
        <v>165.66</v>
      </c>
      <c r="I2186" s="178"/>
      <c r="J2186" s="179">
        <f>ROUND(I2186*H2186,2)</f>
        <v>0</v>
      </c>
      <c r="K2186" s="175" t="s">
        <v>302</v>
      </c>
      <c r="L2186" s="180"/>
      <c r="M2186" s="181" t="s">
        <v>1</v>
      </c>
      <c r="N2186" s="182" t="s">
        <v>41</v>
      </c>
      <c r="P2186" s="147">
        <f>O2186*H2186</f>
        <v>0</v>
      </c>
      <c r="Q2186" s="147">
        <v>1.98E-3</v>
      </c>
      <c r="R2186" s="147">
        <f>Q2186*H2186</f>
        <v>0.32800679999999999</v>
      </c>
      <c r="S2186" s="147">
        <v>0</v>
      </c>
      <c r="T2186" s="148">
        <f>S2186*H2186</f>
        <v>0</v>
      </c>
      <c r="AR2186" s="149" t="s">
        <v>479</v>
      </c>
      <c r="AT2186" s="149" t="s">
        <v>343</v>
      </c>
      <c r="AU2186" s="149" t="s">
        <v>85</v>
      </c>
      <c r="AY2186" s="17" t="s">
        <v>296</v>
      </c>
      <c r="BE2186" s="150">
        <f>IF(N2186="základní",J2186,0)</f>
        <v>0</v>
      </c>
      <c r="BF2186" s="150">
        <f>IF(N2186="snížená",J2186,0)</f>
        <v>0</v>
      </c>
      <c r="BG2186" s="150">
        <f>IF(N2186="zákl. přenesená",J2186,0)</f>
        <v>0</v>
      </c>
      <c r="BH2186" s="150">
        <f>IF(N2186="sníž. přenesená",J2186,0)</f>
        <v>0</v>
      </c>
      <c r="BI2186" s="150">
        <f>IF(N2186="nulová",J2186,0)</f>
        <v>0</v>
      </c>
      <c r="BJ2186" s="17" t="s">
        <v>83</v>
      </c>
      <c r="BK2186" s="150">
        <f>ROUND(I2186*H2186,2)</f>
        <v>0</v>
      </c>
      <c r="BL2186" s="17" t="s">
        <v>378</v>
      </c>
      <c r="BM2186" s="149" t="s">
        <v>2734</v>
      </c>
    </row>
    <row r="2187" spans="2:65" s="12" customFormat="1">
      <c r="B2187" s="151"/>
      <c r="D2187" s="152" t="s">
        <v>304</v>
      </c>
      <c r="F2187" s="154" t="s">
        <v>2735</v>
      </c>
      <c r="H2187" s="155">
        <v>165.66</v>
      </c>
      <c r="I2187" s="156"/>
      <c r="L2187" s="151"/>
      <c r="M2187" s="157"/>
      <c r="T2187" s="158"/>
      <c r="AT2187" s="153" t="s">
        <v>304</v>
      </c>
      <c r="AU2187" s="153" t="s">
        <v>85</v>
      </c>
      <c r="AV2187" s="12" t="s">
        <v>85</v>
      </c>
      <c r="AW2187" s="12" t="s">
        <v>4</v>
      </c>
      <c r="AX2187" s="12" t="s">
        <v>83</v>
      </c>
      <c r="AY2187" s="153" t="s">
        <v>296</v>
      </c>
    </row>
    <row r="2188" spans="2:65" s="1" customFormat="1" ht="33" customHeight="1">
      <c r="B2188" s="32"/>
      <c r="C2188" s="138" t="s">
        <v>2736</v>
      </c>
      <c r="D2188" s="138" t="s">
        <v>298</v>
      </c>
      <c r="E2188" s="139" t="s">
        <v>2737</v>
      </c>
      <c r="F2188" s="140" t="s">
        <v>2738</v>
      </c>
      <c r="G2188" s="141" t="s">
        <v>301</v>
      </c>
      <c r="H2188" s="142">
        <v>141</v>
      </c>
      <c r="I2188" s="143"/>
      <c r="J2188" s="144">
        <f>ROUND(I2188*H2188,2)</f>
        <v>0</v>
      </c>
      <c r="K2188" s="140" t="s">
        <v>302</v>
      </c>
      <c r="L2188" s="32"/>
      <c r="M2188" s="145" t="s">
        <v>1</v>
      </c>
      <c r="N2188" s="146" t="s">
        <v>41</v>
      </c>
      <c r="P2188" s="147">
        <f>O2188*H2188</f>
        <v>0</v>
      </c>
      <c r="Q2188" s="147">
        <v>9.0299999999999998E-3</v>
      </c>
      <c r="R2188" s="147">
        <f>Q2188*H2188</f>
        <v>1.2732300000000001</v>
      </c>
      <c r="S2188" s="147">
        <v>0</v>
      </c>
      <c r="T2188" s="148">
        <f>S2188*H2188</f>
        <v>0</v>
      </c>
      <c r="AR2188" s="149" t="s">
        <v>378</v>
      </c>
      <c r="AT2188" s="149" t="s">
        <v>298</v>
      </c>
      <c r="AU2188" s="149" t="s">
        <v>85</v>
      </c>
      <c r="AY2188" s="17" t="s">
        <v>296</v>
      </c>
      <c r="BE2188" s="150">
        <f>IF(N2188="základní",J2188,0)</f>
        <v>0</v>
      </c>
      <c r="BF2188" s="150">
        <f>IF(N2188="snížená",J2188,0)</f>
        <v>0</v>
      </c>
      <c r="BG2188" s="150">
        <f>IF(N2188="zákl. přenesená",J2188,0)</f>
        <v>0</v>
      </c>
      <c r="BH2188" s="150">
        <f>IF(N2188="sníž. přenesená",J2188,0)</f>
        <v>0</v>
      </c>
      <c r="BI2188" s="150">
        <f>IF(N2188="nulová",J2188,0)</f>
        <v>0</v>
      </c>
      <c r="BJ2188" s="17" t="s">
        <v>83</v>
      </c>
      <c r="BK2188" s="150">
        <f>ROUND(I2188*H2188,2)</f>
        <v>0</v>
      </c>
      <c r="BL2188" s="17" t="s">
        <v>378</v>
      </c>
      <c r="BM2188" s="149" t="s">
        <v>2739</v>
      </c>
    </row>
    <row r="2189" spans="2:65" s="12" customFormat="1">
      <c r="B2189" s="151"/>
      <c r="D2189" s="152" t="s">
        <v>304</v>
      </c>
      <c r="E2189" s="153" t="s">
        <v>1</v>
      </c>
      <c r="F2189" s="154" t="s">
        <v>239</v>
      </c>
      <c r="H2189" s="155">
        <v>141</v>
      </c>
      <c r="I2189" s="156"/>
      <c r="L2189" s="151"/>
      <c r="M2189" s="157"/>
      <c r="T2189" s="158"/>
      <c r="AT2189" s="153" t="s">
        <v>304</v>
      </c>
      <c r="AU2189" s="153" t="s">
        <v>85</v>
      </c>
      <c r="AV2189" s="12" t="s">
        <v>85</v>
      </c>
      <c r="AW2189" s="12" t="s">
        <v>32</v>
      </c>
      <c r="AX2189" s="12" t="s">
        <v>76</v>
      </c>
      <c r="AY2189" s="153" t="s">
        <v>296</v>
      </c>
    </row>
    <row r="2190" spans="2:65" s="13" customFormat="1">
      <c r="B2190" s="159"/>
      <c r="D2190" s="152" t="s">
        <v>304</v>
      </c>
      <c r="E2190" s="160" t="s">
        <v>1</v>
      </c>
      <c r="F2190" s="161" t="s">
        <v>306</v>
      </c>
      <c r="H2190" s="162">
        <v>141</v>
      </c>
      <c r="I2190" s="163"/>
      <c r="L2190" s="159"/>
      <c r="M2190" s="164"/>
      <c r="T2190" s="165"/>
      <c r="AT2190" s="160" t="s">
        <v>304</v>
      </c>
      <c r="AU2190" s="160" t="s">
        <v>85</v>
      </c>
      <c r="AV2190" s="13" t="s">
        <v>94</v>
      </c>
      <c r="AW2190" s="13" t="s">
        <v>32</v>
      </c>
      <c r="AX2190" s="13" t="s">
        <v>76</v>
      </c>
      <c r="AY2190" s="160" t="s">
        <v>296</v>
      </c>
    </row>
    <row r="2191" spans="2:65" s="14" customFormat="1">
      <c r="B2191" s="166"/>
      <c r="D2191" s="152" t="s">
        <v>304</v>
      </c>
      <c r="E2191" s="167" t="s">
        <v>1</v>
      </c>
      <c r="F2191" s="168" t="s">
        <v>308</v>
      </c>
      <c r="H2191" s="169">
        <v>141</v>
      </c>
      <c r="I2191" s="170"/>
      <c r="L2191" s="166"/>
      <c r="M2191" s="171"/>
      <c r="T2191" s="172"/>
      <c r="AT2191" s="167" t="s">
        <v>304</v>
      </c>
      <c r="AU2191" s="167" t="s">
        <v>85</v>
      </c>
      <c r="AV2191" s="14" t="s">
        <v>107</v>
      </c>
      <c r="AW2191" s="14" t="s">
        <v>32</v>
      </c>
      <c r="AX2191" s="14" t="s">
        <v>83</v>
      </c>
      <c r="AY2191" s="167" t="s">
        <v>296</v>
      </c>
    </row>
    <row r="2192" spans="2:65" s="1" customFormat="1" ht="33" customHeight="1">
      <c r="B2192" s="32"/>
      <c r="C2192" s="173" t="s">
        <v>2740</v>
      </c>
      <c r="D2192" s="173" t="s">
        <v>343</v>
      </c>
      <c r="E2192" s="174" t="s">
        <v>2741</v>
      </c>
      <c r="F2192" s="175" t="s">
        <v>2742</v>
      </c>
      <c r="G2192" s="176" t="s">
        <v>301</v>
      </c>
      <c r="H2192" s="177">
        <v>162.15</v>
      </c>
      <c r="I2192" s="178"/>
      <c r="J2192" s="179">
        <f>ROUND(I2192*H2192,2)</f>
        <v>0</v>
      </c>
      <c r="K2192" s="175" t="s">
        <v>302</v>
      </c>
      <c r="L2192" s="180"/>
      <c r="M2192" s="181" t="s">
        <v>1</v>
      </c>
      <c r="N2192" s="182" t="s">
        <v>41</v>
      </c>
      <c r="P2192" s="147">
        <f>O2192*H2192</f>
        <v>0</v>
      </c>
      <c r="Q2192" s="147">
        <v>2.1999999999999999E-2</v>
      </c>
      <c r="R2192" s="147">
        <f>Q2192*H2192</f>
        <v>3.5672999999999999</v>
      </c>
      <c r="S2192" s="147">
        <v>0</v>
      </c>
      <c r="T2192" s="148">
        <f>S2192*H2192</f>
        <v>0</v>
      </c>
      <c r="AR2192" s="149" t="s">
        <v>479</v>
      </c>
      <c r="AT2192" s="149" t="s">
        <v>343</v>
      </c>
      <c r="AU2192" s="149" t="s">
        <v>85</v>
      </c>
      <c r="AY2192" s="17" t="s">
        <v>296</v>
      </c>
      <c r="BE2192" s="150">
        <f>IF(N2192="základní",J2192,0)</f>
        <v>0</v>
      </c>
      <c r="BF2192" s="150">
        <f>IF(N2192="snížená",J2192,0)</f>
        <v>0</v>
      </c>
      <c r="BG2192" s="150">
        <f>IF(N2192="zákl. přenesená",J2192,0)</f>
        <v>0</v>
      </c>
      <c r="BH2192" s="150">
        <f>IF(N2192="sníž. přenesená",J2192,0)</f>
        <v>0</v>
      </c>
      <c r="BI2192" s="150">
        <f>IF(N2192="nulová",J2192,0)</f>
        <v>0</v>
      </c>
      <c r="BJ2192" s="17" t="s">
        <v>83</v>
      </c>
      <c r="BK2192" s="150">
        <f>ROUND(I2192*H2192,2)</f>
        <v>0</v>
      </c>
      <c r="BL2192" s="17" t="s">
        <v>378</v>
      </c>
      <c r="BM2192" s="149" t="s">
        <v>2743</v>
      </c>
    </row>
    <row r="2193" spans="2:65" s="12" customFormat="1">
      <c r="B2193" s="151"/>
      <c r="D2193" s="152" t="s">
        <v>304</v>
      </c>
      <c r="F2193" s="154" t="s">
        <v>2744</v>
      </c>
      <c r="H2193" s="155">
        <v>162.15</v>
      </c>
      <c r="I2193" s="156"/>
      <c r="L2193" s="151"/>
      <c r="M2193" s="157"/>
      <c r="T2193" s="158"/>
      <c r="AT2193" s="153" t="s">
        <v>304</v>
      </c>
      <c r="AU2193" s="153" t="s">
        <v>85</v>
      </c>
      <c r="AV2193" s="12" t="s">
        <v>85</v>
      </c>
      <c r="AW2193" s="12" t="s">
        <v>4</v>
      </c>
      <c r="AX2193" s="12" t="s">
        <v>83</v>
      </c>
      <c r="AY2193" s="153" t="s">
        <v>296</v>
      </c>
    </row>
    <row r="2194" spans="2:65" s="1" customFormat="1" ht="33" customHeight="1">
      <c r="B2194" s="32"/>
      <c r="C2194" s="138" t="s">
        <v>2745</v>
      </c>
      <c r="D2194" s="138" t="s">
        <v>298</v>
      </c>
      <c r="E2194" s="139" t="s">
        <v>2746</v>
      </c>
      <c r="F2194" s="140" t="s">
        <v>2747</v>
      </c>
      <c r="G2194" s="141" t="s">
        <v>301</v>
      </c>
      <c r="H2194" s="142">
        <v>167.7</v>
      </c>
      <c r="I2194" s="143"/>
      <c r="J2194" s="144">
        <f>ROUND(I2194*H2194,2)</f>
        <v>0</v>
      </c>
      <c r="K2194" s="140" t="s">
        <v>302</v>
      </c>
      <c r="L2194" s="32"/>
      <c r="M2194" s="145" t="s">
        <v>1</v>
      </c>
      <c r="N2194" s="146" t="s">
        <v>41</v>
      </c>
      <c r="P2194" s="147">
        <f>O2194*H2194</f>
        <v>0</v>
      </c>
      <c r="Q2194" s="147">
        <v>6.0000000000000001E-3</v>
      </c>
      <c r="R2194" s="147">
        <f>Q2194*H2194</f>
        <v>1.0062</v>
      </c>
      <c r="S2194" s="147">
        <v>0</v>
      </c>
      <c r="T2194" s="148">
        <f>S2194*H2194</f>
        <v>0</v>
      </c>
      <c r="AR2194" s="149" t="s">
        <v>378</v>
      </c>
      <c r="AT2194" s="149" t="s">
        <v>298</v>
      </c>
      <c r="AU2194" s="149" t="s">
        <v>85</v>
      </c>
      <c r="AY2194" s="17" t="s">
        <v>296</v>
      </c>
      <c r="BE2194" s="150">
        <f>IF(N2194="základní",J2194,0)</f>
        <v>0</v>
      </c>
      <c r="BF2194" s="150">
        <f>IF(N2194="snížená",J2194,0)</f>
        <v>0</v>
      </c>
      <c r="BG2194" s="150">
        <f>IF(N2194="zákl. přenesená",J2194,0)</f>
        <v>0</v>
      </c>
      <c r="BH2194" s="150">
        <f>IF(N2194="sníž. přenesená",J2194,0)</f>
        <v>0</v>
      </c>
      <c r="BI2194" s="150">
        <f>IF(N2194="nulová",J2194,0)</f>
        <v>0</v>
      </c>
      <c r="BJ2194" s="17" t="s">
        <v>83</v>
      </c>
      <c r="BK2194" s="150">
        <f>ROUND(I2194*H2194,2)</f>
        <v>0</v>
      </c>
      <c r="BL2194" s="17" t="s">
        <v>378</v>
      </c>
      <c r="BM2194" s="149" t="s">
        <v>2748</v>
      </c>
    </row>
    <row r="2195" spans="2:65" s="12" customFormat="1">
      <c r="B2195" s="151"/>
      <c r="D2195" s="152" t="s">
        <v>304</v>
      </c>
      <c r="E2195" s="153" t="s">
        <v>1</v>
      </c>
      <c r="F2195" s="154" t="s">
        <v>241</v>
      </c>
      <c r="H2195" s="155">
        <v>88.4</v>
      </c>
      <c r="I2195" s="156"/>
      <c r="L2195" s="151"/>
      <c r="M2195" s="157"/>
      <c r="T2195" s="158"/>
      <c r="AT2195" s="153" t="s">
        <v>304</v>
      </c>
      <c r="AU2195" s="153" t="s">
        <v>85</v>
      </c>
      <c r="AV2195" s="12" t="s">
        <v>85</v>
      </c>
      <c r="AW2195" s="12" t="s">
        <v>32</v>
      </c>
      <c r="AX2195" s="12" t="s">
        <v>76</v>
      </c>
      <c r="AY2195" s="153" t="s">
        <v>296</v>
      </c>
    </row>
    <row r="2196" spans="2:65" s="12" customFormat="1">
      <c r="B2196" s="151"/>
      <c r="D2196" s="152" t="s">
        <v>304</v>
      </c>
      <c r="E2196" s="153" t="s">
        <v>1</v>
      </c>
      <c r="F2196" s="154" t="s">
        <v>243</v>
      </c>
      <c r="H2196" s="155">
        <v>79.3</v>
      </c>
      <c r="I2196" s="156"/>
      <c r="L2196" s="151"/>
      <c r="M2196" s="157"/>
      <c r="T2196" s="158"/>
      <c r="AT2196" s="153" t="s">
        <v>304</v>
      </c>
      <c r="AU2196" s="153" t="s">
        <v>85</v>
      </c>
      <c r="AV2196" s="12" t="s">
        <v>85</v>
      </c>
      <c r="AW2196" s="12" t="s">
        <v>32</v>
      </c>
      <c r="AX2196" s="12" t="s">
        <v>76</v>
      </c>
      <c r="AY2196" s="153" t="s">
        <v>296</v>
      </c>
    </row>
    <row r="2197" spans="2:65" s="13" customFormat="1">
      <c r="B2197" s="159"/>
      <c r="D2197" s="152" t="s">
        <v>304</v>
      </c>
      <c r="E2197" s="160" t="s">
        <v>1</v>
      </c>
      <c r="F2197" s="161" t="s">
        <v>306</v>
      </c>
      <c r="H2197" s="162">
        <v>167.7</v>
      </c>
      <c r="I2197" s="163"/>
      <c r="L2197" s="159"/>
      <c r="M2197" s="164"/>
      <c r="T2197" s="165"/>
      <c r="AT2197" s="160" t="s">
        <v>304</v>
      </c>
      <c r="AU2197" s="160" t="s">
        <v>85</v>
      </c>
      <c r="AV2197" s="13" t="s">
        <v>94</v>
      </c>
      <c r="AW2197" s="13" t="s">
        <v>32</v>
      </c>
      <c r="AX2197" s="13" t="s">
        <v>76</v>
      </c>
      <c r="AY2197" s="160" t="s">
        <v>296</v>
      </c>
    </row>
    <row r="2198" spans="2:65" s="14" customFormat="1">
      <c r="B2198" s="166"/>
      <c r="D2198" s="152" t="s">
        <v>304</v>
      </c>
      <c r="E2198" s="167" t="s">
        <v>1</v>
      </c>
      <c r="F2198" s="168" t="s">
        <v>308</v>
      </c>
      <c r="H2198" s="169">
        <v>167.7</v>
      </c>
      <c r="I2198" s="170"/>
      <c r="L2198" s="166"/>
      <c r="M2198" s="171"/>
      <c r="T2198" s="172"/>
      <c r="AT2198" s="167" t="s">
        <v>304</v>
      </c>
      <c r="AU2198" s="167" t="s">
        <v>85</v>
      </c>
      <c r="AV2198" s="14" t="s">
        <v>107</v>
      </c>
      <c r="AW2198" s="14" t="s">
        <v>32</v>
      </c>
      <c r="AX2198" s="14" t="s">
        <v>83</v>
      </c>
      <c r="AY2198" s="167" t="s">
        <v>296</v>
      </c>
    </row>
    <row r="2199" spans="2:65" s="1" customFormat="1" ht="33" customHeight="1">
      <c r="B2199" s="32"/>
      <c r="C2199" s="173" t="s">
        <v>2749</v>
      </c>
      <c r="D2199" s="173" t="s">
        <v>343</v>
      </c>
      <c r="E2199" s="174" t="s">
        <v>2750</v>
      </c>
      <c r="F2199" s="175" t="s">
        <v>2751</v>
      </c>
      <c r="G2199" s="176" t="s">
        <v>301</v>
      </c>
      <c r="H2199" s="177">
        <v>97.24</v>
      </c>
      <c r="I2199" s="178"/>
      <c r="J2199" s="179">
        <f>ROUND(I2199*H2199,2)</f>
        <v>0</v>
      </c>
      <c r="K2199" s="175" t="s">
        <v>302</v>
      </c>
      <c r="L2199" s="180"/>
      <c r="M2199" s="181" t="s">
        <v>1</v>
      </c>
      <c r="N2199" s="182" t="s">
        <v>41</v>
      </c>
      <c r="P2199" s="147">
        <f>O2199*H2199</f>
        <v>0</v>
      </c>
      <c r="Q2199" s="147">
        <v>2.1999999999999999E-2</v>
      </c>
      <c r="R2199" s="147">
        <f>Q2199*H2199</f>
        <v>2.1392799999999998</v>
      </c>
      <c r="S2199" s="147">
        <v>0</v>
      </c>
      <c r="T2199" s="148">
        <f>S2199*H2199</f>
        <v>0</v>
      </c>
      <c r="AR2199" s="149" t="s">
        <v>479</v>
      </c>
      <c r="AT2199" s="149" t="s">
        <v>343</v>
      </c>
      <c r="AU2199" s="149" t="s">
        <v>85</v>
      </c>
      <c r="AY2199" s="17" t="s">
        <v>296</v>
      </c>
      <c r="BE2199" s="150">
        <f>IF(N2199="základní",J2199,0)</f>
        <v>0</v>
      </c>
      <c r="BF2199" s="150">
        <f>IF(N2199="snížená",J2199,0)</f>
        <v>0</v>
      </c>
      <c r="BG2199" s="150">
        <f>IF(N2199="zákl. přenesená",J2199,0)</f>
        <v>0</v>
      </c>
      <c r="BH2199" s="150">
        <f>IF(N2199="sníž. přenesená",J2199,0)</f>
        <v>0</v>
      </c>
      <c r="BI2199" s="150">
        <f>IF(N2199="nulová",J2199,0)</f>
        <v>0</v>
      </c>
      <c r="BJ2199" s="17" t="s">
        <v>83</v>
      </c>
      <c r="BK2199" s="150">
        <f>ROUND(I2199*H2199,2)</f>
        <v>0</v>
      </c>
      <c r="BL2199" s="17" t="s">
        <v>378</v>
      </c>
      <c r="BM2199" s="149" t="s">
        <v>2752</v>
      </c>
    </row>
    <row r="2200" spans="2:65" s="12" customFormat="1">
      <c r="B2200" s="151"/>
      <c r="D2200" s="152" t="s">
        <v>304</v>
      </c>
      <c r="E2200" s="153" t="s">
        <v>1</v>
      </c>
      <c r="F2200" s="154" t="s">
        <v>241</v>
      </c>
      <c r="H2200" s="155">
        <v>88.4</v>
      </c>
      <c r="I2200" s="156"/>
      <c r="L2200" s="151"/>
      <c r="M2200" s="157"/>
      <c r="T2200" s="158"/>
      <c r="AT2200" s="153" t="s">
        <v>304</v>
      </c>
      <c r="AU2200" s="153" t="s">
        <v>85</v>
      </c>
      <c r="AV2200" s="12" t="s">
        <v>85</v>
      </c>
      <c r="AW2200" s="12" t="s">
        <v>32</v>
      </c>
      <c r="AX2200" s="12" t="s">
        <v>76</v>
      </c>
      <c r="AY2200" s="153" t="s">
        <v>296</v>
      </c>
    </row>
    <row r="2201" spans="2:65" s="13" customFormat="1">
      <c r="B2201" s="159"/>
      <c r="D2201" s="152" t="s">
        <v>304</v>
      </c>
      <c r="E2201" s="160" t="s">
        <v>1</v>
      </c>
      <c r="F2201" s="161" t="s">
        <v>306</v>
      </c>
      <c r="H2201" s="162">
        <v>88.4</v>
      </c>
      <c r="I2201" s="163"/>
      <c r="L2201" s="159"/>
      <c r="M2201" s="164"/>
      <c r="T2201" s="165"/>
      <c r="AT2201" s="160" t="s">
        <v>304</v>
      </c>
      <c r="AU2201" s="160" t="s">
        <v>85</v>
      </c>
      <c r="AV2201" s="13" t="s">
        <v>94</v>
      </c>
      <c r="AW2201" s="13" t="s">
        <v>32</v>
      </c>
      <c r="AX2201" s="13" t="s">
        <v>76</v>
      </c>
      <c r="AY2201" s="160" t="s">
        <v>296</v>
      </c>
    </row>
    <row r="2202" spans="2:65" s="14" customFormat="1">
      <c r="B2202" s="166"/>
      <c r="D2202" s="152" t="s">
        <v>304</v>
      </c>
      <c r="E2202" s="167" t="s">
        <v>1</v>
      </c>
      <c r="F2202" s="168" t="s">
        <v>308</v>
      </c>
      <c r="H2202" s="169">
        <v>88.4</v>
      </c>
      <c r="I2202" s="170"/>
      <c r="L2202" s="166"/>
      <c r="M2202" s="171"/>
      <c r="T2202" s="172"/>
      <c r="AT2202" s="167" t="s">
        <v>304</v>
      </c>
      <c r="AU2202" s="167" t="s">
        <v>85</v>
      </c>
      <c r="AV2202" s="14" t="s">
        <v>107</v>
      </c>
      <c r="AW2202" s="14" t="s">
        <v>32</v>
      </c>
      <c r="AX2202" s="14" t="s">
        <v>83</v>
      </c>
      <c r="AY2202" s="167" t="s">
        <v>296</v>
      </c>
    </row>
    <row r="2203" spans="2:65" s="12" customFormat="1">
      <c r="B2203" s="151"/>
      <c r="D2203" s="152" t="s">
        <v>304</v>
      </c>
      <c r="F2203" s="154" t="s">
        <v>2753</v>
      </c>
      <c r="H2203" s="155">
        <v>97.24</v>
      </c>
      <c r="I2203" s="156"/>
      <c r="L2203" s="151"/>
      <c r="M2203" s="157"/>
      <c r="T2203" s="158"/>
      <c r="AT2203" s="153" t="s">
        <v>304</v>
      </c>
      <c r="AU2203" s="153" t="s">
        <v>85</v>
      </c>
      <c r="AV2203" s="12" t="s">
        <v>85</v>
      </c>
      <c r="AW2203" s="12" t="s">
        <v>4</v>
      </c>
      <c r="AX2203" s="12" t="s">
        <v>83</v>
      </c>
      <c r="AY2203" s="153" t="s">
        <v>296</v>
      </c>
    </row>
    <row r="2204" spans="2:65" s="1" customFormat="1" ht="33" customHeight="1">
      <c r="B2204" s="32"/>
      <c r="C2204" s="173" t="s">
        <v>2754</v>
      </c>
      <c r="D2204" s="173" t="s">
        <v>343</v>
      </c>
      <c r="E2204" s="174" t="s">
        <v>2755</v>
      </c>
      <c r="F2204" s="175" t="s">
        <v>2756</v>
      </c>
      <c r="G2204" s="176" t="s">
        <v>301</v>
      </c>
      <c r="H2204" s="177">
        <v>87.23</v>
      </c>
      <c r="I2204" s="178"/>
      <c r="J2204" s="179">
        <f>ROUND(I2204*H2204,2)</f>
        <v>0</v>
      </c>
      <c r="K2204" s="175" t="s">
        <v>302</v>
      </c>
      <c r="L2204" s="180"/>
      <c r="M2204" s="181" t="s">
        <v>1</v>
      </c>
      <c r="N2204" s="182" t="s">
        <v>41</v>
      </c>
      <c r="P2204" s="147">
        <f>O2204*H2204</f>
        <v>0</v>
      </c>
      <c r="Q2204" s="147">
        <v>3.3000000000000002E-2</v>
      </c>
      <c r="R2204" s="147">
        <f>Q2204*H2204</f>
        <v>2.8785900000000004</v>
      </c>
      <c r="S2204" s="147">
        <v>0</v>
      </c>
      <c r="T2204" s="148">
        <f>S2204*H2204</f>
        <v>0</v>
      </c>
      <c r="AR2204" s="149" t="s">
        <v>479</v>
      </c>
      <c r="AT2204" s="149" t="s">
        <v>343</v>
      </c>
      <c r="AU2204" s="149" t="s">
        <v>85</v>
      </c>
      <c r="AY2204" s="17" t="s">
        <v>296</v>
      </c>
      <c r="BE2204" s="150">
        <f>IF(N2204="základní",J2204,0)</f>
        <v>0</v>
      </c>
      <c r="BF2204" s="150">
        <f>IF(N2204="snížená",J2204,0)</f>
        <v>0</v>
      </c>
      <c r="BG2204" s="150">
        <f>IF(N2204="zákl. přenesená",J2204,0)</f>
        <v>0</v>
      </c>
      <c r="BH2204" s="150">
        <f>IF(N2204="sníž. přenesená",J2204,0)</f>
        <v>0</v>
      </c>
      <c r="BI2204" s="150">
        <f>IF(N2204="nulová",J2204,0)</f>
        <v>0</v>
      </c>
      <c r="BJ2204" s="17" t="s">
        <v>83</v>
      </c>
      <c r="BK2204" s="150">
        <f>ROUND(I2204*H2204,2)</f>
        <v>0</v>
      </c>
      <c r="BL2204" s="17" t="s">
        <v>378</v>
      </c>
      <c r="BM2204" s="149" t="s">
        <v>2757</v>
      </c>
    </row>
    <row r="2205" spans="2:65" s="12" customFormat="1">
      <c r="B2205" s="151"/>
      <c r="D2205" s="152" t="s">
        <v>304</v>
      </c>
      <c r="E2205" s="153" t="s">
        <v>1</v>
      </c>
      <c r="F2205" s="154" t="s">
        <v>243</v>
      </c>
      <c r="H2205" s="155">
        <v>79.3</v>
      </c>
      <c r="I2205" s="156"/>
      <c r="L2205" s="151"/>
      <c r="M2205" s="157"/>
      <c r="T2205" s="158"/>
      <c r="AT2205" s="153" t="s">
        <v>304</v>
      </c>
      <c r="AU2205" s="153" t="s">
        <v>85</v>
      </c>
      <c r="AV2205" s="12" t="s">
        <v>85</v>
      </c>
      <c r="AW2205" s="12" t="s">
        <v>32</v>
      </c>
      <c r="AX2205" s="12" t="s">
        <v>76</v>
      </c>
      <c r="AY2205" s="153" t="s">
        <v>296</v>
      </c>
    </row>
    <row r="2206" spans="2:65" s="13" customFormat="1">
      <c r="B2206" s="159"/>
      <c r="D2206" s="152" t="s">
        <v>304</v>
      </c>
      <c r="E2206" s="160" t="s">
        <v>1</v>
      </c>
      <c r="F2206" s="161" t="s">
        <v>306</v>
      </c>
      <c r="H2206" s="162">
        <v>79.3</v>
      </c>
      <c r="I2206" s="163"/>
      <c r="L2206" s="159"/>
      <c r="M2206" s="164"/>
      <c r="T2206" s="165"/>
      <c r="AT2206" s="160" t="s">
        <v>304</v>
      </c>
      <c r="AU2206" s="160" t="s">
        <v>85</v>
      </c>
      <c r="AV2206" s="13" t="s">
        <v>94</v>
      </c>
      <c r="AW2206" s="13" t="s">
        <v>32</v>
      </c>
      <c r="AX2206" s="13" t="s">
        <v>76</v>
      </c>
      <c r="AY2206" s="160" t="s">
        <v>296</v>
      </c>
    </row>
    <row r="2207" spans="2:65" s="14" customFormat="1">
      <c r="B2207" s="166"/>
      <c r="D2207" s="152" t="s">
        <v>304</v>
      </c>
      <c r="E2207" s="167" t="s">
        <v>1</v>
      </c>
      <c r="F2207" s="168" t="s">
        <v>308</v>
      </c>
      <c r="H2207" s="169">
        <v>79.3</v>
      </c>
      <c r="I2207" s="170"/>
      <c r="L2207" s="166"/>
      <c r="M2207" s="171"/>
      <c r="T2207" s="172"/>
      <c r="AT2207" s="167" t="s">
        <v>304</v>
      </c>
      <c r="AU2207" s="167" t="s">
        <v>85</v>
      </c>
      <c r="AV2207" s="14" t="s">
        <v>107</v>
      </c>
      <c r="AW2207" s="14" t="s">
        <v>32</v>
      </c>
      <c r="AX2207" s="14" t="s">
        <v>83</v>
      </c>
      <c r="AY2207" s="167" t="s">
        <v>296</v>
      </c>
    </row>
    <row r="2208" spans="2:65" s="12" customFormat="1">
      <c r="B2208" s="151"/>
      <c r="D2208" s="152" t="s">
        <v>304</v>
      </c>
      <c r="F2208" s="154" t="s">
        <v>2758</v>
      </c>
      <c r="H2208" s="155">
        <v>87.23</v>
      </c>
      <c r="I2208" s="156"/>
      <c r="L2208" s="151"/>
      <c r="M2208" s="157"/>
      <c r="T2208" s="158"/>
      <c r="AT2208" s="153" t="s">
        <v>304</v>
      </c>
      <c r="AU2208" s="153" t="s">
        <v>85</v>
      </c>
      <c r="AV2208" s="12" t="s">
        <v>85</v>
      </c>
      <c r="AW2208" s="12" t="s">
        <v>4</v>
      </c>
      <c r="AX2208" s="12" t="s">
        <v>83</v>
      </c>
      <c r="AY2208" s="153" t="s">
        <v>296</v>
      </c>
    </row>
    <row r="2209" spans="2:65" s="1" customFormat="1" ht="24.2" customHeight="1">
      <c r="B2209" s="32"/>
      <c r="C2209" s="138" t="s">
        <v>2759</v>
      </c>
      <c r="D2209" s="138" t="s">
        <v>298</v>
      </c>
      <c r="E2209" s="139" t="s">
        <v>2760</v>
      </c>
      <c r="F2209" s="140" t="s">
        <v>2761</v>
      </c>
      <c r="G2209" s="141" t="s">
        <v>301</v>
      </c>
      <c r="H2209" s="142">
        <v>162.80000000000001</v>
      </c>
      <c r="I2209" s="143"/>
      <c r="J2209" s="144">
        <f>ROUND(I2209*H2209,2)</f>
        <v>0</v>
      </c>
      <c r="K2209" s="140" t="s">
        <v>302</v>
      </c>
      <c r="L2209" s="32"/>
      <c r="M2209" s="145" t="s">
        <v>1</v>
      </c>
      <c r="N2209" s="146" t="s">
        <v>41</v>
      </c>
      <c r="P2209" s="147">
        <f>O2209*H2209</f>
        <v>0</v>
      </c>
      <c r="Q2209" s="147">
        <v>1.5E-3</v>
      </c>
      <c r="R2209" s="147">
        <f>Q2209*H2209</f>
        <v>0.24420000000000003</v>
      </c>
      <c r="S2209" s="147">
        <v>0</v>
      </c>
      <c r="T2209" s="148">
        <f>S2209*H2209</f>
        <v>0</v>
      </c>
      <c r="AR2209" s="149" t="s">
        <v>378</v>
      </c>
      <c r="AT2209" s="149" t="s">
        <v>298</v>
      </c>
      <c r="AU2209" s="149" t="s">
        <v>85</v>
      </c>
      <c r="AY2209" s="17" t="s">
        <v>296</v>
      </c>
      <c r="BE2209" s="150">
        <f>IF(N2209="základní",J2209,0)</f>
        <v>0</v>
      </c>
      <c r="BF2209" s="150">
        <f>IF(N2209="snížená",J2209,0)</f>
        <v>0</v>
      </c>
      <c r="BG2209" s="150">
        <f>IF(N2209="zákl. přenesená",J2209,0)</f>
        <v>0</v>
      </c>
      <c r="BH2209" s="150">
        <f>IF(N2209="sníž. přenesená",J2209,0)</f>
        <v>0</v>
      </c>
      <c r="BI2209" s="150">
        <f>IF(N2209="nulová",J2209,0)</f>
        <v>0</v>
      </c>
      <c r="BJ2209" s="17" t="s">
        <v>83</v>
      </c>
      <c r="BK2209" s="150">
        <f>ROUND(I2209*H2209,2)</f>
        <v>0</v>
      </c>
      <c r="BL2209" s="17" t="s">
        <v>378</v>
      </c>
      <c r="BM2209" s="149" t="s">
        <v>2762</v>
      </c>
    </row>
    <row r="2210" spans="2:65" s="12" customFormat="1">
      <c r="B2210" s="151"/>
      <c r="D2210" s="152" t="s">
        <v>304</v>
      </c>
      <c r="E2210" s="153" t="s">
        <v>1</v>
      </c>
      <c r="F2210" s="154" t="s">
        <v>2763</v>
      </c>
      <c r="H2210" s="155">
        <v>162.80000000000001</v>
      </c>
      <c r="I2210" s="156"/>
      <c r="L2210" s="151"/>
      <c r="M2210" s="157"/>
      <c r="T2210" s="158"/>
      <c r="AT2210" s="153" t="s">
        <v>304</v>
      </c>
      <c r="AU2210" s="153" t="s">
        <v>85</v>
      </c>
      <c r="AV2210" s="12" t="s">
        <v>85</v>
      </c>
      <c r="AW2210" s="12" t="s">
        <v>32</v>
      </c>
      <c r="AX2210" s="12" t="s">
        <v>76</v>
      </c>
      <c r="AY2210" s="153" t="s">
        <v>296</v>
      </c>
    </row>
    <row r="2211" spans="2:65" s="13" customFormat="1">
      <c r="B2211" s="159"/>
      <c r="D2211" s="152" t="s">
        <v>304</v>
      </c>
      <c r="E2211" s="160" t="s">
        <v>1</v>
      </c>
      <c r="F2211" s="161" t="s">
        <v>306</v>
      </c>
      <c r="H2211" s="162">
        <v>162.80000000000001</v>
      </c>
      <c r="I2211" s="163"/>
      <c r="L2211" s="159"/>
      <c r="M2211" s="164"/>
      <c r="T2211" s="165"/>
      <c r="AT2211" s="160" t="s">
        <v>304</v>
      </c>
      <c r="AU2211" s="160" t="s">
        <v>85</v>
      </c>
      <c r="AV2211" s="13" t="s">
        <v>94</v>
      </c>
      <c r="AW2211" s="13" t="s">
        <v>32</v>
      </c>
      <c r="AX2211" s="13" t="s">
        <v>76</v>
      </c>
      <c r="AY2211" s="160" t="s">
        <v>296</v>
      </c>
    </row>
    <row r="2212" spans="2:65" s="14" customFormat="1">
      <c r="B2212" s="166"/>
      <c r="D2212" s="152" t="s">
        <v>304</v>
      </c>
      <c r="E2212" s="167" t="s">
        <v>1</v>
      </c>
      <c r="F2212" s="168" t="s">
        <v>308</v>
      </c>
      <c r="H2212" s="169">
        <v>162.80000000000001</v>
      </c>
      <c r="I2212" s="170"/>
      <c r="L2212" s="166"/>
      <c r="M2212" s="171"/>
      <c r="T2212" s="172"/>
      <c r="AT2212" s="167" t="s">
        <v>304</v>
      </c>
      <c r="AU2212" s="167" t="s">
        <v>85</v>
      </c>
      <c r="AV2212" s="14" t="s">
        <v>107</v>
      </c>
      <c r="AW2212" s="14" t="s">
        <v>32</v>
      </c>
      <c r="AX2212" s="14" t="s">
        <v>83</v>
      </c>
      <c r="AY2212" s="167" t="s">
        <v>296</v>
      </c>
    </row>
    <row r="2213" spans="2:65" s="1" customFormat="1" ht="16.5" customHeight="1">
      <c r="B2213" s="32"/>
      <c r="C2213" s="138" t="s">
        <v>2764</v>
      </c>
      <c r="D2213" s="138" t="s">
        <v>298</v>
      </c>
      <c r="E2213" s="139" t="s">
        <v>2765</v>
      </c>
      <c r="F2213" s="140" t="s">
        <v>2766</v>
      </c>
      <c r="G2213" s="141" t="s">
        <v>339</v>
      </c>
      <c r="H2213" s="142">
        <v>395.7</v>
      </c>
      <c r="I2213" s="143"/>
      <c r="J2213" s="144">
        <f>ROUND(I2213*H2213,2)</f>
        <v>0</v>
      </c>
      <c r="K2213" s="140" t="s">
        <v>302</v>
      </c>
      <c r="L2213" s="32"/>
      <c r="M2213" s="145" t="s">
        <v>1</v>
      </c>
      <c r="N2213" s="146" t="s">
        <v>41</v>
      </c>
      <c r="P2213" s="147">
        <f>O2213*H2213</f>
        <v>0</v>
      </c>
      <c r="Q2213" s="147">
        <v>3.0000000000000001E-5</v>
      </c>
      <c r="R2213" s="147">
        <f>Q2213*H2213</f>
        <v>1.1871E-2</v>
      </c>
      <c r="S2213" s="147">
        <v>0</v>
      </c>
      <c r="T2213" s="148">
        <f>S2213*H2213</f>
        <v>0</v>
      </c>
      <c r="AR2213" s="149" t="s">
        <v>378</v>
      </c>
      <c r="AT2213" s="149" t="s">
        <v>298</v>
      </c>
      <c r="AU2213" s="149" t="s">
        <v>85</v>
      </c>
      <c r="AY2213" s="17" t="s">
        <v>296</v>
      </c>
      <c r="BE2213" s="150">
        <f>IF(N2213="základní",J2213,0)</f>
        <v>0</v>
      </c>
      <c r="BF2213" s="150">
        <f>IF(N2213="snížená",J2213,0)</f>
        <v>0</v>
      </c>
      <c r="BG2213" s="150">
        <f>IF(N2213="zákl. přenesená",J2213,0)</f>
        <v>0</v>
      </c>
      <c r="BH2213" s="150">
        <f>IF(N2213="sníž. přenesená",J2213,0)</f>
        <v>0</v>
      </c>
      <c r="BI2213" s="150">
        <f>IF(N2213="nulová",J2213,0)</f>
        <v>0</v>
      </c>
      <c r="BJ2213" s="17" t="s">
        <v>83</v>
      </c>
      <c r="BK2213" s="150">
        <f>ROUND(I2213*H2213,2)</f>
        <v>0</v>
      </c>
      <c r="BL2213" s="17" t="s">
        <v>378</v>
      </c>
      <c r="BM2213" s="149" t="s">
        <v>2767</v>
      </c>
    </row>
    <row r="2214" spans="2:65" s="12" customFormat="1">
      <c r="B2214" s="151"/>
      <c r="D2214" s="152" t="s">
        <v>304</v>
      </c>
      <c r="E2214" s="153" t="s">
        <v>1</v>
      </c>
      <c r="F2214" s="154" t="s">
        <v>2768</v>
      </c>
      <c r="H2214" s="155">
        <v>395.7</v>
      </c>
      <c r="I2214" s="156"/>
      <c r="L2214" s="151"/>
      <c r="M2214" s="157"/>
      <c r="T2214" s="158"/>
      <c r="AT2214" s="153" t="s">
        <v>304</v>
      </c>
      <c r="AU2214" s="153" t="s">
        <v>85</v>
      </c>
      <c r="AV2214" s="12" t="s">
        <v>85</v>
      </c>
      <c r="AW2214" s="12" t="s">
        <v>32</v>
      </c>
      <c r="AX2214" s="12" t="s">
        <v>76</v>
      </c>
      <c r="AY2214" s="153" t="s">
        <v>296</v>
      </c>
    </row>
    <row r="2215" spans="2:65" s="13" customFormat="1">
      <c r="B2215" s="159"/>
      <c r="D2215" s="152" t="s">
        <v>304</v>
      </c>
      <c r="E2215" s="160" t="s">
        <v>1</v>
      </c>
      <c r="F2215" s="161" t="s">
        <v>306</v>
      </c>
      <c r="H2215" s="162">
        <v>395.7</v>
      </c>
      <c r="I2215" s="163"/>
      <c r="L2215" s="159"/>
      <c r="M2215" s="164"/>
      <c r="T2215" s="165"/>
      <c r="AT2215" s="160" t="s">
        <v>304</v>
      </c>
      <c r="AU2215" s="160" t="s">
        <v>85</v>
      </c>
      <c r="AV2215" s="13" t="s">
        <v>94</v>
      </c>
      <c r="AW2215" s="13" t="s">
        <v>32</v>
      </c>
      <c r="AX2215" s="13" t="s">
        <v>76</v>
      </c>
      <c r="AY2215" s="160" t="s">
        <v>296</v>
      </c>
    </row>
    <row r="2216" spans="2:65" s="14" customFormat="1">
      <c r="B2216" s="166"/>
      <c r="D2216" s="152" t="s">
        <v>304</v>
      </c>
      <c r="E2216" s="167" t="s">
        <v>1</v>
      </c>
      <c r="F2216" s="168" t="s">
        <v>308</v>
      </c>
      <c r="H2216" s="169">
        <v>395.7</v>
      </c>
      <c r="I2216" s="170"/>
      <c r="L2216" s="166"/>
      <c r="M2216" s="171"/>
      <c r="T2216" s="172"/>
      <c r="AT2216" s="167" t="s">
        <v>304</v>
      </c>
      <c r="AU2216" s="167" t="s">
        <v>85</v>
      </c>
      <c r="AV2216" s="14" t="s">
        <v>107</v>
      </c>
      <c r="AW2216" s="14" t="s">
        <v>32</v>
      </c>
      <c r="AX2216" s="14" t="s">
        <v>83</v>
      </c>
      <c r="AY2216" s="167" t="s">
        <v>296</v>
      </c>
    </row>
    <row r="2217" spans="2:65" s="1" customFormat="1" ht="16.5" customHeight="1">
      <c r="B2217" s="32"/>
      <c r="C2217" s="138" t="s">
        <v>2769</v>
      </c>
      <c r="D2217" s="138" t="s">
        <v>298</v>
      </c>
      <c r="E2217" s="139" t="s">
        <v>2770</v>
      </c>
      <c r="F2217" s="140" t="s">
        <v>2771</v>
      </c>
      <c r="G2217" s="141" t="s">
        <v>339</v>
      </c>
      <c r="H2217" s="142">
        <v>217.6</v>
      </c>
      <c r="I2217" s="143"/>
      <c r="J2217" s="144">
        <f>ROUND(I2217*H2217,2)</f>
        <v>0</v>
      </c>
      <c r="K2217" s="140" t="s">
        <v>302</v>
      </c>
      <c r="L2217" s="32"/>
      <c r="M2217" s="145" t="s">
        <v>1</v>
      </c>
      <c r="N2217" s="146" t="s">
        <v>41</v>
      </c>
      <c r="P2217" s="147">
        <f>O2217*H2217</f>
        <v>0</v>
      </c>
      <c r="Q2217" s="147">
        <v>3.2000000000000003E-4</v>
      </c>
      <c r="R2217" s="147">
        <f>Q2217*H2217</f>
        <v>6.9631999999999999E-2</v>
      </c>
      <c r="S2217" s="147">
        <v>0</v>
      </c>
      <c r="T2217" s="148">
        <f>S2217*H2217</f>
        <v>0</v>
      </c>
      <c r="AR2217" s="149" t="s">
        <v>378</v>
      </c>
      <c r="AT2217" s="149" t="s">
        <v>298</v>
      </c>
      <c r="AU2217" s="149" t="s">
        <v>85</v>
      </c>
      <c r="AY2217" s="17" t="s">
        <v>296</v>
      </c>
      <c r="BE2217" s="150">
        <f>IF(N2217="základní",J2217,0)</f>
        <v>0</v>
      </c>
      <c r="BF2217" s="150">
        <f>IF(N2217="snížená",J2217,0)</f>
        <v>0</v>
      </c>
      <c r="BG2217" s="150">
        <f>IF(N2217="zákl. přenesená",J2217,0)</f>
        <v>0</v>
      </c>
      <c r="BH2217" s="150">
        <f>IF(N2217="sníž. přenesená",J2217,0)</f>
        <v>0</v>
      </c>
      <c r="BI2217" s="150">
        <f>IF(N2217="nulová",J2217,0)</f>
        <v>0</v>
      </c>
      <c r="BJ2217" s="17" t="s">
        <v>83</v>
      </c>
      <c r="BK2217" s="150">
        <f>ROUND(I2217*H2217,2)</f>
        <v>0</v>
      </c>
      <c r="BL2217" s="17" t="s">
        <v>378</v>
      </c>
      <c r="BM2217" s="149" t="s">
        <v>2772</v>
      </c>
    </row>
    <row r="2218" spans="2:65" s="12" customFormat="1">
      <c r="B2218" s="151"/>
      <c r="D2218" s="152" t="s">
        <v>304</v>
      </c>
      <c r="E2218" s="153" t="s">
        <v>1</v>
      </c>
      <c r="F2218" s="154" t="s">
        <v>2773</v>
      </c>
      <c r="H2218" s="155">
        <v>217.6</v>
      </c>
      <c r="I2218" s="156"/>
      <c r="L2218" s="151"/>
      <c r="M2218" s="157"/>
      <c r="T2218" s="158"/>
      <c r="AT2218" s="153" t="s">
        <v>304</v>
      </c>
      <c r="AU2218" s="153" t="s">
        <v>85</v>
      </c>
      <c r="AV2218" s="12" t="s">
        <v>85</v>
      </c>
      <c r="AW2218" s="12" t="s">
        <v>32</v>
      </c>
      <c r="AX2218" s="12" t="s">
        <v>76</v>
      </c>
      <c r="AY2218" s="153" t="s">
        <v>296</v>
      </c>
    </row>
    <row r="2219" spans="2:65" s="13" customFormat="1">
      <c r="B2219" s="159"/>
      <c r="D2219" s="152" t="s">
        <v>304</v>
      </c>
      <c r="E2219" s="160" t="s">
        <v>1</v>
      </c>
      <c r="F2219" s="161" t="s">
        <v>306</v>
      </c>
      <c r="H2219" s="162">
        <v>217.6</v>
      </c>
      <c r="I2219" s="163"/>
      <c r="L2219" s="159"/>
      <c r="M2219" s="164"/>
      <c r="T2219" s="165"/>
      <c r="AT2219" s="160" t="s">
        <v>304</v>
      </c>
      <c r="AU2219" s="160" t="s">
        <v>85</v>
      </c>
      <c r="AV2219" s="13" t="s">
        <v>94</v>
      </c>
      <c r="AW2219" s="13" t="s">
        <v>32</v>
      </c>
      <c r="AX2219" s="13" t="s">
        <v>76</v>
      </c>
      <c r="AY2219" s="160" t="s">
        <v>296</v>
      </c>
    </row>
    <row r="2220" spans="2:65" s="14" customFormat="1">
      <c r="B2220" s="166"/>
      <c r="D2220" s="152" t="s">
        <v>304</v>
      </c>
      <c r="E2220" s="167" t="s">
        <v>1</v>
      </c>
      <c r="F2220" s="168" t="s">
        <v>308</v>
      </c>
      <c r="H2220" s="169">
        <v>217.6</v>
      </c>
      <c r="I2220" s="170"/>
      <c r="L2220" s="166"/>
      <c r="M2220" s="171"/>
      <c r="T2220" s="172"/>
      <c r="AT2220" s="167" t="s">
        <v>304</v>
      </c>
      <c r="AU2220" s="167" t="s">
        <v>85</v>
      </c>
      <c r="AV2220" s="14" t="s">
        <v>107</v>
      </c>
      <c r="AW2220" s="14" t="s">
        <v>32</v>
      </c>
      <c r="AX2220" s="14" t="s">
        <v>83</v>
      </c>
      <c r="AY2220" s="167" t="s">
        <v>296</v>
      </c>
    </row>
    <row r="2221" spans="2:65" s="1" customFormat="1" ht="24.2" customHeight="1">
      <c r="B2221" s="32"/>
      <c r="C2221" s="138" t="s">
        <v>2774</v>
      </c>
      <c r="D2221" s="138" t="s">
        <v>298</v>
      </c>
      <c r="E2221" s="139" t="s">
        <v>2775</v>
      </c>
      <c r="F2221" s="140" t="s">
        <v>2776</v>
      </c>
      <c r="G2221" s="141" t="s">
        <v>301</v>
      </c>
      <c r="H2221" s="142">
        <v>322.25400000000002</v>
      </c>
      <c r="I2221" s="143"/>
      <c r="J2221" s="144">
        <f>ROUND(I2221*H2221,2)</f>
        <v>0</v>
      </c>
      <c r="K2221" s="140" t="s">
        <v>302</v>
      </c>
      <c r="L2221" s="32"/>
      <c r="M2221" s="145" t="s">
        <v>1</v>
      </c>
      <c r="N2221" s="146" t="s">
        <v>41</v>
      </c>
      <c r="P2221" s="147">
        <f>O2221*H2221</f>
        <v>0</v>
      </c>
      <c r="Q2221" s="147">
        <v>5.0000000000000002E-5</v>
      </c>
      <c r="R2221" s="147">
        <f>Q2221*H2221</f>
        <v>1.6112700000000001E-2</v>
      </c>
      <c r="S2221" s="147">
        <v>0</v>
      </c>
      <c r="T2221" s="148">
        <f>S2221*H2221</f>
        <v>0</v>
      </c>
      <c r="AR2221" s="149" t="s">
        <v>378</v>
      </c>
      <c r="AT2221" s="149" t="s">
        <v>298</v>
      </c>
      <c r="AU2221" s="149" t="s">
        <v>85</v>
      </c>
      <c r="AY2221" s="17" t="s">
        <v>296</v>
      </c>
      <c r="BE2221" s="150">
        <f>IF(N2221="základní",J2221,0)</f>
        <v>0</v>
      </c>
      <c r="BF2221" s="150">
        <f>IF(N2221="snížená",J2221,0)</f>
        <v>0</v>
      </c>
      <c r="BG2221" s="150">
        <f>IF(N2221="zákl. přenesená",J2221,0)</f>
        <v>0</v>
      </c>
      <c r="BH2221" s="150">
        <f>IF(N2221="sníž. přenesená",J2221,0)</f>
        <v>0</v>
      </c>
      <c r="BI2221" s="150">
        <f>IF(N2221="nulová",J2221,0)</f>
        <v>0</v>
      </c>
      <c r="BJ2221" s="17" t="s">
        <v>83</v>
      </c>
      <c r="BK2221" s="150">
        <f>ROUND(I2221*H2221,2)</f>
        <v>0</v>
      </c>
      <c r="BL2221" s="17" t="s">
        <v>378</v>
      </c>
      <c r="BM2221" s="149" t="s">
        <v>2777</v>
      </c>
    </row>
    <row r="2222" spans="2:65" s="12" customFormat="1">
      <c r="B2222" s="151"/>
      <c r="D2222" s="152" t="s">
        <v>304</v>
      </c>
      <c r="E2222" s="153" t="s">
        <v>1</v>
      </c>
      <c r="F2222" s="154" t="s">
        <v>239</v>
      </c>
      <c r="H2222" s="155">
        <v>141</v>
      </c>
      <c r="I2222" s="156"/>
      <c r="L2222" s="151"/>
      <c r="M2222" s="157"/>
      <c r="T2222" s="158"/>
      <c r="AT2222" s="153" t="s">
        <v>304</v>
      </c>
      <c r="AU2222" s="153" t="s">
        <v>85</v>
      </c>
      <c r="AV2222" s="12" t="s">
        <v>85</v>
      </c>
      <c r="AW2222" s="12" t="s">
        <v>32</v>
      </c>
      <c r="AX2222" s="12" t="s">
        <v>76</v>
      </c>
      <c r="AY2222" s="153" t="s">
        <v>296</v>
      </c>
    </row>
    <row r="2223" spans="2:65" s="12" customFormat="1">
      <c r="B2223" s="151"/>
      <c r="D2223" s="152" t="s">
        <v>304</v>
      </c>
      <c r="E2223" s="153" t="s">
        <v>1</v>
      </c>
      <c r="F2223" s="154" t="s">
        <v>241</v>
      </c>
      <c r="H2223" s="155">
        <v>88.4</v>
      </c>
      <c r="I2223" s="156"/>
      <c r="L2223" s="151"/>
      <c r="M2223" s="157"/>
      <c r="T2223" s="158"/>
      <c r="AT2223" s="153" t="s">
        <v>304</v>
      </c>
      <c r="AU2223" s="153" t="s">
        <v>85</v>
      </c>
      <c r="AV2223" s="12" t="s">
        <v>85</v>
      </c>
      <c r="AW2223" s="12" t="s">
        <v>32</v>
      </c>
      <c r="AX2223" s="12" t="s">
        <v>76</v>
      </c>
      <c r="AY2223" s="153" t="s">
        <v>296</v>
      </c>
    </row>
    <row r="2224" spans="2:65" s="12" customFormat="1">
      <c r="B2224" s="151"/>
      <c r="D2224" s="152" t="s">
        <v>304</v>
      </c>
      <c r="E2224" s="153" t="s">
        <v>1</v>
      </c>
      <c r="F2224" s="154" t="s">
        <v>243</v>
      </c>
      <c r="H2224" s="155">
        <v>79.3</v>
      </c>
      <c r="I2224" s="156"/>
      <c r="L2224" s="151"/>
      <c r="M2224" s="157"/>
      <c r="T2224" s="158"/>
      <c r="AT2224" s="153" t="s">
        <v>304</v>
      </c>
      <c r="AU2224" s="153" t="s">
        <v>85</v>
      </c>
      <c r="AV2224" s="12" t="s">
        <v>85</v>
      </c>
      <c r="AW2224" s="12" t="s">
        <v>32</v>
      </c>
      <c r="AX2224" s="12" t="s">
        <v>76</v>
      </c>
      <c r="AY2224" s="153" t="s">
        <v>296</v>
      </c>
    </row>
    <row r="2225" spans="2:65" s="12" customFormat="1">
      <c r="B2225" s="151"/>
      <c r="D2225" s="152" t="s">
        <v>304</v>
      </c>
      <c r="E2225" s="153" t="s">
        <v>1</v>
      </c>
      <c r="F2225" s="154" t="s">
        <v>2712</v>
      </c>
      <c r="H2225" s="155">
        <v>13.554</v>
      </c>
      <c r="I2225" s="156"/>
      <c r="L2225" s="151"/>
      <c r="M2225" s="157"/>
      <c r="T2225" s="158"/>
      <c r="AT2225" s="153" t="s">
        <v>304</v>
      </c>
      <c r="AU2225" s="153" t="s">
        <v>85</v>
      </c>
      <c r="AV2225" s="12" t="s">
        <v>85</v>
      </c>
      <c r="AW2225" s="12" t="s">
        <v>32</v>
      </c>
      <c r="AX2225" s="12" t="s">
        <v>76</v>
      </c>
      <c r="AY2225" s="153" t="s">
        <v>296</v>
      </c>
    </row>
    <row r="2226" spans="2:65" s="13" customFormat="1">
      <c r="B2226" s="159"/>
      <c r="D2226" s="152" t="s">
        <v>304</v>
      </c>
      <c r="E2226" s="160" t="s">
        <v>1</v>
      </c>
      <c r="F2226" s="161" t="s">
        <v>306</v>
      </c>
      <c r="H2226" s="162">
        <v>322.25400000000002</v>
      </c>
      <c r="I2226" s="163"/>
      <c r="L2226" s="159"/>
      <c r="M2226" s="164"/>
      <c r="T2226" s="165"/>
      <c r="AT2226" s="160" t="s">
        <v>304</v>
      </c>
      <c r="AU2226" s="160" t="s">
        <v>85</v>
      </c>
      <c r="AV2226" s="13" t="s">
        <v>94</v>
      </c>
      <c r="AW2226" s="13" t="s">
        <v>32</v>
      </c>
      <c r="AX2226" s="13" t="s">
        <v>76</v>
      </c>
      <c r="AY2226" s="160" t="s">
        <v>296</v>
      </c>
    </row>
    <row r="2227" spans="2:65" s="14" customFormat="1">
      <c r="B2227" s="166"/>
      <c r="D2227" s="152" t="s">
        <v>304</v>
      </c>
      <c r="E2227" s="167" t="s">
        <v>1</v>
      </c>
      <c r="F2227" s="168" t="s">
        <v>308</v>
      </c>
      <c r="H2227" s="169">
        <v>322.25400000000002</v>
      </c>
      <c r="I2227" s="170"/>
      <c r="L2227" s="166"/>
      <c r="M2227" s="171"/>
      <c r="T2227" s="172"/>
      <c r="AT2227" s="167" t="s">
        <v>304</v>
      </c>
      <c r="AU2227" s="167" t="s">
        <v>85</v>
      </c>
      <c r="AV2227" s="14" t="s">
        <v>107</v>
      </c>
      <c r="AW2227" s="14" t="s">
        <v>32</v>
      </c>
      <c r="AX2227" s="14" t="s">
        <v>83</v>
      </c>
      <c r="AY2227" s="167" t="s">
        <v>296</v>
      </c>
    </row>
    <row r="2228" spans="2:65" s="1" customFormat="1" ht="24.2" customHeight="1">
      <c r="B2228" s="32"/>
      <c r="C2228" s="138" t="s">
        <v>2778</v>
      </c>
      <c r="D2228" s="138" t="s">
        <v>298</v>
      </c>
      <c r="E2228" s="139" t="s">
        <v>2779</v>
      </c>
      <c r="F2228" s="140" t="s">
        <v>2780</v>
      </c>
      <c r="G2228" s="141" t="s">
        <v>1517</v>
      </c>
      <c r="H2228" s="189"/>
      <c r="I2228" s="143"/>
      <c r="J2228" s="144">
        <f>ROUND(I2228*H2228,2)</f>
        <v>0</v>
      </c>
      <c r="K2228" s="140" t="s">
        <v>302</v>
      </c>
      <c r="L2228" s="32"/>
      <c r="M2228" s="145" t="s">
        <v>1</v>
      </c>
      <c r="N2228" s="146" t="s">
        <v>41</v>
      </c>
      <c r="P2228" s="147">
        <f>O2228*H2228</f>
        <v>0</v>
      </c>
      <c r="Q2228" s="147">
        <v>0</v>
      </c>
      <c r="R2228" s="147">
        <f>Q2228*H2228</f>
        <v>0</v>
      </c>
      <c r="S2228" s="147">
        <v>0</v>
      </c>
      <c r="T2228" s="148">
        <f>S2228*H2228</f>
        <v>0</v>
      </c>
      <c r="AR2228" s="149" t="s">
        <v>378</v>
      </c>
      <c r="AT2228" s="149" t="s">
        <v>298</v>
      </c>
      <c r="AU2228" s="149" t="s">
        <v>85</v>
      </c>
      <c r="AY2228" s="17" t="s">
        <v>296</v>
      </c>
      <c r="BE2228" s="150">
        <f>IF(N2228="základní",J2228,0)</f>
        <v>0</v>
      </c>
      <c r="BF2228" s="150">
        <f>IF(N2228="snížená",J2228,0)</f>
        <v>0</v>
      </c>
      <c r="BG2228" s="150">
        <f>IF(N2228="zákl. přenesená",J2228,0)</f>
        <v>0</v>
      </c>
      <c r="BH2228" s="150">
        <f>IF(N2228="sníž. přenesená",J2228,0)</f>
        <v>0</v>
      </c>
      <c r="BI2228" s="150">
        <f>IF(N2228="nulová",J2228,0)</f>
        <v>0</v>
      </c>
      <c r="BJ2228" s="17" t="s">
        <v>83</v>
      </c>
      <c r="BK2228" s="150">
        <f>ROUND(I2228*H2228,2)</f>
        <v>0</v>
      </c>
      <c r="BL2228" s="17" t="s">
        <v>378</v>
      </c>
      <c r="BM2228" s="149" t="s">
        <v>2781</v>
      </c>
    </row>
    <row r="2229" spans="2:65" s="11" customFormat="1" ht="22.9" customHeight="1">
      <c r="B2229" s="126"/>
      <c r="D2229" s="127" t="s">
        <v>75</v>
      </c>
      <c r="E2229" s="136" t="s">
        <v>2782</v>
      </c>
      <c r="F2229" s="136" t="s">
        <v>2783</v>
      </c>
      <c r="I2229" s="129"/>
      <c r="J2229" s="137">
        <f>BK2229</f>
        <v>0</v>
      </c>
      <c r="L2229" s="126"/>
      <c r="M2229" s="131"/>
      <c r="P2229" s="132">
        <f>SUM(P2230:P2263)</f>
        <v>0</v>
      </c>
      <c r="R2229" s="132">
        <f>SUM(R2230:R2263)</f>
        <v>32.35853582</v>
      </c>
      <c r="T2229" s="133">
        <f>SUM(T2230:T2263)</f>
        <v>0</v>
      </c>
      <c r="AR2229" s="127" t="s">
        <v>85</v>
      </c>
      <c r="AT2229" s="134" t="s">
        <v>75</v>
      </c>
      <c r="AU2229" s="134" t="s">
        <v>83</v>
      </c>
      <c r="AY2229" s="127" t="s">
        <v>296</v>
      </c>
      <c r="BK2229" s="135">
        <f>SUM(BK2230:BK2263)</f>
        <v>0</v>
      </c>
    </row>
    <row r="2230" spans="2:65" s="1" customFormat="1" ht="24.2" customHeight="1">
      <c r="B2230" s="32"/>
      <c r="C2230" s="138" t="s">
        <v>2784</v>
      </c>
      <c r="D2230" s="138" t="s">
        <v>298</v>
      </c>
      <c r="E2230" s="139" t="s">
        <v>2785</v>
      </c>
      <c r="F2230" s="140" t="s">
        <v>2786</v>
      </c>
      <c r="G2230" s="141" t="s">
        <v>301</v>
      </c>
      <c r="H2230" s="142">
        <v>24.948</v>
      </c>
      <c r="I2230" s="143"/>
      <c r="J2230" s="144">
        <f>ROUND(I2230*H2230,2)</f>
        <v>0</v>
      </c>
      <c r="K2230" s="140" t="s">
        <v>302</v>
      </c>
      <c r="L2230" s="32"/>
      <c r="M2230" s="145" t="s">
        <v>1</v>
      </c>
      <c r="N2230" s="146" t="s">
        <v>41</v>
      </c>
      <c r="P2230" s="147">
        <f>O2230*H2230</f>
        <v>0</v>
      </c>
      <c r="Q2230" s="147">
        <v>6.5799999999999997E-2</v>
      </c>
      <c r="R2230" s="147">
        <f>Q2230*H2230</f>
        <v>1.6415784</v>
      </c>
      <c r="S2230" s="147">
        <v>0</v>
      </c>
      <c r="T2230" s="148">
        <f>S2230*H2230</f>
        <v>0</v>
      </c>
      <c r="AR2230" s="149" t="s">
        <v>378</v>
      </c>
      <c r="AT2230" s="149" t="s">
        <v>298</v>
      </c>
      <c r="AU2230" s="149" t="s">
        <v>85</v>
      </c>
      <c r="AY2230" s="17" t="s">
        <v>296</v>
      </c>
      <c r="BE2230" s="150">
        <f>IF(N2230="základní",J2230,0)</f>
        <v>0</v>
      </c>
      <c r="BF2230" s="150">
        <f>IF(N2230="snížená",J2230,0)</f>
        <v>0</v>
      </c>
      <c r="BG2230" s="150">
        <f>IF(N2230="zákl. přenesená",J2230,0)</f>
        <v>0</v>
      </c>
      <c r="BH2230" s="150">
        <f>IF(N2230="sníž. přenesená",J2230,0)</f>
        <v>0</v>
      </c>
      <c r="BI2230" s="150">
        <f>IF(N2230="nulová",J2230,0)</f>
        <v>0</v>
      </c>
      <c r="BJ2230" s="17" t="s">
        <v>83</v>
      </c>
      <c r="BK2230" s="150">
        <f>ROUND(I2230*H2230,2)</f>
        <v>0</v>
      </c>
      <c r="BL2230" s="17" t="s">
        <v>378</v>
      </c>
      <c r="BM2230" s="149" t="s">
        <v>2787</v>
      </c>
    </row>
    <row r="2231" spans="2:65" s="12" customFormat="1">
      <c r="B2231" s="151"/>
      <c r="D2231" s="152" t="s">
        <v>304</v>
      </c>
      <c r="E2231" s="153" t="s">
        <v>1</v>
      </c>
      <c r="F2231" s="154" t="s">
        <v>2788</v>
      </c>
      <c r="H2231" s="155">
        <v>24.948</v>
      </c>
      <c r="I2231" s="156"/>
      <c r="L2231" s="151"/>
      <c r="M2231" s="157"/>
      <c r="T2231" s="158"/>
      <c r="AT2231" s="153" t="s">
        <v>304</v>
      </c>
      <c r="AU2231" s="153" t="s">
        <v>85</v>
      </c>
      <c r="AV2231" s="12" t="s">
        <v>85</v>
      </c>
      <c r="AW2231" s="12" t="s">
        <v>32</v>
      </c>
      <c r="AX2231" s="12" t="s">
        <v>76</v>
      </c>
      <c r="AY2231" s="153" t="s">
        <v>296</v>
      </c>
    </row>
    <row r="2232" spans="2:65" s="13" customFormat="1">
      <c r="B2232" s="159"/>
      <c r="D2232" s="152" t="s">
        <v>304</v>
      </c>
      <c r="E2232" s="160" t="s">
        <v>1</v>
      </c>
      <c r="F2232" s="161" t="s">
        <v>306</v>
      </c>
      <c r="H2232" s="162">
        <v>24.948</v>
      </c>
      <c r="I2232" s="163"/>
      <c r="L2232" s="159"/>
      <c r="M2232" s="164"/>
      <c r="T2232" s="165"/>
      <c r="AT2232" s="160" t="s">
        <v>304</v>
      </c>
      <c r="AU2232" s="160" t="s">
        <v>85</v>
      </c>
      <c r="AV2232" s="13" t="s">
        <v>94</v>
      </c>
      <c r="AW2232" s="13" t="s">
        <v>32</v>
      </c>
      <c r="AX2232" s="13" t="s">
        <v>76</v>
      </c>
      <c r="AY2232" s="160" t="s">
        <v>296</v>
      </c>
    </row>
    <row r="2233" spans="2:65" s="14" customFormat="1">
      <c r="B2233" s="166"/>
      <c r="D2233" s="152" t="s">
        <v>304</v>
      </c>
      <c r="E2233" s="167" t="s">
        <v>1</v>
      </c>
      <c r="F2233" s="168" t="s">
        <v>308</v>
      </c>
      <c r="H2233" s="169">
        <v>24.948</v>
      </c>
      <c r="I2233" s="170"/>
      <c r="L2233" s="166"/>
      <c r="M2233" s="171"/>
      <c r="T2233" s="172"/>
      <c r="AT2233" s="167" t="s">
        <v>304</v>
      </c>
      <c r="AU2233" s="167" t="s">
        <v>85</v>
      </c>
      <c r="AV2233" s="14" t="s">
        <v>107</v>
      </c>
      <c r="AW2233" s="14" t="s">
        <v>32</v>
      </c>
      <c r="AX2233" s="14" t="s">
        <v>83</v>
      </c>
      <c r="AY2233" s="167" t="s">
        <v>296</v>
      </c>
    </row>
    <row r="2234" spans="2:65" s="1" customFormat="1" ht="24.2" customHeight="1">
      <c r="B2234" s="32"/>
      <c r="C2234" s="138" t="s">
        <v>2789</v>
      </c>
      <c r="D2234" s="138" t="s">
        <v>298</v>
      </c>
      <c r="E2234" s="139" t="s">
        <v>2790</v>
      </c>
      <c r="F2234" s="140" t="s">
        <v>2791</v>
      </c>
      <c r="G2234" s="141" t="s">
        <v>301</v>
      </c>
      <c r="H2234" s="142">
        <v>13.67</v>
      </c>
      <c r="I2234" s="143"/>
      <c r="J2234" s="144">
        <f>ROUND(I2234*H2234,2)</f>
        <v>0</v>
      </c>
      <c r="K2234" s="140" t="s">
        <v>302</v>
      </c>
      <c r="L2234" s="32"/>
      <c r="M2234" s="145" t="s">
        <v>1</v>
      </c>
      <c r="N2234" s="146" t="s">
        <v>41</v>
      </c>
      <c r="P2234" s="147">
        <f>O2234*H2234</f>
        <v>0</v>
      </c>
      <c r="Q2234" s="147">
        <v>6.5799999999999997E-2</v>
      </c>
      <c r="R2234" s="147">
        <f>Q2234*H2234</f>
        <v>0.89948600000000001</v>
      </c>
      <c r="S2234" s="147">
        <v>0</v>
      </c>
      <c r="T2234" s="148">
        <f>S2234*H2234</f>
        <v>0</v>
      </c>
      <c r="AR2234" s="149" t="s">
        <v>378</v>
      </c>
      <c r="AT2234" s="149" t="s">
        <v>298</v>
      </c>
      <c r="AU2234" s="149" t="s">
        <v>85</v>
      </c>
      <c r="AY2234" s="17" t="s">
        <v>296</v>
      </c>
      <c r="BE2234" s="150">
        <f>IF(N2234="základní",J2234,0)</f>
        <v>0</v>
      </c>
      <c r="BF2234" s="150">
        <f>IF(N2234="snížená",J2234,0)</f>
        <v>0</v>
      </c>
      <c r="BG2234" s="150">
        <f>IF(N2234="zákl. přenesená",J2234,0)</f>
        <v>0</v>
      </c>
      <c r="BH2234" s="150">
        <f>IF(N2234="sníž. přenesená",J2234,0)</f>
        <v>0</v>
      </c>
      <c r="BI2234" s="150">
        <f>IF(N2234="nulová",J2234,0)</f>
        <v>0</v>
      </c>
      <c r="BJ2234" s="17" t="s">
        <v>83</v>
      </c>
      <c r="BK2234" s="150">
        <f>ROUND(I2234*H2234,2)</f>
        <v>0</v>
      </c>
      <c r="BL2234" s="17" t="s">
        <v>378</v>
      </c>
      <c r="BM2234" s="149" t="s">
        <v>2792</v>
      </c>
    </row>
    <row r="2235" spans="2:65" s="12" customFormat="1">
      <c r="B2235" s="151"/>
      <c r="D2235" s="152" t="s">
        <v>304</v>
      </c>
      <c r="E2235" s="153" t="s">
        <v>1</v>
      </c>
      <c r="F2235" s="154" t="s">
        <v>2793</v>
      </c>
      <c r="H2235" s="155">
        <v>13.67</v>
      </c>
      <c r="I2235" s="156"/>
      <c r="L2235" s="151"/>
      <c r="M2235" s="157"/>
      <c r="T2235" s="158"/>
      <c r="AT2235" s="153" t="s">
        <v>304</v>
      </c>
      <c r="AU2235" s="153" t="s">
        <v>85</v>
      </c>
      <c r="AV2235" s="12" t="s">
        <v>85</v>
      </c>
      <c r="AW2235" s="12" t="s">
        <v>32</v>
      </c>
      <c r="AX2235" s="12" t="s">
        <v>76</v>
      </c>
      <c r="AY2235" s="153" t="s">
        <v>296</v>
      </c>
    </row>
    <row r="2236" spans="2:65" s="13" customFormat="1">
      <c r="B2236" s="159"/>
      <c r="D2236" s="152" t="s">
        <v>304</v>
      </c>
      <c r="E2236" s="160" t="s">
        <v>1</v>
      </c>
      <c r="F2236" s="161" t="s">
        <v>306</v>
      </c>
      <c r="H2236" s="162">
        <v>13.67</v>
      </c>
      <c r="I2236" s="163"/>
      <c r="L2236" s="159"/>
      <c r="M2236" s="164"/>
      <c r="T2236" s="165"/>
      <c r="AT2236" s="160" t="s">
        <v>304</v>
      </c>
      <c r="AU2236" s="160" t="s">
        <v>85</v>
      </c>
      <c r="AV2236" s="13" t="s">
        <v>94</v>
      </c>
      <c r="AW2236" s="13" t="s">
        <v>32</v>
      </c>
      <c r="AX2236" s="13" t="s">
        <v>76</v>
      </c>
      <c r="AY2236" s="160" t="s">
        <v>296</v>
      </c>
    </row>
    <row r="2237" spans="2:65" s="14" customFormat="1">
      <c r="B2237" s="166"/>
      <c r="D2237" s="152" t="s">
        <v>304</v>
      </c>
      <c r="E2237" s="167" t="s">
        <v>1</v>
      </c>
      <c r="F2237" s="168" t="s">
        <v>308</v>
      </c>
      <c r="H2237" s="169">
        <v>13.67</v>
      </c>
      <c r="I2237" s="170"/>
      <c r="L2237" s="166"/>
      <c r="M2237" s="171"/>
      <c r="T2237" s="172"/>
      <c r="AT2237" s="167" t="s">
        <v>304</v>
      </c>
      <c r="AU2237" s="167" t="s">
        <v>85</v>
      </c>
      <c r="AV2237" s="14" t="s">
        <v>107</v>
      </c>
      <c r="AW2237" s="14" t="s">
        <v>32</v>
      </c>
      <c r="AX2237" s="14" t="s">
        <v>83</v>
      </c>
      <c r="AY2237" s="167" t="s">
        <v>296</v>
      </c>
    </row>
    <row r="2238" spans="2:65" s="1" customFormat="1" ht="16.5" customHeight="1">
      <c r="B2238" s="32"/>
      <c r="C2238" s="138" t="s">
        <v>2794</v>
      </c>
      <c r="D2238" s="138" t="s">
        <v>298</v>
      </c>
      <c r="E2238" s="139" t="s">
        <v>2795</v>
      </c>
      <c r="F2238" s="140" t="s">
        <v>2796</v>
      </c>
      <c r="G2238" s="141" t="s">
        <v>301</v>
      </c>
      <c r="H2238" s="142">
        <v>38.618000000000002</v>
      </c>
      <c r="I2238" s="143"/>
      <c r="J2238" s="144">
        <f>ROUND(I2238*H2238,2)</f>
        <v>0</v>
      </c>
      <c r="K2238" s="140" t="s">
        <v>302</v>
      </c>
      <c r="L2238" s="32"/>
      <c r="M2238" s="145" t="s">
        <v>1</v>
      </c>
      <c r="N2238" s="146" t="s">
        <v>41</v>
      </c>
      <c r="P2238" s="147">
        <f>O2238*H2238</f>
        <v>0</v>
      </c>
      <c r="Q2238" s="147">
        <v>0</v>
      </c>
      <c r="R2238" s="147">
        <f>Q2238*H2238</f>
        <v>0</v>
      </c>
      <c r="S2238" s="147">
        <v>0</v>
      </c>
      <c r="T2238" s="148">
        <f>S2238*H2238</f>
        <v>0</v>
      </c>
      <c r="AR2238" s="149" t="s">
        <v>378</v>
      </c>
      <c r="AT2238" s="149" t="s">
        <v>298</v>
      </c>
      <c r="AU2238" s="149" t="s">
        <v>85</v>
      </c>
      <c r="AY2238" s="17" t="s">
        <v>296</v>
      </c>
      <c r="BE2238" s="150">
        <f>IF(N2238="základní",J2238,0)</f>
        <v>0</v>
      </c>
      <c r="BF2238" s="150">
        <f>IF(N2238="snížená",J2238,0)</f>
        <v>0</v>
      </c>
      <c r="BG2238" s="150">
        <f>IF(N2238="zákl. přenesená",J2238,0)</f>
        <v>0</v>
      </c>
      <c r="BH2238" s="150">
        <f>IF(N2238="sníž. přenesená",J2238,0)</f>
        <v>0</v>
      </c>
      <c r="BI2238" s="150">
        <f>IF(N2238="nulová",J2238,0)</f>
        <v>0</v>
      </c>
      <c r="BJ2238" s="17" t="s">
        <v>83</v>
      </c>
      <c r="BK2238" s="150">
        <f>ROUND(I2238*H2238,2)</f>
        <v>0</v>
      </c>
      <c r="BL2238" s="17" t="s">
        <v>378</v>
      </c>
      <c r="BM2238" s="149" t="s">
        <v>2797</v>
      </c>
    </row>
    <row r="2239" spans="2:65" s="12" customFormat="1">
      <c r="B2239" s="151"/>
      <c r="D2239" s="152" t="s">
        <v>304</v>
      </c>
      <c r="E2239" s="153" t="s">
        <v>1</v>
      </c>
      <c r="F2239" s="154" t="s">
        <v>2788</v>
      </c>
      <c r="H2239" s="155">
        <v>24.948</v>
      </c>
      <c r="I2239" s="156"/>
      <c r="L2239" s="151"/>
      <c r="M2239" s="157"/>
      <c r="T2239" s="158"/>
      <c r="AT2239" s="153" t="s">
        <v>304</v>
      </c>
      <c r="AU2239" s="153" t="s">
        <v>85</v>
      </c>
      <c r="AV2239" s="12" t="s">
        <v>85</v>
      </c>
      <c r="AW2239" s="12" t="s">
        <v>32</v>
      </c>
      <c r="AX2239" s="12" t="s">
        <v>76</v>
      </c>
      <c r="AY2239" s="153" t="s">
        <v>296</v>
      </c>
    </row>
    <row r="2240" spans="2:65" s="12" customFormat="1">
      <c r="B2240" s="151"/>
      <c r="D2240" s="152" t="s">
        <v>304</v>
      </c>
      <c r="E2240" s="153" t="s">
        <v>1</v>
      </c>
      <c r="F2240" s="154" t="s">
        <v>2793</v>
      </c>
      <c r="H2240" s="155">
        <v>13.67</v>
      </c>
      <c r="I2240" s="156"/>
      <c r="L2240" s="151"/>
      <c r="M2240" s="157"/>
      <c r="T2240" s="158"/>
      <c r="AT2240" s="153" t="s">
        <v>304</v>
      </c>
      <c r="AU2240" s="153" t="s">
        <v>85</v>
      </c>
      <c r="AV2240" s="12" t="s">
        <v>85</v>
      </c>
      <c r="AW2240" s="12" t="s">
        <v>32</v>
      </c>
      <c r="AX2240" s="12" t="s">
        <v>76</v>
      </c>
      <c r="AY2240" s="153" t="s">
        <v>296</v>
      </c>
    </row>
    <row r="2241" spans="2:65" s="13" customFormat="1">
      <c r="B2241" s="159"/>
      <c r="D2241" s="152" t="s">
        <v>304</v>
      </c>
      <c r="E2241" s="160" t="s">
        <v>1</v>
      </c>
      <c r="F2241" s="161" t="s">
        <v>306</v>
      </c>
      <c r="H2241" s="162">
        <v>38.618000000000002</v>
      </c>
      <c r="I2241" s="163"/>
      <c r="L2241" s="159"/>
      <c r="M2241" s="164"/>
      <c r="T2241" s="165"/>
      <c r="AT2241" s="160" t="s">
        <v>304</v>
      </c>
      <c r="AU2241" s="160" t="s">
        <v>85</v>
      </c>
      <c r="AV2241" s="13" t="s">
        <v>94</v>
      </c>
      <c r="AW2241" s="13" t="s">
        <v>32</v>
      </c>
      <c r="AX2241" s="13" t="s">
        <v>76</v>
      </c>
      <c r="AY2241" s="160" t="s">
        <v>296</v>
      </c>
    </row>
    <row r="2242" spans="2:65" s="14" customFormat="1">
      <c r="B2242" s="166"/>
      <c r="D2242" s="152" t="s">
        <v>304</v>
      </c>
      <c r="E2242" s="167" t="s">
        <v>237</v>
      </c>
      <c r="F2242" s="168" t="s">
        <v>308</v>
      </c>
      <c r="H2242" s="169">
        <v>38.618000000000002</v>
      </c>
      <c r="I2242" s="170"/>
      <c r="L2242" s="166"/>
      <c r="M2242" s="171"/>
      <c r="T2242" s="172"/>
      <c r="AT2242" s="167" t="s">
        <v>304</v>
      </c>
      <c r="AU2242" s="167" t="s">
        <v>85</v>
      </c>
      <c r="AV2242" s="14" t="s">
        <v>107</v>
      </c>
      <c r="AW2242" s="14" t="s">
        <v>32</v>
      </c>
      <c r="AX2242" s="14" t="s">
        <v>83</v>
      </c>
      <c r="AY2242" s="167" t="s">
        <v>296</v>
      </c>
    </row>
    <row r="2243" spans="2:65" s="1" customFormat="1" ht="24.2" customHeight="1">
      <c r="B2243" s="32"/>
      <c r="C2243" s="138" t="s">
        <v>2798</v>
      </c>
      <c r="D2243" s="138" t="s">
        <v>298</v>
      </c>
      <c r="E2243" s="139" t="s">
        <v>2799</v>
      </c>
      <c r="F2243" s="140" t="s">
        <v>2800</v>
      </c>
      <c r="G2243" s="141" t="s">
        <v>301</v>
      </c>
      <c r="H2243" s="142">
        <v>38.618000000000002</v>
      </c>
      <c r="I2243" s="143"/>
      <c r="J2243" s="144">
        <f>ROUND(I2243*H2243,2)</f>
        <v>0</v>
      </c>
      <c r="K2243" s="140" t="s">
        <v>302</v>
      </c>
      <c r="L2243" s="32"/>
      <c r="M2243" s="145" t="s">
        <v>1</v>
      </c>
      <c r="N2243" s="146" t="s">
        <v>41</v>
      </c>
      <c r="P2243" s="147">
        <f>O2243*H2243</f>
        <v>0</v>
      </c>
      <c r="Q2243" s="147">
        <v>1.9000000000000001E-4</v>
      </c>
      <c r="R2243" s="147">
        <f>Q2243*H2243</f>
        <v>7.3374200000000007E-3</v>
      </c>
      <c r="S2243" s="147">
        <v>0</v>
      </c>
      <c r="T2243" s="148">
        <f>S2243*H2243</f>
        <v>0</v>
      </c>
      <c r="AR2243" s="149" t="s">
        <v>378</v>
      </c>
      <c r="AT2243" s="149" t="s">
        <v>298</v>
      </c>
      <c r="AU2243" s="149" t="s">
        <v>85</v>
      </c>
      <c r="AY2243" s="17" t="s">
        <v>296</v>
      </c>
      <c r="BE2243" s="150">
        <f>IF(N2243="základní",J2243,0)</f>
        <v>0</v>
      </c>
      <c r="BF2243" s="150">
        <f>IF(N2243="snížená",J2243,0)</f>
        <v>0</v>
      </c>
      <c r="BG2243" s="150">
        <f>IF(N2243="zákl. přenesená",J2243,0)</f>
        <v>0</v>
      </c>
      <c r="BH2243" s="150">
        <f>IF(N2243="sníž. přenesená",J2243,0)</f>
        <v>0</v>
      </c>
      <c r="BI2243" s="150">
        <f>IF(N2243="nulová",J2243,0)</f>
        <v>0</v>
      </c>
      <c r="BJ2243" s="17" t="s">
        <v>83</v>
      </c>
      <c r="BK2243" s="150">
        <f>ROUND(I2243*H2243,2)</f>
        <v>0</v>
      </c>
      <c r="BL2243" s="17" t="s">
        <v>378</v>
      </c>
      <c r="BM2243" s="149" t="s">
        <v>2801</v>
      </c>
    </row>
    <row r="2244" spans="2:65" s="12" customFormat="1">
      <c r="B2244" s="151"/>
      <c r="D2244" s="152" t="s">
        <v>304</v>
      </c>
      <c r="E2244" s="153" t="s">
        <v>1</v>
      </c>
      <c r="F2244" s="154" t="s">
        <v>237</v>
      </c>
      <c r="H2244" s="155">
        <v>38.618000000000002</v>
      </c>
      <c r="I2244" s="156"/>
      <c r="L2244" s="151"/>
      <c r="M2244" s="157"/>
      <c r="T2244" s="158"/>
      <c r="AT2244" s="153" t="s">
        <v>304</v>
      </c>
      <c r="AU2244" s="153" t="s">
        <v>85</v>
      </c>
      <c r="AV2244" s="12" t="s">
        <v>85</v>
      </c>
      <c r="AW2244" s="12" t="s">
        <v>32</v>
      </c>
      <c r="AX2244" s="12" t="s">
        <v>76</v>
      </c>
      <c r="AY2244" s="153" t="s">
        <v>296</v>
      </c>
    </row>
    <row r="2245" spans="2:65" s="13" customFormat="1">
      <c r="B2245" s="159"/>
      <c r="D2245" s="152" t="s">
        <v>304</v>
      </c>
      <c r="E2245" s="160" t="s">
        <v>1</v>
      </c>
      <c r="F2245" s="161" t="s">
        <v>306</v>
      </c>
      <c r="H2245" s="162">
        <v>38.618000000000002</v>
      </c>
      <c r="I2245" s="163"/>
      <c r="L2245" s="159"/>
      <c r="M2245" s="164"/>
      <c r="T2245" s="165"/>
      <c r="AT2245" s="160" t="s">
        <v>304</v>
      </c>
      <c r="AU2245" s="160" t="s">
        <v>85</v>
      </c>
      <c r="AV2245" s="13" t="s">
        <v>94</v>
      </c>
      <c r="AW2245" s="13" t="s">
        <v>32</v>
      </c>
      <c r="AX2245" s="13" t="s">
        <v>76</v>
      </c>
      <c r="AY2245" s="160" t="s">
        <v>296</v>
      </c>
    </row>
    <row r="2246" spans="2:65" s="14" customFormat="1">
      <c r="B2246" s="166"/>
      <c r="D2246" s="152" t="s">
        <v>304</v>
      </c>
      <c r="E2246" s="167" t="s">
        <v>1</v>
      </c>
      <c r="F2246" s="168" t="s">
        <v>308</v>
      </c>
      <c r="H2246" s="169">
        <v>38.618000000000002</v>
      </c>
      <c r="I2246" s="170"/>
      <c r="L2246" s="166"/>
      <c r="M2246" s="171"/>
      <c r="T2246" s="172"/>
      <c r="AT2246" s="167" t="s">
        <v>304</v>
      </c>
      <c r="AU2246" s="167" t="s">
        <v>85</v>
      </c>
      <c r="AV2246" s="14" t="s">
        <v>107</v>
      </c>
      <c r="AW2246" s="14" t="s">
        <v>32</v>
      </c>
      <c r="AX2246" s="14" t="s">
        <v>83</v>
      </c>
      <c r="AY2246" s="167" t="s">
        <v>296</v>
      </c>
    </row>
    <row r="2247" spans="2:65" s="1" customFormat="1" ht="21.75" customHeight="1">
      <c r="B2247" s="32"/>
      <c r="C2247" s="138" t="s">
        <v>2802</v>
      </c>
      <c r="D2247" s="138" t="s">
        <v>298</v>
      </c>
      <c r="E2247" s="139" t="s">
        <v>2803</v>
      </c>
      <c r="F2247" s="140" t="s">
        <v>2804</v>
      </c>
      <c r="G2247" s="141" t="s">
        <v>301</v>
      </c>
      <c r="H2247" s="142">
        <v>425.1</v>
      </c>
      <c r="I2247" s="143"/>
      <c r="J2247" s="144">
        <f>ROUND(I2247*H2247,2)</f>
        <v>0</v>
      </c>
      <c r="K2247" s="140" t="s">
        <v>302</v>
      </c>
      <c r="L2247" s="32"/>
      <c r="M2247" s="145" t="s">
        <v>1</v>
      </c>
      <c r="N2247" s="146" t="s">
        <v>41</v>
      </c>
      <c r="P2247" s="147">
        <f>O2247*H2247</f>
        <v>0</v>
      </c>
      <c r="Q2247" s="147">
        <v>6.583E-2</v>
      </c>
      <c r="R2247" s="147">
        <f>Q2247*H2247</f>
        <v>27.984333000000003</v>
      </c>
      <c r="S2247" s="147">
        <v>0</v>
      </c>
      <c r="T2247" s="148">
        <f>S2247*H2247</f>
        <v>0</v>
      </c>
      <c r="AR2247" s="149" t="s">
        <v>378</v>
      </c>
      <c r="AT2247" s="149" t="s">
        <v>298</v>
      </c>
      <c r="AU2247" s="149" t="s">
        <v>85</v>
      </c>
      <c r="AY2247" s="17" t="s">
        <v>296</v>
      </c>
      <c r="BE2247" s="150">
        <f>IF(N2247="základní",J2247,0)</f>
        <v>0</v>
      </c>
      <c r="BF2247" s="150">
        <f>IF(N2247="snížená",J2247,0)</f>
        <v>0</v>
      </c>
      <c r="BG2247" s="150">
        <f>IF(N2247="zákl. přenesená",J2247,0)</f>
        <v>0</v>
      </c>
      <c r="BH2247" s="150">
        <f>IF(N2247="sníž. přenesená",J2247,0)</f>
        <v>0</v>
      </c>
      <c r="BI2247" s="150">
        <f>IF(N2247="nulová",J2247,0)</f>
        <v>0</v>
      </c>
      <c r="BJ2247" s="17" t="s">
        <v>83</v>
      </c>
      <c r="BK2247" s="150">
        <f>ROUND(I2247*H2247,2)</f>
        <v>0</v>
      </c>
      <c r="BL2247" s="17" t="s">
        <v>378</v>
      </c>
      <c r="BM2247" s="149" t="s">
        <v>2805</v>
      </c>
    </row>
    <row r="2248" spans="2:65" s="12" customFormat="1">
      <c r="B2248" s="151"/>
      <c r="D2248" s="152" t="s">
        <v>304</v>
      </c>
      <c r="E2248" s="153" t="s">
        <v>1</v>
      </c>
      <c r="F2248" s="154" t="s">
        <v>235</v>
      </c>
      <c r="H2248" s="155">
        <v>425.1</v>
      </c>
      <c r="I2248" s="156"/>
      <c r="L2248" s="151"/>
      <c r="M2248" s="157"/>
      <c r="T2248" s="158"/>
      <c r="AT2248" s="153" t="s">
        <v>304</v>
      </c>
      <c r="AU2248" s="153" t="s">
        <v>85</v>
      </c>
      <c r="AV2248" s="12" t="s">
        <v>85</v>
      </c>
      <c r="AW2248" s="12" t="s">
        <v>32</v>
      </c>
      <c r="AX2248" s="12" t="s">
        <v>76</v>
      </c>
      <c r="AY2248" s="153" t="s">
        <v>296</v>
      </c>
    </row>
    <row r="2249" spans="2:65" s="13" customFormat="1">
      <c r="B2249" s="159"/>
      <c r="D2249" s="152" t="s">
        <v>304</v>
      </c>
      <c r="E2249" s="160" t="s">
        <v>1</v>
      </c>
      <c r="F2249" s="161" t="s">
        <v>306</v>
      </c>
      <c r="H2249" s="162">
        <v>425.1</v>
      </c>
      <c r="I2249" s="163"/>
      <c r="L2249" s="159"/>
      <c r="M2249" s="164"/>
      <c r="T2249" s="165"/>
      <c r="AT2249" s="160" t="s">
        <v>304</v>
      </c>
      <c r="AU2249" s="160" t="s">
        <v>85</v>
      </c>
      <c r="AV2249" s="13" t="s">
        <v>94</v>
      </c>
      <c r="AW2249" s="13" t="s">
        <v>32</v>
      </c>
      <c r="AX2249" s="13" t="s">
        <v>76</v>
      </c>
      <c r="AY2249" s="160" t="s">
        <v>296</v>
      </c>
    </row>
    <row r="2250" spans="2:65" s="14" customFormat="1">
      <c r="B2250" s="166"/>
      <c r="D2250" s="152" t="s">
        <v>304</v>
      </c>
      <c r="E2250" s="167" t="s">
        <v>1</v>
      </c>
      <c r="F2250" s="168" t="s">
        <v>308</v>
      </c>
      <c r="H2250" s="169">
        <v>425.1</v>
      </c>
      <c r="I2250" s="170"/>
      <c r="L2250" s="166"/>
      <c r="M2250" s="171"/>
      <c r="T2250" s="172"/>
      <c r="AT2250" s="167" t="s">
        <v>304</v>
      </c>
      <c r="AU2250" s="167" t="s">
        <v>85</v>
      </c>
      <c r="AV2250" s="14" t="s">
        <v>107</v>
      </c>
      <c r="AW2250" s="14" t="s">
        <v>32</v>
      </c>
      <c r="AX2250" s="14" t="s">
        <v>83</v>
      </c>
      <c r="AY2250" s="167" t="s">
        <v>296</v>
      </c>
    </row>
    <row r="2251" spans="2:65" s="1" customFormat="1" ht="24.2" customHeight="1">
      <c r="B2251" s="32"/>
      <c r="C2251" s="138" t="s">
        <v>2806</v>
      </c>
      <c r="D2251" s="138" t="s">
        <v>298</v>
      </c>
      <c r="E2251" s="139" t="s">
        <v>2807</v>
      </c>
      <c r="F2251" s="140" t="s">
        <v>2808</v>
      </c>
      <c r="G2251" s="141" t="s">
        <v>339</v>
      </c>
      <c r="H2251" s="142">
        <v>264.8</v>
      </c>
      <c r="I2251" s="143"/>
      <c r="J2251" s="144">
        <f>ROUND(I2251*H2251,2)</f>
        <v>0</v>
      </c>
      <c r="K2251" s="140" t="s">
        <v>302</v>
      </c>
      <c r="L2251" s="32"/>
      <c r="M2251" s="145" t="s">
        <v>1</v>
      </c>
      <c r="N2251" s="146" t="s">
        <v>41</v>
      </c>
      <c r="P2251" s="147">
        <f>O2251*H2251</f>
        <v>0</v>
      </c>
      <c r="Q2251" s="147">
        <v>6.5900000000000004E-3</v>
      </c>
      <c r="R2251" s="147">
        <f>Q2251*H2251</f>
        <v>1.7450320000000001</v>
      </c>
      <c r="S2251" s="147">
        <v>0</v>
      </c>
      <c r="T2251" s="148">
        <f>S2251*H2251</f>
        <v>0</v>
      </c>
      <c r="AR2251" s="149" t="s">
        <v>378</v>
      </c>
      <c r="AT2251" s="149" t="s">
        <v>298</v>
      </c>
      <c r="AU2251" s="149" t="s">
        <v>85</v>
      </c>
      <c r="AY2251" s="17" t="s">
        <v>296</v>
      </c>
      <c r="BE2251" s="150">
        <f>IF(N2251="základní",J2251,0)</f>
        <v>0</v>
      </c>
      <c r="BF2251" s="150">
        <f>IF(N2251="snížená",J2251,0)</f>
        <v>0</v>
      </c>
      <c r="BG2251" s="150">
        <f>IF(N2251="zákl. přenesená",J2251,0)</f>
        <v>0</v>
      </c>
      <c r="BH2251" s="150">
        <f>IF(N2251="sníž. přenesená",J2251,0)</f>
        <v>0</v>
      </c>
      <c r="BI2251" s="150">
        <f>IF(N2251="nulová",J2251,0)</f>
        <v>0</v>
      </c>
      <c r="BJ2251" s="17" t="s">
        <v>83</v>
      </c>
      <c r="BK2251" s="150">
        <f>ROUND(I2251*H2251,2)</f>
        <v>0</v>
      </c>
      <c r="BL2251" s="17" t="s">
        <v>378</v>
      </c>
      <c r="BM2251" s="149" t="s">
        <v>2809</v>
      </c>
    </row>
    <row r="2252" spans="2:65" s="12" customFormat="1">
      <c r="B2252" s="151"/>
      <c r="D2252" s="152" t="s">
        <v>304</v>
      </c>
      <c r="E2252" s="153" t="s">
        <v>1</v>
      </c>
      <c r="F2252" s="154" t="s">
        <v>2810</v>
      </c>
      <c r="H2252" s="155">
        <v>264.8</v>
      </c>
      <c r="I2252" s="156"/>
      <c r="L2252" s="151"/>
      <c r="M2252" s="157"/>
      <c r="T2252" s="158"/>
      <c r="AT2252" s="153" t="s">
        <v>304</v>
      </c>
      <c r="AU2252" s="153" t="s">
        <v>85</v>
      </c>
      <c r="AV2252" s="12" t="s">
        <v>85</v>
      </c>
      <c r="AW2252" s="12" t="s">
        <v>32</v>
      </c>
      <c r="AX2252" s="12" t="s">
        <v>76</v>
      </c>
      <c r="AY2252" s="153" t="s">
        <v>296</v>
      </c>
    </row>
    <row r="2253" spans="2:65" s="13" customFormat="1">
      <c r="B2253" s="159"/>
      <c r="D2253" s="152" t="s">
        <v>304</v>
      </c>
      <c r="E2253" s="160" t="s">
        <v>1</v>
      </c>
      <c r="F2253" s="161" t="s">
        <v>306</v>
      </c>
      <c r="H2253" s="162">
        <v>264.8</v>
      </c>
      <c r="I2253" s="163"/>
      <c r="L2253" s="159"/>
      <c r="M2253" s="164"/>
      <c r="T2253" s="165"/>
      <c r="AT2253" s="160" t="s">
        <v>304</v>
      </c>
      <c r="AU2253" s="160" t="s">
        <v>85</v>
      </c>
      <c r="AV2253" s="13" t="s">
        <v>94</v>
      </c>
      <c r="AW2253" s="13" t="s">
        <v>32</v>
      </c>
      <c r="AX2253" s="13" t="s">
        <v>76</v>
      </c>
      <c r="AY2253" s="160" t="s">
        <v>296</v>
      </c>
    </row>
    <row r="2254" spans="2:65" s="14" customFormat="1">
      <c r="B2254" s="166"/>
      <c r="D2254" s="152" t="s">
        <v>304</v>
      </c>
      <c r="E2254" s="167" t="s">
        <v>1</v>
      </c>
      <c r="F2254" s="168" t="s">
        <v>308</v>
      </c>
      <c r="H2254" s="169">
        <v>264.8</v>
      </c>
      <c r="I2254" s="170"/>
      <c r="L2254" s="166"/>
      <c r="M2254" s="171"/>
      <c r="T2254" s="172"/>
      <c r="AT2254" s="167" t="s">
        <v>304</v>
      </c>
      <c r="AU2254" s="167" t="s">
        <v>85</v>
      </c>
      <c r="AV2254" s="14" t="s">
        <v>107</v>
      </c>
      <c r="AW2254" s="14" t="s">
        <v>32</v>
      </c>
      <c r="AX2254" s="14" t="s">
        <v>83</v>
      </c>
      <c r="AY2254" s="167" t="s">
        <v>296</v>
      </c>
    </row>
    <row r="2255" spans="2:65" s="1" customFormat="1" ht="16.5" customHeight="1">
      <c r="B2255" s="32"/>
      <c r="C2255" s="138" t="s">
        <v>2811</v>
      </c>
      <c r="D2255" s="138" t="s">
        <v>298</v>
      </c>
      <c r="E2255" s="139" t="s">
        <v>2812</v>
      </c>
      <c r="F2255" s="140" t="s">
        <v>2813</v>
      </c>
      <c r="G2255" s="141" t="s">
        <v>301</v>
      </c>
      <c r="H2255" s="142">
        <v>425.1</v>
      </c>
      <c r="I2255" s="143"/>
      <c r="J2255" s="144">
        <f>ROUND(I2255*H2255,2)</f>
        <v>0</v>
      </c>
      <c r="K2255" s="140" t="s">
        <v>302</v>
      </c>
      <c r="L2255" s="32"/>
      <c r="M2255" s="145" t="s">
        <v>1</v>
      </c>
      <c r="N2255" s="146" t="s">
        <v>41</v>
      </c>
      <c r="P2255" s="147">
        <f>O2255*H2255</f>
        <v>0</v>
      </c>
      <c r="Q2255" s="147">
        <v>0</v>
      </c>
      <c r="R2255" s="147">
        <f>Q2255*H2255</f>
        <v>0</v>
      </c>
      <c r="S2255" s="147">
        <v>0</v>
      </c>
      <c r="T2255" s="148">
        <f>S2255*H2255</f>
        <v>0</v>
      </c>
      <c r="AR2255" s="149" t="s">
        <v>378</v>
      </c>
      <c r="AT2255" s="149" t="s">
        <v>298</v>
      </c>
      <c r="AU2255" s="149" t="s">
        <v>85</v>
      </c>
      <c r="AY2255" s="17" t="s">
        <v>296</v>
      </c>
      <c r="BE2255" s="150">
        <f>IF(N2255="základní",J2255,0)</f>
        <v>0</v>
      </c>
      <c r="BF2255" s="150">
        <f>IF(N2255="snížená",J2255,0)</f>
        <v>0</v>
      </c>
      <c r="BG2255" s="150">
        <f>IF(N2255="zákl. přenesená",J2255,0)</f>
        <v>0</v>
      </c>
      <c r="BH2255" s="150">
        <f>IF(N2255="sníž. přenesená",J2255,0)</f>
        <v>0</v>
      </c>
      <c r="BI2255" s="150">
        <f>IF(N2255="nulová",J2255,0)</f>
        <v>0</v>
      </c>
      <c r="BJ2255" s="17" t="s">
        <v>83</v>
      </c>
      <c r="BK2255" s="150">
        <f>ROUND(I2255*H2255,2)</f>
        <v>0</v>
      </c>
      <c r="BL2255" s="17" t="s">
        <v>378</v>
      </c>
      <c r="BM2255" s="149" t="s">
        <v>2814</v>
      </c>
    </row>
    <row r="2256" spans="2:65" s="12" customFormat="1">
      <c r="B2256" s="151"/>
      <c r="D2256" s="152" t="s">
        <v>304</v>
      </c>
      <c r="E2256" s="153" t="s">
        <v>1</v>
      </c>
      <c r="F2256" s="154" t="s">
        <v>236</v>
      </c>
      <c r="H2256" s="155">
        <v>425.1</v>
      </c>
      <c r="I2256" s="156"/>
      <c r="L2256" s="151"/>
      <c r="M2256" s="157"/>
      <c r="T2256" s="158"/>
      <c r="AT2256" s="153" t="s">
        <v>304</v>
      </c>
      <c r="AU2256" s="153" t="s">
        <v>85</v>
      </c>
      <c r="AV2256" s="12" t="s">
        <v>85</v>
      </c>
      <c r="AW2256" s="12" t="s">
        <v>32</v>
      </c>
      <c r="AX2256" s="12" t="s">
        <v>76</v>
      </c>
      <c r="AY2256" s="153" t="s">
        <v>296</v>
      </c>
    </row>
    <row r="2257" spans="2:65" s="13" customFormat="1">
      <c r="B2257" s="159"/>
      <c r="D2257" s="152" t="s">
        <v>304</v>
      </c>
      <c r="E2257" s="160" t="s">
        <v>235</v>
      </c>
      <c r="F2257" s="161" t="s">
        <v>306</v>
      </c>
      <c r="H2257" s="162">
        <v>425.1</v>
      </c>
      <c r="I2257" s="163"/>
      <c r="L2257" s="159"/>
      <c r="M2257" s="164"/>
      <c r="T2257" s="165"/>
      <c r="AT2257" s="160" t="s">
        <v>304</v>
      </c>
      <c r="AU2257" s="160" t="s">
        <v>85</v>
      </c>
      <c r="AV2257" s="13" t="s">
        <v>94</v>
      </c>
      <c r="AW2257" s="13" t="s">
        <v>32</v>
      </c>
      <c r="AX2257" s="13" t="s">
        <v>76</v>
      </c>
      <c r="AY2257" s="160" t="s">
        <v>296</v>
      </c>
    </row>
    <row r="2258" spans="2:65" s="14" customFormat="1">
      <c r="B2258" s="166"/>
      <c r="D2258" s="152" t="s">
        <v>304</v>
      </c>
      <c r="E2258" s="167" t="s">
        <v>1</v>
      </c>
      <c r="F2258" s="168" t="s">
        <v>308</v>
      </c>
      <c r="H2258" s="169">
        <v>425.1</v>
      </c>
      <c r="I2258" s="170"/>
      <c r="L2258" s="166"/>
      <c r="M2258" s="171"/>
      <c r="T2258" s="172"/>
      <c r="AT2258" s="167" t="s">
        <v>304</v>
      </c>
      <c r="AU2258" s="167" t="s">
        <v>85</v>
      </c>
      <c r="AV2258" s="14" t="s">
        <v>107</v>
      </c>
      <c r="AW2258" s="14" t="s">
        <v>32</v>
      </c>
      <c r="AX2258" s="14" t="s">
        <v>83</v>
      </c>
      <c r="AY2258" s="167" t="s">
        <v>296</v>
      </c>
    </row>
    <row r="2259" spans="2:65" s="1" customFormat="1" ht="24.2" customHeight="1">
      <c r="B2259" s="32"/>
      <c r="C2259" s="138" t="s">
        <v>2815</v>
      </c>
      <c r="D2259" s="138" t="s">
        <v>298</v>
      </c>
      <c r="E2259" s="139" t="s">
        <v>2816</v>
      </c>
      <c r="F2259" s="140" t="s">
        <v>2817</v>
      </c>
      <c r="G2259" s="141" t="s">
        <v>301</v>
      </c>
      <c r="H2259" s="142">
        <v>425.1</v>
      </c>
      <c r="I2259" s="143"/>
      <c r="J2259" s="144">
        <f>ROUND(I2259*H2259,2)</f>
        <v>0</v>
      </c>
      <c r="K2259" s="140" t="s">
        <v>302</v>
      </c>
      <c r="L2259" s="32"/>
      <c r="M2259" s="145" t="s">
        <v>1</v>
      </c>
      <c r="N2259" s="146" t="s">
        <v>41</v>
      </c>
      <c r="P2259" s="147">
        <f>O2259*H2259</f>
        <v>0</v>
      </c>
      <c r="Q2259" s="147">
        <v>1.9000000000000001E-4</v>
      </c>
      <c r="R2259" s="147">
        <f>Q2259*H2259</f>
        <v>8.0769000000000007E-2</v>
      </c>
      <c r="S2259" s="147">
        <v>0</v>
      </c>
      <c r="T2259" s="148">
        <f>S2259*H2259</f>
        <v>0</v>
      </c>
      <c r="AR2259" s="149" t="s">
        <v>378</v>
      </c>
      <c r="AT2259" s="149" t="s">
        <v>298</v>
      </c>
      <c r="AU2259" s="149" t="s">
        <v>85</v>
      </c>
      <c r="AY2259" s="17" t="s">
        <v>296</v>
      </c>
      <c r="BE2259" s="150">
        <f>IF(N2259="základní",J2259,0)</f>
        <v>0</v>
      </c>
      <c r="BF2259" s="150">
        <f>IF(N2259="snížená",J2259,0)</f>
        <v>0</v>
      </c>
      <c r="BG2259" s="150">
        <f>IF(N2259="zákl. přenesená",J2259,0)</f>
        <v>0</v>
      </c>
      <c r="BH2259" s="150">
        <f>IF(N2259="sníž. přenesená",J2259,0)</f>
        <v>0</v>
      </c>
      <c r="BI2259" s="150">
        <f>IF(N2259="nulová",J2259,0)</f>
        <v>0</v>
      </c>
      <c r="BJ2259" s="17" t="s">
        <v>83</v>
      </c>
      <c r="BK2259" s="150">
        <f>ROUND(I2259*H2259,2)</f>
        <v>0</v>
      </c>
      <c r="BL2259" s="17" t="s">
        <v>378</v>
      </c>
      <c r="BM2259" s="149" t="s">
        <v>2818</v>
      </c>
    </row>
    <row r="2260" spans="2:65" s="12" customFormat="1">
      <c r="B2260" s="151"/>
      <c r="D2260" s="152" t="s">
        <v>304</v>
      </c>
      <c r="E2260" s="153" t="s">
        <v>1</v>
      </c>
      <c r="F2260" s="154" t="s">
        <v>235</v>
      </c>
      <c r="H2260" s="155">
        <v>425.1</v>
      </c>
      <c r="I2260" s="156"/>
      <c r="L2260" s="151"/>
      <c r="M2260" s="157"/>
      <c r="T2260" s="158"/>
      <c r="AT2260" s="153" t="s">
        <v>304</v>
      </c>
      <c r="AU2260" s="153" t="s">
        <v>85</v>
      </c>
      <c r="AV2260" s="12" t="s">
        <v>85</v>
      </c>
      <c r="AW2260" s="12" t="s">
        <v>32</v>
      </c>
      <c r="AX2260" s="12" t="s">
        <v>76</v>
      </c>
      <c r="AY2260" s="153" t="s">
        <v>296</v>
      </c>
    </row>
    <row r="2261" spans="2:65" s="13" customFormat="1">
      <c r="B2261" s="159"/>
      <c r="D2261" s="152" t="s">
        <v>304</v>
      </c>
      <c r="E2261" s="160" t="s">
        <v>1</v>
      </c>
      <c r="F2261" s="161" t="s">
        <v>306</v>
      </c>
      <c r="H2261" s="162">
        <v>425.1</v>
      </c>
      <c r="I2261" s="163"/>
      <c r="L2261" s="159"/>
      <c r="M2261" s="164"/>
      <c r="T2261" s="165"/>
      <c r="AT2261" s="160" t="s">
        <v>304</v>
      </c>
      <c r="AU2261" s="160" t="s">
        <v>85</v>
      </c>
      <c r="AV2261" s="13" t="s">
        <v>94</v>
      </c>
      <c r="AW2261" s="13" t="s">
        <v>32</v>
      </c>
      <c r="AX2261" s="13" t="s">
        <v>76</v>
      </c>
      <c r="AY2261" s="160" t="s">
        <v>296</v>
      </c>
    </row>
    <row r="2262" spans="2:65" s="14" customFormat="1">
      <c r="B2262" s="166"/>
      <c r="D2262" s="152" t="s">
        <v>304</v>
      </c>
      <c r="E2262" s="167" t="s">
        <v>1</v>
      </c>
      <c r="F2262" s="168" t="s">
        <v>308</v>
      </c>
      <c r="H2262" s="169">
        <v>425.1</v>
      </c>
      <c r="I2262" s="170"/>
      <c r="L2262" s="166"/>
      <c r="M2262" s="171"/>
      <c r="T2262" s="172"/>
      <c r="AT2262" s="167" t="s">
        <v>304</v>
      </c>
      <c r="AU2262" s="167" t="s">
        <v>85</v>
      </c>
      <c r="AV2262" s="14" t="s">
        <v>107</v>
      </c>
      <c r="AW2262" s="14" t="s">
        <v>32</v>
      </c>
      <c r="AX2262" s="14" t="s">
        <v>83</v>
      </c>
      <c r="AY2262" s="167" t="s">
        <v>296</v>
      </c>
    </row>
    <row r="2263" spans="2:65" s="1" customFormat="1" ht="24.2" customHeight="1">
      <c r="B2263" s="32"/>
      <c r="C2263" s="138" t="s">
        <v>2819</v>
      </c>
      <c r="D2263" s="138" t="s">
        <v>298</v>
      </c>
      <c r="E2263" s="139" t="s">
        <v>2820</v>
      </c>
      <c r="F2263" s="140" t="s">
        <v>2821</v>
      </c>
      <c r="G2263" s="141" t="s">
        <v>1517</v>
      </c>
      <c r="H2263" s="189"/>
      <c r="I2263" s="143"/>
      <c r="J2263" s="144">
        <f>ROUND(I2263*H2263,2)</f>
        <v>0</v>
      </c>
      <c r="K2263" s="140" t="s">
        <v>302</v>
      </c>
      <c r="L2263" s="32"/>
      <c r="M2263" s="145" t="s">
        <v>1</v>
      </c>
      <c r="N2263" s="146" t="s">
        <v>41</v>
      </c>
      <c r="P2263" s="147">
        <f>O2263*H2263</f>
        <v>0</v>
      </c>
      <c r="Q2263" s="147">
        <v>0</v>
      </c>
      <c r="R2263" s="147">
        <f>Q2263*H2263</f>
        <v>0</v>
      </c>
      <c r="S2263" s="147">
        <v>0</v>
      </c>
      <c r="T2263" s="148">
        <f>S2263*H2263</f>
        <v>0</v>
      </c>
      <c r="AR2263" s="149" t="s">
        <v>378</v>
      </c>
      <c r="AT2263" s="149" t="s">
        <v>298</v>
      </c>
      <c r="AU2263" s="149" t="s">
        <v>85</v>
      </c>
      <c r="AY2263" s="17" t="s">
        <v>296</v>
      </c>
      <c r="BE2263" s="150">
        <f>IF(N2263="základní",J2263,0)</f>
        <v>0</v>
      </c>
      <c r="BF2263" s="150">
        <f>IF(N2263="snížená",J2263,0)</f>
        <v>0</v>
      </c>
      <c r="BG2263" s="150">
        <f>IF(N2263="zákl. přenesená",J2263,0)</f>
        <v>0</v>
      </c>
      <c r="BH2263" s="150">
        <f>IF(N2263="sníž. přenesená",J2263,0)</f>
        <v>0</v>
      </c>
      <c r="BI2263" s="150">
        <f>IF(N2263="nulová",J2263,0)</f>
        <v>0</v>
      </c>
      <c r="BJ2263" s="17" t="s">
        <v>83</v>
      </c>
      <c r="BK2263" s="150">
        <f>ROUND(I2263*H2263,2)</f>
        <v>0</v>
      </c>
      <c r="BL2263" s="17" t="s">
        <v>378</v>
      </c>
      <c r="BM2263" s="149" t="s">
        <v>2822</v>
      </c>
    </row>
    <row r="2264" spans="2:65" s="11" customFormat="1" ht="22.9" customHeight="1">
      <c r="B2264" s="126"/>
      <c r="D2264" s="127" t="s">
        <v>75</v>
      </c>
      <c r="E2264" s="136" t="s">
        <v>2823</v>
      </c>
      <c r="F2264" s="136" t="s">
        <v>2824</v>
      </c>
      <c r="I2264" s="129"/>
      <c r="J2264" s="137">
        <f>BK2264</f>
        <v>0</v>
      </c>
      <c r="L2264" s="126"/>
      <c r="M2264" s="131"/>
      <c r="P2264" s="132">
        <f>SUM(P2265:P2306)</f>
        <v>0</v>
      </c>
      <c r="R2264" s="132">
        <f>SUM(R2265:R2306)</f>
        <v>4.3929819400000003</v>
      </c>
      <c r="T2264" s="133">
        <f>SUM(T2265:T2306)</f>
        <v>0</v>
      </c>
      <c r="AR2264" s="127" t="s">
        <v>85</v>
      </c>
      <c r="AT2264" s="134" t="s">
        <v>75</v>
      </c>
      <c r="AU2264" s="134" t="s">
        <v>83</v>
      </c>
      <c r="AY2264" s="127" t="s">
        <v>296</v>
      </c>
      <c r="BK2264" s="135">
        <f>SUM(BK2265:BK2306)</f>
        <v>0</v>
      </c>
    </row>
    <row r="2265" spans="2:65" s="1" customFormat="1" ht="16.5" customHeight="1">
      <c r="B2265" s="32"/>
      <c r="C2265" s="138" t="s">
        <v>2825</v>
      </c>
      <c r="D2265" s="138" t="s">
        <v>298</v>
      </c>
      <c r="E2265" s="139" t="s">
        <v>2826</v>
      </c>
      <c r="F2265" s="140" t="s">
        <v>2827</v>
      </c>
      <c r="G2265" s="141" t="s">
        <v>301</v>
      </c>
      <c r="H2265" s="142">
        <v>503.2</v>
      </c>
      <c r="I2265" s="143"/>
      <c r="J2265" s="144">
        <f>ROUND(I2265*H2265,2)</f>
        <v>0</v>
      </c>
      <c r="K2265" s="140" t="s">
        <v>302</v>
      </c>
      <c r="L2265" s="32"/>
      <c r="M2265" s="145" t="s">
        <v>1</v>
      </c>
      <c r="N2265" s="146" t="s">
        <v>41</v>
      </c>
      <c r="P2265" s="147">
        <f>O2265*H2265</f>
        <v>0</v>
      </c>
      <c r="Q2265" s="147">
        <v>0</v>
      </c>
      <c r="R2265" s="147">
        <f>Q2265*H2265</f>
        <v>0</v>
      </c>
      <c r="S2265" s="147">
        <v>0</v>
      </c>
      <c r="T2265" s="148">
        <f>S2265*H2265</f>
        <v>0</v>
      </c>
      <c r="AR2265" s="149" t="s">
        <v>378</v>
      </c>
      <c r="AT2265" s="149" t="s">
        <v>298</v>
      </c>
      <c r="AU2265" s="149" t="s">
        <v>85</v>
      </c>
      <c r="AY2265" s="17" t="s">
        <v>296</v>
      </c>
      <c r="BE2265" s="150">
        <f>IF(N2265="základní",J2265,0)</f>
        <v>0</v>
      </c>
      <c r="BF2265" s="150">
        <f>IF(N2265="snížená",J2265,0)</f>
        <v>0</v>
      </c>
      <c r="BG2265" s="150">
        <f>IF(N2265="zákl. přenesená",J2265,0)</f>
        <v>0</v>
      </c>
      <c r="BH2265" s="150">
        <f>IF(N2265="sníž. přenesená",J2265,0)</f>
        <v>0</v>
      </c>
      <c r="BI2265" s="150">
        <f>IF(N2265="nulová",J2265,0)</f>
        <v>0</v>
      </c>
      <c r="BJ2265" s="17" t="s">
        <v>83</v>
      </c>
      <c r="BK2265" s="150">
        <f>ROUND(I2265*H2265,2)</f>
        <v>0</v>
      </c>
      <c r="BL2265" s="17" t="s">
        <v>378</v>
      </c>
      <c r="BM2265" s="149" t="s">
        <v>2828</v>
      </c>
    </row>
    <row r="2266" spans="2:65" s="12" customFormat="1">
      <c r="B2266" s="151"/>
      <c r="D2266" s="152" t="s">
        <v>304</v>
      </c>
      <c r="E2266" s="153" t="s">
        <v>246</v>
      </c>
      <c r="F2266" s="154" t="s">
        <v>2829</v>
      </c>
      <c r="H2266" s="155">
        <v>18.600000000000001</v>
      </c>
      <c r="I2266" s="156"/>
      <c r="L2266" s="151"/>
      <c r="M2266" s="157"/>
      <c r="T2266" s="158"/>
      <c r="AT2266" s="153" t="s">
        <v>304</v>
      </c>
      <c r="AU2266" s="153" t="s">
        <v>85</v>
      </c>
      <c r="AV2266" s="12" t="s">
        <v>85</v>
      </c>
      <c r="AW2266" s="12" t="s">
        <v>32</v>
      </c>
      <c r="AX2266" s="12" t="s">
        <v>76</v>
      </c>
      <c r="AY2266" s="153" t="s">
        <v>296</v>
      </c>
    </row>
    <row r="2267" spans="2:65" s="12" customFormat="1">
      <c r="B2267" s="151"/>
      <c r="D2267" s="152" t="s">
        <v>304</v>
      </c>
      <c r="E2267" s="153" t="s">
        <v>1</v>
      </c>
      <c r="F2267" s="154" t="s">
        <v>244</v>
      </c>
      <c r="H2267" s="155">
        <v>484.6</v>
      </c>
      <c r="I2267" s="156"/>
      <c r="L2267" s="151"/>
      <c r="M2267" s="157"/>
      <c r="T2267" s="158"/>
      <c r="AT2267" s="153" t="s">
        <v>304</v>
      </c>
      <c r="AU2267" s="153" t="s">
        <v>85</v>
      </c>
      <c r="AV2267" s="12" t="s">
        <v>85</v>
      </c>
      <c r="AW2267" s="12" t="s">
        <v>32</v>
      </c>
      <c r="AX2267" s="12" t="s">
        <v>76</v>
      </c>
      <c r="AY2267" s="153" t="s">
        <v>296</v>
      </c>
    </row>
    <row r="2268" spans="2:65" s="13" customFormat="1">
      <c r="B2268" s="159"/>
      <c r="D2268" s="152" t="s">
        <v>304</v>
      </c>
      <c r="E2268" s="160" t="s">
        <v>1</v>
      </c>
      <c r="F2268" s="161" t="s">
        <v>306</v>
      </c>
      <c r="H2268" s="162">
        <v>503.2</v>
      </c>
      <c r="I2268" s="163"/>
      <c r="L2268" s="159"/>
      <c r="M2268" s="164"/>
      <c r="T2268" s="165"/>
      <c r="AT2268" s="160" t="s">
        <v>304</v>
      </c>
      <c r="AU2268" s="160" t="s">
        <v>85</v>
      </c>
      <c r="AV2268" s="13" t="s">
        <v>94</v>
      </c>
      <c r="AW2268" s="13" t="s">
        <v>32</v>
      </c>
      <c r="AX2268" s="13" t="s">
        <v>76</v>
      </c>
      <c r="AY2268" s="160" t="s">
        <v>296</v>
      </c>
    </row>
    <row r="2269" spans="2:65" s="14" customFormat="1">
      <c r="B2269" s="166"/>
      <c r="D2269" s="152" t="s">
        <v>304</v>
      </c>
      <c r="E2269" s="167" t="s">
        <v>2830</v>
      </c>
      <c r="F2269" s="168" t="s">
        <v>308</v>
      </c>
      <c r="H2269" s="169">
        <v>503.2</v>
      </c>
      <c r="I2269" s="170"/>
      <c r="L2269" s="166"/>
      <c r="M2269" s="171"/>
      <c r="T2269" s="172"/>
      <c r="AT2269" s="167" t="s">
        <v>304</v>
      </c>
      <c r="AU2269" s="167" t="s">
        <v>85</v>
      </c>
      <c r="AV2269" s="14" t="s">
        <v>107</v>
      </c>
      <c r="AW2269" s="14" t="s">
        <v>32</v>
      </c>
      <c r="AX2269" s="14" t="s">
        <v>83</v>
      </c>
      <c r="AY2269" s="167" t="s">
        <v>296</v>
      </c>
    </row>
    <row r="2270" spans="2:65" s="1" customFormat="1" ht="24.2" customHeight="1">
      <c r="B2270" s="32"/>
      <c r="C2270" s="138" t="s">
        <v>2831</v>
      </c>
      <c r="D2270" s="138" t="s">
        <v>298</v>
      </c>
      <c r="E2270" s="139" t="s">
        <v>2832</v>
      </c>
      <c r="F2270" s="140" t="s">
        <v>2833</v>
      </c>
      <c r="G2270" s="141" t="s">
        <v>301</v>
      </c>
      <c r="H2270" s="142">
        <v>503.2</v>
      </c>
      <c r="I2270" s="143"/>
      <c r="J2270" s="144">
        <f>ROUND(I2270*H2270,2)</f>
        <v>0</v>
      </c>
      <c r="K2270" s="140" t="s">
        <v>302</v>
      </c>
      <c r="L2270" s="32"/>
      <c r="M2270" s="145" t="s">
        <v>1</v>
      </c>
      <c r="N2270" s="146" t="s">
        <v>41</v>
      </c>
      <c r="P2270" s="147">
        <f>O2270*H2270</f>
        <v>0</v>
      </c>
      <c r="Q2270" s="147">
        <v>3.0000000000000001E-5</v>
      </c>
      <c r="R2270" s="147">
        <f>Q2270*H2270</f>
        <v>1.5096E-2</v>
      </c>
      <c r="S2270" s="147">
        <v>0</v>
      </c>
      <c r="T2270" s="148">
        <f>S2270*H2270</f>
        <v>0</v>
      </c>
      <c r="AR2270" s="149" t="s">
        <v>378</v>
      </c>
      <c r="AT2270" s="149" t="s">
        <v>298</v>
      </c>
      <c r="AU2270" s="149" t="s">
        <v>85</v>
      </c>
      <c r="AY2270" s="17" t="s">
        <v>296</v>
      </c>
      <c r="BE2270" s="150">
        <f>IF(N2270="základní",J2270,0)</f>
        <v>0</v>
      </c>
      <c r="BF2270" s="150">
        <f>IF(N2270="snížená",J2270,0)</f>
        <v>0</v>
      </c>
      <c r="BG2270" s="150">
        <f>IF(N2270="zákl. přenesená",J2270,0)</f>
        <v>0</v>
      </c>
      <c r="BH2270" s="150">
        <f>IF(N2270="sníž. přenesená",J2270,0)</f>
        <v>0</v>
      </c>
      <c r="BI2270" s="150">
        <f>IF(N2270="nulová",J2270,0)</f>
        <v>0</v>
      </c>
      <c r="BJ2270" s="17" t="s">
        <v>83</v>
      </c>
      <c r="BK2270" s="150">
        <f>ROUND(I2270*H2270,2)</f>
        <v>0</v>
      </c>
      <c r="BL2270" s="17" t="s">
        <v>378</v>
      </c>
      <c r="BM2270" s="149" t="s">
        <v>2834</v>
      </c>
    </row>
    <row r="2271" spans="2:65" s="12" customFormat="1">
      <c r="B2271" s="151"/>
      <c r="D2271" s="152" t="s">
        <v>304</v>
      </c>
      <c r="E2271" s="153" t="s">
        <v>1</v>
      </c>
      <c r="F2271" s="154" t="s">
        <v>2835</v>
      </c>
      <c r="H2271" s="155">
        <v>503.2</v>
      </c>
      <c r="I2271" s="156"/>
      <c r="L2271" s="151"/>
      <c r="M2271" s="157"/>
      <c r="T2271" s="158"/>
      <c r="AT2271" s="153" t="s">
        <v>304</v>
      </c>
      <c r="AU2271" s="153" t="s">
        <v>85</v>
      </c>
      <c r="AV2271" s="12" t="s">
        <v>85</v>
      </c>
      <c r="AW2271" s="12" t="s">
        <v>32</v>
      </c>
      <c r="AX2271" s="12" t="s">
        <v>76</v>
      </c>
      <c r="AY2271" s="153" t="s">
        <v>296</v>
      </c>
    </row>
    <row r="2272" spans="2:65" s="13" customFormat="1">
      <c r="B2272" s="159"/>
      <c r="D2272" s="152" t="s">
        <v>304</v>
      </c>
      <c r="E2272" s="160" t="s">
        <v>1</v>
      </c>
      <c r="F2272" s="161" t="s">
        <v>306</v>
      </c>
      <c r="H2272" s="162">
        <v>503.2</v>
      </c>
      <c r="I2272" s="163"/>
      <c r="L2272" s="159"/>
      <c r="M2272" s="164"/>
      <c r="T2272" s="165"/>
      <c r="AT2272" s="160" t="s">
        <v>304</v>
      </c>
      <c r="AU2272" s="160" t="s">
        <v>85</v>
      </c>
      <c r="AV2272" s="13" t="s">
        <v>94</v>
      </c>
      <c r="AW2272" s="13" t="s">
        <v>32</v>
      </c>
      <c r="AX2272" s="13" t="s">
        <v>76</v>
      </c>
      <c r="AY2272" s="160" t="s">
        <v>296</v>
      </c>
    </row>
    <row r="2273" spans="2:65" s="14" customFormat="1">
      <c r="B2273" s="166"/>
      <c r="D2273" s="152" t="s">
        <v>304</v>
      </c>
      <c r="E2273" s="167" t="s">
        <v>1</v>
      </c>
      <c r="F2273" s="168" t="s">
        <v>308</v>
      </c>
      <c r="H2273" s="169">
        <v>503.2</v>
      </c>
      <c r="I2273" s="170"/>
      <c r="L2273" s="166"/>
      <c r="M2273" s="171"/>
      <c r="T2273" s="172"/>
      <c r="AT2273" s="167" t="s">
        <v>304</v>
      </c>
      <c r="AU2273" s="167" t="s">
        <v>85</v>
      </c>
      <c r="AV2273" s="14" t="s">
        <v>107</v>
      </c>
      <c r="AW2273" s="14" t="s">
        <v>32</v>
      </c>
      <c r="AX2273" s="14" t="s">
        <v>83</v>
      </c>
      <c r="AY2273" s="167" t="s">
        <v>296</v>
      </c>
    </row>
    <row r="2274" spans="2:65" s="1" customFormat="1" ht="33" customHeight="1">
      <c r="B2274" s="32"/>
      <c r="C2274" s="138" t="s">
        <v>2836</v>
      </c>
      <c r="D2274" s="138" t="s">
        <v>298</v>
      </c>
      <c r="E2274" s="139" t="s">
        <v>2837</v>
      </c>
      <c r="F2274" s="140" t="s">
        <v>2838</v>
      </c>
      <c r="G2274" s="141" t="s">
        <v>301</v>
      </c>
      <c r="H2274" s="142">
        <v>503.2</v>
      </c>
      <c r="I2274" s="143"/>
      <c r="J2274" s="144">
        <f>ROUND(I2274*H2274,2)</f>
        <v>0</v>
      </c>
      <c r="K2274" s="140" t="s">
        <v>302</v>
      </c>
      <c r="L2274" s="32"/>
      <c r="M2274" s="145" t="s">
        <v>1</v>
      </c>
      <c r="N2274" s="146" t="s">
        <v>41</v>
      </c>
      <c r="P2274" s="147">
        <f>O2274*H2274</f>
        <v>0</v>
      </c>
      <c r="Q2274" s="147">
        <v>4.4999999999999997E-3</v>
      </c>
      <c r="R2274" s="147">
        <f>Q2274*H2274</f>
        <v>2.2643999999999997</v>
      </c>
      <c r="S2274" s="147">
        <v>0</v>
      </c>
      <c r="T2274" s="148">
        <f>S2274*H2274</f>
        <v>0</v>
      </c>
      <c r="AR2274" s="149" t="s">
        <v>378</v>
      </c>
      <c r="AT2274" s="149" t="s">
        <v>298</v>
      </c>
      <c r="AU2274" s="149" t="s">
        <v>85</v>
      </c>
      <c r="AY2274" s="17" t="s">
        <v>296</v>
      </c>
      <c r="BE2274" s="150">
        <f>IF(N2274="základní",J2274,0)</f>
        <v>0</v>
      </c>
      <c r="BF2274" s="150">
        <f>IF(N2274="snížená",J2274,0)</f>
        <v>0</v>
      </c>
      <c r="BG2274" s="150">
        <f>IF(N2274="zákl. přenesená",J2274,0)</f>
        <v>0</v>
      </c>
      <c r="BH2274" s="150">
        <f>IF(N2274="sníž. přenesená",J2274,0)</f>
        <v>0</v>
      </c>
      <c r="BI2274" s="150">
        <f>IF(N2274="nulová",J2274,0)</f>
        <v>0</v>
      </c>
      <c r="BJ2274" s="17" t="s">
        <v>83</v>
      </c>
      <c r="BK2274" s="150">
        <f>ROUND(I2274*H2274,2)</f>
        <v>0</v>
      </c>
      <c r="BL2274" s="17" t="s">
        <v>378</v>
      </c>
      <c r="BM2274" s="149" t="s">
        <v>2839</v>
      </c>
    </row>
    <row r="2275" spans="2:65" s="12" customFormat="1">
      <c r="B2275" s="151"/>
      <c r="D2275" s="152" t="s">
        <v>304</v>
      </c>
      <c r="E2275" s="153" t="s">
        <v>1</v>
      </c>
      <c r="F2275" s="154" t="s">
        <v>2835</v>
      </c>
      <c r="H2275" s="155">
        <v>503.2</v>
      </c>
      <c r="I2275" s="156"/>
      <c r="L2275" s="151"/>
      <c r="M2275" s="157"/>
      <c r="T2275" s="158"/>
      <c r="AT2275" s="153" t="s">
        <v>304</v>
      </c>
      <c r="AU2275" s="153" t="s">
        <v>85</v>
      </c>
      <c r="AV2275" s="12" t="s">
        <v>85</v>
      </c>
      <c r="AW2275" s="12" t="s">
        <v>32</v>
      </c>
      <c r="AX2275" s="12" t="s">
        <v>76</v>
      </c>
      <c r="AY2275" s="153" t="s">
        <v>296</v>
      </c>
    </row>
    <row r="2276" spans="2:65" s="13" customFormat="1">
      <c r="B2276" s="159"/>
      <c r="D2276" s="152" t="s">
        <v>304</v>
      </c>
      <c r="E2276" s="160" t="s">
        <v>1</v>
      </c>
      <c r="F2276" s="161" t="s">
        <v>306</v>
      </c>
      <c r="H2276" s="162">
        <v>503.2</v>
      </c>
      <c r="I2276" s="163"/>
      <c r="L2276" s="159"/>
      <c r="M2276" s="164"/>
      <c r="T2276" s="165"/>
      <c r="AT2276" s="160" t="s">
        <v>304</v>
      </c>
      <c r="AU2276" s="160" t="s">
        <v>85</v>
      </c>
      <c r="AV2276" s="13" t="s">
        <v>94</v>
      </c>
      <c r="AW2276" s="13" t="s">
        <v>32</v>
      </c>
      <c r="AX2276" s="13" t="s">
        <v>76</v>
      </c>
      <c r="AY2276" s="160" t="s">
        <v>296</v>
      </c>
    </row>
    <row r="2277" spans="2:65" s="14" customFormat="1">
      <c r="B2277" s="166"/>
      <c r="D2277" s="152" t="s">
        <v>304</v>
      </c>
      <c r="E2277" s="167" t="s">
        <v>1</v>
      </c>
      <c r="F2277" s="168" t="s">
        <v>308</v>
      </c>
      <c r="H2277" s="169">
        <v>503.2</v>
      </c>
      <c r="I2277" s="170"/>
      <c r="L2277" s="166"/>
      <c r="M2277" s="171"/>
      <c r="T2277" s="172"/>
      <c r="AT2277" s="167" t="s">
        <v>304</v>
      </c>
      <c r="AU2277" s="167" t="s">
        <v>85</v>
      </c>
      <c r="AV2277" s="14" t="s">
        <v>107</v>
      </c>
      <c r="AW2277" s="14" t="s">
        <v>32</v>
      </c>
      <c r="AX2277" s="14" t="s">
        <v>83</v>
      </c>
      <c r="AY2277" s="167" t="s">
        <v>296</v>
      </c>
    </row>
    <row r="2278" spans="2:65" s="1" customFormat="1" ht="16.5" customHeight="1">
      <c r="B2278" s="32"/>
      <c r="C2278" s="138" t="s">
        <v>2840</v>
      </c>
      <c r="D2278" s="138" t="s">
        <v>298</v>
      </c>
      <c r="E2278" s="139" t="s">
        <v>2841</v>
      </c>
      <c r="F2278" s="140" t="s">
        <v>2842</v>
      </c>
      <c r="G2278" s="141" t="s">
        <v>301</v>
      </c>
      <c r="H2278" s="142">
        <v>18.600000000000001</v>
      </c>
      <c r="I2278" s="143"/>
      <c r="J2278" s="144">
        <f>ROUND(I2278*H2278,2)</f>
        <v>0</v>
      </c>
      <c r="K2278" s="140" t="s">
        <v>302</v>
      </c>
      <c r="L2278" s="32"/>
      <c r="M2278" s="145" t="s">
        <v>1</v>
      </c>
      <c r="N2278" s="146" t="s">
        <v>41</v>
      </c>
      <c r="P2278" s="147">
        <f>O2278*H2278</f>
        <v>0</v>
      </c>
      <c r="Q2278" s="147">
        <v>5.0000000000000001E-4</v>
      </c>
      <c r="R2278" s="147">
        <f>Q2278*H2278</f>
        <v>9.300000000000001E-3</v>
      </c>
      <c r="S2278" s="147">
        <v>0</v>
      </c>
      <c r="T2278" s="148">
        <f>S2278*H2278</f>
        <v>0</v>
      </c>
      <c r="AR2278" s="149" t="s">
        <v>378</v>
      </c>
      <c r="AT2278" s="149" t="s">
        <v>298</v>
      </c>
      <c r="AU2278" s="149" t="s">
        <v>85</v>
      </c>
      <c r="AY2278" s="17" t="s">
        <v>296</v>
      </c>
      <c r="BE2278" s="150">
        <f>IF(N2278="základní",J2278,0)</f>
        <v>0</v>
      </c>
      <c r="BF2278" s="150">
        <f>IF(N2278="snížená",J2278,0)</f>
        <v>0</v>
      </c>
      <c r="BG2278" s="150">
        <f>IF(N2278="zákl. přenesená",J2278,0)</f>
        <v>0</v>
      </c>
      <c r="BH2278" s="150">
        <f>IF(N2278="sníž. přenesená",J2278,0)</f>
        <v>0</v>
      </c>
      <c r="BI2278" s="150">
        <f>IF(N2278="nulová",J2278,0)</f>
        <v>0</v>
      </c>
      <c r="BJ2278" s="17" t="s">
        <v>83</v>
      </c>
      <c r="BK2278" s="150">
        <f>ROUND(I2278*H2278,2)</f>
        <v>0</v>
      </c>
      <c r="BL2278" s="17" t="s">
        <v>378</v>
      </c>
      <c r="BM2278" s="149" t="s">
        <v>2843</v>
      </c>
    </row>
    <row r="2279" spans="2:65" s="12" customFormat="1">
      <c r="B2279" s="151"/>
      <c r="D2279" s="152" t="s">
        <v>304</v>
      </c>
      <c r="E2279" s="153" t="s">
        <v>1</v>
      </c>
      <c r="F2279" s="154" t="s">
        <v>246</v>
      </c>
      <c r="H2279" s="155">
        <v>18.600000000000001</v>
      </c>
      <c r="I2279" s="156"/>
      <c r="L2279" s="151"/>
      <c r="M2279" s="157"/>
      <c r="T2279" s="158"/>
      <c r="AT2279" s="153" t="s">
        <v>304</v>
      </c>
      <c r="AU2279" s="153" t="s">
        <v>85</v>
      </c>
      <c r="AV2279" s="12" t="s">
        <v>85</v>
      </c>
      <c r="AW2279" s="12" t="s">
        <v>32</v>
      </c>
      <c r="AX2279" s="12" t="s">
        <v>76</v>
      </c>
      <c r="AY2279" s="153" t="s">
        <v>296</v>
      </c>
    </row>
    <row r="2280" spans="2:65" s="13" customFormat="1">
      <c r="B2280" s="159"/>
      <c r="D2280" s="152" t="s">
        <v>304</v>
      </c>
      <c r="E2280" s="160" t="s">
        <v>1</v>
      </c>
      <c r="F2280" s="161" t="s">
        <v>306</v>
      </c>
      <c r="H2280" s="162">
        <v>18.600000000000001</v>
      </c>
      <c r="I2280" s="163"/>
      <c r="L2280" s="159"/>
      <c r="M2280" s="164"/>
      <c r="T2280" s="165"/>
      <c r="AT2280" s="160" t="s">
        <v>304</v>
      </c>
      <c r="AU2280" s="160" t="s">
        <v>85</v>
      </c>
      <c r="AV2280" s="13" t="s">
        <v>94</v>
      </c>
      <c r="AW2280" s="13" t="s">
        <v>32</v>
      </c>
      <c r="AX2280" s="13" t="s">
        <v>76</v>
      </c>
      <c r="AY2280" s="160" t="s">
        <v>296</v>
      </c>
    </row>
    <row r="2281" spans="2:65" s="14" customFormat="1">
      <c r="B2281" s="166"/>
      <c r="D2281" s="152" t="s">
        <v>304</v>
      </c>
      <c r="E2281" s="167" t="s">
        <v>1</v>
      </c>
      <c r="F2281" s="168" t="s">
        <v>308</v>
      </c>
      <c r="H2281" s="169">
        <v>18.600000000000001</v>
      </c>
      <c r="I2281" s="170"/>
      <c r="L2281" s="166"/>
      <c r="M2281" s="171"/>
      <c r="T2281" s="172"/>
      <c r="AT2281" s="167" t="s">
        <v>304</v>
      </c>
      <c r="AU2281" s="167" t="s">
        <v>85</v>
      </c>
      <c r="AV2281" s="14" t="s">
        <v>107</v>
      </c>
      <c r="AW2281" s="14" t="s">
        <v>32</v>
      </c>
      <c r="AX2281" s="14" t="s">
        <v>83</v>
      </c>
      <c r="AY2281" s="167" t="s">
        <v>296</v>
      </c>
    </row>
    <row r="2282" spans="2:65" s="1" customFormat="1" ht="37.9" customHeight="1">
      <c r="B2282" s="32"/>
      <c r="C2282" s="173" t="s">
        <v>2844</v>
      </c>
      <c r="D2282" s="173" t="s">
        <v>343</v>
      </c>
      <c r="E2282" s="174" t="s">
        <v>2845</v>
      </c>
      <c r="F2282" s="175" t="s">
        <v>2846</v>
      </c>
      <c r="G2282" s="176" t="s">
        <v>301</v>
      </c>
      <c r="H2282" s="177">
        <v>20.46</v>
      </c>
      <c r="I2282" s="178"/>
      <c r="J2282" s="179">
        <f>ROUND(I2282*H2282,2)</f>
        <v>0</v>
      </c>
      <c r="K2282" s="175" t="s">
        <v>302</v>
      </c>
      <c r="L2282" s="180"/>
      <c r="M2282" s="181" t="s">
        <v>1</v>
      </c>
      <c r="N2282" s="182" t="s">
        <v>41</v>
      </c>
      <c r="P2282" s="147">
        <f>O2282*H2282</f>
        <v>0</v>
      </c>
      <c r="Q2282" s="147">
        <v>1.6999999999999999E-3</v>
      </c>
      <c r="R2282" s="147">
        <f>Q2282*H2282</f>
        <v>3.4782E-2</v>
      </c>
      <c r="S2282" s="147">
        <v>0</v>
      </c>
      <c r="T2282" s="148">
        <f>S2282*H2282</f>
        <v>0</v>
      </c>
      <c r="AR2282" s="149" t="s">
        <v>479</v>
      </c>
      <c r="AT2282" s="149" t="s">
        <v>343</v>
      </c>
      <c r="AU2282" s="149" t="s">
        <v>85</v>
      </c>
      <c r="AY2282" s="17" t="s">
        <v>296</v>
      </c>
      <c r="BE2282" s="150">
        <f>IF(N2282="základní",J2282,0)</f>
        <v>0</v>
      </c>
      <c r="BF2282" s="150">
        <f>IF(N2282="snížená",J2282,0)</f>
        <v>0</v>
      </c>
      <c r="BG2282" s="150">
        <f>IF(N2282="zákl. přenesená",J2282,0)</f>
        <v>0</v>
      </c>
      <c r="BH2282" s="150">
        <f>IF(N2282="sníž. přenesená",J2282,0)</f>
        <v>0</v>
      </c>
      <c r="BI2282" s="150">
        <f>IF(N2282="nulová",J2282,0)</f>
        <v>0</v>
      </c>
      <c r="BJ2282" s="17" t="s">
        <v>83</v>
      </c>
      <c r="BK2282" s="150">
        <f>ROUND(I2282*H2282,2)</f>
        <v>0</v>
      </c>
      <c r="BL2282" s="17" t="s">
        <v>378</v>
      </c>
      <c r="BM2282" s="149" t="s">
        <v>2847</v>
      </c>
    </row>
    <row r="2283" spans="2:65" s="12" customFormat="1">
      <c r="B2283" s="151"/>
      <c r="D2283" s="152" t="s">
        <v>304</v>
      </c>
      <c r="F2283" s="154" t="s">
        <v>2848</v>
      </c>
      <c r="H2283" s="155">
        <v>20.46</v>
      </c>
      <c r="I2283" s="156"/>
      <c r="L2283" s="151"/>
      <c r="M2283" s="157"/>
      <c r="T2283" s="158"/>
      <c r="AT2283" s="153" t="s">
        <v>304</v>
      </c>
      <c r="AU2283" s="153" t="s">
        <v>85</v>
      </c>
      <c r="AV2283" s="12" t="s">
        <v>85</v>
      </c>
      <c r="AW2283" s="12" t="s">
        <v>4</v>
      </c>
      <c r="AX2283" s="12" t="s">
        <v>83</v>
      </c>
      <c r="AY2283" s="153" t="s">
        <v>296</v>
      </c>
    </row>
    <row r="2284" spans="2:65" s="1" customFormat="1" ht="24.2" customHeight="1">
      <c r="B2284" s="32"/>
      <c r="C2284" s="138" t="s">
        <v>2849</v>
      </c>
      <c r="D2284" s="138" t="s">
        <v>298</v>
      </c>
      <c r="E2284" s="139" t="s">
        <v>2850</v>
      </c>
      <c r="F2284" s="140" t="s">
        <v>2851</v>
      </c>
      <c r="G2284" s="141" t="s">
        <v>301</v>
      </c>
      <c r="H2284" s="142">
        <v>484.6</v>
      </c>
      <c r="I2284" s="143"/>
      <c r="J2284" s="144">
        <f>ROUND(I2284*H2284,2)</f>
        <v>0</v>
      </c>
      <c r="K2284" s="140" t="s">
        <v>302</v>
      </c>
      <c r="L2284" s="32"/>
      <c r="M2284" s="145" t="s">
        <v>1</v>
      </c>
      <c r="N2284" s="146" t="s">
        <v>41</v>
      </c>
      <c r="P2284" s="147">
        <f>O2284*H2284</f>
        <v>0</v>
      </c>
      <c r="Q2284" s="147">
        <v>4.0000000000000002E-4</v>
      </c>
      <c r="R2284" s="147">
        <f>Q2284*H2284</f>
        <v>0.19384000000000001</v>
      </c>
      <c r="S2284" s="147">
        <v>0</v>
      </c>
      <c r="T2284" s="148">
        <f>S2284*H2284</f>
        <v>0</v>
      </c>
      <c r="AR2284" s="149" t="s">
        <v>378</v>
      </c>
      <c r="AT2284" s="149" t="s">
        <v>298</v>
      </c>
      <c r="AU2284" s="149" t="s">
        <v>85</v>
      </c>
      <c r="AY2284" s="17" t="s">
        <v>296</v>
      </c>
      <c r="BE2284" s="150">
        <f>IF(N2284="základní",J2284,0)</f>
        <v>0</v>
      </c>
      <c r="BF2284" s="150">
        <f>IF(N2284="snížená",J2284,0)</f>
        <v>0</v>
      </c>
      <c r="BG2284" s="150">
        <f>IF(N2284="zákl. přenesená",J2284,0)</f>
        <v>0</v>
      </c>
      <c r="BH2284" s="150">
        <f>IF(N2284="sníž. přenesená",J2284,0)</f>
        <v>0</v>
      </c>
      <c r="BI2284" s="150">
        <f>IF(N2284="nulová",J2284,0)</f>
        <v>0</v>
      </c>
      <c r="BJ2284" s="17" t="s">
        <v>83</v>
      </c>
      <c r="BK2284" s="150">
        <f>ROUND(I2284*H2284,2)</f>
        <v>0</v>
      </c>
      <c r="BL2284" s="17" t="s">
        <v>378</v>
      </c>
      <c r="BM2284" s="149" t="s">
        <v>2852</v>
      </c>
    </row>
    <row r="2285" spans="2:65" s="12" customFormat="1">
      <c r="B2285" s="151"/>
      <c r="D2285" s="152" t="s">
        <v>304</v>
      </c>
      <c r="E2285" s="153" t="s">
        <v>1</v>
      </c>
      <c r="F2285" s="154" t="s">
        <v>245</v>
      </c>
      <c r="H2285" s="155">
        <v>484.6</v>
      </c>
      <c r="I2285" s="156"/>
      <c r="L2285" s="151"/>
      <c r="M2285" s="157"/>
      <c r="T2285" s="158"/>
      <c r="AT2285" s="153" t="s">
        <v>304</v>
      </c>
      <c r="AU2285" s="153" t="s">
        <v>85</v>
      </c>
      <c r="AV2285" s="12" t="s">
        <v>85</v>
      </c>
      <c r="AW2285" s="12" t="s">
        <v>32</v>
      </c>
      <c r="AX2285" s="12" t="s">
        <v>76</v>
      </c>
      <c r="AY2285" s="153" t="s">
        <v>296</v>
      </c>
    </row>
    <row r="2286" spans="2:65" s="13" customFormat="1">
      <c r="B2286" s="159"/>
      <c r="D2286" s="152" t="s">
        <v>304</v>
      </c>
      <c r="E2286" s="160" t="s">
        <v>1</v>
      </c>
      <c r="F2286" s="161" t="s">
        <v>306</v>
      </c>
      <c r="H2286" s="162">
        <v>484.6</v>
      </c>
      <c r="I2286" s="163"/>
      <c r="L2286" s="159"/>
      <c r="M2286" s="164"/>
      <c r="T2286" s="165"/>
      <c r="AT2286" s="160" t="s">
        <v>304</v>
      </c>
      <c r="AU2286" s="160" t="s">
        <v>85</v>
      </c>
      <c r="AV2286" s="13" t="s">
        <v>94</v>
      </c>
      <c r="AW2286" s="13" t="s">
        <v>32</v>
      </c>
      <c r="AX2286" s="13" t="s">
        <v>76</v>
      </c>
      <c r="AY2286" s="160" t="s">
        <v>296</v>
      </c>
    </row>
    <row r="2287" spans="2:65" s="14" customFormat="1">
      <c r="B2287" s="166"/>
      <c r="D2287" s="152" t="s">
        <v>304</v>
      </c>
      <c r="E2287" s="167" t="s">
        <v>244</v>
      </c>
      <c r="F2287" s="168" t="s">
        <v>308</v>
      </c>
      <c r="H2287" s="169">
        <v>484.6</v>
      </c>
      <c r="I2287" s="170"/>
      <c r="L2287" s="166"/>
      <c r="M2287" s="171"/>
      <c r="T2287" s="172"/>
      <c r="AT2287" s="167" t="s">
        <v>304</v>
      </c>
      <c r="AU2287" s="167" t="s">
        <v>85</v>
      </c>
      <c r="AV2287" s="14" t="s">
        <v>107</v>
      </c>
      <c r="AW2287" s="14" t="s">
        <v>32</v>
      </c>
      <c r="AX2287" s="14" t="s">
        <v>83</v>
      </c>
      <c r="AY2287" s="167" t="s">
        <v>296</v>
      </c>
    </row>
    <row r="2288" spans="2:65" s="1" customFormat="1" ht="24.2" customHeight="1">
      <c r="B2288" s="32"/>
      <c r="C2288" s="173" t="s">
        <v>2853</v>
      </c>
      <c r="D2288" s="173" t="s">
        <v>343</v>
      </c>
      <c r="E2288" s="174" t="s">
        <v>2854</v>
      </c>
      <c r="F2288" s="175" t="s">
        <v>2855</v>
      </c>
      <c r="G2288" s="176" t="s">
        <v>301</v>
      </c>
      <c r="H2288" s="177">
        <v>533.05999999999995</v>
      </c>
      <c r="I2288" s="178"/>
      <c r="J2288" s="179">
        <f>ROUND(I2288*H2288,2)</f>
        <v>0</v>
      </c>
      <c r="K2288" s="175" t="s">
        <v>302</v>
      </c>
      <c r="L2288" s="180"/>
      <c r="M2288" s="181" t="s">
        <v>1</v>
      </c>
      <c r="N2288" s="182" t="s">
        <v>41</v>
      </c>
      <c r="P2288" s="147">
        <f>O2288*H2288</f>
        <v>0</v>
      </c>
      <c r="Q2288" s="147">
        <v>3.2000000000000002E-3</v>
      </c>
      <c r="R2288" s="147">
        <f>Q2288*H2288</f>
        <v>1.705792</v>
      </c>
      <c r="S2288" s="147">
        <v>0</v>
      </c>
      <c r="T2288" s="148">
        <f>S2288*H2288</f>
        <v>0</v>
      </c>
      <c r="AR2288" s="149" t="s">
        <v>479</v>
      </c>
      <c r="AT2288" s="149" t="s">
        <v>343</v>
      </c>
      <c r="AU2288" s="149" t="s">
        <v>85</v>
      </c>
      <c r="AY2288" s="17" t="s">
        <v>296</v>
      </c>
      <c r="BE2288" s="150">
        <f>IF(N2288="základní",J2288,0)</f>
        <v>0</v>
      </c>
      <c r="BF2288" s="150">
        <f>IF(N2288="snížená",J2288,0)</f>
        <v>0</v>
      </c>
      <c r="BG2288" s="150">
        <f>IF(N2288="zákl. přenesená",J2288,0)</f>
        <v>0</v>
      </c>
      <c r="BH2288" s="150">
        <f>IF(N2288="sníž. přenesená",J2288,0)</f>
        <v>0</v>
      </c>
      <c r="BI2288" s="150">
        <f>IF(N2288="nulová",J2288,0)</f>
        <v>0</v>
      </c>
      <c r="BJ2288" s="17" t="s">
        <v>83</v>
      </c>
      <c r="BK2288" s="150">
        <f>ROUND(I2288*H2288,2)</f>
        <v>0</v>
      </c>
      <c r="BL2288" s="17" t="s">
        <v>378</v>
      </c>
      <c r="BM2288" s="149" t="s">
        <v>2856</v>
      </c>
    </row>
    <row r="2289" spans="2:65" s="12" customFormat="1">
      <c r="B2289" s="151"/>
      <c r="D2289" s="152" t="s">
        <v>304</v>
      </c>
      <c r="F2289" s="154" t="s">
        <v>2857</v>
      </c>
      <c r="H2289" s="155">
        <v>533.05999999999995</v>
      </c>
      <c r="I2289" s="156"/>
      <c r="L2289" s="151"/>
      <c r="M2289" s="157"/>
      <c r="T2289" s="158"/>
      <c r="AT2289" s="153" t="s">
        <v>304</v>
      </c>
      <c r="AU2289" s="153" t="s">
        <v>85</v>
      </c>
      <c r="AV2289" s="12" t="s">
        <v>85</v>
      </c>
      <c r="AW2289" s="12" t="s">
        <v>4</v>
      </c>
      <c r="AX2289" s="12" t="s">
        <v>83</v>
      </c>
      <c r="AY2289" s="153" t="s">
        <v>296</v>
      </c>
    </row>
    <row r="2290" spans="2:65" s="1" customFormat="1" ht="24.2" customHeight="1">
      <c r="B2290" s="32"/>
      <c r="C2290" s="138" t="s">
        <v>2858</v>
      </c>
      <c r="D2290" s="138" t="s">
        <v>298</v>
      </c>
      <c r="E2290" s="139" t="s">
        <v>2859</v>
      </c>
      <c r="F2290" s="140" t="s">
        <v>2860</v>
      </c>
      <c r="G2290" s="141" t="s">
        <v>339</v>
      </c>
      <c r="H2290" s="142">
        <v>438.7</v>
      </c>
      <c r="I2290" s="143"/>
      <c r="J2290" s="144">
        <f>ROUND(I2290*H2290,2)</f>
        <v>0</v>
      </c>
      <c r="K2290" s="140" t="s">
        <v>302</v>
      </c>
      <c r="L2290" s="32"/>
      <c r="M2290" s="145" t="s">
        <v>1</v>
      </c>
      <c r="N2290" s="146" t="s">
        <v>41</v>
      </c>
      <c r="P2290" s="147">
        <f>O2290*H2290</f>
        <v>0</v>
      </c>
      <c r="Q2290" s="147">
        <v>5.0000000000000002E-5</v>
      </c>
      <c r="R2290" s="147">
        <f>Q2290*H2290</f>
        <v>2.1935E-2</v>
      </c>
      <c r="S2290" s="147">
        <v>0</v>
      </c>
      <c r="T2290" s="148">
        <f>S2290*H2290</f>
        <v>0</v>
      </c>
      <c r="AR2290" s="149" t="s">
        <v>378</v>
      </c>
      <c r="AT2290" s="149" t="s">
        <v>298</v>
      </c>
      <c r="AU2290" s="149" t="s">
        <v>85</v>
      </c>
      <c r="AY2290" s="17" t="s">
        <v>296</v>
      </c>
      <c r="BE2290" s="150">
        <f>IF(N2290="základní",J2290,0)</f>
        <v>0</v>
      </c>
      <c r="BF2290" s="150">
        <f>IF(N2290="snížená",J2290,0)</f>
        <v>0</v>
      </c>
      <c r="BG2290" s="150">
        <f>IF(N2290="zákl. přenesená",J2290,0)</f>
        <v>0</v>
      </c>
      <c r="BH2290" s="150">
        <f>IF(N2290="sníž. přenesená",J2290,0)</f>
        <v>0</v>
      </c>
      <c r="BI2290" s="150">
        <f>IF(N2290="nulová",J2290,0)</f>
        <v>0</v>
      </c>
      <c r="BJ2290" s="17" t="s">
        <v>83</v>
      </c>
      <c r="BK2290" s="150">
        <f>ROUND(I2290*H2290,2)</f>
        <v>0</v>
      </c>
      <c r="BL2290" s="17" t="s">
        <v>378</v>
      </c>
      <c r="BM2290" s="149" t="s">
        <v>2861</v>
      </c>
    </row>
    <row r="2291" spans="2:65" s="12" customFormat="1">
      <c r="B2291" s="151"/>
      <c r="D2291" s="152" t="s">
        <v>304</v>
      </c>
      <c r="E2291" s="153" t="s">
        <v>1</v>
      </c>
      <c r="F2291" s="154" t="s">
        <v>2862</v>
      </c>
      <c r="H2291" s="155">
        <v>438.7</v>
      </c>
      <c r="I2291" s="156"/>
      <c r="L2291" s="151"/>
      <c r="M2291" s="157"/>
      <c r="T2291" s="158"/>
      <c r="AT2291" s="153" t="s">
        <v>304</v>
      </c>
      <c r="AU2291" s="153" t="s">
        <v>85</v>
      </c>
      <c r="AV2291" s="12" t="s">
        <v>85</v>
      </c>
      <c r="AW2291" s="12" t="s">
        <v>32</v>
      </c>
      <c r="AX2291" s="12" t="s">
        <v>76</v>
      </c>
      <c r="AY2291" s="153" t="s">
        <v>296</v>
      </c>
    </row>
    <row r="2292" spans="2:65" s="13" customFormat="1">
      <c r="B2292" s="159"/>
      <c r="D2292" s="152" t="s">
        <v>304</v>
      </c>
      <c r="E2292" s="160" t="s">
        <v>1</v>
      </c>
      <c r="F2292" s="161" t="s">
        <v>306</v>
      </c>
      <c r="H2292" s="162">
        <v>438.7</v>
      </c>
      <c r="I2292" s="163"/>
      <c r="L2292" s="159"/>
      <c r="M2292" s="164"/>
      <c r="T2292" s="165"/>
      <c r="AT2292" s="160" t="s">
        <v>304</v>
      </c>
      <c r="AU2292" s="160" t="s">
        <v>85</v>
      </c>
      <c r="AV2292" s="13" t="s">
        <v>94</v>
      </c>
      <c r="AW2292" s="13" t="s">
        <v>32</v>
      </c>
      <c r="AX2292" s="13" t="s">
        <v>76</v>
      </c>
      <c r="AY2292" s="160" t="s">
        <v>296</v>
      </c>
    </row>
    <row r="2293" spans="2:65" s="14" customFormat="1">
      <c r="B2293" s="166"/>
      <c r="D2293" s="152" t="s">
        <v>304</v>
      </c>
      <c r="E2293" s="167" t="s">
        <v>1</v>
      </c>
      <c r="F2293" s="168" t="s">
        <v>308</v>
      </c>
      <c r="H2293" s="169">
        <v>438.7</v>
      </c>
      <c r="I2293" s="170"/>
      <c r="L2293" s="166"/>
      <c r="M2293" s="171"/>
      <c r="T2293" s="172"/>
      <c r="AT2293" s="167" t="s">
        <v>304</v>
      </c>
      <c r="AU2293" s="167" t="s">
        <v>85</v>
      </c>
      <c r="AV2293" s="14" t="s">
        <v>107</v>
      </c>
      <c r="AW2293" s="14" t="s">
        <v>32</v>
      </c>
      <c r="AX2293" s="14" t="s">
        <v>83</v>
      </c>
      <c r="AY2293" s="167" t="s">
        <v>296</v>
      </c>
    </row>
    <row r="2294" spans="2:65" s="1" customFormat="1" ht="24.2" customHeight="1">
      <c r="B2294" s="32"/>
      <c r="C2294" s="173" t="s">
        <v>2863</v>
      </c>
      <c r="D2294" s="173" t="s">
        <v>343</v>
      </c>
      <c r="E2294" s="174" t="s">
        <v>2854</v>
      </c>
      <c r="F2294" s="175" t="s">
        <v>2855</v>
      </c>
      <c r="G2294" s="176" t="s">
        <v>301</v>
      </c>
      <c r="H2294" s="177">
        <v>40.36</v>
      </c>
      <c r="I2294" s="178"/>
      <c r="J2294" s="179">
        <f>ROUND(I2294*H2294,2)</f>
        <v>0</v>
      </c>
      <c r="K2294" s="175" t="s">
        <v>302</v>
      </c>
      <c r="L2294" s="180"/>
      <c r="M2294" s="181" t="s">
        <v>1</v>
      </c>
      <c r="N2294" s="182" t="s">
        <v>41</v>
      </c>
      <c r="P2294" s="147">
        <f>O2294*H2294</f>
        <v>0</v>
      </c>
      <c r="Q2294" s="147">
        <v>3.2000000000000002E-3</v>
      </c>
      <c r="R2294" s="147">
        <f>Q2294*H2294</f>
        <v>0.12915200000000002</v>
      </c>
      <c r="S2294" s="147">
        <v>0</v>
      </c>
      <c r="T2294" s="148">
        <f>S2294*H2294</f>
        <v>0</v>
      </c>
      <c r="AR2294" s="149" t="s">
        <v>479</v>
      </c>
      <c r="AT2294" s="149" t="s">
        <v>343</v>
      </c>
      <c r="AU2294" s="149" t="s">
        <v>85</v>
      </c>
      <c r="AY2294" s="17" t="s">
        <v>296</v>
      </c>
      <c r="BE2294" s="150">
        <f>IF(N2294="základní",J2294,0)</f>
        <v>0</v>
      </c>
      <c r="BF2294" s="150">
        <f>IF(N2294="snížená",J2294,0)</f>
        <v>0</v>
      </c>
      <c r="BG2294" s="150">
        <f>IF(N2294="zákl. přenesená",J2294,0)</f>
        <v>0</v>
      </c>
      <c r="BH2294" s="150">
        <f>IF(N2294="sníž. přenesená",J2294,0)</f>
        <v>0</v>
      </c>
      <c r="BI2294" s="150">
        <f>IF(N2294="nulová",J2294,0)</f>
        <v>0</v>
      </c>
      <c r="BJ2294" s="17" t="s">
        <v>83</v>
      </c>
      <c r="BK2294" s="150">
        <f>ROUND(I2294*H2294,2)</f>
        <v>0</v>
      </c>
      <c r="BL2294" s="17" t="s">
        <v>378</v>
      </c>
      <c r="BM2294" s="149" t="s">
        <v>2864</v>
      </c>
    </row>
    <row r="2295" spans="2:65" s="12" customFormat="1">
      <c r="B2295" s="151"/>
      <c r="D2295" s="152" t="s">
        <v>304</v>
      </c>
      <c r="F2295" s="154" t="s">
        <v>2865</v>
      </c>
      <c r="H2295" s="155">
        <v>40.36</v>
      </c>
      <c r="I2295" s="156"/>
      <c r="L2295" s="151"/>
      <c r="M2295" s="157"/>
      <c r="T2295" s="158"/>
      <c r="AT2295" s="153" t="s">
        <v>304</v>
      </c>
      <c r="AU2295" s="153" t="s">
        <v>85</v>
      </c>
      <c r="AV2295" s="12" t="s">
        <v>85</v>
      </c>
      <c r="AW2295" s="12" t="s">
        <v>4</v>
      </c>
      <c r="AX2295" s="12" t="s">
        <v>83</v>
      </c>
      <c r="AY2295" s="153" t="s">
        <v>296</v>
      </c>
    </row>
    <row r="2296" spans="2:65" s="1" customFormat="1" ht="16.5" customHeight="1">
      <c r="B2296" s="32"/>
      <c r="C2296" s="138" t="s">
        <v>2866</v>
      </c>
      <c r="D2296" s="138" t="s">
        <v>298</v>
      </c>
      <c r="E2296" s="139" t="s">
        <v>2867</v>
      </c>
      <c r="F2296" s="140" t="s">
        <v>2868</v>
      </c>
      <c r="G2296" s="141" t="s">
        <v>339</v>
      </c>
      <c r="H2296" s="142">
        <v>17.899999999999999</v>
      </c>
      <c r="I2296" s="143"/>
      <c r="J2296" s="144">
        <f>ROUND(I2296*H2296,2)</f>
        <v>0</v>
      </c>
      <c r="K2296" s="140" t="s">
        <v>302</v>
      </c>
      <c r="L2296" s="32"/>
      <c r="M2296" s="145" t="s">
        <v>1</v>
      </c>
      <c r="N2296" s="146" t="s">
        <v>41</v>
      </c>
      <c r="P2296" s="147">
        <f>O2296*H2296</f>
        <v>0</v>
      </c>
      <c r="Q2296" s="147">
        <v>1.0000000000000001E-5</v>
      </c>
      <c r="R2296" s="147">
        <f>Q2296*H2296</f>
        <v>1.7899999999999999E-4</v>
      </c>
      <c r="S2296" s="147">
        <v>0</v>
      </c>
      <c r="T2296" s="148">
        <f>S2296*H2296</f>
        <v>0</v>
      </c>
      <c r="AR2296" s="149" t="s">
        <v>378</v>
      </c>
      <c r="AT2296" s="149" t="s">
        <v>298</v>
      </c>
      <c r="AU2296" s="149" t="s">
        <v>85</v>
      </c>
      <c r="AY2296" s="17" t="s">
        <v>296</v>
      </c>
      <c r="BE2296" s="150">
        <f>IF(N2296="základní",J2296,0)</f>
        <v>0</v>
      </c>
      <c r="BF2296" s="150">
        <f>IF(N2296="snížená",J2296,0)</f>
        <v>0</v>
      </c>
      <c r="BG2296" s="150">
        <f>IF(N2296="zákl. přenesená",J2296,0)</f>
        <v>0</v>
      </c>
      <c r="BH2296" s="150">
        <f>IF(N2296="sníž. přenesená",J2296,0)</f>
        <v>0</v>
      </c>
      <c r="BI2296" s="150">
        <f>IF(N2296="nulová",J2296,0)</f>
        <v>0</v>
      </c>
      <c r="BJ2296" s="17" t="s">
        <v>83</v>
      </c>
      <c r="BK2296" s="150">
        <f>ROUND(I2296*H2296,2)</f>
        <v>0</v>
      </c>
      <c r="BL2296" s="17" t="s">
        <v>378</v>
      </c>
      <c r="BM2296" s="149" t="s">
        <v>2869</v>
      </c>
    </row>
    <row r="2297" spans="2:65" s="1" customFormat="1" ht="16.5" customHeight="1">
      <c r="B2297" s="32"/>
      <c r="C2297" s="173" t="s">
        <v>2870</v>
      </c>
      <c r="D2297" s="173" t="s">
        <v>343</v>
      </c>
      <c r="E2297" s="174" t="s">
        <v>2871</v>
      </c>
      <c r="F2297" s="175" t="s">
        <v>2872</v>
      </c>
      <c r="G2297" s="176" t="s">
        <v>339</v>
      </c>
      <c r="H2297" s="177">
        <v>18.257999999999999</v>
      </c>
      <c r="I2297" s="178"/>
      <c r="J2297" s="179">
        <f>ROUND(I2297*H2297,2)</f>
        <v>0</v>
      </c>
      <c r="K2297" s="175" t="s">
        <v>302</v>
      </c>
      <c r="L2297" s="180"/>
      <c r="M2297" s="181" t="s">
        <v>1</v>
      </c>
      <c r="N2297" s="182" t="s">
        <v>41</v>
      </c>
      <c r="P2297" s="147">
        <f>O2297*H2297</f>
        <v>0</v>
      </c>
      <c r="Q2297" s="147">
        <v>8.0000000000000007E-5</v>
      </c>
      <c r="R2297" s="147">
        <f>Q2297*H2297</f>
        <v>1.46064E-3</v>
      </c>
      <c r="S2297" s="147">
        <v>0</v>
      </c>
      <c r="T2297" s="148">
        <f>S2297*H2297</f>
        <v>0</v>
      </c>
      <c r="AR2297" s="149" t="s">
        <v>479</v>
      </c>
      <c r="AT2297" s="149" t="s">
        <v>343</v>
      </c>
      <c r="AU2297" s="149" t="s">
        <v>85</v>
      </c>
      <c r="AY2297" s="17" t="s">
        <v>296</v>
      </c>
      <c r="BE2297" s="150">
        <f>IF(N2297="základní",J2297,0)</f>
        <v>0</v>
      </c>
      <c r="BF2297" s="150">
        <f>IF(N2297="snížená",J2297,0)</f>
        <v>0</v>
      </c>
      <c r="BG2297" s="150">
        <f>IF(N2297="zákl. přenesená",J2297,0)</f>
        <v>0</v>
      </c>
      <c r="BH2297" s="150">
        <f>IF(N2297="sníž. přenesená",J2297,0)</f>
        <v>0</v>
      </c>
      <c r="BI2297" s="150">
        <f>IF(N2297="nulová",J2297,0)</f>
        <v>0</v>
      </c>
      <c r="BJ2297" s="17" t="s">
        <v>83</v>
      </c>
      <c r="BK2297" s="150">
        <f>ROUND(I2297*H2297,2)</f>
        <v>0</v>
      </c>
      <c r="BL2297" s="17" t="s">
        <v>378</v>
      </c>
      <c r="BM2297" s="149" t="s">
        <v>2873</v>
      </c>
    </row>
    <row r="2298" spans="2:65" s="12" customFormat="1">
      <c r="B2298" s="151"/>
      <c r="D2298" s="152" t="s">
        <v>304</v>
      </c>
      <c r="F2298" s="154" t="s">
        <v>2874</v>
      </c>
      <c r="H2298" s="155">
        <v>18.257999999999999</v>
      </c>
      <c r="I2298" s="156"/>
      <c r="L2298" s="151"/>
      <c r="M2298" s="157"/>
      <c r="T2298" s="158"/>
      <c r="AT2298" s="153" t="s">
        <v>304</v>
      </c>
      <c r="AU2298" s="153" t="s">
        <v>85</v>
      </c>
      <c r="AV2298" s="12" t="s">
        <v>85</v>
      </c>
      <c r="AW2298" s="12" t="s">
        <v>4</v>
      </c>
      <c r="AX2298" s="12" t="s">
        <v>83</v>
      </c>
      <c r="AY2298" s="153" t="s">
        <v>296</v>
      </c>
    </row>
    <row r="2299" spans="2:65" s="1" customFormat="1" ht="16.5" customHeight="1">
      <c r="B2299" s="32"/>
      <c r="C2299" s="138" t="s">
        <v>2875</v>
      </c>
      <c r="D2299" s="138" t="s">
        <v>298</v>
      </c>
      <c r="E2299" s="139" t="s">
        <v>2876</v>
      </c>
      <c r="F2299" s="140" t="s">
        <v>2877</v>
      </c>
      <c r="G2299" s="141" t="s">
        <v>339</v>
      </c>
      <c r="H2299" s="142">
        <v>17.899999999999999</v>
      </c>
      <c r="I2299" s="143"/>
      <c r="J2299" s="144">
        <f>ROUND(I2299*H2299,2)</f>
        <v>0</v>
      </c>
      <c r="K2299" s="140" t="s">
        <v>302</v>
      </c>
      <c r="L2299" s="32"/>
      <c r="M2299" s="145" t="s">
        <v>1</v>
      </c>
      <c r="N2299" s="146" t="s">
        <v>41</v>
      </c>
      <c r="P2299" s="147">
        <f>O2299*H2299</f>
        <v>0</v>
      </c>
      <c r="Q2299" s="147">
        <v>0</v>
      </c>
      <c r="R2299" s="147">
        <f>Q2299*H2299</f>
        <v>0</v>
      </c>
      <c r="S2299" s="147">
        <v>0</v>
      </c>
      <c r="T2299" s="148">
        <f>S2299*H2299</f>
        <v>0</v>
      </c>
      <c r="AR2299" s="149" t="s">
        <v>378</v>
      </c>
      <c r="AT2299" s="149" t="s">
        <v>298</v>
      </c>
      <c r="AU2299" s="149" t="s">
        <v>85</v>
      </c>
      <c r="AY2299" s="17" t="s">
        <v>296</v>
      </c>
      <c r="BE2299" s="150">
        <f>IF(N2299="základní",J2299,0)</f>
        <v>0</v>
      </c>
      <c r="BF2299" s="150">
        <f>IF(N2299="snížená",J2299,0)</f>
        <v>0</v>
      </c>
      <c r="BG2299" s="150">
        <f>IF(N2299="zákl. přenesená",J2299,0)</f>
        <v>0</v>
      </c>
      <c r="BH2299" s="150">
        <f>IF(N2299="sníž. přenesená",J2299,0)</f>
        <v>0</v>
      </c>
      <c r="BI2299" s="150">
        <f>IF(N2299="nulová",J2299,0)</f>
        <v>0</v>
      </c>
      <c r="BJ2299" s="17" t="s">
        <v>83</v>
      </c>
      <c r="BK2299" s="150">
        <f>ROUND(I2299*H2299,2)</f>
        <v>0</v>
      </c>
      <c r="BL2299" s="17" t="s">
        <v>378</v>
      </c>
      <c r="BM2299" s="149" t="s">
        <v>2878</v>
      </c>
    </row>
    <row r="2300" spans="2:65" s="1" customFormat="1" ht="37.9" customHeight="1">
      <c r="B2300" s="32"/>
      <c r="C2300" s="173" t="s">
        <v>2879</v>
      </c>
      <c r="D2300" s="173" t="s">
        <v>343</v>
      </c>
      <c r="E2300" s="174" t="s">
        <v>2845</v>
      </c>
      <c r="F2300" s="175" t="s">
        <v>2846</v>
      </c>
      <c r="G2300" s="176" t="s">
        <v>301</v>
      </c>
      <c r="H2300" s="177">
        <v>1.9690000000000001</v>
      </c>
      <c r="I2300" s="178"/>
      <c r="J2300" s="179">
        <f>ROUND(I2300*H2300,2)</f>
        <v>0</v>
      </c>
      <c r="K2300" s="175" t="s">
        <v>302</v>
      </c>
      <c r="L2300" s="180"/>
      <c r="M2300" s="181" t="s">
        <v>1</v>
      </c>
      <c r="N2300" s="182" t="s">
        <v>41</v>
      </c>
      <c r="P2300" s="147">
        <f>O2300*H2300</f>
        <v>0</v>
      </c>
      <c r="Q2300" s="147">
        <v>1.6999999999999999E-3</v>
      </c>
      <c r="R2300" s="147">
        <f>Q2300*H2300</f>
        <v>3.3473000000000001E-3</v>
      </c>
      <c r="S2300" s="147">
        <v>0</v>
      </c>
      <c r="T2300" s="148">
        <f>S2300*H2300</f>
        <v>0</v>
      </c>
      <c r="AR2300" s="149" t="s">
        <v>479</v>
      </c>
      <c r="AT2300" s="149" t="s">
        <v>343</v>
      </c>
      <c r="AU2300" s="149" t="s">
        <v>85</v>
      </c>
      <c r="AY2300" s="17" t="s">
        <v>296</v>
      </c>
      <c r="BE2300" s="150">
        <f>IF(N2300="základní",J2300,0)</f>
        <v>0</v>
      </c>
      <c r="BF2300" s="150">
        <f>IF(N2300="snížená",J2300,0)</f>
        <v>0</v>
      </c>
      <c r="BG2300" s="150">
        <f>IF(N2300="zákl. přenesená",J2300,0)</f>
        <v>0</v>
      </c>
      <c r="BH2300" s="150">
        <f>IF(N2300="sníž. přenesená",J2300,0)</f>
        <v>0</v>
      </c>
      <c r="BI2300" s="150">
        <f>IF(N2300="nulová",J2300,0)</f>
        <v>0</v>
      </c>
      <c r="BJ2300" s="17" t="s">
        <v>83</v>
      </c>
      <c r="BK2300" s="150">
        <f>ROUND(I2300*H2300,2)</f>
        <v>0</v>
      </c>
      <c r="BL2300" s="17" t="s">
        <v>378</v>
      </c>
      <c r="BM2300" s="149" t="s">
        <v>2880</v>
      </c>
    </row>
    <row r="2301" spans="2:65" s="12" customFormat="1">
      <c r="B2301" s="151"/>
      <c r="D2301" s="152" t="s">
        <v>304</v>
      </c>
      <c r="F2301" s="154" t="s">
        <v>2881</v>
      </c>
      <c r="H2301" s="155">
        <v>1.9690000000000001</v>
      </c>
      <c r="I2301" s="156"/>
      <c r="L2301" s="151"/>
      <c r="M2301" s="157"/>
      <c r="T2301" s="158"/>
      <c r="AT2301" s="153" t="s">
        <v>304</v>
      </c>
      <c r="AU2301" s="153" t="s">
        <v>85</v>
      </c>
      <c r="AV2301" s="12" t="s">
        <v>85</v>
      </c>
      <c r="AW2301" s="12" t="s">
        <v>4</v>
      </c>
      <c r="AX2301" s="12" t="s">
        <v>83</v>
      </c>
      <c r="AY2301" s="153" t="s">
        <v>296</v>
      </c>
    </row>
    <row r="2302" spans="2:65" s="1" customFormat="1" ht="16.5" customHeight="1">
      <c r="B2302" s="32"/>
      <c r="C2302" s="138" t="s">
        <v>2882</v>
      </c>
      <c r="D2302" s="138" t="s">
        <v>298</v>
      </c>
      <c r="E2302" s="139" t="s">
        <v>2883</v>
      </c>
      <c r="F2302" s="140" t="s">
        <v>2884</v>
      </c>
      <c r="G2302" s="141" t="s">
        <v>339</v>
      </c>
      <c r="H2302" s="142">
        <v>456.6</v>
      </c>
      <c r="I2302" s="143"/>
      <c r="J2302" s="144">
        <f>ROUND(I2302*H2302,2)</f>
        <v>0</v>
      </c>
      <c r="K2302" s="140" t="s">
        <v>302</v>
      </c>
      <c r="L2302" s="32"/>
      <c r="M2302" s="145" t="s">
        <v>1</v>
      </c>
      <c r="N2302" s="146" t="s">
        <v>41</v>
      </c>
      <c r="P2302" s="147">
        <f>O2302*H2302</f>
        <v>0</v>
      </c>
      <c r="Q2302" s="147">
        <v>3.0000000000000001E-5</v>
      </c>
      <c r="R2302" s="147">
        <f>Q2302*H2302</f>
        <v>1.3698000000000002E-2</v>
      </c>
      <c r="S2302" s="147">
        <v>0</v>
      </c>
      <c r="T2302" s="148">
        <f>S2302*H2302</f>
        <v>0</v>
      </c>
      <c r="AR2302" s="149" t="s">
        <v>378</v>
      </c>
      <c r="AT2302" s="149" t="s">
        <v>298</v>
      </c>
      <c r="AU2302" s="149" t="s">
        <v>85</v>
      </c>
      <c r="AY2302" s="17" t="s">
        <v>296</v>
      </c>
      <c r="BE2302" s="150">
        <f>IF(N2302="základní",J2302,0)</f>
        <v>0</v>
      </c>
      <c r="BF2302" s="150">
        <f>IF(N2302="snížená",J2302,0)</f>
        <v>0</v>
      </c>
      <c r="BG2302" s="150">
        <f>IF(N2302="zákl. přenesená",J2302,0)</f>
        <v>0</v>
      </c>
      <c r="BH2302" s="150">
        <f>IF(N2302="sníž. přenesená",J2302,0)</f>
        <v>0</v>
      </c>
      <c r="BI2302" s="150">
        <f>IF(N2302="nulová",J2302,0)</f>
        <v>0</v>
      </c>
      <c r="BJ2302" s="17" t="s">
        <v>83</v>
      </c>
      <c r="BK2302" s="150">
        <f>ROUND(I2302*H2302,2)</f>
        <v>0</v>
      </c>
      <c r="BL2302" s="17" t="s">
        <v>378</v>
      </c>
      <c r="BM2302" s="149" t="s">
        <v>2885</v>
      </c>
    </row>
    <row r="2303" spans="2:65" s="12" customFormat="1">
      <c r="B2303" s="151"/>
      <c r="D2303" s="152" t="s">
        <v>304</v>
      </c>
      <c r="E2303" s="153" t="s">
        <v>1</v>
      </c>
      <c r="F2303" s="154" t="s">
        <v>2886</v>
      </c>
      <c r="H2303" s="155">
        <v>456.6</v>
      </c>
      <c r="I2303" s="156"/>
      <c r="L2303" s="151"/>
      <c r="M2303" s="157"/>
      <c r="T2303" s="158"/>
      <c r="AT2303" s="153" t="s">
        <v>304</v>
      </c>
      <c r="AU2303" s="153" t="s">
        <v>85</v>
      </c>
      <c r="AV2303" s="12" t="s">
        <v>85</v>
      </c>
      <c r="AW2303" s="12" t="s">
        <v>32</v>
      </c>
      <c r="AX2303" s="12" t="s">
        <v>76</v>
      </c>
      <c r="AY2303" s="153" t="s">
        <v>296</v>
      </c>
    </row>
    <row r="2304" spans="2:65" s="13" customFormat="1">
      <c r="B2304" s="159"/>
      <c r="D2304" s="152" t="s">
        <v>304</v>
      </c>
      <c r="E2304" s="160" t="s">
        <v>1</v>
      </c>
      <c r="F2304" s="161" t="s">
        <v>306</v>
      </c>
      <c r="H2304" s="162">
        <v>456.6</v>
      </c>
      <c r="I2304" s="163"/>
      <c r="L2304" s="159"/>
      <c r="M2304" s="164"/>
      <c r="T2304" s="165"/>
      <c r="AT2304" s="160" t="s">
        <v>304</v>
      </c>
      <c r="AU2304" s="160" t="s">
        <v>85</v>
      </c>
      <c r="AV2304" s="13" t="s">
        <v>94</v>
      </c>
      <c r="AW2304" s="13" t="s">
        <v>32</v>
      </c>
      <c r="AX2304" s="13" t="s">
        <v>76</v>
      </c>
      <c r="AY2304" s="160" t="s">
        <v>296</v>
      </c>
    </row>
    <row r="2305" spans="2:65" s="14" customFormat="1">
      <c r="B2305" s="166"/>
      <c r="D2305" s="152" t="s">
        <v>304</v>
      </c>
      <c r="E2305" s="167" t="s">
        <v>1</v>
      </c>
      <c r="F2305" s="168" t="s">
        <v>308</v>
      </c>
      <c r="H2305" s="169">
        <v>456.6</v>
      </c>
      <c r="I2305" s="170"/>
      <c r="L2305" s="166"/>
      <c r="M2305" s="171"/>
      <c r="T2305" s="172"/>
      <c r="AT2305" s="167" t="s">
        <v>304</v>
      </c>
      <c r="AU2305" s="167" t="s">
        <v>85</v>
      </c>
      <c r="AV2305" s="14" t="s">
        <v>107</v>
      </c>
      <c r="AW2305" s="14" t="s">
        <v>32</v>
      </c>
      <c r="AX2305" s="14" t="s">
        <v>83</v>
      </c>
      <c r="AY2305" s="167" t="s">
        <v>296</v>
      </c>
    </row>
    <row r="2306" spans="2:65" s="1" customFormat="1" ht="24.2" customHeight="1">
      <c r="B2306" s="32"/>
      <c r="C2306" s="138" t="s">
        <v>2887</v>
      </c>
      <c r="D2306" s="138" t="s">
        <v>298</v>
      </c>
      <c r="E2306" s="139" t="s">
        <v>2888</v>
      </c>
      <c r="F2306" s="140" t="s">
        <v>2889</v>
      </c>
      <c r="G2306" s="141" t="s">
        <v>1517</v>
      </c>
      <c r="H2306" s="189"/>
      <c r="I2306" s="143"/>
      <c r="J2306" s="144">
        <f>ROUND(I2306*H2306,2)</f>
        <v>0</v>
      </c>
      <c r="K2306" s="140" t="s">
        <v>302</v>
      </c>
      <c r="L2306" s="32"/>
      <c r="M2306" s="145" t="s">
        <v>1</v>
      </c>
      <c r="N2306" s="146" t="s">
        <v>41</v>
      </c>
      <c r="P2306" s="147">
        <f>O2306*H2306</f>
        <v>0</v>
      </c>
      <c r="Q2306" s="147">
        <v>0</v>
      </c>
      <c r="R2306" s="147">
        <f>Q2306*H2306</f>
        <v>0</v>
      </c>
      <c r="S2306" s="147">
        <v>0</v>
      </c>
      <c r="T2306" s="148">
        <f>S2306*H2306</f>
        <v>0</v>
      </c>
      <c r="AR2306" s="149" t="s">
        <v>378</v>
      </c>
      <c r="AT2306" s="149" t="s">
        <v>298</v>
      </c>
      <c r="AU2306" s="149" t="s">
        <v>85</v>
      </c>
      <c r="AY2306" s="17" t="s">
        <v>296</v>
      </c>
      <c r="BE2306" s="150">
        <f>IF(N2306="základní",J2306,0)</f>
        <v>0</v>
      </c>
      <c r="BF2306" s="150">
        <f>IF(N2306="snížená",J2306,0)</f>
        <v>0</v>
      </c>
      <c r="BG2306" s="150">
        <f>IF(N2306="zákl. přenesená",J2306,0)</f>
        <v>0</v>
      </c>
      <c r="BH2306" s="150">
        <f>IF(N2306="sníž. přenesená",J2306,0)</f>
        <v>0</v>
      </c>
      <c r="BI2306" s="150">
        <f>IF(N2306="nulová",J2306,0)</f>
        <v>0</v>
      </c>
      <c r="BJ2306" s="17" t="s">
        <v>83</v>
      </c>
      <c r="BK2306" s="150">
        <f>ROUND(I2306*H2306,2)</f>
        <v>0</v>
      </c>
      <c r="BL2306" s="17" t="s">
        <v>378</v>
      </c>
      <c r="BM2306" s="149" t="s">
        <v>2890</v>
      </c>
    </row>
    <row r="2307" spans="2:65" s="11" customFormat="1" ht="22.9" customHeight="1">
      <c r="B2307" s="126"/>
      <c r="D2307" s="127" t="s">
        <v>75</v>
      </c>
      <c r="E2307" s="136" t="s">
        <v>2891</v>
      </c>
      <c r="F2307" s="136" t="s">
        <v>2892</v>
      </c>
      <c r="I2307" s="129"/>
      <c r="J2307" s="137">
        <f>BK2307</f>
        <v>0</v>
      </c>
      <c r="L2307" s="126"/>
      <c r="M2307" s="131"/>
      <c r="P2307" s="132">
        <f>SUM(P2308:P2365)</f>
        <v>0</v>
      </c>
      <c r="R2307" s="132">
        <f>SUM(R2308:R2365)</f>
        <v>9.7714282000000008</v>
      </c>
      <c r="T2307" s="133">
        <f>SUM(T2308:T2365)</f>
        <v>0</v>
      </c>
      <c r="AR2307" s="127" t="s">
        <v>85</v>
      </c>
      <c r="AT2307" s="134" t="s">
        <v>75</v>
      </c>
      <c r="AU2307" s="134" t="s">
        <v>83</v>
      </c>
      <c r="AY2307" s="127" t="s">
        <v>296</v>
      </c>
      <c r="BK2307" s="135">
        <f>SUM(BK2308:BK2365)</f>
        <v>0</v>
      </c>
    </row>
    <row r="2308" spans="2:65" s="1" customFormat="1" ht="16.5" customHeight="1">
      <c r="B2308" s="32"/>
      <c r="C2308" s="138" t="s">
        <v>2893</v>
      </c>
      <c r="D2308" s="138" t="s">
        <v>298</v>
      </c>
      <c r="E2308" s="139" t="s">
        <v>2894</v>
      </c>
      <c r="F2308" s="140" t="s">
        <v>2895</v>
      </c>
      <c r="G2308" s="141" t="s">
        <v>301</v>
      </c>
      <c r="H2308" s="142">
        <v>565.6</v>
      </c>
      <c r="I2308" s="143"/>
      <c r="J2308" s="144">
        <f>ROUND(I2308*H2308,2)</f>
        <v>0</v>
      </c>
      <c r="K2308" s="140" t="s">
        <v>302</v>
      </c>
      <c r="L2308" s="32"/>
      <c r="M2308" s="145" t="s">
        <v>1</v>
      </c>
      <c r="N2308" s="146" t="s">
        <v>41</v>
      </c>
      <c r="P2308" s="147">
        <f>O2308*H2308</f>
        <v>0</v>
      </c>
      <c r="Q2308" s="147">
        <v>0</v>
      </c>
      <c r="R2308" s="147">
        <f>Q2308*H2308</f>
        <v>0</v>
      </c>
      <c r="S2308" s="147">
        <v>0</v>
      </c>
      <c r="T2308" s="148">
        <f>S2308*H2308</f>
        <v>0</v>
      </c>
      <c r="AR2308" s="149" t="s">
        <v>378</v>
      </c>
      <c r="AT2308" s="149" t="s">
        <v>298</v>
      </c>
      <c r="AU2308" s="149" t="s">
        <v>85</v>
      </c>
      <c r="AY2308" s="17" t="s">
        <v>296</v>
      </c>
      <c r="BE2308" s="150">
        <f>IF(N2308="základní",J2308,0)</f>
        <v>0</v>
      </c>
      <c r="BF2308" s="150">
        <f>IF(N2308="snížená",J2308,0)</f>
        <v>0</v>
      </c>
      <c r="BG2308" s="150">
        <f>IF(N2308="zákl. přenesená",J2308,0)</f>
        <v>0</v>
      </c>
      <c r="BH2308" s="150">
        <f>IF(N2308="sníž. přenesená",J2308,0)</f>
        <v>0</v>
      </c>
      <c r="BI2308" s="150">
        <f>IF(N2308="nulová",J2308,0)</f>
        <v>0</v>
      </c>
      <c r="BJ2308" s="17" t="s">
        <v>83</v>
      </c>
      <c r="BK2308" s="150">
        <f>ROUND(I2308*H2308,2)</f>
        <v>0</v>
      </c>
      <c r="BL2308" s="17" t="s">
        <v>378</v>
      </c>
      <c r="BM2308" s="149" t="s">
        <v>2896</v>
      </c>
    </row>
    <row r="2309" spans="2:65" s="12" customFormat="1">
      <c r="B2309" s="151"/>
      <c r="D2309" s="152" t="s">
        <v>304</v>
      </c>
      <c r="E2309" s="153" t="s">
        <v>1</v>
      </c>
      <c r="F2309" s="154" t="s">
        <v>1144</v>
      </c>
      <c r="H2309" s="155">
        <v>18.600000000000001</v>
      </c>
      <c r="I2309" s="156"/>
      <c r="L2309" s="151"/>
      <c r="M2309" s="157"/>
      <c r="T2309" s="158"/>
      <c r="AT2309" s="153" t="s">
        <v>304</v>
      </c>
      <c r="AU2309" s="153" t="s">
        <v>85</v>
      </c>
      <c r="AV2309" s="12" t="s">
        <v>85</v>
      </c>
      <c r="AW2309" s="12" t="s">
        <v>32</v>
      </c>
      <c r="AX2309" s="12" t="s">
        <v>76</v>
      </c>
      <c r="AY2309" s="153" t="s">
        <v>296</v>
      </c>
    </row>
    <row r="2310" spans="2:65" s="12" customFormat="1">
      <c r="B2310" s="151"/>
      <c r="D2310" s="152" t="s">
        <v>304</v>
      </c>
      <c r="E2310" s="153" t="s">
        <v>1</v>
      </c>
      <c r="F2310" s="154" t="s">
        <v>1153</v>
      </c>
      <c r="H2310" s="155">
        <v>243.3</v>
      </c>
      <c r="I2310" s="156"/>
      <c r="L2310" s="151"/>
      <c r="M2310" s="157"/>
      <c r="T2310" s="158"/>
      <c r="AT2310" s="153" t="s">
        <v>304</v>
      </c>
      <c r="AU2310" s="153" t="s">
        <v>85</v>
      </c>
      <c r="AV2310" s="12" t="s">
        <v>85</v>
      </c>
      <c r="AW2310" s="12" t="s">
        <v>32</v>
      </c>
      <c r="AX2310" s="12" t="s">
        <v>76</v>
      </c>
      <c r="AY2310" s="153" t="s">
        <v>296</v>
      </c>
    </row>
    <row r="2311" spans="2:65" s="12" customFormat="1">
      <c r="B2311" s="151"/>
      <c r="D2311" s="152" t="s">
        <v>304</v>
      </c>
      <c r="E2311" s="153" t="s">
        <v>1</v>
      </c>
      <c r="F2311" s="154" t="s">
        <v>1145</v>
      </c>
      <c r="H2311" s="155">
        <v>199.5</v>
      </c>
      <c r="I2311" s="156"/>
      <c r="L2311" s="151"/>
      <c r="M2311" s="157"/>
      <c r="T2311" s="158"/>
      <c r="AT2311" s="153" t="s">
        <v>304</v>
      </c>
      <c r="AU2311" s="153" t="s">
        <v>85</v>
      </c>
      <c r="AV2311" s="12" t="s">
        <v>85</v>
      </c>
      <c r="AW2311" s="12" t="s">
        <v>32</v>
      </c>
      <c r="AX2311" s="12" t="s">
        <v>76</v>
      </c>
      <c r="AY2311" s="153" t="s">
        <v>296</v>
      </c>
    </row>
    <row r="2312" spans="2:65" s="12" customFormat="1">
      <c r="B2312" s="151"/>
      <c r="D2312" s="152" t="s">
        <v>304</v>
      </c>
      <c r="E2312" s="153" t="s">
        <v>1</v>
      </c>
      <c r="F2312" s="154" t="s">
        <v>1146</v>
      </c>
      <c r="H2312" s="155">
        <v>67.900000000000006</v>
      </c>
      <c r="I2312" s="156"/>
      <c r="L2312" s="151"/>
      <c r="M2312" s="157"/>
      <c r="T2312" s="158"/>
      <c r="AT2312" s="153" t="s">
        <v>304</v>
      </c>
      <c r="AU2312" s="153" t="s">
        <v>85</v>
      </c>
      <c r="AV2312" s="12" t="s">
        <v>85</v>
      </c>
      <c r="AW2312" s="12" t="s">
        <v>32</v>
      </c>
      <c r="AX2312" s="12" t="s">
        <v>76</v>
      </c>
      <c r="AY2312" s="153" t="s">
        <v>296</v>
      </c>
    </row>
    <row r="2313" spans="2:65" s="12" customFormat="1">
      <c r="B2313" s="151"/>
      <c r="D2313" s="152" t="s">
        <v>304</v>
      </c>
      <c r="E2313" s="153" t="s">
        <v>1</v>
      </c>
      <c r="F2313" s="154" t="s">
        <v>1154</v>
      </c>
      <c r="H2313" s="155">
        <v>24.7</v>
      </c>
      <c r="I2313" s="156"/>
      <c r="L2313" s="151"/>
      <c r="M2313" s="157"/>
      <c r="T2313" s="158"/>
      <c r="AT2313" s="153" t="s">
        <v>304</v>
      </c>
      <c r="AU2313" s="153" t="s">
        <v>85</v>
      </c>
      <c r="AV2313" s="12" t="s">
        <v>85</v>
      </c>
      <c r="AW2313" s="12" t="s">
        <v>32</v>
      </c>
      <c r="AX2313" s="12" t="s">
        <v>76</v>
      </c>
      <c r="AY2313" s="153" t="s">
        <v>296</v>
      </c>
    </row>
    <row r="2314" spans="2:65" s="12" customFormat="1">
      <c r="B2314" s="151"/>
      <c r="D2314" s="152" t="s">
        <v>304</v>
      </c>
      <c r="E2314" s="153" t="s">
        <v>1</v>
      </c>
      <c r="F2314" s="154" t="s">
        <v>1147</v>
      </c>
      <c r="H2314" s="155">
        <v>11.6</v>
      </c>
      <c r="I2314" s="156"/>
      <c r="L2314" s="151"/>
      <c r="M2314" s="157"/>
      <c r="T2314" s="158"/>
      <c r="AT2314" s="153" t="s">
        <v>304</v>
      </c>
      <c r="AU2314" s="153" t="s">
        <v>85</v>
      </c>
      <c r="AV2314" s="12" t="s">
        <v>85</v>
      </c>
      <c r="AW2314" s="12" t="s">
        <v>32</v>
      </c>
      <c r="AX2314" s="12" t="s">
        <v>76</v>
      </c>
      <c r="AY2314" s="153" t="s">
        <v>296</v>
      </c>
    </row>
    <row r="2315" spans="2:65" s="13" customFormat="1">
      <c r="B2315" s="159"/>
      <c r="D2315" s="152" t="s">
        <v>304</v>
      </c>
      <c r="E2315" s="160" t="s">
        <v>1</v>
      </c>
      <c r="F2315" s="161" t="s">
        <v>306</v>
      </c>
      <c r="H2315" s="162">
        <v>565.6</v>
      </c>
      <c r="I2315" s="163"/>
      <c r="L2315" s="159"/>
      <c r="M2315" s="164"/>
      <c r="T2315" s="165"/>
      <c r="AT2315" s="160" t="s">
        <v>304</v>
      </c>
      <c r="AU2315" s="160" t="s">
        <v>85</v>
      </c>
      <c r="AV2315" s="13" t="s">
        <v>94</v>
      </c>
      <c r="AW2315" s="13" t="s">
        <v>32</v>
      </c>
      <c r="AX2315" s="13" t="s">
        <v>76</v>
      </c>
      <c r="AY2315" s="160" t="s">
        <v>296</v>
      </c>
    </row>
    <row r="2316" spans="2:65" s="14" customFormat="1">
      <c r="B2316" s="166"/>
      <c r="D2316" s="152" t="s">
        <v>304</v>
      </c>
      <c r="E2316" s="167" t="s">
        <v>1</v>
      </c>
      <c r="F2316" s="168" t="s">
        <v>308</v>
      </c>
      <c r="H2316" s="169">
        <v>565.6</v>
      </c>
      <c r="I2316" s="170"/>
      <c r="L2316" s="166"/>
      <c r="M2316" s="171"/>
      <c r="T2316" s="172"/>
      <c r="AT2316" s="167" t="s">
        <v>304</v>
      </c>
      <c r="AU2316" s="167" t="s">
        <v>85</v>
      </c>
      <c r="AV2316" s="14" t="s">
        <v>107</v>
      </c>
      <c r="AW2316" s="14" t="s">
        <v>32</v>
      </c>
      <c r="AX2316" s="14" t="s">
        <v>83</v>
      </c>
      <c r="AY2316" s="167" t="s">
        <v>296</v>
      </c>
    </row>
    <row r="2317" spans="2:65" s="1" customFormat="1" ht="16.5" customHeight="1">
      <c r="B2317" s="32"/>
      <c r="C2317" s="138" t="s">
        <v>2897</v>
      </c>
      <c r="D2317" s="138" t="s">
        <v>298</v>
      </c>
      <c r="E2317" s="139" t="s">
        <v>2898</v>
      </c>
      <c r="F2317" s="140" t="s">
        <v>2899</v>
      </c>
      <c r="G2317" s="141" t="s">
        <v>301</v>
      </c>
      <c r="H2317" s="142">
        <v>565.6</v>
      </c>
      <c r="I2317" s="143"/>
      <c r="J2317" s="144">
        <f>ROUND(I2317*H2317,2)</f>
        <v>0</v>
      </c>
      <c r="K2317" s="140" t="s">
        <v>302</v>
      </c>
      <c r="L2317" s="32"/>
      <c r="M2317" s="145" t="s">
        <v>1</v>
      </c>
      <c r="N2317" s="146" t="s">
        <v>41</v>
      </c>
      <c r="P2317" s="147">
        <f>O2317*H2317</f>
        <v>0</v>
      </c>
      <c r="Q2317" s="147">
        <v>2.9999999999999997E-4</v>
      </c>
      <c r="R2317" s="147">
        <f>Q2317*H2317</f>
        <v>0.16968</v>
      </c>
      <c r="S2317" s="147">
        <v>0</v>
      </c>
      <c r="T2317" s="148">
        <f>S2317*H2317</f>
        <v>0</v>
      </c>
      <c r="AR2317" s="149" t="s">
        <v>378</v>
      </c>
      <c r="AT2317" s="149" t="s">
        <v>298</v>
      </c>
      <c r="AU2317" s="149" t="s">
        <v>85</v>
      </c>
      <c r="AY2317" s="17" t="s">
        <v>296</v>
      </c>
      <c r="BE2317" s="150">
        <f>IF(N2317="základní",J2317,0)</f>
        <v>0</v>
      </c>
      <c r="BF2317" s="150">
        <f>IF(N2317="snížená",J2317,0)</f>
        <v>0</v>
      </c>
      <c r="BG2317" s="150">
        <f>IF(N2317="zákl. přenesená",J2317,0)</f>
        <v>0</v>
      </c>
      <c r="BH2317" s="150">
        <f>IF(N2317="sníž. přenesená",J2317,0)</f>
        <v>0</v>
      </c>
      <c r="BI2317" s="150">
        <f>IF(N2317="nulová",J2317,0)</f>
        <v>0</v>
      </c>
      <c r="BJ2317" s="17" t="s">
        <v>83</v>
      </c>
      <c r="BK2317" s="150">
        <f>ROUND(I2317*H2317,2)</f>
        <v>0</v>
      </c>
      <c r="BL2317" s="17" t="s">
        <v>378</v>
      </c>
      <c r="BM2317" s="149" t="s">
        <v>2900</v>
      </c>
    </row>
    <row r="2318" spans="2:65" s="12" customFormat="1">
      <c r="B2318" s="151"/>
      <c r="D2318" s="152" t="s">
        <v>304</v>
      </c>
      <c r="E2318" s="153" t="s">
        <v>1</v>
      </c>
      <c r="F2318" s="154" t="s">
        <v>1144</v>
      </c>
      <c r="H2318" s="155">
        <v>18.600000000000001</v>
      </c>
      <c r="I2318" s="156"/>
      <c r="L2318" s="151"/>
      <c r="M2318" s="157"/>
      <c r="T2318" s="158"/>
      <c r="AT2318" s="153" t="s">
        <v>304</v>
      </c>
      <c r="AU2318" s="153" t="s">
        <v>85</v>
      </c>
      <c r="AV2318" s="12" t="s">
        <v>85</v>
      </c>
      <c r="AW2318" s="12" t="s">
        <v>32</v>
      </c>
      <c r="AX2318" s="12" t="s">
        <v>76</v>
      </c>
      <c r="AY2318" s="153" t="s">
        <v>296</v>
      </c>
    </row>
    <row r="2319" spans="2:65" s="12" customFormat="1">
      <c r="B2319" s="151"/>
      <c r="D2319" s="152" t="s">
        <v>304</v>
      </c>
      <c r="E2319" s="153" t="s">
        <v>1</v>
      </c>
      <c r="F2319" s="154" t="s">
        <v>1153</v>
      </c>
      <c r="H2319" s="155">
        <v>243.3</v>
      </c>
      <c r="I2319" s="156"/>
      <c r="L2319" s="151"/>
      <c r="M2319" s="157"/>
      <c r="T2319" s="158"/>
      <c r="AT2319" s="153" t="s">
        <v>304</v>
      </c>
      <c r="AU2319" s="153" t="s">
        <v>85</v>
      </c>
      <c r="AV2319" s="12" t="s">
        <v>85</v>
      </c>
      <c r="AW2319" s="12" t="s">
        <v>32</v>
      </c>
      <c r="AX2319" s="12" t="s">
        <v>76</v>
      </c>
      <c r="AY2319" s="153" t="s">
        <v>296</v>
      </c>
    </row>
    <row r="2320" spans="2:65" s="12" customFormat="1">
      <c r="B2320" s="151"/>
      <c r="D2320" s="152" t="s">
        <v>304</v>
      </c>
      <c r="E2320" s="153" t="s">
        <v>1</v>
      </c>
      <c r="F2320" s="154" t="s">
        <v>1145</v>
      </c>
      <c r="H2320" s="155">
        <v>199.5</v>
      </c>
      <c r="I2320" s="156"/>
      <c r="L2320" s="151"/>
      <c r="M2320" s="157"/>
      <c r="T2320" s="158"/>
      <c r="AT2320" s="153" t="s">
        <v>304</v>
      </c>
      <c r="AU2320" s="153" t="s">
        <v>85</v>
      </c>
      <c r="AV2320" s="12" t="s">
        <v>85</v>
      </c>
      <c r="AW2320" s="12" t="s">
        <v>32</v>
      </c>
      <c r="AX2320" s="12" t="s">
        <v>76</v>
      </c>
      <c r="AY2320" s="153" t="s">
        <v>296</v>
      </c>
    </row>
    <row r="2321" spans="2:65" s="12" customFormat="1">
      <c r="B2321" s="151"/>
      <c r="D2321" s="152" t="s">
        <v>304</v>
      </c>
      <c r="E2321" s="153" t="s">
        <v>1</v>
      </c>
      <c r="F2321" s="154" t="s">
        <v>1146</v>
      </c>
      <c r="H2321" s="155">
        <v>67.900000000000006</v>
      </c>
      <c r="I2321" s="156"/>
      <c r="L2321" s="151"/>
      <c r="M2321" s="157"/>
      <c r="T2321" s="158"/>
      <c r="AT2321" s="153" t="s">
        <v>304</v>
      </c>
      <c r="AU2321" s="153" t="s">
        <v>85</v>
      </c>
      <c r="AV2321" s="12" t="s">
        <v>85</v>
      </c>
      <c r="AW2321" s="12" t="s">
        <v>32</v>
      </c>
      <c r="AX2321" s="12" t="s">
        <v>76</v>
      </c>
      <c r="AY2321" s="153" t="s">
        <v>296</v>
      </c>
    </row>
    <row r="2322" spans="2:65" s="12" customFormat="1">
      <c r="B2322" s="151"/>
      <c r="D2322" s="152" t="s">
        <v>304</v>
      </c>
      <c r="E2322" s="153" t="s">
        <v>1</v>
      </c>
      <c r="F2322" s="154" t="s">
        <v>1154</v>
      </c>
      <c r="H2322" s="155">
        <v>24.7</v>
      </c>
      <c r="I2322" s="156"/>
      <c r="L2322" s="151"/>
      <c r="M2322" s="157"/>
      <c r="T2322" s="158"/>
      <c r="AT2322" s="153" t="s">
        <v>304</v>
      </c>
      <c r="AU2322" s="153" t="s">
        <v>85</v>
      </c>
      <c r="AV2322" s="12" t="s">
        <v>85</v>
      </c>
      <c r="AW2322" s="12" t="s">
        <v>32</v>
      </c>
      <c r="AX2322" s="12" t="s">
        <v>76</v>
      </c>
      <c r="AY2322" s="153" t="s">
        <v>296</v>
      </c>
    </row>
    <row r="2323" spans="2:65" s="12" customFormat="1">
      <c r="B2323" s="151"/>
      <c r="D2323" s="152" t="s">
        <v>304</v>
      </c>
      <c r="E2323" s="153" t="s">
        <v>1</v>
      </c>
      <c r="F2323" s="154" t="s">
        <v>1147</v>
      </c>
      <c r="H2323" s="155">
        <v>11.6</v>
      </c>
      <c r="I2323" s="156"/>
      <c r="L2323" s="151"/>
      <c r="M2323" s="157"/>
      <c r="T2323" s="158"/>
      <c r="AT2323" s="153" t="s">
        <v>304</v>
      </c>
      <c r="AU2323" s="153" t="s">
        <v>85</v>
      </c>
      <c r="AV2323" s="12" t="s">
        <v>85</v>
      </c>
      <c r="AW2323" s="12" t="s">
        <v>32</v>
      </c>
      <c r="AX2323" s="12" t="s">
        <v>76</v>
      </c>
      <c r="AY2323" s="153" t="s">
        <v>296</v>
      </c>
    </row>
    <row r="2324" spans="2:65" s="13" customFormat="1">
      <c r="B2324" s="159"/>
      <c r="D2324" s="152" t="s">
        <v>304</v>
      </c>
      <c r="E2324" s="160" t="s">
        <v>1</v>
      </c>
      <c r="F2324" s="161" t="s">
        <v>306</v>
      </c>
      <c r="H2324" s="162">
        <v>565.6</v>
      </c>
      <c r="I2324" s="163"/>
      <c r="L2324" s="159"/>
      <c r="M2324" s="164"/>
      <c r="T2324" s="165"/>
      <c r="AT2324" s="160" t="s">
        <v>304</v>
      </c>
      <c r="AU2324" s="160" t="s">
        <v>85</v>
      </c>
      <c r="AV2324" s="13" t="s">
        <v>94</v>
      </c>
      <c r="AW2324" s="13" t="s">
        <v>32</v>
      </c>
      <c r="AX2324" s="13" t="s">
        <v>76</v>
      </c>
      <c r="AY2324" s="160" t="s">
        <v>296</v>
      </c>
    </row>
    <row r="2325" spans="2:65" s="14" customFormat="1">
      <c r="B2325" s="166"/>
      <c r="D2325" s="152" t="s">
        <v>304</v>
      </c>
      <c r="E2325" s="167" t="s">
        <v>1</v>
      </c>
      <c r="F2325" s="168" t="s">
        <v>308</v>
      </c>
      <c r="H2325" s="169">
        <v>565.6</v>
      </c>
      <c r="I2325" s="170"/>
      <c r="L2325" s="166"/>
      <c r="M2325" s="171"/>
      <c r="T2325" s="172"/>
      <c r="AT2325" s="167" t="s">
        <v>304</v>
      </c>
      <c r="AU2325" s="167" t="s">
        <v>85</v>
      </c>
      <c r="AV2325" s="14" t="s">
        <v>107</v>
      </c>
      <c r="AW2325" s="14" t="s">
        <v>32</v>
      </c>
      <c r="AX2325" s="14" t="s">
        <v>83</v>
      </c>
      <c r="AY2325" s="167" t="s">
        <v>296</v>
      </c>
    </row>
    <row r="2326" spans="2:65" s="1" customFormat="1" ht="24.2" customHeight="1">
      <c r="B2326" s="32"/>
      <c r="C2326" s="138" t="s">
        <v>2901</v>
      </c>
      <c r="D2326" s="138" t="s">
        <v>298</v>
      </c>
      <c r="E2326" s="139" t="s">
        <v>2902</v>
      </c>
      <c r="F2326" s="140" t="s">
        <v>2903</v>
      </c>
      <c r="G2326" s="141" t="s">
        <v>301</v>
      </c>
      <c r="H2326" s="142">
        <v>128.51</v>
      </c>
      <c r="I2326" s="143"/>
      <c r="J2326" s="144">
        <f>ROUND(I2326*H2326,2)</f>
        <v>0</v>
      </c>
      <c r="K2326" s="140" t="s">
        <v>302</v>
      </c>
      <c r="L2326" s="32"/>
      <c r="M2326" s="145" t="s">
        <v>1</v>
      </c>
      <c r="N2326" s="146" t="s">
        <v>41</v>
      </c>
      <c r="P2326" s="147">
        <f>O2326*H2326</f>
        <v>0</v>
      </c>
      <c r="Q2326" s="147">
        <v>1.5E-3</v>
      </c>
      <c r="R2326" s="147">
        <f>Q2326*H2326</f>
        <v>0.19276499999999999</v>
      </c>
      <c r="S2326" s="147">
        <v>0</v>
      </c>
      <c r="T2326" s="148">
        <f>S2326*H2326</f>
        <v>0</v>
      </c>
      <c r="AR2326" s="149" t="s">
        <v>378</v>
      </c>
      <c r="AT2326" s="149" t="s">
        <v>298</v>
      </c>
      <c r="AU2326" s="149" t="s">
        <v>85</v>
      </c>
      <c r="AY2326" s="17" t="s">
        <v>296</v>
      </c>
      <c r="BE2326" s="150">
        <f>IF(N2326="základní",J2326,0)</f>
        <v>0</v>
      </c>
      <c r="BF2326" s="150">
        <f>IF(N2326="snížená",J2326,0)</f>
        <v>0</v>
      </c>
      <c r="BG2326" s="150">
        <f>IF(N2326="zákl. přenesená",J2326,0)</f>
        <v>0</v>
      </c>
      <c r="BH2326" s="150">
        <f>IF(N2326="sníž. přenesená",J2326,0)</f>
        <v>0</v>
      </c>
      <c r="BI2326" s="150">
        <f>IF(N2326="nulová",J2326,0)</f>
        <v>0</v>
      </c>
      <c r="BJ2326" s="17" t="s">
        <v>83</v>
      </c>
      <c r="BK2326" s="150">
        <f>ROUND(I2326*H2326,2)</f>
        <v>0</v>
      </c>
      <c r="BL2326" s="17" t="s">
        <v>378</v>
      </c>
      <c r="BM2326" s="149" t="s">
        <v>2904</v>
      </c>
    </row>
    <row r="2327" spans="2:65" s="12" customFormat="1">
      <c r="B2327" s="151"/>
      <c r="D2327" s="152" t="s">
        <v>304</v>
      </c>
      <c r="E2327" s="153" t="s">
        <v>1</v>
      </c>
      <c r="F2327" s="154" t="s">
        <v>2905</v>
      </c>
      <c r="H2327" s="155">
        <v>24.51</v>
      </c>
      <c r="I2327" s="156"/>
      <c r="L2327" s="151"/>
      <c r="M2327" s="157"/>
      <c r="T2327" s="158"/>
      <c r="AT2327" s="153" t="s">
        <v>304</v>
      </c>
      <c r="AU2327" s="153" t="s">
        <v>85</v>
      </c>
      <c r="AV2327" s="12" t="s">
        <v>85</v>
      </c>
      <c r="AW2327" s="12" t="s">
        <v>32</v>
      </c>
      <c r="AX2327" s="12" t="s">
        <v>76</v>
      </c>
      <c r="AY2327" s="153" t="s">
        <v>296</v>
      </c>
    </row>
    <row r="2328" spans="2:65" s="12" customFormat="1">
      <c r="B2328" s="151"/>
      <c r="D2328" s="152" t="s">
        <v>304</v>
      </c>
      <c r="E2328" s="153" t="s">
        <v>1</v>
      </c>
      <c r="F2328" s="154" t="s">
        <v>2906</v>
      </c>
      <c r="H2328" s="155">
        <v>104</v>
      </c>
      <c r="I2328" s="156"/>
      <c r="L2328" s="151"/>
      <c r="M2328" s="157"/>
      <c r="T2328" s="158"/>
      <c r="AT2328" s="153" t="s">
        <v>304</v>
      </c>
      <c r="AU2328" s="153" t="s">
        <v>85</v>
      </c>
      <c r="AV2328" s="12" t="s">
        <v>85</v>
      </c>
      <c r="AW2328" s="12" t="s">
        <v>32</v>
      </c>
      <c r="AX2328" s="12" t="s">
        <v>76</v>
      </c>
      <c r="AY2328" s="153" t="s">
        <v>296</v>
      </c>
    </row>
    <row r="2329" spans="2:65" s="13" customFormat="1">
      <c r="B2329" s="159"/>
      <c r="D2329" s="152" t="s">
        <v>304</v>
      </c>
      <c r="E2329" s="160" t="s">
        <v>1</v>
      </c>
      <c r="F2329" s="161" t="s">
        <v>306</v>
      </c>
      <c r="H2329" s="162">
        <v>128.51</v>
      </c>
      <c r="I2329" s="163"/>
      <c r="L2329" s="159"/>
      <c r="M2329" s="164"/>
      <c r="T2329" s="165"/>
      <c r="AT2329" s="160" t="s">
        <v>304</v>
      </c>
      <c r="AU2329" s="160" t="s">
        <v>85</v>
      </c>
      <c r="AV2329" s="13" t="s">
        <v>94</v>
      </c>
      <c r="AW2329" s="13" t="s">
        <v>32</v>
      </c>
      <c r="AX2329" s="13" t="s">
        <v>76</v>
      </c>
      <c r="AY2329" s="160" t="s">
        <v>296</v>
      </c>
    </row>
    <row r="2330" spans="2:65" s="14" customFormat="1">
      <c r="B2330" s="166"/>
      <c r="D2330" s="152" t="s">
        <v>304</v>
      </c>
      <c r="E2330" s="167" t="s">
        <v>1</v>
      </c>
      <c r="F2330" s="168" t="s">
        <v>308</v>
      </c>
      <c r="H2330" s="169">
        <v>128.51</v>
      </c>
      <c r="I2330" s="170"/>
      <c r="L2330" s="166"/>
      <c r="M2330" s="171"/>
      <c r="T2330" s="172"/>
      <c r="AT2330" s="167" t="s">
        <v>304</v>
      </c>
      <c r="AU2330" s="167" t="s">
        <v>85</v>
      </c>
      <c r="AV2330" s="14" t="s">
        <v>107</v>
      </c>
      <c r="AW2330" s="14" t="s">
        <v>32</v>
      </c>
      <c r="AX2330" s="14" t="s">
        <v>83</v>
      </c>
      <c r="AY2330" s="167" t="s">
        <v>296</v>
      </c>
    </row>
    <row r="2331" spans="2:65" s="1" customFormat="1" ht="24.2" customHeight="1">
      <c r="B2331" s="32"/>
      <c r="C2331" s="138" t="s">
        <v>2907</v>
      </c>
      <c r="D2331" s="138" t="s">
        <v>298</v>
      </c>
      <c r="E2331" s="139" t="s">
        <v>2908</v>
      </c>
      <c r="F2331" s="140" t="s">
        <v>2909</v>
      </c>
      <c r="G2331" s="141" t="s">
        <v>339</v>
      </c>
      <c r="H2331" s="142">
        <v>50</v>
      </c>
      <c r="I2331" s="143"/>
      <c r="J2331" s="144">
        <f>ROUND(I2331*H2331,2)</f>
        <v>0</v>
      </c>
      <c r="K2331" s="140" t="s">
        <v>302</v>
      </c>
      <c r="L2331" s="32"/>
      <c r="M2331" s="145" t="s">
        <v>1</v>
      </c>
      <c r="N2331" s="146" t="s">
        <v>41</v>
      </c>
      <c r="P2331" s="147">
        <f>O2331*H2331</f>
        <v>0</v>
      </c>
      <c r="Q2331" s="147">
        <v>2.7999999999999998E-4</v>
      </c>
      <c r="R2331" s="147">
        <f>Q2331*H2331</f>
        <v>1.3999999999999999E-2</v>
      </c>
      <c r="S2331" s="147">
        <v>0</v>
      </c>
      <c r="T2331" s="148">
        <f>S2331*H2331</f>
        <v>0</v>
      </c>
      <c r="AR2331" s="149" t="s">
        <v>378</v>
      </c>
      <c r="AT2331" s="149" t="s">
        <v>298</v>
      </c>
      <c r="AU2331" s="149" t="s">
        <v>85</v>
      </c>
      <c r="AY2331" s="17" t="s">
        <v>296</v>
      </c>
      <c r="BE2331" s="150">
        <f>IF(N2331="základní",J2331,0)</f>
        <v>0</v>
      </c>
      <c r="BF2331" s="150">
        <f>IF(N2331="snížená",J2331,0)</f>
        <v>0</v>
      </c>
      <c r="BG2331" s="150">
        <f>IF(N2331="zákl. přenesená",J2331,0)</f>
        <v>0</v>
      </c>
      <c r="BH2331" s="150">
        <f>IF(N2331="sníž. přenesená",J2331,0)</f>
        <v>0</v>
      </c>
      <c r="BI2331" s="150">
        <f>IF(N2331="nulová",J2331,0)</f>
        <v>0</v>
      </c>
      <c r="BJ2331" s="17" t="s">
        <v>83</v>
      </c>
      <c r="BK2331" s="150">
        <f>ROUND(I2331*H2331,2)</f>
        <v>0</v>
      </c>
      <c r="BL2331" s="17" t="s">
        <v>378</v>
      </c>
      <c r="BM2331" s="149" t="s">
        <v>2910</v>
      </c>
    </row>
    <row r="2332" spans="2:65" s="12" customFormat="1">
      <c r="B2332" s="151"/>
      <c r="D2332" s="152" t="s">
        <v>304</v>
      </c>
      <c r="E2332" s="153" t="s">
        <v>1</v>
      </c>
      <c r="F2332" s="154" t="s">
        <v>599</v>
      </c>
      <c r="H2332" s="155">
        <v>50</v>
      </c>
      <c r="I2332" s="156"/>
      <c r="L2332" s="151"/>
      <c r="M2332" s="157"/>
      <c r="T2332" s="158"/>
      <c r="AT2332" s="153" t="s">
        <v>304</v>
      </c>
      <c r="AU2332" s="153" t="s">
        <v>85</v>
      </c>
      <c r="AV2332" s="12" t="s">
        <v>85</v>
      </c>
      <c r="AW2332" s="12" t="s">
        <v>32</v>
      </c>
      <c r="AX2332" s="12" t="s">
        <v>76</v>
      </c>
      <c r="AY2332" s="153" t="s">
        <v>296</v>
      </c>
    </row>
    <row r="2333" spans="2:65" s="13" customFormat="1">
      <c r="B2333" s="159"/>
      <c r="D2333" s="152" t="s">
        <v>304</v>
      </c>
      <c r="E2333" s="160" t="s">
        <v>1</v>
      </c>
      <c r="F2333" s="161" t="s">
        <v>306</v>
      </c>
      <c r="H2333" s="162">
        <v>50</v>
      </c>
      <c r="I2333" s="163"/>
      <c r="L2333" s="159"/>
      <c r="M2333" s="164"/>
      <c r="T2333" s="165"/>
      <c r="AT2333" s="160" t="s">
        <v>304</v>
      </c>
      <c r="AU2333" s="160" t="s">
        <v>85</v>
      </c>
      <c r="AV2333" s="13" t="s">
        <v>94</v>
      </c>
      <c r="AW2333" s="13" t="s">
        <v>32</v>
      </c>
      <c r="AX2333" s="13" t="s">
        <v>76</v>
      </c>
      <c r="AY2333" s="160" t="s">
        <v>296</v>
      </c>
    </row>
    <row r="2334" spans="2:65" s="14" customFormat="1">
      <c r="B2334" s="166"/>
      <c r="D2334" s="152" t="s">
        <v>304</v>
      </c>
      <c r="E2334" s="167" t="s">
        <v>1</v>
      </c>
      <c r="F2334" s="168" t="s">
        <v>308</v>
      </c>
      <c r="H2334" s="169">
        <v>50</v>
      </c>
      <c r="I2334" s="170"/>
      <c r="L2334" s="166"/>
      <c r="M2334" s="171"/>
      <c r="T2334" s="172"/>
      <c r="AT2334" s="167" t="s">
        <v>304</v>
      </c>
      <c r="AU2334" s="167" t="s">
        <v>85</v>
      </c>
      <c r="AV2334" s="14" t="s">
        <v>107</v>
      </c>
      <c r="AW2334" s="14" t="s">
        <v>32</v>
      </c>
      <c r="AX2334" s="14" t="s">
        <v>83</v>
      </c>
      <c r="AY2334" s="167" t="s">
        <v>296</v>
      </c>
    </row>
    <row r="2335" spans="2:65" s="1" customFormat="1" ht="33" customHeight="1">
      <c r="B2335" s="32"/>
      <c r="C2335" s="138" t="s">
        <v>2911</v>
      </c>
      <c r="D2335" s="138" t="s">
        <v>298</v>
      </c>
      <c r="E2335" s="139" t="s">
        <v>2912</v>
      </c>
      <c r="F2335" s="140" t="s">
        <v>2913</v>
      </c>
      <c r="G2335" s="141" t="s">
        <v>301</v>
      </c>
      <c r="H2335" s="142">
        <v>565.6</v>
      </c>
      <c r="I2335" s="143"/>
      <c r="J2335" s="144">
        <f>ROUND(I2335*H2335,2)</f>
        <v>0</v>
      </c>
      <c r="K2335" s="140" t="s">
        <v>302</v>
      </c>
      <c r="L2335" s="32"/>
      <c r="M2335" s="145" t="s">
        <v>1</v>
      </c>
      <c r="N2335" s="146" t="s">
        <v>41</v>
      </c>
      <c r="P2335" s="147">
        <f>O2335*H2335</f>
        <v>0</v>
      </c>
      <c r="Q2335" s="147">
        <v>5.5799999999999999E-3</v>
      </c>
      <c r="R2335" s="147">
        <f>Q2335*H2335</f>
        <v>3.1560480000000002</v>
      </c>
      <c r="S2335" s="147">
        <v>0</v>
      </c>
      <c r="T2335" s="148">
        <f>S2335*H2335</f>
        <v>0</v>
      </c>
      <c r="AR2335" s="149" t="s">
        <v>378</v>
      </c>
      <c r="AT2335" s="149" t="s">
        <v>298</v>
      </c>
      <c r="AU2335" s="149" t="s">
        <v>85</v>
      </c>
      <c r="AY2335" s="17" t="s">
        <v>296</v>
      </c>
      <c r="BE2335" s="150">
        <f>IF(N2335="základní",J2335,0)</f>
        <v>0</v>
      </c>
      <c r="BF2335" s="150">
        <f>IF(N2335="snížená",J2335,0)</f>
        <v>0</v>
      </c>
      <c r="BG2335" s="150">
        <f>IF(N2335="zákl. přenesená",J2335,0)</f>
        <v>0</v>
      </c>
      <c r="BH2335" s="150">
        <f>IF(N2335="sníž. přenesená",J2335,0)</f>
        <v>0</v>
      </c>
      <c r="BI2335" s="150">
        <f>IF(N2335="nulová",J2335,0)</f>
        <v>0</v>
      </c>
      <c r="BJ2335" s="17" t="s">
        <v>83</v>
      </c>
      <c r="BK2335" s="150">
        <f>ROUND(I2335*H2335,2)</f>
        <v>0</v>
      </c>
      <c r="BL2335" s="17" t="s">
        <v>378</v>
      </c>
      <c r="BM2335" s="149" t="s">
        <v>2914</v>
      </c>
    </row>
    <row r="2336" spans="2:65" s="12" customFormat="1">
      <c r="B2336" s="151"/>
      <c r="D2336" s="152" t="s">
        <v>304</v>
      </c>
      <c r="E2336" s="153" t="s">
        <v>1</v>
      </c>
      <c r="F2336" s="154" t="s">
        <v>1144</v>
      </c>
      <c r="H2336" s="155">
        <v>18.600000000000001</v>
      </c>
      <c r="I2336" s="156"/>
      <c r="L2336" s="151"/>
      <c r="M2336" s="157"/>
      <c r="T2336" s="158"/>
      <c r="AT2336" s="153" t="s">
        <v>304</v>
      </c>
      <c r="AU2336" s="153" t="s">
        <v>85</v>
      </c>
      <c r="AV2336" s="12" t="s">
        <v>85</v>
      </c>
      <c r="AW2336" s="12" t="s">
        <v>32</v>
      </c>
      <c r="AX2336" s="12" t="s">
        <v>76</v>
      </c>
      <c r="AY2336" s="153" t="s">
        <v>296</v>
      </c>
    </row>
    <row r="2337" spans="2:65" s="12" customFormat="1">
      <c r="B2337" s="151"/>
      <c r="D2337" s="152" t="s">
        <v>304</v>
      </c>
      <c r="E2337" s="153" t="s">
        <v>1</v>
      </c>
      <c r="F2337" s="154" t="s">
        <v>1153</v>
      </c>
      <c r="H2337" s="155">
        <v>243.3</v>
      </c>
      <c r="I2337" s="156"/>
      <c r="L2337" s="151"/>
      <c r="M2337" s="157"/>
      <c r="T2337" s="158"/>
      <c r="AT2337" s="153" t="s">
        <v>304</v>
      </c>
      <c r="AU2337" s="153" t="s">
        <v>85</v>
      </c>
      <c r="AV2337" s="12" t="s">
        <v>85</v>
      </c>
      <c r="AW2337" s="12" t="s">
        <v>32</v>
      </c>
      <c r="AX2337" s="12" t="s">
        <v>76</v>
      </c>
      <c r="AY2337" s="153" t="s">
        <v>296</v>
      </c>
    </row>
    <row r="2338" spans="2:65" s="12" customFormat="1">
      <c r="B2338" s="151"/>
      <c r="D2338" s="152" t="s">
        <v>304</v>
      </c>
      <c r="E2338" s="153" t="s">
        <v>1</v>
      </c>
      <c r="F2338" s="154" t="s">
        <v>1145</v>
      </c>
      <c r="H2338" s="155">
        <v>199.5</v>
      </c>
      <c r="I2338" s="156"/>
      <c r="L2338" s="151"/>
      <c r="M2338" s="157"/>
      <c r="T2338" s="158"/>
      <c r="AT2338" s="153" t="s">
        <v>304</v>
      </c>
      <c r="AU2338" s="153" t="s">
        <v>85</v>
      </c>
      <c r="AV2338" s="12" t="s">
        <v>85</v>
      </c>
      <c r="AW2338" s="12" t="s">
        <v>32</v>
      </c>
      <c r="AX2338" s="12" t="s">
        <v>76</v>
      </c>
      <c r="AY2338" s="153" t="s">
        <v>296</v>
      </c>
    </row>
    <row r="2339" spans="2:65" s="12" customFormat="1">
      <c r="B2339" s="151"/>
      <c r="D2339" s="152" t="s">
        <v>304</v>
      </c>
      <c r="E2339" s="153" t="s">
        <v>1</v>
      </c>
      <c r="F2339" s="154" t="s">
        <v>1146</v>
      </c>
      <c r="H2339" s="155">
        <v>67.900000000000006</v>
      </c>
      <c r="I2339" s="156"/>
      <c r="L2339" s="151"/>
      <c r="M2339" s="157"/>
      <c r="T2339" s="158"/>
      <c r="AT2339" s="153" t="s">
        <v>304</v>
      </c>
      <c r="AU2339" s="153" t="s">
        <v>85</v>
      </c>
      <c r="AV2339" s="12" t="s">
        <v>85</v>
      </c>
      <c r="AW2339" s="12" t="s">
        <v>32</v>
      </c>
      <c r="AX2339" s="12" t="s">
        <v>76</v>
      </c>
      <c r="AY2339" s="153" t="s">
        <v>296</v>
      </c>
    </row>
    <row r="2340" spans="2:65" s="12" customFormat="1">
      <c r="B2340" s="151"/>
      <c r="D2340" s="152" t="s">
        <v>304</v>
      </c>
      <c r="E2340" s="153" t="s">
        <v>1</v>
      </c>
      <c r="F2340" s="154" t="s">
        <v>1154</v>
      </c>
      <c r="H2340" s="155">
        <v>24.7</v>
      </c>
      <c r="I2340" s="156"/>
      <c r="L2340" s="151"/>
      <c r="M2340" s="157"/>
      <c r="T2340" s="158"/>
      <c r="AT2340" s="153" t="s">
        <v>304</v>
      </c>
      <c r="AU2340" s="153" t="s">
        <v>85</v>
      </c>
      <c r="AV2340" s="12" t="s">
        <v>85</v>
      </c>
      <c r="AW2340" s="12" t="s">
        <v>32</v>
      </c>
      <c r="AX2340" s="12" t="s">
        <v>76</v>
      </c>
      <c r="AY2340" s="153" t="s">
        <v>296</v>
      </c>
    </row>
    <row r="2341" spans="2:65" s="12" customFormat="1">
      <c r="B2341" s="151"/>
      <c r="D2341" s="152" t="s">
        <v>304</v>
      </c>
      <c r="E2341" s="153" t="s">
        <v>1</v>
      </c>
      <c r="F2341" s="154" t="s">
        <v>1147</v>
      </c>
      <c r="H2341" s="155">
        <v>11.6</v>
      </c>
      <c r="I2341" s="156"/>
      <c r="L2341" s="151"/>
      <c r="M2341" s="157"/>
      <c r="T2341" s="158"/>
      <c r="AT2341" s="153" t="s">
        <v>304</v>
      </c>
      <c r="AU2341" s="153" t="s">
        <v>85</v>
      </c>
      <c r="AV2341" s="12" t="s">
        <v>85</v>
      </c>
      <c r="AW2341" s="12" t="s">
        <v>32</v>
      </c>
      <c r="AX2341" s="12" t="s">
        <v>76</v>
      </c>
      <c r="AY2341" s="153" t="s">
        <v>296</v>
      </c>
    </row>
    <row r="2342" spans="2:65" s="13" customFormat="1">
      <c r="B2342" s="159"/>
      <c r="D2342" s="152" t="s">
        <v>304</v>
      </c>
      <c r="E2342" s="160" t="s">
        <v>1</v>
      </c>
      <c r="F2342" s="161" t="s">
        <v>306</v>
      </c>
      <c r="H2342" s="162">
        <v>565.6</v>
      </c>
      <c r="I2342" s="163"/>
      <c r="L2342" s="159"/>
      <c r="M2342" s="164"/>
      <c r="T2342" s="165"/>
      <c r="AT2342" s="160" t="s">
        <v>304</v>
      </c>
      <c r="AU2342" s="160" t="s">
        <v>85</v>
      </c>
      <c r="AV2342" s="13" t="s">
        <v>94</v>
      </c>
      <c r="AW2342" s="13" t="s">
        <v>32</v>
      </c>
      <c r="AX2342" s="13" t="s">
        <v>76</v>
      </c>
      <c r="AY2342" s="160" t="s">
        <v>296</v>
      </c>
    </row>
    <row r="2343" spans="2:65" s="14" customFormat="1">
      <c r="B2343" s="166"/>
      <c r="D2343" s="152" t="s">
        <v>304</v>
      </c>
      <c r="E2343" s="167" t="s">
        <v>1</v>
      </c>
      <c r="F2343" s="168" t="s">
        <v>308</v>
      </c>
      <c r="H2343" s="169">
        <v>565.6</v>
      </c>
      <c r="I2343" s="170"/>
      <c r="L2343" s="166"/>
      <c r="M2343" s="171"/>
      <c r="T2343" s="172"/>
      <c r="AT2343" s="167" t="s">
        <v>304</v>
      </c>
      <c r="AU2343" s="167" t="s">
        <v>85</v>
      </c>
      <c r="AV2343" s="14" t="s">
        <v>107</v>
      </c>
      <c r="AW2343" s="14" t="s">
        <v>32</v>
      </c>
      <c r="AX2343" s="14" t="s">
        <v>83</v>
      </c>
      <c r="AY2343" s="167" t="s">
        <v>296</v>
      </c>
    </row>
    <row r="2344" spans="2:65" s="1" customFormat="1" ht="24.2" customHeight="1">
      <c r="B2344" s="32"/>
      <c r="C2344" s="173" t="s">
        <v>2915</v>
      </c>
      <c r="D2344" s="173" t="s">
        <v>343</v>
      </c>
      <c r="E2344" s="174" t="s">
        <v>2916</v>
      </c>
      <c r="F2344" s="175" t="s">
        <v>2917</v>
      </c>
      <c r="G2344" s="176" t="s">
        <v>301</v>
      </c>
      <c r="H2344" s="177">
        <v>622.16</v>
      </c>
      <c r="I2344" s="178"/>
      <c r="J2344" s="179">
        <f>ROUND(I2344*H2344,2)</f>
        <v>0</v>
      </c>
      <c r="K2344" s="175" t="s">
        <v>302</v>
      </c>
      <c r="L2344" s="180"/>
      <c r="M2344" s="181" t="s">
        <v>1</v>
      </c>
      <c r="N2344" s="182" t="s">
        <v>41</v>
      </c>
      <c r="P2344" s="147">
        <f>O2344*H2344</f>
        <v>0</v>
      </c>
      <c r="Q2344" s="147">
        <v>9.92E-3</v>
      </c>
      <c r="R2344" s="147">
        <f>Q2344*H2344</f>
        <v>6.1718272000000001</v>
      </c>
      <c r="S2344" s="147">
        <v>0</v>
      </c>
      <c r="T2344" s="148">
        <f>S2344*H2344</f>
        <v>0</v>
      </c>
      <c r="AR2344" s="149" t="s">
        <v>479</v>
      </c>
      <c r="AT2344" s="149" t="s">
        <v>343</v>
      </c>
      <c r="AU2344" s="149" t="s">
        <v>85</v>
      </c>
      <c r="AY2344" s="17" t="s">
        <v>296</v>
      </c>
      <c r="BE2344" s="150">
        <f>IF(N2344="základní",J2344,0)</f>
        <v>0</v>
      </c>
      <c r="BF2344" s="150">
        <f>IF(N2344="snížená",J2344,0)</f>
        <v>0</v>
      </c>
      <c r="BG2344" s="150">
        <f>IF(N2344="zákl. přenesená",J2344,0)</f>
        <v>0</v>
      </c>
      <c r="BH2344" s="150">
        <f>IF(N2344="sníž. přenesená",J2344,0)</f>
        <v>0</v>
      </c>
      <c r="BI2344" s="150">
        <f>IF(N2344="nulová",J2344,0)</f>
        <v>0</v>
      </c>
      <c r="BJ2344" s="17" t="s">
        <v>83</v>
      </c>
      <c r="BK2344" s="150">
        <f>ROUND(I2344*H2344,2)</f>
        <v>0</v>
      </c>
      <c r="BL2344" s="17" t="s">
        <v>378</v>
      </c>
      <c r="BM2344" s="149" t="s">
        <v>2918</v>
      </c>
    </row>
    <row r="2345" spans="2:65" s="12" customFormat="1">
      <c r="B2345" s="151"/>
      <c r="D2345" s="152" t="s">
        <v>304</v>
      </c>
      <c r="F2345" s="154" t="s">
        <v>2919</v>
      </c>
      <c r="H2345" s="155">
        <v>622.16</v>
      </c>
      <c r="I2345" s="156"/>
      <c r="L2345" s="151"/>
      <c r="M2345" s="157"/>
      <c r="T2345" s="158"/>
      <c r="AT2345" s="153" t="s">
        <v>304</v>
      </c>
      <c r="AU2345" s="153" t="s">
        <v>85</v>
      </c>
      <c r="AV2345" s="12" t="s">
        <v>85</v>
      </c>
      <c r="AW2345" s="12" t="s">
        <v>4</v>
      </c>
      <c r="AX2345" s="12" t="s">
        <v>83</v>
      </c>
      <c r="AY2345" s="153" t="s">
        <v>296</v>
      </c>
    </row>
    <row r="2346" spans="2:65" s="1" customFormat="1" ht="24.2" customHeight="1">
      <c r="B2346" s="32"/>
      <c r="C2346" s="138" t="s">
        <v>2920</v>
      </c>
      <c r="D2346" s="138" t="s">
        <v>298</v>
      </c>
      <c r="E2346" s="139" t="s">
        <v>2921</v>
      </c>
      <c r="F2346" s="140" t="s">
        <v>2922</v>
      </c>
      <c r="G2346" s="141" t="s">
        <v>339</v>
      </c>
      <c r="H2346" s="142">
        <v>55</v>
      </c>
      <c r="I2346" s="143"/>
      <c r="J2346" s="144">
        <f>ROUND(I2346*H2346,2)</f>
        <v>0</v>
      </c>
      <c r="K2346" s="140" t="s">
        <v>302</v>
      </c>
      <c r="L2346" s="32"/>
      <c r="M2346" s="145" t="s">
        <v>1</v>
      </c>
      <c r="N2346" s="146" t="s">
        <v>41</v>
      </c>
      <c r="P2346" s="147">
        <f>O2346*H2346</f>
        <v>0</v>
      </c>
      <c r="Q2346" s="147">
        <v>2.0000000000000001E-4</v>
      </c>
      <c r="R2346" s="147">
        <f>Q2346*H2346</f>
        <v>1.1000000000000001E-2</v>
      </c>
      <c r="S2346" s="147">
        <v>0</v>
      </c>
      <c r="T2346" s="148">
        <f>S2346*H2346</f>
        <v>0</v>
      </c>
      <c r="AR2346" s="149" t="s">
        <v>378</v>
      </c>
      <c r="AT2346" s="149" t="s">
        <v>298</v>
      </c>
      <c r="AU2346" s="149" t="s">
        <v>85</v>
      </c>
      <c r="AY2346" s="17" t="s">
        <v>296</v>
      </c>
      <c r="BE2346" s="150">
        <f>IF(N2346="základní",J2346,0)</f>
        <v>0</v>
      </c>
      <c r="BF2346" s="150">
        <f>IF(N2346="snížená",J2346,0)</f>
        <v>0</v>
      </c>
      <c r="BG2346" s="150">
        <f>IF(N2346="zákl. přenesená",J2346,0)</f>
        <v>0</v>
      </c>
      <c r="BH2346" s="150">
        <f>IF(N2346="sníž. přenesená",J2346,0)</f>
        <v>0</v>
      </c>
      <c r="BI2346" s="150">
        <f>IF(N2346="nulová",J2346,0)</f>
        <v>0</v>
      </c>
      <c r="BJ2346" s="17" t="s">
        <v>83</v>
      </c>
      <c r="BK2346" s="150">
        <f>ROUND(I2346*H2346,2)</f>
        <v>0</v>
      </c>
      <c r="BL2346" s="17" t="s">
        <v>378</v>
      </c>
      <c r="BM2346" s="149" t="s">
        <v>2923</v>
      </c>
    </row>
    <row r="2347" spans="2:65" s="1" customFormat="1" ht="16.5" customHeight="1">
      <c r="B2347" s="32"/>
      <c r="C2347" s="173" t="s">
        <v>2924</v>
      </c>
      <c r="D2347" s="173" t="s">
        <v>343</v>
      </c>
      <c r="E2347" s="174" t="s">
        <v>2925</v>
      </c>
      <c r="F2347" s="175" t="s">
        <v>2926</v>
      </c>
      <c r="G2347" s="176" t="s">
        <v>339</v>
      </c>
      <c r="H2347" s="177">
        <v>57.75</v>
      </c>
      <c r="I2347" s="178"/>
      <c r="J2347" s="179">
        <f>ROUND(I2347*H2347,2)</f>
        <v>0</v>
      </c>
      <c r="K2347" s="175" t="s">
        <v>302</v>
      </c>
      <c r="L2347" s="180"/>
      <c r="M2347" s="181" t="s">
        <v>1</v>
      </c>
      <c r="N2347" s="182" t="s">
        <v>41</v>
      </c>
      <c r="P2347" s="147">
        <f>O2347*H2347</f>
        <v>0</v>
      </c>
      <c r="Q2347" s="147">
        <v>3.2000000000000003E-4</v>
      </c>
      <c r="R2347" s="147">
        <f>Q2347*H2347</f>
        <v>1.848E-2</v>
      </c>
      <c r="S2347" s="147">
        <v>0</v>
      </c>
      <c r="T2347" s="148">
        <f>S2347*H2347</f>
        <v>0</v>
      </c>
      <c r="AR2347" s="149" t="s">
        <v>479</v>
      </c>
      <c r="AT2347" s="149" t="s">
        <v>343</v>
      </c>
      <c r="AU2347" s="149" t="s">
        <v>85</v>
      </c>
      <c r="AY2347" s="17" t="s">
        <v>296</v>
      </c>
      <c r="BE2347" s="150">
        <f>IF(N2347="základní",J2347,0)</f>
        <v>0</v>
      </c>
      <c r="BF2347" s="150">
        <f>IF(N2347="snížená",J2347,0)</f>
        <v>0</v>
      </c>
      <c r="BG2347" s="150">
        <f>IF(N2347="zákl. přenesená",J2347,0)</f>
        <v>0</v>
      </c>
      <c r="BH2347" s="150">
        <f>IF(N2347="sníž. přenesená",J2347,0)</f>
        <v>0</v>
      </c>
      <c r="BI2347" s="150">
        <f>IF(N2347="nulová",J2347,0)</f>
        <v>0</v>
      </c>
      <c r="BJ2347" s="17" t="s">
        <v>83</v>
      </c>
      <c r="BK2347" s="150">
        <f>ROUND(I2347*H2347,2)</f>
        <v>0</v>
      </c>
      <c r="BL2347" s="17" t="s">
        <v>378</v>
      </c>
      <c r="BM2347" s="149" t="s">
        <v>2927</v>
      </c>
    </row>
    <row r="2348" spans="2:65" s="12" customFormat="1">
      <c r="B2348" s="151"/>
      <c r="D2348" s="152" t="s">
        <v>304</v>
      </c>
      <c r="F2348" s="154" t="s">
        <v>2928</v>
      </c>
      <c r="H2348" s="155">
        <v>57.75</v>
      </c>
      <c r="I2348" s="156"/>
      <c r="L2348" s="151"/>
      <c r="M2348" s="157"/>
      <c r="T2348" s="158"/>
      <c r="AT2348" s="153" t="s">
        <v>304</v>
      </c>
      <c r="AU2348" s="153" t="s">
        <v>85</v>
      </c>
      <c r="AV2348" s="12" t="s">
        <v>85</v>
      </c>
      <c r="AW2348" s="12" t="s">
        <v>4</v>
      </c>
      <c r="AX2348" s="12" t="s">
        <v>83</v>
      </c>
      <c r="AY2348" s="153" t="s">
        <v>296</v>
      </c>
    </row>
    <row r="2349" spans="2:65" s="1" customFormat="1" ht="24.2" customHeight="1">
      <c r="B2349" s="32"/>
      <c r="C2349" s="138" t="s">
        <v>2929</v>
      </c>
      <c r="D2349" s="138" t="s">
        <v>298</v>
      </c>
      <c r="E2349" s="139" t="s">
        <v>2930</v>
      </c>
      <c r="F2349" s="140" t="s">
        <v>2931</v>
      </c>
      <c r="G2349" s="141" t="s">
        <v>339</v>
      </c>
      <c r="H2349" s="142">
        <v>3</v>
      </c>
      <c r="I2349" s="143"/>
      <c r="J2349" s="144">
        <f>ROUND(I2349*H2349,2)</f>
        <v>0</v>
      </c>
      <c r="K2349" s="140" t="s">
        <v>302</v>
      </c>
      <c r="L2349" s="32"/>
      <c r="M2349" s="145" t="s">
        <v>1</v>
      </c>
      <c r="N2349" s="146" t="s">
        <v>41</v>
      </c>
      <c r="P2349" s="147">
        <f>O2349*H2349</f>
        <v>0</v>
      </c>
      <c r="Q2349" s="147">
        <v>1.8000000000000001E-4</v>
      </c>
      <c r="R2349" s="147">
        <f>Q2349*H2349</f>
        <v>5.4000000000000001E-4</v>
      </c>
      <c r="S2349" s="147">
        <v>0</v>
      </c>
      <c r="T2349" s="148">
        <f>S2349*H2349</f>
        <v>0</v>
      </c>
      <c r="AR2349" s="149" t="s">
        <v>378</v>
      </c>
      <c r="AT2349" s="149" t="s">
        <v>298</v>
      </c>
      <c r="AU2349" s="149" t="s">
        <v>85</v>
      </c>
      <c r="AY2349" s="17" t="s">
        <v>296</v>
      </c>
      <c r="BE2349" s="150">
        <f>IF(N2349="základní",J2349,0)</f>
        <v>0</v>
      </c>
      <c r="BF2349" s="150">
        <f>IF(N2349="snížená",J2349,0)</f>
        <v>0</v>
      </c>
      <c r="BG2349" s="150">
        <f>IF(N2349="zákl. přenesená",J2349,0)</f>
        <v>0</v>
      </c>
      <c r="BH2349" s="150">
        <f>IF(N2349="sníž. přenesená",J2349,0)</f>
        <v>0</v>
      </c>
      <c r="BI2349" s="150">
        <f>IF(N2349="nulová",J2349,0)</f>
        <v>0</v>
      </c>
      <c r="BJ2349" s="17" t="s">
        <v>83</v>
      </c>
      <c r="BK2349" s="150">
        <f>ROUND(I2349*H2349,2)</f>
        <v>0</v>
      </c>
      <c r="BL2349" s="17" t="s">
        <v>378</v>
      </c>
      <c r="BM2349" s="149" t="s">
        <v>2932</v>
      </c>
    </row>
    <row r="2350" spans="2:65" s="1" customFormat="1" ht="16.5" customHeight="1">
      <c r="B2350" s="32"/>
      <c r="C2350" s="173" t="s">
        <v>2933</v>
      </c>
      <c r="D2350" s="173" t="s">
        <v>343</v>
      </c>
      <c r="E2350" s="174" t="s">
        <v>2925</v>
      </c>
      <c r="F2350" s="175" t="s">
        <v>2926</v>
      </c>
      <c r="G2350" s="176" t="s">
        <v>339</v>
      </c>
      <c r="H2350" s="177">
        <v>3.15</v>
      </c>
      <c r="I2350" s="178"/>
      <c r="J2350" s="179">
        <f>ROUND(I2350*H2350,2)</f>
        <v>0</v>
      </c>
      <c r="K2350" s="175" t="s">
        <v>302</v>
      </c>
      <c r="L2350" s="180"/>
      <c r="M2350" s="181" t="s">
        <v>1</v>
      </c>
      <c r="N2350" s="182" t="s">
        <v>41</v>
      </c>
      <c r="P2350" s="147">
        <f>O2350*H2350</f>
        <v>0</v>
      </c>
      <c r="Q2350" s="147">
        <v>3.2000000000000003E-4</v>
      </c>
      <c r="R2350" s="147">
        <f>Q2350*H2350</f>
        <v>1.008E-3</v>
      </c>
      <c r="S2350" s="147">
        <v>0</v>
      </c>
      <c r="T2350" s="148">
        <f>S2350*H2350</f>
        <v>0</v>
      </c>
      <c r="AR2350" s="149" t="s">
        <v>479</v>
      </c>
      <c r="AT2350" s="149" t="s">
        <v>343</v>
      </c>
      <c r="AU2350" s="149" t="s">
        <v>85</v>
      </c>
      <c r="AY2350" s="17" t="s">
        <v>296</v>
      </c>
      <c r="BE2350" s="150">
        <f>IF(N2350="základní",J2350,0)</f>
        <v>0</v>
      </c>
      <c r="BF2350" s="150">
        <f>IF(N2350="snížená",J2350,0)</f>
        <v>0</v>
      </c>
      <c r="BG2350" s="150">
        <f>IF(N2350="zákl. přenesená",J2350,0)</f>
        <v>0</v>
      </c>
      <c r="BH2350" s="150">
        <f>IF(N2350="sníž. přenesená",J2350,0)</f>
        <v>0</v>
      </c>
      <c r="BI2350" s="150">
        <f>IF(N2350="nulová",J2350,0)</f>
        <v>0</v>
      </c>
      <c r="BJ2350" s="17" t="s">
        <v>83</v>
      </c>
      <c r="BK2350" s="150">
        <f>ROUND(I2350*H2350,2)</f>
        <v>0</v>
      </c>
      <c r="BL2350" s="17" t="s">
        <v>378</v>
      </c>
      <c r="BM2350" s="149" t="s">
        <v>2934</v>
      </c>
    </row>
    <row r="2351" spans="2:65" s="12" customFormat="1">
      <c r="B2351" s="151"/>
      <c r="D2351" s="152" t="s">
        <v>304</v>
      </c>
      <c r="F2351" s="154" t="s">
        <v>2935</v>
      </c>
      <c r="H2351" s="155">
        <v>3.15</v>
      </c>
      <c r="I2351" s="156"/>
      <c r="L2351" s="151"/>
      <c r="M2351" s="157"/>
      <c r="T2351" s="158"/>
      <c r="AT2351" s="153" t="s">
        <v>304</v>
      </c>
      <c r="AU2351" s="153" t="s">
        <v>85</v>
      </c>
      <c r="AV2351" s="12" t="s">
        <v>85</v>
      </c>
      <c r="AW2351" s="12" t="s">
        <v>4</v>
      </c>
      <c r="AX2351" s="12" t="s">
        <v>83</v>
      </c>
      <c r="AY2351" s="153" t="s">
        <v>296</v>
      </c>
    </row>
    <row r="2352" spans="2:65" s="1" customFormat="1" ht="16.5" customHeight="1">
      <c r="B2352" s="32"/>
      <c r="C2352" s="138" t="s">
        <v>2936</v>
      </c>
      <c r="D2352" s="138" t="s">
        <v>298</v>
      </c>
      <c r="E2352" s="139" t="s">
        <v>2937</v>
      </c>
      <c r="F2352" s="140" t="s">
        <v>2938</v>
      </c>
      <c r="G2352" s="141" t="s">
        <v>339</v>
      </c>
      <c r="H2352" s="142">
        <v>260</v>
      </c>
      <c r="I2352" s="143"/>
      <c r="J2352" s="144">
        <f>ROUND(I2352*H2352,2)</f>
        <v>0</v>
      </c>
      <c r="K2352" s="140" t="s">
        <v>302</v>
      </c>
      <c r="L2352" s="32"/>
      <c r="M2352" s="145" t="s">
        <v>1</v>
      </c>
      <c r="N2352" s="146" t="s">
        <v>41</v>
      </c>
      <c r="P2352" s="147">
        <f>O2352*H2352</f>
        <v>0</v>
      </c>
      <c r="Q2352" s="147">
        <v>3.0000000000000001E-5</v>
      </c>
      <c r="R2352" s="147">
        <f>Q2352*H2352</f>
        <v>7.8000000000000005E-3</v>
      </c>
      <c r="S2352" s="147">
        <v>0</v>
      </c>
      <c r="T2352" s="148">
        <f>S2352*H2352</f>
        <v>0</v>
      </c>
      <c r="AR2352" s="149" t="s">
        <v>378</v>
      </c>
      <c r="AT2352" s="149" t="s">
        <v>298</v>
      </c>
      <c r="AU2352" s="149" t="s">
        <v>85</v>
      </c>
      <c r="AY2352" s="17" t="s">
        <v>296</v>
      </c>
      <c r="BE2352" s="150">
        <f>IF(N2352="základní",J2352,0)</f>
        <v>0</v>
      </c>
      <c r="BF2352" s="150">
        <f>IF(N2352="snížená",J2352,0)</f>
        <v>0</v>
      </c>
      <c r="BG2352" s="150">
        <f>IF(N2352="zákl. přenesená",J2352,0)</f>
        <v>0</v>
      </c>
      <c r="BH2352" s="150">
        <f>IF(N2352="sníž. přenesená",J2352,0)</f>
        <v>0</v>
      </c>
      <c r="BI2352" s="150">
        <f>IF(N2352="nulová",J2352,0)</f>
        <v>0</v>
      </c>
      <c r="BJ2352" s="17" t="s">
        <v>83</v>
      </c>
      <c r="BK2352" s="150">
        <f>ROUND(I2352*H2352,2)</f>
        <v>0</v>
      </c>
      <c r="BL2352" s="17" t="s">
        <v>378</v>
      </c>
      <c r="BM2352" s="149" t="s">
        <v>2939</v>
      </c>
    </row>
    <row r="2353" spans="2:65" s="12" customFormat="1">
      <c r="B2353" s="151"/>
      <c r="D2353" s="152" t="s">
        <v>304</v>
      </c>
      <c r="E2353" s="153" t="s">
        <v>1</v>
      </c>
      <c r="F2353" s="154" t="s">
        <v>1917</v>
      </c>
      <c r="H2353" s="155">
        <v>260</v>
      </c>
      <c r="I2353" s="156"/>
      <c r="L2353" s="151"/>
      <c r="M2353" s="157"/>
      <c r="T2353" s="158"/>
      <c r="AT2353" s="153" t="s">
        <v>304</v>
      </c>
      <c r="AU2353" s="153" t="s">
        <v>85</v>
      </c>
      <c r="AV2353" s="12" t="s">
        <v>85</v>
      </c>
      <c r="AW2353" s="12" t="s">
        <v>32</v>
      </c>
      <c r="AX2353" s="12" t="s">
        <v>76</v>
      </c>
      <c r="AY2353" s="153" t="s">
        <v>296</v>
      </c>
    </row>
    <row r="2354" spans="2:65" s="13" customFormat="1">
      <c r="B2354" s="159"/>
      <c r="D2354" s="152" t="s">
        <v>304</v>
      </c>
      <c r="E2354" s="160" t="s">
        <v>1</v>
      </c>
      <c r="F2354" s="161" t="s">
        <v>306</v>
      </c>
      <c r="H2354" s="162">
        <v>260</v>
      </c>
      <c r="I2354" s="163"/>
      <c r="L2354" s="159"/>
      <c r="M2354" s="164"/>
      <c r="T2354" s="165"/>
      <c r="AT2354" s="160" t="s">
        <v>304</v>
      </c>
      <c r="AU2354" s="160" t="s">
        <v>85</v>
      </c>
      <c r="AV2354" s="13" t="s">
        <v>94</v>
      </c>
      <c r="AW2354" s="13" t="s">
        <v>32</v>
      </c>
      <c r="AX2354" s="13" t="s">
        <v>76</v>
      </c>
      <c r="AY2354" s="160" t="s">
        <v>296</v>
      </c>
    </row>
    <row r="2355" spans="2:65" s="14" customFormat="1">
      <c r="B2355" s="166"/>
      <c r="D2355" s="152" t="s">
        <v>304</v>
      </c>
      <c r="E2355" s="167" t="s">
        <v>1</v>
      </c>
      <c r="F2355" s="168" t="s">
        <v>308</v>
      </c>
      <c r="H2355" s="169">
        <v>260</v>
      </c>
      <c r="I2355" s="170"/>
      <c r="L2355" s="166"/>
      <c r="M2355" s="171"/>
      <c r="T2355" s="172"/>
      <c r="AT2355" s="167" t="s">
        <v>304</v>
      </c>
      <c r="AU2355" s="167" t="s">
        <v>85</v>
      </c>
      <c r="AV2355" s="14" t="s">
        <v>107</v>
      </c>
      <c r="AW2355" s="14" t="s">
        <v>32</v>
      </c>
      <c r="AX2355" s="14" t="s">
        <v>83</v>
      </c>
      <c r="AY2355" s="167" t="s">
        <v>296</v>
      </c>
    </row>
    <row r="2356" spans="2:65" s="1" customFormat="1" ht="24.2" customHeight="1">
      <c r="B2356" s="32"/>
      <c r="C2356" s="138" t="s">
        <v>2940</v>
      </c>
      <c r="D2356" s="138" t="s">
        <v>298</v>
      </c>
      <c r="E2356" s="139" t="s">
        <v>2941</v>
      </c>
      <c r="F2356" s="140" t="s">
        <v>2942</v>
      </c>
      <c r="G2356" s="141" t="s">
        <v>301</v>
      </c>
      <c r="H2356" s="142">
        <v>565.6</v>
      </c>
      <c r="I2356" s="143"/>
      <c r="J2356" s="144">
        <f>ROUND(I2356*H2356,2)</f>
        <v>0</v>
      </c>
      <c r="K2356" s="140" t="s">
        <v>302</v>
      </c>
      <c r="L2356" s="32"/>
      <c r="M2356" s="145" t="s">
        <v>1</v>
      </c>
      <c r="N2356" s="146" t="s">
        <v>41</v>
      </c>
      <c r="P2356" s="147">
        <f>O2356*H2356</f>
        <v>0</v>
      </c>
      <c r="Q2356" s="147">
        <v>5.0000000000000002E-5</v>
      </c>
      <c r="R2356" s="147">
        <f>Q2356*H2356</f>
        <v>2.8280000000000003E-2</v>
      </c>
      <c r="S2356" s="147">
        <v>0</v>
      </c>
      <c r="T2356" s="148">
        <f>S2356*H2356</f>
        <v>0</v>
      </c>
      <c r="AR2356" s="149" t="s">
        <v>378</v>
      </c>
      <c r="AT2356" s="149" t="s">
        <v>298</v>
      </c>
      <c r="AU2356" s="149" t="s">
        <v>85</v>
      </c>
      <c r="AY2356" s="17" t="s">
        <v>296</v>
      </c>
      <c r="BE2356" s="150">
        <f>IF(N2356="základní",J2356,0)</f>
        <v>0</v>
      </c>
      <c r="BF2356" s="150">
        <f>IF(N2356="snížená",J2356,0)</f>
        <v>0</v>
      </c>
      <c r="BG2356" s="150">
        <f>IF(N2356="zákl. přenesená",J2356,0)</f>
        <v>0</v>
      </c>
      <c r="BH2356" s="150">
        <f>IF(N2356="sníž. přenesená",J2356,0)</f>
        <v>0</v>
      </c>
      <c r="BI2356" s="150">
        <f>IF(N2356="nulová",J2356,0)</f>
        <v>0</v>
      </c>
      <c r="BJ2356" s="17" t="s">
        <v>83</v>
      </c>
      <c r="BK2356" s="150">
        <f>ROUND(I2356*H2356,2)</f>
        <v>0</v>
      </c>
      <c r="BL2356" s="17" t="s">
        <v>378</v>
      </c>
      <c r="BM2356" s="149" t="s">
        <v>2943</v>
      </c>
    </row>
    <row r="2357" spans="2:65" s="12" customFormat="1">
      <c r="B2357" s="151"/>
      <c r="D2357" s="152" t="s">
        <v>304</v>
      </c>
      <c r="E2357" s="153" t="s">
        <v>1</v>
      </c>
      <c r="F2357" s="154" t="s">
        <v>1144</v>
      </c>
      <c r="H2357" s="155">
        <v>18.600000000000001</v>
      </c>
      <c r="I2357" s="156"/>
      <c r="L2357" s="151"/>
      <c r="M2357" s="157"/>
      <c r="T2357" s="158"/>
      <c r="AT2357" s="153" t="s">
        <v>304</v>
      </c>
      <c r="AU2357" s="153" t="s">
        <v>85</v>
      </c>
      <c r="AV2357" s="12" t="s">
        <v>85</v>
      </c>
      <c r="AW2357" s="12" t="s">
        <v>32</v>
      </c>
      <c r="AX2357" s="12" t="s">
        <v>76</v>
      </c>
      <c r="AY2357" s="153" t="s">
        <v>296</v>
      </c>
    </row>
    <row r="2358" spans="2:65" s="12" customFormat="1">
      <c r="B2358" s="151"/>
      <c r="D2358" s="152" t="s">
        <v>304</v>
      </c>
      <c r="E2358" s="153" t="s">
        <v>1</v>
      </c>
      <c r="F2358" s="154" t="s">
        <v>1153</v>
      </c>
      <c r="H2358" s="155">
        <v>243.3</v>
      </c>
      <c r="I2358" s="156"/>
      <c r="L2358" s="151"/>
      <c r="M2358" s="157"/>
      <c r="T2358" s="158"/>
      <c r="AT2358" s="153" t="s">
        <v>304</v>
      </c>
      <c r="AU2358" s="153" t="s">
        <v>85</v>
      </c>
      <c r="AV2358" s="12" t="s">
        <v>85</v>
      </c>
      <c r="AW2358" s="12" t="s">
        <v>32</v>
      </c>
      <c r="AX2358" s="12" t="s">
        <v>76</v>
      </c>
      <c r="AY2358" s="153" t="s">
        <v>296</v>
      </c>
    </row>
    <row r="2359" spans="2:65" s="12" customFormat="1">
      <c r="B2359" s="151"/>
      <c r="D2359" s="152" t="s">
        <v>304</v>
      </c>
      <c r="E2359" s="153" t="s">
        <v>1</v>
      </c>
      <c r="F2359" s="154" t="s">
        <v>1145</v>
      </c>
      <c r="H2359" s="155">
        <v>199.5</v>
      </c>
      <c r="I2359" s="156"/>
      <c r="L2359" s="151"/>
      <c r="M2359" s="157"/>
      <c r="T2359" s="158"/>
      <c r="AT2359" s="153" t="s">
        <v>304</v>
      </c>
      <c r="AU2359" s="153" t="s">
        <v>85</v>
      </c>
      <c r="AV2359" s="12" t="s">
        <v>85</v>
      </c>
      <c r="AW2359" s="12" t="s">
        <v>32</v>
      </c>
      <c r="AX2359" s="12" t="s">
        <v>76</v>
      </c>
      <c r="AY2359" s="153" t="s">
        <v>296</v>
      </c>
    </row>
    <row r="2360" spans="2:65" s="12" customFormat="1">
      <c r="B2360" s="151"/>
      <c r="D2360" s="152" t="s">
        <v>304</v>
      </c>
      <c r="E2360" s="153" t="s">
        <v>1</v>
      </c>
      <c r="F2360" s="154" t="s">
        <v>1146</v>
      </c>
      <c r="H2360" s="155">
        <v>67.900000000000006</v>
      </c>
      <c r="I2360" s="156"/>
      <c r="L2360" s="151"/>
      <c r="M2360" s="157"/>
      <c r="T2360" s="158"/>
      <c r="AT2360" s="153" t="s">
        <v>304</v>
      </c>
      <c r="AU2360" s="153" t="s">
        <v>85</v>
      </c>
      <c r="AV2360" s="12" t="s">
        <v>85</v>
      </c>
      <c r="AW2360" s="12" t="s">
        <v>32</v>
      </c>
      <c r="AX2360" s="12" t="s">
        <v>76</v>
      </c>
      <c r="AY2360" s="153" t="s">
        <v>296</v>
      </c>
    </row>
    <row r="2361" spans="2:65" s="12" customFormat="1">
      <c r="B2361" s="151"/>
      <c r="D2361" s="152" t="s">
        <v>304</v>
      </c>
      <c r="E2361" s="153" t="s">
        <v>1</v>
      </c>
      <c r="F2361" s="154" t="s">
        <v>1154</v>
      </c>
      <c r="H2361" s="155">
        <v>24.7</v>
      </c>
      <c r="I2361" s="156"/>
      <c r="L2361" s="151"/>
      <c r="M2361" s="157"/>
      <c r="T2361" s="158"/>
      <c r="AT2361" s="153" t="s">
        <v>304</v>
      </c>
      <c r="AU2361" s="153" t="s">
        <v>85</v>
      </c>
      <c r="AV2361" s="12" t="s">
        <v>85</v>
      </c>
      <c r="AW2361" s="12" t="s">
        <v>32</v>
      </c>
      <c r="AX2361" s="12" t="s">
        <v>76</v>
      </c>
      <c r="AY2361" s="153" t="s">
        <v>296</v>
      </c>
    </row>
    <row r="2362" spans="2:65" s="12" customFormat="1">
      <c r="B2362" s="151"/>
      <c r="D2362" s="152" t="s">
        <v>304</v>
      </c>
      <c r="E2362" s="153" t="s">
        <v>1</v>
      </c>
      <c r="F2362" s="154" t="s">
        <v>1147</v>
      </c>
      <c r="H2362" s="155">
        <v>11.6</v>
      </c>
      <c r="I2362" s="156"/>
      <c r="L2362" s="151"/>
      <c r="M2362" s="157"/>
      <c r="T2362" s="158"/>
      <c r="AT2362" s="153" t="s">
        <v>304</v>
      </c>
      <c r="AU2362" s="153" t="s">
        <v>85</v>
      </c>
      <c r="AV2362" s="12" t="s">
        <v>85</v>
      </c>
      <c r="AW2362" s="12" t="s">
        <v>32</v>
      </c>
      <c r="AX2362" s="12" t="s">
        <v>76</v>
      </c>
      <c r="AY2362" s="153" t="s">
        <v>296</v>
      </c>
    </row>
    <row r="2363" spans="2:65" s="13" customFormat="1">
      <c r="B2363" s="159"/>
      <c r="D2363" s="152" t="s">
        <v>304</v>
      </c>
      <c r="E2363" s="160" t="s">
        <v>1</v>
      </c>
      <c r="F2363" s="161" t="s">
        <v>306</v>
      </c>
      <c r="H2363" s="162">
        <v>565.6</v>
      </c>
      <c r="I2363" s="163"/>
      <c r="L2363" s="159"/>
      <c r="M2363" s="164"/>
      <c r="T2363" s="165"/>
      <c r="AT2363" s="160" t="s">
        <v>304</v>
      </c>
      <c r="AU2363" s="160" t="s">
        <v>85</v>
      </c>
      <c r="AV2363" s="13" t="s">
        <v>94</v>
      </c>
      <c r="AW2363" s="13" t="s">
        <v>32</v>
      </c>
      <c r="AX2363" s="13" t="s">
        <v>76</v>
      </c>
      <c r="AY2363" s="160" t="s">
        <v>296</v>
      </c>
    </row>
    <row r="2364" spans="2:65" s="14" customFormat="1">
      <c r="B2364" s="166"/>
      <c r="D2364" s="152" t="s">
        <v>304</v>
      </c>
      <c r="E2364" s="167" t="s">
        <v>1</v>
      </c>
      <c r="F2364" s="168" t="s">
        <v>308</v>
      </c>
      <c r="H2364" s="169">
        <v>565.6</v>
      </c>
      <c r="I2364" s="170"/>
      <c r="L2364" s="166"/>
      <c r="M2364" s="171"/>
      <c r="T2364" s="172"/>
      <c r="AT2364" s="167" t="s">
        <v>304</v>
      </c>
      <c r="AU2364" s="167" t="s">
        <v>85</v>
      </c>
      <c r="AV2364" s="14" t="s">
        <v>107</v>
      </c>
      <c r="AW2364" s="14" t="s">
        <v>32</v>
      </c>
      <c r="AX2364" s="14" t="s">
        <v>83</v>
      </c>
      <c r="AY2364" s="167" t="s">
        <v>296</v>
      </c>
    </row>
    <row r="2365" spans="2:65" s="1" customFormat="1" ht="24.2" customHeight="1">
      <c r="B2365" s="32"/>
      <c r="C2365" s="138" t="s">
        <v>2944</v>
      </c>
      <c r="D2365" s="138" t="s">
        <v>298</v>
      </c>
      <c r="E2365" s="139" t="s">
        <v>2945</v>
      </c>
      <c r="F2365" s="140" t="s">
        <v>2946</v>
      </c>
      <c r="G2365" s="141" t="s">
        <v>1517</v>
      </c>
      <c r="H2365" s="189"/>
      <c r="I2365" s="143"/>
      <c r="J2365" s="144">
        <f>ROUND(I2365*H2365,2)</f>
        <v>0</v>
      </c>
      <c r="K2365" s="140" t="s">
        <v>302</v>
      </c>
      <c r="L2365" s="32"/>
      <c r="M2365" s="145" t="s">
        <v>1</v>
      </c>
      <c r="N2365" s="146" t="s">
        <v>41</v>
      </c>
      <c r="P2365" s="147">
        <f>O2365*H2365</f>
        <v>0</v>
      </c>
      <c r="Q2365" s="147">
        <v>0</v>
      </c>
      <c r="R2365" s="147">
        <f>Q2365*H2365</f>
        <v>0</v>
      </c>
      <c r="S2365" s="147">
        <v>0</v>
      </c>
      <c r="T2365" s="148">
        <f>S2365*H2365</f>
        <v>0</v>
      </c>
      <c r="AR2365" s="149" t="s">
        <v>378</v>
      </c>
      <c r="AT2365" s="149" t="s">
        <v>298</v>
      </c>
      <c r="AU2365" s="149" t="s">
        <v>85</v>
      </c>
      <c r="AY2365" s="17" t="s">
        <v>296</v>
      </c>
      <c r="BE2365" s="150">
        <f>IF(N2365="základní",J2365,0)</f>
        <v>0</v>
      </c>
      <c r="BF2365" s="150">
        <f>IF(N2365="snížená",J2365,0)</f>
        <v>0</v>
      </c>
      <c r="BG2365" s="150">
        <f>IF(N2365="zákl. přenesená",J2365,0)</f>
        <v>0</v>
      </c>
      <c r="BH2365" s="150">
        <f>IF(N2365="sníž. přenesená",J2365,0)</f>
        <v>0</v>
      </c>
      <c r="BI2365" s="150">
        <f>IF(N2365="nulová",J2365,0)</f>
        <v>0</v>
      </c>
      <c r="BJ2365" s="17" t="s">
        <v>83</v>
      </c>
      <c r="BK2365" s="150">
        <f>ROUND(I2365*H2365,2)</f>
        <v>0</v>
      </c>
      <c r="BL2365" s="17" t="s">
        <v>378</v>
      </c>
      <c r="BM2365" s="149" t="s">
        <v>2947</v>
      </c>
    </row>
    <row r="2366" spans="2:65" s="11" customFormat="1" ht="22.9" customHeight="1">
      <c r="B2366" s="126"/>
      <c r="D2366" s="127" t="s">
        <v>75</v>
      </c>
      <c r="E2366" s="136" t="s">
        <v>2948</v>
      </c>
      <c r="F2366" s="136" t="s">
        <v>2949</v>
      </c>
      <c r="I2366" s="129"/>
      <c r="J2366" s="137">
        <f>BK2366</f>
        <v>0</v>
      </c>
      <c r="L2366" s="126"/>
      <c r="M2366" s="131"/>
      <c r="P2366" s="132">
        <f>SUM(P2367:P2374)</f>
        <v>0</v>
      </c>
      <c r="R2366" s="132">
        <f>SUM(R2367:R2374)</f>
        <v>1.6496109699999999</v>
      </c>
      <c r="T2366" s="133">
        <f>SUM(T2367:T2374)</f>
        <v>0</v>
      </c>
      <c r="AR2366" s="127" t="s">
        <v>85</v>
      </c>
      <c r="AT2366" s="134" t="s">
        <v>75</v>
      </c>
      <c r="AU2366" s="134" t="s">
        <v>83</v>
      </c>
      <c r="AY2366" s="127" t="s">
        <v>296</v>
      </c>
      <c r="BK2366" s="135">
        <f>SUM(BK2367:BK2374)</f>
        <v>0</v>
      </c>
    </row>
    <row r="2367" spans="2:65" s="1" customFormat="1" ht="24.2" customHeight="1">
      <c r="B2367" s="32"/>
      <c r="C2367" s="138" t="s">
        <v>2950</v>
      </c>
      <c r="D2367" s="138" t="s">
        <v>298</v>
      </c>
      <c r="E2367" s="139" t="s">
        <v>2951</v>
      </c>
      <c r="F2367" s="140" t="s">
        <v>2952</v>
      </c>
      <c r="G2367" s="141" t="s">
        <v>301</v>
      </c>
      <c r="H2367" s="142">
        <v>3366.5529999999999</v>
      </c>
      <c r="I2367" s="143"/>
      <c r="J2367" s="144">
        <f>ROUND(I2367*H2367,2)</f>
        <v>0</v>
      </c>
      <c r="K2367" s="140" t="s">
        <v>302</v>
      </c>
      <c r="L2367" s="32"/>
      <c r="M2367" s="145" t="s">
        <v>1</v>
      </c>
      <c r="N2367" s="146" t="s">
        <v>41</v>
      </c>
      <c r="P2367" s="147">
        <f>O2367*H2367</f>
        <v>0</v>
      </c>
      <c r="Q2367" s="147">
        <v>0</v>
      </c>
      <c r="R2367" s="147">
        <f>Q2367*H2367</f>
        <v>0</v>
      </c>
      <c r="S2367" s="147">
        <v>0</v>
      </c>
      <c r="T2367" s="148">
        <f>S2367*H2367</f>
        <v>0</v>
      </c>
      <c r="AR2367" s="149" t="s">
        <v>378</v>
      </c>
      <c r="AT2367" s="149" t="s">
        <v>298</v>
      </c>
      <c r="AU2367" s="149" t="s">
        <v>85</v>
      </c>
      <c r="AY2367" s="17" t="s">
        <v>296</v>
      </c>
      <c r="BE2367" s="150">
        <f>IF(N2367="základní",J2367,0)</f>
        <v>0</v>
      </c>
      <c r="BF2367" s="150">
        <f>IF(N2367="snížená",J2367,0)</f>
        <v>0</v>
      </c>
      <c r="BG2367" s="150">
        <f>IF(N2367="zákl. přenesená",J2367,0)</f>
        <v>0</v>
      </c>
      <c r="BH2367" s="150">
        <f>IF(N2367="sníž. přenesená",J2367,0)</f>
        <v>0</v>
      </c>
      <c r="BI2367" s="150">
        <f>IF(N2367="nulová",J2367,0)</f>
        <v>0</v>
      </c>
      <c r="BJ2367" s="17" t="s">
        <v>83</v>
      </c>
      <c r="BK2367" s="150">
        <f>ROUND(I2367*H2367,2)</f>
        <v>0</v>
      </c>
      <c r="BL2367" s="17" t="s">
        <v>378</v>
      </c>
      <c r="BM2367" s="149" t="s">
        <v>2953</v>
      </c>
    </row>
    <row r="2368" spans="2:65" s="12" customFormat="1">
      <c r="B2368" s="151"/>
      <c r="D2368" s="152" t="s">
        <v>304</v>
      </c>
      <c r="E2368" s="153" t="s">
        <v>1</v>
      </c>
      <c r="F2368" s="154" t="s">
        <v>2954</v>
      </c>
      <c r="H2368" s="155">
        <v>2071.1</v>
      </c>
      <c r="I2368" s="156"/>
      <c r="L2368" s="151"/>
      <c r="M2368" s="157"/>
      <c r="T2368" s="158"/>
      <c r="AT2368" s="153" t="s">
        <v>304</v>
      </c>
      <c r="AU2368" s="153" t="s">
        <v>85</v>
      </c>
      <c r="AV2368" s="12" t="s">
        <v>85</v>
      </c>
      <c r="AW2368" s="12" t="s">
        <v>32</v>
      </c>
      <c r="AX2368" s="12" t="s">
        <v>76</v>
      </c>
      <c r="AY2368" s="153" t="s">
        <v>296</v>
      </c>
    </row>
    <row r="2369" spans="2:65" s="12" customFormat="1">
      <c r="B2369" s="151"/>
      <c r="D2369" s="152" t="s">
        <v>304</v>
      </c>
      <c r="E2369" s="153" t="s">
        <v>1</v>
      </c>
      <c r="F2369" s="154" t="s">
        <v>2955</v>
      </c>
      <c r="H2369" s="155">
        <v>1229.5999999999999</v>
      </c>
      <c r="I2369" s="156"/>
      <c r="L2369" s="151"/>
      <c r="M2369" s="157"/>
      <c r="T2369" s="158"/>
      <c r="AT2369" s="153" t="s">
        <v>304</v>
      </c>
      <c r="AU2369" s="153" t="s">
        <v>85</v>
      </c>
      <c r="AV2369" s="12" t="s">
        <v>85</v>
      </c>
      <c r="AW2369" s="12" t="s">
        <v>32</v>
      </c>
      <c r="AX2369" s="12" t="s">
        <v>76</v>
      </c>
      <c r="AY2369" s="153" t="s">
        <v>296</v>
      </c>
    </row>
    <row r="2370" spans="2:65" s="12" customFormat="1">
      <c r="B2370" s="151"/>
      <c r="D2370" s="152" t="s">
        <v>304</v>
      </c>
      <c r="E2370" s="153" t="s">
        <v>1</v>
      </c>
      <c r="F2370" s="154" t="s">
        <v>2956</v>
      </c>
      <c r="H2370" s="155">
        <v>65.852999999999994</v>
      </c>
      <c r="I2370" s="156"/>
      <c r="L2370" s="151"/>
      <c r="M2370" s="157"/>
      <c r="T2370" s="158"/>
      <c r="AT2370" s="153" t="s">
        <v>304</v>
      </c>
      <c r="AU2370" s="153" t="s">
        <v>85</v>
      </c>
      <c r="AV2370" s="12" t="s">
        <v>85</v>
      </c>
      <c r="AW2370" s="12" t="s">
        <v>32</v>
      </c>
      <c r="AX2370" s="12" t="s">
        <v>76</v>
      </c>
      <c r="AY2370" s="153" t="s">
        <v>296</v>
      </c>
    </row>
    <row r="2371" spans="2:65" s="13" customFormat="1">
      <c r="B2371" s="159"/>
      <c r="D2371" s="152" t="s">
        <v>304</v>
      </c>
      <c r="E2371" s="160" t="s">
        <v>1</v>
      </c>
      <c r="F2371" s="161" t="s">
        <v>306</v>
      </c>
      <c r="H2371" s="162">
        <v>3366.5529999999999</v>
      </c>
      <c r="I2371" s="163"/>
      <c r="L2371" s="159"/>
      <c r="M2371" s="164"/>
      <c r="T2371" s="165"/>
      <c r="AT2371" s="160" t="s">
        <v>304</v>
      </c>
      <c r="AU2371" s="160" t="s">
        <v>85</v>
      </c>
      <c r="AV2371" s="13" t="s">
        <v>94</v>
      </c>
      <c r="AW2371" s="13" t="s">
        <v>32</v>
      </c>
      <c r="AX2371" s="13" t="s">
        <v>76</v>
      </c>
      <c r="AY2371" s="160" t="s">
        <v>296</v>
      </c>
    </row>
    <row r="2372" spans="2:65" s="14" customFormat="1">
      <c r="B2372" s="166"/>
      <c r="D2372" s="152" t="s">
        <v>304</v>
      </c>
      <c r="E2372" s="167" t="s">
        <v>1</v>
      </c>
      <c r="F2372" s="168" t="s">
        <v>308</v>
      </c>
      <c r="H2372" s="169">
        <v>3366.5529999999999</v>
      </c>
      <c r="I2372" s="170"/>
      <c r="L2372" s="166"/>
      <c r="M2372" s="171"/>
      <c r="T2372" s="172"/>
      <c r="AT2372" s="167" t="s">
        <v>304</v>
      </c>
      <c r="AU2372" s="167" t="s">
        <v>85</v>
      </c>
      <c r="AV2372" s="14" t="s">
        <v>107</v>
      </c>
      <c r="AW2372" s="14" t="s">
        <v>32</v>
      </c>
      <c r="AX2372" s="14" t="s">
        <v>83</v>
      </c>
      <c r="AY2372" s="167" t="s">
        <v>296</v>
      </c>
    </row>
    <row r="2373" spans="2:65" s="1" customFormat="1" ht="24.2" customHeight="1">
      <c r="B2373" s="32"/>
      <c r="C2373" s="138" t="s">
        <v>2957</v>
      </c>
      <c r="D2373" s="138" t="s">
        <v>298</v>
      </c>
      <c r="E2373" s="139" t="s">
        <v>2958</v>
      </c>
      <c r="F2373" s="140" t="s">
        <v>2959</v>
      </c>
      <c r="G2373" s="141" t="s">
        <v>301</v>
      </c>
      <c r="H2373" s="142">
        <v>3366.5529999999999</v>
      </c>
      <c r="I2373" s="143"/>
      <c r="J2373" s="144">
        <f>ROUND(I2373*H2373,2)</f>
        <v>0</v>
      </c>
      <c r="K2373" s="140" t="s">
        <v>302</v>
      </c>
      <c r="L2373" s="32"/>
      <c r="M2373" s="145" t="s">
        <v>1</v>
      </c>
      <c r="N2373" s="146" t="s">
        <v>41</v>
      </c>
      <c r="P2373" s="147">
        <f>O2373*H2373</f>
        <v>0</v>
      </c>
      <c r="Q2373" s="147">
        <v>2.0000000000000001E-4</v>
      </c>
      <c r="R2373" s="147">
        <f>Q2373*H2373</f>
        <v>0.67331059999999998</v>
      </c>
      <c r="S2373" s="147">
        <v>0</v>
      </c>
      <c r="T2373" s="148">
        <f>S2373*H2373</f>
        <v>0</v>
      </c>
      <c r="AR2373" s="149" t="s">
        <v>378</v>
      </c>
      <c r="AT2373" s="149" t="s">
        <v>298</v>
      </c>
      <c r="AU2373" s="149" t="s">
        <v>85</v>
      </c>
      <c r="AY2373" s="17" t="s">
        <v>296</v>
      </c>
      <c r="BE2373" s="150">
        <f>IF(N2373="základní",J2373,0)</f>
        <v>0</v>
      </c>
      <c r="BF2373" s="150">
        <f>IF(N2373="snížená",J2373,0)</f>
        <v>0</v>
      </c>
      <c r="BG2373" s="150">
        <f>IF(N2373="zákl. přenesená",J2373,0)</f>
        <v>0</v>
      </c>
      <c r="BH2373" s="150">
        <f>IF(N2373="sníž. přenesená",J2373,0)</f>
        <v>0</v>
      </c>
      <c r="BI2373" s="150">
        <f>IF(N2373="nulová",J2373,0)</f>
        <v>0</v>
      </c>
      <c r="BJ2373" s="17" t="s">
        <v>83</v>
      </c>
      <c r="BK2373" s="150">
        <f>ROUND(I2373*H2373,2)</f>
        <v>0</v>
      </c>
      <c r="BL2373" s="17" t="s">
        <v>378</v>
      </c>
      <c r="BM2373" s="149" t="s">
        <v>2960</v>
      </c>
    </row>
    <row r="2374" spans="2:65" s="1" customFormat="1" ht="24.2" customHeight="1">
      <c r="B2374" s="32"/>
      <c r="C2374" s="138" t="s">
        <v>2961</v>
      </c>
      <c r="D2374" s="138" t="s">
        <v>298</v>
      </c>
      <c r="E2374" s="139" t="s">
        <v>2962</v>
      </c>
      <c r="F2374" s="140" t="s">
        <v>2963</v>
      </c>
      <c r="G2374" s="141" t="s">
        <v>301</v>
      </c>
      <c r="H2374" s="142">
        <v>3366.5529999999999</v>
      </c>
      <c r="I2374" s="143"/>
      <c r="J2374" s="144">
        <f>ROUND(I2374*H2374,2)</f>
        <v>0</v>
      </c>
      <c r="K2374" s="140" t="s">
        <v>302</v>
      </c>
      <c r="L2374" s="32"/>
      <c r="M2374" s="145" t="s">
        <v>1</v>
      </c>
      <c r="N2374" s="146" t="s">
        <v>41</v>
      </c>
      <c r="P2374" s="147">
        <f>O2374*H2374</f>
        <v>0</v>
      </c>
      <c r="Q2374" s="147">
        <v>2.9E-4</v>
      </c>
      <c r="R2374" s="147">
        <f>Q2374*H2374</f>
        <v>0.97630036999999992</v>
      </c>
      <c r="S2374" s="147">
        <v>0</v>
      </c>
      <c r="T2374" s="148">
        <f>S2374*H2374</f>
        <v>0</v>
      </c>
      <c r="AR2374" s="149" t="s">
        <v>378</v>
      </c>
      <c r="AT2374" s="149" t="s">
        <v>298</v>
      </c>
      <c r="AU2374" s="149" t="s">
        <v>85</v>
      </c>
      <c r="AY2374" s="17" t="s">
        <v>296</v>
      </c>
      <c r="BE2374" s="150">
        <f>IF(N2374="základní",J2374,0)</f>
        <v>0</v>
      </c>
      <c r="BF2374" s="150">
        <f>IF(N2374="snížená",J2374,0)</f>
        <v>0</v>
      </c>
      <c r="BG2374" s="150">
        <f>IF(N2374="zákl. přenesená",J2374,0)</f>
        <v>0</v>
      </c>
      <c r="BH2374" s="150">
        <f>IF(N2374="sníž. přenesená",J2374,0)</f>
        <v>0</v>
      </c>
      <c r="BI2374" s="150">
        <f>IF(N2374="nulová",J2374,0)</f>
        <v>0</v>
      </c>
      <c r="BJ2374" s="17" t="s">
        <v>83</v>
      </c>
      <c r="BK2374" s="150">
        <f>ROUND(I2374*H2374,2)</f>
        <v>0</v>
      </c>
      <c r="BL2374" s="17" t="s">
        <v>378</v>
      </c>
      <c r="BM2374" s="149" t="s">
        <v>2964</v>
      </c>
    </row>
    <row r="2375" spans="2:65" s="11" customFormat="1" ht="22.9" customHeight="1">
      <c r="B2375" s="126"/>
      <c r="D2375" s="127" t="s">
        <v>75</v>
      </c>
      <c r="E2375" s="136" t="s">
        <v>2965</v>
      </c>
      <c r="F2375" s="136" t="s">
        <v>2966</v>
      </c>
      <c r="I2375" s="129"/>
      <c r="J2375" s="137">
        <f>BK2375</f>
        <v>0</v>
      </c>
      <c r="L2375" s="126"/>
      <c r="M2375" s="131"/>
      <c r="P2375" s="132">
        <f>SUM(P2376:P2392)</f>
        <v>0</v>
      </c>
      <c r="R2375" s="132">
        <f>SUM(R2376:R2392)</f>
        <v>0.65246579999999987</v>
      </c>
      <c r="T2375" s="133">
        <f>SUM(T2376:T2392)</f>
        <v>0</v>
      </c>
      <c r="AR2375" s="127" t="s">
        <v>85</v>
      </c>
      <c r="AT2375" s="134" t="s">
        <v>75</v>
      </c>
      <c r="AU2375" s="134" t="s">
        <v>83</v>
      </c>
      <c r="AY2375" s="127" t="s">
        <v>296</v>
      </c>
      <c r="BK2375" s="135">
        <f>SUM(BK2376:BK2392)</f>
        <v>0</v>
      </c>
    </row>
    <row r="2376" spans="2:65" s="1" customFormat="1" ht="24.2" customHeight="1">
      <c r="B2376" s="32"/>
      <c r="C2376" s="138" t="s">
        <v>2967</v>
      </c>
      <c r="D2376" s="138" t="s">
        <v>298</v>
      </c>
      <c r="E2376" s="139" t="s">
        <v>2968</v>
      </c>
      <c r="F2376" s="140" t="s">
        <v>2969</v>
      </c>
      <c r="G2376" s="141" t="s">
        <v>376</v>
      </c>
      <c r="H2376" s="142">
        <v>6</v>
      </c>
      <c r="I2376" s="143"/>
      <c r="J2376" s="144">
        <f>ROUND(I2376*H2376,2)</f>
        <v>0</v>
      </c>
      <c r="K2376" s="140" t="s">
        <v>302</v>
      </c>
      <c r="L2376" s="32"/>
      <c r="M2376" s="145" t="s">
        <v>1</v>
      </c>
      <c r="N2376" s="146" t="s">
        <v>41</v>
      </c>
      <c r="P2376" s="147">
        <f>O2376*H2376</f>
        <v>0</v>
      </c>
      <c r="Q2376" s="147">
        <v>0</v>
      </c>
      <c r="R2376" s="147">
        <f>Q2376*H2376</f>
        <v>0</v>
      </c>
      <c r="S2376" s="147">
        <v>0</v>
      </c>
      <c r="T2376" s="148">
        <f>S2376*H2376</f>
        <v>0</v>
      </c>
      <c r="AR2376" s="149" t="s">
        <v>378</v>
      </c>
      <c r="AT2376" s="149" t="s">
        <v>298</v>
      </c>
      <c r="AU2376" s="149" t="s">
        <v>85</v>
      </c>
      <c r="AY2376" s="17" t="s">
        <v>296</v>
      </c>
      <c r="BE2376" s="150">
        <f>IF(N2376="základní",J2376,0)</f>
        <v>0</v>
      </c>
      <c r="BF2376" s="150">
        <f>IF(N2376="snížená",J2376,0)</f>
        <v>0</v>
      </c>
      <c r="BG2376" s="150">
        <f>IF(N2376="zákl. přenesená",J2376,0)</f>
        <v>0</v>
      </c>
      <c r="BH2376" s="150">
        <f>IF(N2376="sníž. přenesená",J2376,0)</f>
        <v>0</v>
      </c>
      <c r="BI2376" s="150">
        <f>IF(N2376="nulová",J2376,0)</f>
        <v>0</v>
      </c>
      <c r="BJ2376" s="17" t="s">
        <v>83</v>
      </c>
      <c r="BK2376" s="150">
        <f>ROUND(I2376*H2376,2)</f>
        <v>0</v>
      </c>
      <c r="BL2376" s="17" t="s">
        <v>378</v>
      </c>
      <c r="BM2376" s="149" t="s">
        <v>2970</v>
      </c>
    </row>
    <row r="2377" spans="2:65" s="1" customFormat="1" ht="37.9" customHeight="1">
      <c r="B2377" s="32"/>
      <c r="C2377" s="173" t="s">
        <v>2971</v>
      </c>
      <c r="D2377" s="173" t="s">
        <v>343</v>
      </c>
      <c r="E2377" s="174" t="s">
        <v>2972</v>
      </c>
      <c r="F2377" s="175" t="s">
        <v>2973</v>
      </c>
      <c r="G2377" s="176" t="s">
        <v>301</v>
      </c>
      <c r="H2377" s="177">
        <v>23.94</v>
      </c>
      <c r="I2377" s="178"/>
      <c r="J2377" s="179">
        <f>ROUND(I2377*H2377,2)</f>
        <v>0</v>
      </c>
      <c r="K2377" s="175" t="s">
        <v>302</v>
      </c>
      <c r="L2377" s="180"/>
      <c r="M2377" s="181" t="s">
        <v>1</v>
      </c>
      <c r="N2377" s="182" t="s">
        <v>41</v>
      </c>
      <c r="P2377" s="147">
        <f>O2377*H2377</f>
        <v>0</v>
      </c>
      <c r="Q2377" s="147">
        <v>9.1199999999999996E-3</v>
      </c>
      <c r="R2377" s="147">
        <f>Q2377*H2377</f>
        <v>0.21833279999999999</v>
      </c>
      <c r="S2377" s="147">
        <v>0</v>
      </c>
      <c r="T2377" s="148">
        <f>S2377*H2377</f>
        <v>0</v>
      </c>
      <c r="AR2377" s="149" t="s">
        <v>479</v>
      </c>
      <c r="AT2377" s="149" t="s">
        <v>343</v>
      </c>
      <c r="AU2377" s="149" t="s">
        <v>85</v>
      </c>
      <c r="AY2377" s="17" t="s">
        <v>296</v>
      </c>
      <c r="BE2377" s="150">
        <f>IF(N2377="základní",J2377,0)</f>
        <v>0</v>
      </c>
      <c r="BF2377" s="150">
        <f>IF(N2377="snížená",J2377,0)</f>
        <v>0</v>
      </c>
      <c r="BG2377" s="150">
        <f>IF(N2377="zákl. přenesená",J2377,0)</f>
        <v>0</v>
      </c>
      <c r="BH2377" s="150">
        <f>IF(N2377="sníž. přenesená",J2377,0)</f>
        <v>0</v>
      </c>
      <c r="BI2377" s="150">
        <f>IF(N2377="nulová",J2377,0)</f>
        <v>0</v>
      </c>
      <c r="BJ2377" s="17" t="s">
        <v>83</v>
      </c>
      <c r="BK2377" s="150">
        <f>ROUND(I2377*H2377,2)</f>
        <v>0</v>
      </c>
      <c r="BL2377" s="17" t="s">
        <v>378</v>
      </c>
      <c r="BM2377" s="149" t="s">
        <v>2974</v>
      </c>
    </row>
    <row r="2378" spans="2:65" s="12" customFormat="1">
      <c r="B2378" s="151"/>
      <c r="D2378" s="152" t="s">
        <v>304</v>
      </c>
      <c r="E2378" s="153" t="s">
        <v>1</v>
      </c>
      <c r="F2378" s="154" t="s">
        <v>2975</v>
      </c>
      <c r="H2378" s="155">
        <v>11.97</v>
      </c>
      <c r="I2378" s="156"/>
      <c r="L2378" s="151"/>
      <c r="M2378" s="157"/>
      <c r="T2378" s="158"/>
      <c r="AT2378" s="153" t="s">
        <v>304</v>
      </c>
      <c r="AU2378" s="153" t="s">
        <v>85</v>
      </c>
      <c r="AV2378" s="12" t="s">
        <v>85</v>
      </c>
      <c r="AW2378" s="12" t="s">
        <v>32</v>
      </c>
      <c r="AX2378" s="12" t="s">
        <v>76</v>
      </c>
      <c r="AY2378" s="153" t="s">
        <v>296</v>
      </c>
    </row>
    <row r="2379" spans="2:65" s="13" customFormat="1">
      <c r="B2379" s="159"/>
      <c r="D2379" s="152" t="s">
        <v>304</v>
      </c>
      <c r="E2379" s="160" t="s">
        <v>1</v>
      </c>
      <c r="F2379" s="161" t="s">
        <v>306</v>
      </c>
      <c r="H2379" s="162">
        <v>11.97</v>
      </c>
      <c r="I2379" s="163"/>
      <c r="L2379" s="159"/>
      <c r="M2379" s="164"/>
      <c r="T2379" s="165"/>
      <c r="AT2379" s="160" t="s">
        <v>304</v>
      </c>
      <c r="AU2379" s="160" t="s">
        <v>85</v>
      </c>
      <c r="AV2379" s="13" t="s">
        <v>94</v>
      </c>
      <c r="AW2379" s="13" t="s">
        <v>32</v>
      </c>
      <c r="AX2379" s="13" t="s">
        <v>76</v>
      </c>
      <c r="AY2379" s="160" t="s">
        <v>296</v>
      </c>
    </row>
    <row r="2380" spans="2:65" s="14" customFormat="1">
      <c r="B2380" s="166"/>
      <c r="D2380" s="152" t="s">
        <v>304</v>
      </c>
      <c r="E2380" s="167" t="s">
        <v>1</v>
      </c>
      <c r="F2380" s="168" t="s">
        <v>308</v>
      </c>
      <c r="H2380" s="169">
        <v>11.97</v>
      </c>
      <c r="I2380" s="170"/>
      <c r="L2380" s="166"/>
      <c r="M2380" s="171"/>
      <c r="T2380" s="172"/>
      <c r="AT2380" s="167" t="s">
        <v>304</v>
      </c>
      <c r="AU2380" s="167" t="s">
        <v>85</v>
      </c>
      <c r="AV2380" s="14" t="s">
        <v>107</v>
      </c>
      <c r="AW2380" s="14" t="s">
        <v>32</v>
      </c>
      <c r="AX2380" s="14" t="s">
        <v>83</v>
      </c>
      <c r="AY2380" s="167" t="s">
        <v>296</v>
      </c>
    </row>
    <row r="2381" spans="2:65" s="12" customFormat="1">
      <c r="B2381" s="151"/>
      <c r="D2381" s="152" t="s">
        <v>304</v>
      </c>
      <c r="F2381" s="154" t="s">
        <v>2976</v>
      </c>
      <c r="H2381" s="155">
        <v>23.94</v>
      </c>
      <c r="I2381" s="156"/>
      <c r="L2381" s="151"/>
      <c r="M2381" s="157"/>
      <c r="T2381" s="158"/>
      <c r="AT2381" s="153" t="s">
        <v>304</v>
      </c>
      <c r="AU2381" s="153" t="s">
        <v>85</v>
      </c>
      <c r="AV2381" s="12" t="s">
        <v>85</v>
      </c>
      <c r="AW2381" s="12" t="s">
        <v>4</v>
      </c>
      <c r="AX2381" s="12" t="s">
        <v>83</v>
      </c>
      <c r="AY2381" s="153" t="s">
        <v>296</v>
      </c>
    </row>
    <row r="2382" spans="2:65" s="1" customFormat="1" ht="24.2" customHeight="1">
      <c r="B2382" s="32"/>
      <c r="C2382" s="138" t="s">
        <v>2977</v>
      </c>
      <c r="D2382" s="138" t="s">
        <v>298</v>
      </c>
      <c r="E2382" s="139" t="s">
        <v>2978</v>
      </c>
      <c r="F2382" s="140" t="s">
        <v>2979</v>
      </c>
      <c r="G2382" s="141" t="s">
        <v>376</v>
      </c>
      <c r="H2382" s="142">
        <v>16</v>
      </c>
      <c r="I2382" s="143"/>
      <c r="J2382" s="144">
        <f>ROUND(I2382*H2382,2)</f>
        <v>0</v>
      </c>
      <c r="K2382" s="140" t="s">
        <v>302</v>
      </c>
      <c r="L2382" s="32"/>
      <c r="M2382" s="145" t="s">
        <v>1</v>
      </c>
      <c r="N2382" s="146" t="s">
        <v>41</v>
      </c>
      <c r="P2382" s="147">
        <f>O2382*H2382</f>
        <v>0</v>
      </c>
      <c r="Q2382" s="147">
        <v>0</v>
      </c>
      <c r="R2382" s="147">
        <f>Q2382*H2382</f>
        <v>0</v>
      </c>
      <c r="S2382" s="147">
        <v>0</v>
      </c>
      <c r="T2382" s="148">
        <f>S2382*H2382</f>
        <v>0</v>
      </c>
      <c r="AR2382" s="149" t="s">
        <v>378</v>
      </c>
      <c r="AT2382" s="149" t="s">
        <v>298</v>
      </c>
      <c r="AU2382" s="149" t="s">
        <v>85</v>
      </c>
      <c r="AY2382" s="17" t="s">
        <v>296</v>
      </c>
      <c r="BE2382" s="150">
        <f>IF(N2382="základní",J2382,0)</f>
        <v>0</v>
      </c>
      <c r="BF2382" s="150">
        <f>IF(N2382="snížená",J2382,0)</f>
        <v>0</v>
      </c>
      <c r="BG2382" s="150">
        <f>IF(N2382="zákl. přenesená",J2382,0)</f>
        <v>0</v>
      </c>
      <c r="BH2382" s="150">
        <f>IF(N2382="sníž. přenesená",J2382,0)</f>
        <v>0</v>
      </c>
      <c r="BI2382" s="150">
        <f>IF(N2382="nulová",J2382,0)</f>
        <v>0</v>
      </c>
      <c r="BJ2382" s="17" t="s">
        <v>83</v>
      </c>
      <c r="BK2382" s="150">
        <f>ROUND(I2382*H2382,2)</f>
        <v>0</v>
      </c>
      <c r="BL2382" s="17" t="s">
        <v>378</v>
      </c>
      <c r="BM2382" s="149" t="s">
        <v>2980</v>
      </c>
    </row>
    <row r="2383" spans="2:65" s="1" customFormat="1" ht="37.9" customHeight="1">
      <c r="B2383" s="32"/>
      <c r="C2383" s="173" t="s">
        <v>2981</v>
      </c>
      <c r="D2383" s="173" t="s">
        <v>343</v>
      </c>
      <c r="E2383" s="174" t="s">
        <v>2982</v>
      </c>
      <c r="F2383" s="175" t="s">
        <v>2983</v>
      </c>
      <c r="G2383" s="176" t="s">
        <v>301</v>
      </c>
      <c r="H2383" s="177">
        <v>82.08</v>
      </c>
      <c r="I2383" s="178"/>
      <c r="J2383" s="179">
        <f>ROUND(I2383*H2383,2)</f>
        <v>0</v>
      </c>
      <c r="K2383" s="175" t="s">
        <v>302</v>
      </c>
      <c r="L2383" s="180"/>
      <c r="M2383" s="181" t="s">
        <v>1</v>
      </c>
      <c r="N2383" s="182" t="s">
        <v>41</v>
      </c>
      <c r="P2383" s="147">
        <f>O2383*H2383</f>
        <v>0</v>
      </c>
      <c r="Q2383" s="147">
        <v>4.7699999999999999E-3</v>
      </c>
      <c r="R2383" s="147">
        <f>Q2383*H2383</f>
        <v>0.39152159999999997</v>
      </c>
      <c r="S2383" s="147">
        <v>0</v>
      </c>
      <c r="T2383" s="148">
        <f>S2383*H2383</f>
        <v>0</v>
      </c>
      <c r="AR2383" s="149" t="s">
        <v>479</v>
      </c>
      <c r="AT2383" s="149" t="s">
        <v>343</v>
      </c>
      <c r="AU2383" s="149" t="s">
        <v>85</v>
      </c>
      <c r="AY2383" s="17" t="s">
        <v>296</v>
      </c>
      <c r="BE2383" s="150">
        <f>IF(N2383="základní",J2383,0)</f>
        <v>0</v>
      </c>
      <c r="BF2383" s="150">
        <f>IF(N2383="snížená",J2383,0)</f>
        <v>0</v>
      </c>
      <c r="BG2383" s="150">
        <f>IF(N2383="zákl. přenesená",J2383,0)</f>
        <v>0</v>
      </c>
      <c r="BH2383" s="150">
        <f>IF(N2383="sníž. přenesená",J2383,0)</f>
        <v>0</v>
      </c>
      <c r="BI2383" s="150">
        <f>IF(N2383="nulová",J2383,0)</f>
        <v>0</v>
      </c>
      <c r="BJ2383" s="17" t="s">
        <v>83</v>
      </c>
      <c r="BK2383" s="150">
        <f>ROUND(I2383*H2383,2)</f>
        <v>0</v>
      </c>
      <c r="BL2383" s="17" t="s">
        <v>378</v>
      </c>
      <c r="BM2383" s="149" t="s">
        <v>2984</v>
      </c>
    </row>
    <row r="2384" spans="2:65" s="12" customFormat="1">
      <c r="B2384" s="151"/>
      <c r="D2384" s="152" t="s">
        <v>304</v>
      </c>
      <c r="E2384" s="153" t="s">
        <v>1</v>
      </c>
      <c r="F2384" s="154" t="s">
        <v>2985</v>
      </c>
      <c r="H2384" s="155">
        <v>82.08</v>
      </c>
      <c r="I2384" s="156"/>
      <c r="L2384" s="151"/>
      <c r="M2384" s="157"/>
      <c r="T2384" s="158"/>
      <c r="AT2384" s="153" t="s">
        <v>304</v>
      </c>
      <c r="AU2384" s="153" t="s">
        <v>85</v>
      </c>
      <c r="AV2384" s="12" t="s">
        <v>85</v>
      </c>
      <c r="AW2384" s="12" t="s">
        <v>32</v>
      </c>
      <c r="AX2384" s="12" t="s">
        <v>76</v>
      </c>
      <c r="AY2384" s="153" t="s">
        <v>296</v>
      </c>
    </row>
    <row r="2385" spans="2:65" s="13" customFormat="1">
      <c r="B2385" s="159"/>
      <c r="D2385" s="152" t="s">
        <v>304</v>
      </c>
      <c r="E2385" s="160" t="s">
        <v>1</v>
      </c>
      <c r="F2385" s="161" t="s">
        <v>306</v>
      </c>
      <c r="H2385" s="162">
        <v>82.08</v>
      </c>
      <c r="I2385" s="163"/>
      <c r="L2385" s="159"/>
      <c r="M2385" s="164"/>
      <c r="T2385" s="165"/>
      <c r="AT2385" s="160" t="s">
        <v>304</v>
      </c>
      <c r="AU2385" s="160" t="s">
        <v>85</v>
      </c>
      <c r="AV2385" s="13" t="s">
        <v>94</v>
      </c>
      <c r="AW2385" s="13" t="s">
        <v>32</v>
      </c>
      <c r="AX2385" s="13" t="s">
        <v>76</v>
      </c>
      <c r="AY2385" s="160" t="s">
        <v>296</v>
      </c>
    </row>
    <row r="2386" spans="2:65" s="14" customFormat="1">
      <c r="B2386" s="166"/>
      <c r="D2386" s="152" t="s">
        <v>304</v>
      </c>
      <c r="E2386" s="167" t="s">
        <v>1</v>
      </c>
      <c r="F2386" s="168" t="s">
        <v>308</v>
      </c>
      <c r="H2386" s="169">
        <v>82.08</v>
      </c>
      <c r="I2386" s="170"/>
      <c r="L2386" s="166"/>
      <c r="M2386" s="171"/>
      <c r="T2386" s="172"/>
      <c r="AT2386" s="167" t="s">
        <v>304</v>
      </c>
      <c r="AU2386" s="167" t="s">
        <v>85</v>
      </c>
      <c r="AV2386" s="14" t="s">
        <v>107</v>
      </c>
      <c r="AW2386" s="14" t="s">
        <v>32</v>
      </c>
      <c r="AX2386" s="14" t="s">
        <v>83</v>
      </c>
      <c r="AY2386" s="167" t="s">
        <v>296</v>
      </c>
    </row>
    <row r="2387" spans="2:65" s="1" customFormat="1" ht="24.2" customHeight="1">
      <c r="B2387" s="32"/>
      <c r="C2387" s="138" t="s">
        <v>2986</v>
      </c>
      <c r="D2387" s="138" t="s">
        <v>298</v>
      </c>
      <c r="E2387" s="139" t="s">
        <v>2987</v>
      </c>
      <c r="F2387" s="140" t="s">
        <v>2988</v>
      </c>
      <c r="G2387" s="141" t="s">
        <v>301</v>
      </c>
      <c r="H2387" s="142">
        <v>32.777999999999999</v>
      </c>
      <c r="I2387" s="143"/>
      <c r="J2387" s="144">
        <f>ROUND(I2387*H2387,2)</f>
        <v>0</v>
      </c>
      <c r="K2387" s="140" t="s">
        <v>302</v>
      </c>
      <c r="L2387" s="32"/>
      <c r="M2387" s="145" t="s">
        <v>1</v>
      </c>
      <c r="N2387" s="146" t="s">
        <v>41</v>
      </c>
      <c r="P2387" s="147">
        <f>O2387*H2387</f>
        <v>0</v>
      </c>
      <c r="Q2387" s="147">
        <v>0</v>
      </c>
      <c r="R2387" s="147">
        <f>Q2387*H2387</f>
        <v>0</v>
      </c>
      <c r="S2387" s="147">
        <v>0</v>
      </c>
      <c r="T2387" s="148">
        <f>S2387*H2387</f>
        <v>0</v>
      </c>
      <c r="AR2387" s="149" t="s">
        <v>378</v>
      </c>
      <c r="AT2387" s="149" t="s">
        <v>298</v>
      </c>
      <c r="AU2387" s="149" t="s">
        <v>85</v>
      </c>
      <c r="AY2387" s="17" t="s">
        <v>296</v>
      </c>
      <c r="BE2387" s="150">
        <f>IF(N2387="základní",J2387,0)</f>
        <v>0</v>
      </c>
      <c r="BF2387" s="150">
        <f>IF(N2387="snížená",J2387,0)</f>
        <v>0</v>
      </c>
      <c r="BG2387" s="150">
        <f>IF(N2387="zákl. přenesená",J2387,0)</f>
        <v>0</v>
      </c>
      <c r="BH2387" s="150">
        <f>IF(N2387="sníž. přenesená",J2387,0)</f>
        <v>0</v>
      </c>
      <c r="BI2387" s="150">
        <f>IF(N2387="nulová",J2387,0)</f>
        <v>0</v>
      </c>
      <c r="BJ2387" s="17" t="s">
        <v>83</v>
      </c>
      <c r="BK2387" s="150">
        <f>ROUND(I2387*H2387,2)</f>
        <v>0</v>
      </c>
      <c r="BL2387" s="17" t="s">
        <v>378</v>
      </c>
      <c r="BM2387" s="149" t="s">
        <v>2989</v>
      </c>
    </row>
    <row r="2388" spans="2:65" s="12" customFormat="1">
      <c r="B2388" s="151"/>
      <c r="D2388" s="152" t="s">
        <v>304</v>
      </c>
      <c r="E2388" s="153" t="s">
        <v>1</v>
      </c>
      <c r="F2388" s="154" t="s">
        <v>2990</v>
      </c>
      <c r="H2388" s="155">
        <v>32.777999999999999</v>
      </c>
      <c r="I2388" s="156"/>
      <c r="L2388" s="151"/>
      <c r="M2388" s="157"/>
      <c r="T2388" s="158"/>
      <c r="AT2388" s="153" t="s">
        <v>304</v>
      </c>
      <c r="AU2388" s="153" t="s">
        <v>85</v>
      </c>
      <c r="AV2388" s="12" t="s">
        <v>85</v>
      </c>
      <c r="AW2388" s="12" t="s">
        <v>32</v>
      </c>
      <c r="AX2388" s="12" t="s">
        <v>76</v>
      </c>
      <c r="AY2388" s="153" t="s">
        <v>296</v>
      </c>
    </row>
    <row r="2389" spans="2:65" s="13" customFormat="1">
      <c r="B2389" s="159"/>
      <c r="D2389" s="152" t="s">
        <v>304</v>
      </c>
      <c r="E2389" s="160" t="s">
        <v>1</v>
      </c>
      <c r="F2389" s="161" t="s">
        <v>306</v>
      </c>
      <c r="H2389" s="162">
        <v>32.777999999999999</v>
      </c>
      <c r="I2389" s="163"/>
      <c r="L2389" s="159"/>
      <c r="M2389" s="164"/>
      <c r="T2389" s="165"/>
      <c r="AT2389" s="160" t="s">
        <v>304</v>
      </c>
      <c r="AU2389" s="160" t="s">
        <v>85</v>
      </c>
      <c r="AV2389" s="13" t="s">
        <v>94</v>
      </c>
      <c r="AW2389" s="13" t="s">
        <v>32</v>
      </c>
      <c r="AX2389" s="13" t="s">
        <v>76</v>
      </c>
      <c r="AY2389" s="160" t="s">
        <v>296</v>
      </c>
    </row>
    <row r="2390" spans="2:65" s="14" customFormat="1">
      <c r="B2390" s="166"/>
      <c r="D2390" s="152" t="s">
        <v>304</v>
      </c>
      <c r="E2390" s="167" t="s">
        <v>1</v>
      </c>
      <c r="F2390" s="168" t="s">
        <v>308</v>
      </c>
      <c r="H2390" s="169">
        <v>32.777999999999999</v>
      </c>
      <c r="I2390" s="170"/>
      <c r="L2390" s="166"/>
      <c r="M2390" s="171"/>
      <c r="T2390" s="172"/>
      <c r="AT2390" s="167" t="s">
        <v>304</v>
      </c>
      <c r="AU2390" s="167" t="s">
        <v>85</v>
      </c>
      <c r="AV2390" s="14" t="s">
        <v>107</v>
      </c>
      <c r="AW2390" s="14" t="s">
        <v>32</v>
      </c>
      <c r="AX2390" s="14" t="s">
        <v>83</v>
      </c>
      <c r="AY2390" s="167" t="s">
        <v>296</v>
      </c>
    </row>
    <row r="2391" spans="2:65" s="1" customFormat="1" ht="16.5" customHeight="1">
      <c r="B2391" s="32"/>
      <c r="C2391" s="173" t="s">
        <v>2991</v>
      </c>
      <c r="D2391" s="173" t="s">
        <v>343</v>
      </c>
      <c r="E2391" s="174" t="s">
        <v>2992</v>
      </c>
      <c r="F2391" s="175" t="s">
        <v>2993</v>
      </c>
      <c r="G2391" s="176" t="s">
        <v>301</v>
      </c>
      <c r="H2391" s="177">
        <v>32.777999999999999</v>
      </c>
      <c r="I2391" s="178"/>
      <c r="J2391" s="179">
        <f>ROUND(I2391*H2391,2)</f>
        <v>0</v>
      </c>
      <c r="K2391" s="175" t="s">
        <v>302</v>
      </c>
      <c r="L2391" s="180"/>
      <c r="M2391" s="181" t="s">
        <v>1</v>
      </c>
      <c r="N2391" s="182" t="s">
        <v>41</v>
      </c>
      <c r="P2391" s="147">
        <f>O2391*H2391</f>
        <v>0</v>
      </c>
      <c r="Q2391" s="147">
        <v>1.2999999999999999E-3</v>
      </c>
      <c r="R2391" s="147">
        <f>Q2391*H2391</f>
        <v>4.2611399999999994E-2</v>
      </c>
      <c r="S2391" s="147">
        <v>0</v>
      </c>
      <c r="T2391" s="148">
        <f>S2391*H2391</f>
        <v>0</v>
      </c>
      <c r="AR2391" s="149" t="s">
        <v>479</v>
      </c>
      <c r="AT2391" s="149" t="s">
        <v>343</v>
      </c>
      <c r="AU2391" s="149" t="s">
        <v>85</v>
      </c>
      <c r="AY2391" s="17" t="s">
        <v>296</v>
      </c>
      <c r="BE2391" s="150">
        <f>IF(N2391="základní",J2391,0)</f>
        <v>0</v>
      </c>
      <c r="BF2391" s="150">
        <f>IF(N2391="snížená",J2391,0)</f>
        <v>0</v>
      </c>
      <c r="BG2391" s="150">
        <f>IF(N2391="zákl. přenesená",J2391,0)</f>
        <v>0</v>
      </c>
      <c r="BH2391" s="150">
        <f>IF(N2391="sníž. přenesená",J2391,0)</f>
        <v>0</v>
      </c>
      <c r="BI2391" s="150">
        <f>IF(N2391="nulová",J2391,0)</f>
        <v>0</v>
      </c>
      <c r="BJ2391" s="17" t="s">
        <v>83</v>
      </c>
      <c r="BK2391" s="150">
        <f>ROUND(I2391*H2391,2)</f>
        <v>0</v>
      </c>
      <c r="BL2391" s="17" t="s">
        <v>378</v>
      </c>
      <c r="BM2391" s="149" t="s">
        <v>2994</v>
      </c>
    </row>
    <row r="2392" spans="2:65" s="1" customFormat="1" ht="24.2" customHeight="1">
      <c r="B2392" s="32"/>
      <c r="C2392" s="138" t="s">
        <v>2995</v>
      </c>
      <c r="D2392" s="138" t="s">
        <v>298</v>
      </c>
      <c r="E2392" s="139" t="s">
        <v>2996</v>
      </c>
      <c r="F2392" s="140" t="s">
        <v>2997</v>
      </c>
      <c r="G2392" s="141" t="s">
        <v>1517</v>
      </c>
      <c r="H2392" s="189"/>
      <c r="I2392" s="143"/>
      <c r="J2392" s="144">
        <f>ROUND(I2392*H2392,2)</f>
        <v>0</v>
      </c>
      <c r="K2392" s="140" t="s">
        <v>302</v>
      </c>
      <c r="L2392" s="32"/>
      <c r="M2392" s="145" t="s">
        <v>1</v>
      </c>
      <c r="N2392" s="146" t="s">
        <v>41</v>
      </c>
      <c r="P2392" s="147">
        <f>O2392*H2392</f>
        <v>0</v>
      </c>
      <c r="Q2392" s="147">
        <v>0</v>
      </c>
      <c r="R2392" s="147">
        <f>Q2392*H2392</f>
        <v>0</v>
      </c>
      <c r="S2392" s="147">
        <v>0</v>
      </c>
      <c r="T2392" s="148">
        <f>S2392*H2392</f>
        <v>0</v>
      </c>
      <c r="AR2392" s="149" t="s">
        <v>378</v>
      </c>
      <c r="AT2392" s="149" t="s">
        <v>298</v>
      </c>
      <c r="AU2392" s="149" t="s">
        <v>85</v>
      </c>
      <c r="AY2392" s="17" t="s">
        <v>296</v>
      </c>
      <c r="BE2392" s="150">
        <f>IF(N2392="základní",J2392,0)</f>
        <v>0</v>
      </c>
      <c r="BF2392" s="150">
        <f>IF(N2392="snížená",J2392,0)</f>
        <v>0</v>
      </c>
      <c r="BG2392" s="150">
        <f>IF(N2392="zákl. přenesená",J2392,0)</f>
        <v>0</v>
      </c>
      <c r="BH2392" s="150">
        <f>IF(N2392="sníž. přenesená",J2392,0)</f>
        <v>0</v>
      </c>
      <c r="BI2392" s="150">
        <f>IF(N2392="nulová",J2392,0)</f>
        <v>0</v>
      </c>
      <c r="BJ2392" s="17" t="s">
        <v>83</v>
      </c>
      <c r="BK2392" s="150">
        <f>ROUND(I2392*H2392,2)</f>
        <v>0</v>
      </c>
      <c r="BL2392" s="17" t="s">
        <v>378</v>
      </c>
      <c r="BM2392" s="149" t="s">
        <v>2998</v>
      </c>
    </row>
    <row r="2393" spans="2:65" s="11" customFormat="1" ht="25.9" customHeight="1">
      <c r="B2393" s="126"/>
      <c r="D2393" s="127" t="s">
        <v>75</v>
      </c>
      <c r="E2393" s="128" t="s">
        <v>343</v>
      </c>
      <c r="F2393" s="128" t="s">
        <v>2999</v>
      </c>
      <c r="I2393" s="129"/>
      <c r="J2393" s="130">
        <f>BK2393</f>
        <v>0</v>
      </c>
      <c r="L2393" s="126"/>
      <c r="M2393" s="131"/>
      <c r="P2393" s="132">
        <f>P2394</f>
        <v>0</v>
      </c>
      <c r="R2393" s="132">
        <f>R2394</f>
        <v>0</v>
      </c>
      <c r="T2393" s="133">
        <f>T2394</f>
        <v>0</v>
      </c>
      <c r="AR2393" s="127" t="s">
        <v>94</v>
      </c>
      <c r="AT2393" s="134" t="s">
        <v>75</v>
      </c>
      <c r="AU2393" s="134" t="s">
        <v>76</v>
      </c>
      <c r="AY2393" s="127" t="s">
        <v>296</v>
      </c>
      <c r="BK2393" s="135">
        <f>BK2394</f>
        <v>0</v>
      </c>
    </row>
    <row r="2394" spans="2:65" s="11" customFormat="1" ht="22.9" customHeight="1">
      <c r="B2394" s="126"/>
      <c r="D2394" s="127" t="s">
        <v>75</v>
      </c>
      <c r="E2394" s="136" t="s">
        <v>3000</v>
      </c>
      <c r="F2394" s="136" t="s">
        <v>3001</v>
      </c>
      <c r="I2394" s="129"/>
      <c r="J2394" s="137">
        <f>BK2394</f>
        <v>0</v>
      </c>
      <c r="L2394" s="126"/>
      <c r="M2394" s="131"/>
      <c r="P2394" s="132">
        <f>P2395</f>
        <v>0</v>
      </c>
      <c r="R2394" s="132">
        <f>R2395</f>
        <v>0</v>
      </c>
      <c r="T2394" s="133">
        <f>T2395</f>
        <v>0</v>
      </c>
      <c r="AR2394" s="127" t="s">
        <v>94</v>
      </c>
      <c r="AT2394" s="134" t="s">
        <v>75</v>
      </c>
      <c r="AU2394" s="134" t="s">
        <v>83</v>
      </c>
      <c r="AY2394" s="127" t="s">
        <v>296</v>
      </c>
      <c r="BK2394" s="135">
        <f>BK2395</f>
        <v>0</v>
      </c>
    </row>
    <row r="2395" spans="2:65" s="1" customFormat="1" ht="21.75" customHeight="1">
      <c r="B2395" s="32"/>
      <c r="C2395" s="138" t="s">
        <v>3002</v>
      </c>
      <c r="D2395" s="138" t="s">
        <v>298</v>
      </c>
      <c r="E2395" s="139" t="s">
        <v>3003</v>
      </c>
      <c r="F2395" s="140" t="s">
        <v>3004</v>
      </c>
      <c r="G2395" s="141" t="s">
        <v>1341</v>
      </c>
      <c r="H2395" s="142">
        <v>1</v>
      </c>
      <c r="I2395" s="143"/>
      <c r="J2395" s="144">
        <f>ROUND(I2395*H2395,2)</f>
        <v>0</v>
      </c>
      <c r="K2395" s="140" t="s">
        <v>1</v>
      </c>
      <c r="L2395" s="32"/>
      <c r="M2395" s="190" t="s">
        <v>1</v>
      </c>
      <c r="N2395" s="191" t="s">
        <v>41</v>
      </c>
      <c r="O2395" s="192"/>
      <c r="P2395" s="193">
        <f>O2395*H2395</f>
        <v>0</v>
      </c>
      <c r="Q2395" s="193">
        <v>0</v>
      </c>
      <c r="R2395" s="193">
        <f>Q2395*H2395</f>
        <v>0</v>
      </c>
      <c r="S2395" s="193">
        <v>0</v>
      </c>
      <c r="T2395" s="194">
        <f>S2395*H2395</f>
        <v>0</v>
      </c>
      <c r="AR2395" s="149" t="s">
        <v>751</v>
      </c>
      <c r="AT2395" s="149" t="s">
        <v>298</v>
      </c>
      <c r="AU2395" s="149" t="s">
        <v>85</v>
      </c>
      <c r="AY2395" s="17" t="s">
        <v>296</v>
      </c>
      <c r="BE2395" s="150">
        <f>IF(N2395="základní",J2395,0)</f>
        <v>0</v>
      </c>
      <c r="BF2395" s="150">
        <f>IF(N2395="snížená",J2395,0)</f>
        <v>0</v>
      </c>
      <c r="BG2395" s="150">
        <f>IF(N2395="zákl. přenesená",J2395,0)</f>
        <v>0</v>
      </c>
      <c r="BH2395" s="150">
        <f>IF(N2395="sníž. přenesená",J2395,0)</f>
        <v>0</v>
      </c>
      <c r="BI2395" s="150">
        <f>IF(N2395="nulová",J2395,0)</f>
        <v>0</v>
      </c>
      <c r="BJ2395" s="17" t="s">
        <v>83</v>
      </c>
      <c r="BK2395" s="150">
        <f>ROUND(I2395*H2395,2)</f>
        <v>0</v>
      </c>
      <c r="BL2395" s="17" t="s">
        <v>751</v>
      </c>
      <c r="BM2395" s="149" t="s">
        <v>3005</v>
      </c>
    </row>
    <row r="2396" spans="2:65" s="1" customFormat="1" ht="7.15" customHeight="1">
      <c r="B2396" s="44"/>
      <c r="C2396" s="45"/>
      <c r="D2396" s="45"/>
      <c r="E2396" s="45"/>
      <c r="F2396" s="45"/>
      <c r="G2396" s="45"/>
      <c r="H2396" s="45"/>
      <c r="I2396" s="45"/>
      <c r="J2396" s="45"/>
      <c r="K2396" s="45"/>
      <c r="L2396" s="32"/>
    </row>
  </sheetData>
  <sheetProtection algorithmName="SHA-512" hashValue="XYl1TH+A9AHgpzGfl1KdO2NZ7sLBTnQoLoYfIvsy3A1S51+jQ0xT11EmwMkTIhS0ksUQ9+NE0+U0UYAs1FKFzQ==" saltValue="z600YMIbeYDVuNDjAtigeoy9T2Wl/WqaCg3bSWKAL72avJI835cq66hmCizq1ixrQ2q8Bmu7esRYl3jxk5hc/g==" spinCount="100000" sheet="1" objects="1" scenarios="1" formatColumns="0" formatRows="0" autoFilter="0"/>
  <autoFilter ref="C142:K2395"/>
  <mergeCells count="9">
    <mergeCell ref="E87:H87"/>
    <mergeCell ref="E133:H133"/>
    <mergeCell ref="E135:H13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76" fitToHeight="100" orientation="portrait" blackAndWhite="1" r:id="rId1"/>
  <headerFooter>
    <oddFooter>&amp;CStrana &amp;P z 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38"/>
  <sheetViews>
    <sheetView showGridLines="0" topLeftCell="A114" workbookViewId="0">
      <selection activeCell="H129" sqref="H129"/>
    </sheetView>
  </sheetViews>
  <sheetFormatPr defaultRowHeight="11.25"/>
  <cols>
    <col min="1" max="1" width="8.33203125" customWidth="1"/>
    <col min="2" max="2" width="1.33203125" customWidth="1"/>
    <col min="3" max="3" width="4.1640625" customWidth="1"/>
    <col min="4" max="4" width="4.33203125" customWidth="1"/>
    <col min="5" max="5" width="17.1640625" customWidth="1"/>
    <col min="6" max="6" width="50.6640625" customWidth="1"/>
    <col min="7" max="7" width="7.5" customWidth="1"/>
    <col min="8" max="8" width="14" customWidth="1"/>
    <col min="9" max="9" width="15.6640625" customWidth="1"/>
    <col min="10" max="11" width="22.33203125" customWidth="1"/>
    <col min="12" max="12" width="9.33203125" customWidth="1"/>
    <col min="13" max="13" width="10.66406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.15" customHeight="1"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7" t="s">
        <v>153</v>
      </c>
    </row>
    <row r="3" spans="2:46" ht="7.1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ht="25.15" customHeight="1">
      <c r="B4" s="20"/>
      <c r="D4" s="21" t="s">
        <v>182</v>
      </c>
      <c r="L4" s="20"/>
      <c r="M4" s="94" t="s">
        <v>10</v>
      </c>
      <c r="AT4" s="17" t="s">
        <v>4</v>
      </c>
    </row>
    <row r="5" spans="2:46" ht="7.15" customHeight="1">
      <c r="B5" s="20"/>
      <c r="L5" s="20"/>
    </row>
    <row r="6" spans="2:46" ht="12" customHeight="1">
      <c r="B6" s="20"/>
      <c r="D6" s="27" t="s">
        <v>16</v>
      </c>
      <c r="L6" s="20"/>
    </row>
    <row r="7" spans="2:46" ht="16.5" customHeight="1">
      <c r="B7" s="20"/>
      <c r="E7" s="249" t="str">
        <f>'Rekapitulace stavby'!K6</f>
        <v>Pobytová odlehčovací služba Zábřeh - Sušilova</v>
      </c>
      <c r="F7" s="250"/>
      <c r="G7" s="250"/>
      <c r="H7" s="250"/>
      <c r="L7" s="20"/>
    </row>
    <row r="8" spans="2:46" ht="12.75">
      <c r="B8" s="20"/>
      <c r="D8" s="27" t="s">
        <v>191</v>
      </c>
      <c r="L8" s="20"/>
    </row>
    <row r="9" spans="2:46" ht="16.5" customHeight="1">
      <c r="B9" s="20"/>
      <c r="E9" s="249" t="s">
        <v>194</v>
      </c>
      <c r="F9" s="209"/>
      <c r="G9" s="209"/>
      <c r="H9" s="209"/>
      <c r="L9" s="20"/>
    </row>
    <row r="10" spans="2:46" ht="12" customHeight="1">
      <c r="B10" s="20"/>
      <c r="D10" s="27" t="s">
        <v>3006</v>
      </c>
      <c r="L10" s="20"/>
    </row>
    <row r="11" spans="2:46" s="1" customFormat="1" ht="16.5" customHeight="1">
      <c r="B11" s="32"/>
      <c r="E11" s="231" t="s">
        <v>5587</v>
      </c>
      <c r="F11" s="248"/>
      <c r="G11" s="248"/>
      <c r="H11" s="248"/>
      <c r="L11" s="32"/>
    </row>
    <row r="12" spans="2:46" s="1" customFormat="1" ht="12" customHeight="1">
      <c r="B12" s="32"/>
      <c r="D12" s="27" t="s">
        <v>3008</v>
      </c>
      <c r="L12" s="32"/>
    </row>
    <row r="13" spans="2:46" s="1" customFormat="1" ht="16.5" customHeight="1">
      <c r="B13" s="32"/>
      <c r="E13" s="243" t="s">
        <v>6411</v>
      </c>
      <c r="F13" s="248"/>
      <c r="G13" s="248"/>
      <c r="H13" s="248"/>
      <c r="L13" s="32"/>
    </row>
    <row r="14" spans="2:46" s="1" customFormat="1">
      <c r="B14" s="32"/>
      <c r="L14" s="32"/>
    </row>
    <row r="15" spans="2:46" s="1" customFormat="1" ht="12" customHeight="1">
      <c r="B15" s="32"/>
      <c r="D15" s="27" t="s">
        <v>18</v>
      </c>
      <c r="F15" s="25" t="s">
        <v>1</v>
      </c>
      <c r="I15" s="27" t="s">
        <v>19</v>
      </c>
      <c r="J15" s="25" t="s">
        <v>1</v>
      </c>
      <c r="L15" s="32"/>
    </row>
    <row r="16" spans="2:46" s="1" customFormat="1" ht="12" customHeight="1">
      <c r="B16" s="32"/>
      <c r="D16" s="27" t="s">
        <v>20</v>
      </c>
      <c r="F16" s="25" t="s">
        <v>21</v>
      </c>
      <c r="I16" s="27" t="s">
        <v>22</v>
      </c>
      <c r="J16" s="52" t="str">
        <f>'Rekapitulace stavby'!AN8</f>
        <v>5. 7. 2024</v>
      </c>
      <c r="L16" s="32"/>
    </row>
    <row r="17" spans="2:12" s="1" customFormat="1" ht="10.9" customHeight="1">
      <c r="B17" s="32"/>
      <c r="L17" s="32"/>
    </row>
    <row r="18" spans="2:12" s="1" customFormat="1" ht="12" customHeight="1">
      <c r="B18" s="32"/>
      <c r="D18" s="27" t="s">
        <v>24</v>
      </c>
      <c r="I18" s="27" t="s">
        <v>25</v>
      </c>
      <c r="J18" s="25" t="s">
        <v>1</v>
      </c>
      <c r="L18" s="32"/>
    </row>
    <row r="19" spans="2:12" s="1" customFormat="1" ht="18" customHeight="1">
      <c r="B19" s="32"/>
      <c r="E19" s="25" t="s">
        <v>26</v>
      </c>
      <c r="I19" s="27" t="s">
        <v>27</v>
      </c>
      <c r="J19" s="25" t="s">
        <v>1</v>
      </c>
      <c r="L19" s="32"/>
    </row>
    <row r="20" spans="2:12" s="1" customFormat="1" ht="7.15" customHeight="1">
      <c r="B20" s="32"/>
      <c r="L20" s="32"/>
    </row>
    <row r="21" spans="2:12" s="1" customFormat="1" ht="12" customHeight="1">
      <c r="B21" s="32"/>
      <c r="D21" s="27" t="s">
        <v>28</v>
      </c>
      <c r="I21" s="27" t="s">
        <v>25</v>
      </c>
      <c r="J21" s="28" t="str">
        <f>'Rekapitulace stavby'!AN13</f>
        <v>Vyplň údaj</v>
      </c>
      <c r="L21" s="32"/>
    </row>
    <row r="22" spans="2:12" s="1" customFormat="1" ht="18" customHeight="1">
      <c r="B22" s="32"/>
      <c r="E22" s="251" t="str">
        <f>'Rekapitulace stavby'!E14</f>
        <v>Vyplň údaj</v>
      </c>
      <c r="F22" s="213"/>
      <c r="G22" s="213"/>
      <c r="H22" s="213"/>
      <c r="I22" s="27" t="s">
        <v>27</v>
      </c>
      <c r="J22" s="28" t="str">
        <f>'Rekapitulace stavby'!AN14</f>
        <v>Vyplň údaj</v>
      </c>
      <c r="L22" s="32"/>
    </row>
    <row r="23" spans="2:12" s="1" customFormat="1" ht="7.15" customHeight="1">
      <c r="B23" s="32"/>
      <c r="L23" s="32"/>
    </row>
    <row r="24" spans="2:12" s="1" customFormat="1" ht="12" customHeight="1">
      <c r="B24" s="32"/>
      <c r="D24" s="27" t="s">
        <v>30</v>
      </c>
      <c r="I24" s="27" t="s">
        <v>25</v>
      </c>
      <c r="J24" s="25" t="s">
        <v>1</v>
      </c>
      <c r="L24" s="32"/>
    </row>
    <row r="25" spans="2:12" s="1" customFormat="1" ht="18" customHeight="1">
      <c r="B25" s="32"/>
      <c r="E25" s="25" t="s">
        <v>31</v>
      </c>
      <c r="I25" s="27" t="s">
        <v>27</v>
      </c>
      <c r="J25" s="25" t="s">
        <v>1</v>
      </c>
      <c r="L25" s="32"/>
    </row>
    <row r="26" spans="2:12" s="1" customFormat="1" ht="7.15" customHeight="1">
      <c r="B26" s="32"/>
      <c r="L26" s="32"/>
    </row>
    <row r="27" spans="2:12" s="1" customFormat="1" ht="12" customHeight="1">
      <c r="B27" s="32"/>
      <c r="D27" s="27" t="s">
        <v>33</v>
      </c>
      <c r="I27" s="27" t="s">
        <v>25</v>
      </c>
      <c r="J27" s="25" t="s">
        <v>1</v>
      </c>
      <c r="L27" s="32"/>
    </row>
    <row r="28" spans="2:12" s="1" customFormat="1" ht="18" customHeight="1">
      <c r="B28" s="32"/>
      <c r="E28" s="25" t="s">
        <v>5589</v>
      </c>
      <c r="I28" s="27" t="s">
        <v>27</v>
      </c>
      <c r="J28" s="25" t="s">
        <v>1</v>
      </c>
      <c r="L28" s="32"/>
    </row>
    <row r="29" spans="2:12" s="1" customFormat="1" ht="7.15" customHeight="1">
      <c r="B29" s="32"/>
      <c r="L29" s="32"/>
    </row>
    <row r="30" spans="2:12" s="1" customFormat="1" ht="12" customHeight="1">
      <c r="B30" s="32"/>
      <c r="D30" s="27" t="s">
        <v>35</v>
      </c>
      <c r="L30" s="32"/>
    </row>
    <row r="31" spans="2:12" s="7" customFormat="1" ht="16.5" customHeight="1">
      <c r="B31" s="95"/>
      <c r="E31" s="217" t="s">
        <v>1</v>
      </c>
      <c r="F31" s="217"/>
      <c r="G31" s="217"/>
      <c r="H31" s="217"/>
      <c r="L31" s="95"/>
    </row>
    <row r="32" spans="2:12" s="1" customFormat="1" ht="7.15" customHeight="1">
      <c r="B32" s="32"/>
      <c r="L32" s="32"/>
    </row>
    <row r="33" spans="2:12" s="1" customFormat="1" ht="7.1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25.35" customHeight="1">
      <c r="B34" s="32"/>
      <c r="D34" s="97" t="s">
        <v>36</v>
      </c>
      <c r="J34" s="66">
        <f>ROUND(J126, 2)</f>
        <v>0</v>
      </c>
      <c r="L34" s="32"/>
    </row>
    <row r="35" spans="2:12" s="1" customFormat="1" ht="7.15" customHeight="1">
      <c r="B35" s="32"/>
      <c r="D35" s="53"/>
      <c r="E35" s="53"/>
      <c r="F35" s="53"/>
      <c r="G35" s="53"/>
      <c r="H35" s="53"/>
      <c r="I35" s="53"/>
      <c r="J35" s="53"/>
      <c r="K35" s="53"/>
      <c r="L35" s="32"/>
    </row>
    <row r="36" spans="2:12" s="1" customFormat="1" ht="14.45" customHeight="1">
      <c r="B36" s="32"/>
      <c r="F36" s="35" t="s">
        <v>38</v>
      </c>
      <c r="I36" s="35" t="s">
        <v>37</v>
      </c>
      <c r="J36" s="35" t="s">
        <v>39</v>
      </c>
      <c r="L36" s="32"/>
    </row>
    <row r="37" spans="2:12" s="1" customFormat="1" ht="14.45" customHeight="1">
      <c r="B37" s="32"/>
      <c r="D37" s="55" t="s">
        <v>40</v>
      </c>
      <c r="E37" s="27" t="s">
        <v>41</v>
      </c>
      <c r="F37" s="86">
        <f>ROUND((SUM(BE126:BE137)),  2)</f>
        <v>0</v>
      </c>
      <c r="I37" s="98">
        <v>0.21</v>
      </c>
      <c r="J37" s="86">
        <f>ROUND(((SUM(BE126:BE137))*I37),  2)</f>
        <v>0</v>
      </c>
      <c r="L37" s="32"/>
    </row>
    <row r="38" spans="2:12" s="1" customFormat="1" ht="14.45" customHeight="1">
      <c r="B38" s="32"/>
      <c r="E38" s="27" t="s">
        <v>42</v>
      </c>
      <c r="F38" s="86">
        <f>ROUND((SUM(BF126:BF137)),  2)</f>
        <v>0</v>
      </c>
      <c r="I38" s="98">
        <v>0.12</v>
      </c>
      <c r="J38" s="86">
        <f>ROUND(((SUM(BF126:BF137))*I38),  2)</f>
        <v>0</v>
      </c>
      <c r="L38" s="32"/>
    </row>
    <row r="39" spans="2:12" s="1" customFormat="1" ht="14.45" hidden="1" customHeight="1">
      <c r="B39" s="32"/>
      <c r="E39" s="27" t="s">
        <v>43</v>
      </c>
      <c r="F39" s="86">
        <f>ROUND((SUM(BG126:BG137)),  2)</f>
        <v>0</v>
      </c>
      <c r="I39" s="98">
        <v>0.21</v>
      </c>
      <c r="J39" s="86">
        <f>0</f>
        <v>0</v>
      </c>
      <c r="L39" s="32"/>
    </row>
    <row r="40" spans="2:12" s="1" customFormat="1" ht="14.45" hidden="1" customHeight="1">
      <c r="B40" s="32"/>
      <c r="E40" s="27" t="s">
        <v>44</v>
      </c>
      <c r="F40" s="86">
        <f>ROUND((SUM(BH126:BH137)),  2)</f>
        <v>0</v>
      </c>
      <c r="I40" s="98">
        <v>0.12</v>
      </c>
      <c r="J40" s="86">
        <f>0</f>
        <v>0</v>
      </c>
      <c r="L40" s="32"/>
    </row>
    <row r="41" spans="2:12" s="1" customFormat="1" ht="14.45" hidden="1" customHeight="1">
      <c r="B41" s="32"/>
      <c r="E41" s="27" t="s">
        <v>45</v>
      </c>
      <c r="F41" s="86">
        <f>ROUND((SUM(BI126:BI137)),  2)</f>
        <v>0</v>
      </c>
      <c r="I41" s="98">
        <v>0</v>
      </c>
      <c r="J41" s="86">
        <f>0</f>
        <v>0</v>
      </c>
      <c r="L41" s="32"/>
    </row>
    <row r="42" spans="2:12" s="1" customFormat="1" ht="7.15" customHeight="1">
      <c r="B42" s="32"/>
      <c r="L42" s="32"/>
    </row>
    <row r="43" spans="2:12" s="1" customFormat="1" ht="25.35" customHeight="1">
      <c r="B43" s="32"/>
      <c r="C43" s="99"/>
      <c r="D43" s="100" t="s">
        <v>46</v>
      </c>
      <c r="E43" s="57"/>
      <c r="F43" s="57"/>
      <c r="G43" s="101" t="s">
        <v>47</v>
      </c>
      <c r="H43" s="102" t="s">
        <v>48</v>
      </c>
      <c r="I43" s="57"/>
      <c r="J43" s="103">
        <f>SUM(J34:J41)</f>
        <v>0</v>
      </c>
      <c r="K43" s="104"/>
      <c r="L43" s="32"/>
    </row>
    <row r="44" spans="2:12" s="1" customFormat="1" ht="14.45" customHeight="1">
      <c r="B44" s="32"/>
      <c r="L44" s="32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42"/>
      <c r="J50" s="42"/>
      <c r="K50" s="42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3" t="s">
        <v>51</v>
      </c>
      <c r="E61" s="34"/>
      <c r="F61" s="105" t="s">
        <v>52</v>
      </c>
      <c r="G61" s="43" t="s">
        <v>51</v>
      </c>
      <c r="H61" s="34"/>
      <c r="I61" s="34"/>
      <c r="J61" s="106" t="s">
        <v>52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42"/>
      <c r="J65" s="42"/>
      <c r="K65" s="42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3" t="s">
        <v>51</v>
      </c>
      <c r="E76" s="34"/>
      <c r="F76" s="105" t="s">
        <v>52</v>
      </c>
      <c r="G76" s="43" t="s">
        <v>51</v>
      </c>
      <c r="H76" s="34"/>
      <c r="I76" s="34"/>
      <c r="J76" s="106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7.1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5.15" customHeight="1">
      <c r="B82" s="32"/>
      <c r="C82" s="21" t="s">
        <v>249</v>
      </c>
      <c r="L82" s="32"/>
    </row>
    <row r="83" spans="2:12" s="1" customFormat="1" ht="7.1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49" t="str">
        <f>E7</f>
        <v>Pobytová odlehčovací služba Zábřeh - Sušilova</v>
      </c>
      <c r="F85" s="250"/>
      <c r="G85" s="250"/>
      <c r="H85" s="250"/>
      <c r="L85" s="32"/>
    </row>
    <row r="86" spans="2:12" ht="12" customHeight="1">
      <c r="B86" s="20"/>
      <c r="C86" s="27" t="s">
        <v>191</v>
      </c>
      <c r="L86" s="20"/>
    </row>
    <row r="87" spans="2:12" ht="16.5" customHeight="1">
      <c r="B87" s="20"/>
      <c r="E87" s="249" t="s">
        <v>194</v>
      </c>
      <c r="F87" s="209"/>
      <c r="G87" s="209"/>
      <c r="H87" s="209"/>
      <c r="L87" s="20"/>
    </row>
    <row r="88" spans="2:12" ht="12" customHeight="1">
      <c r="B88" s="20"/>
      <c r="C88" s="27" t="s">
        <v>3006</v>
      </c>
      <c r="L88" s="20"/>
    </row>
    <row r="89" spans="2:12" s="1" customFormat="1" ht="16.5" customHeight="1">
      <c r="B89" s="32"/>
      <c r="E89" s="231" t="s">
        <v>5587</v>
      </c>
      <c r="F89" s="248"/>
      <c r="G89" s="248"/>
      <c r="H89" s="248"/>
      <c r="L89" s="32"/>
    </row>
    <row r="90" spans="2:12" s="1" customFormat="1" ht="12" customHeight="1">
      <c r="B90" s="32"/>
      <c r="C90" s="27" t="s">
        <v>3008</v>
      </c>
      <c r="L90" s="32"/>
    </row>
    <row r="91" spans="2:12" s="1" customFormat="1" ht="16.5" customHeight="1">
      <c r="B91" s="32"/>
      <c r="E91" s="243" t="str">
        <f>E13</f>
        <v>007 - AKT - Aktivní prvky počítačové sítě</v>
      </c>
      <c r="F91" s="248"/>
      <c r="G91" s="248"/>
      <c r="H91" s="248"/>
      <c r="L91" s="32"/>
    </row>
    <row r="92" spans="2:12" s="1" customFormat="1" ht="7.15" customHeight="1">
      <c r="B92" s="32"/>
      <c r="L92" s="32"/>
    </row>
    <row r="93" spans="2:12" s="1" customFormat="1" ht="12" customHeight="1">
      <c r="B93" s="32"/>
      <c r="C93" s="27" t="s">
        <v>20</v>
      </c>
      <c r="F93" s="25" t="str">
        <f>F16</f>
        <v xml:space="preserve"> Zábřeh, Sušilova 1375/41</v>
      </c>
      <c r="I93" s="27" t="s">
        <v>22</v>
      </c>
      <c r="J93" s="52" t="str">
        <f>IF(J16="","",J16)</f>
        <v>5. 7. 2024</v>
      </c>
      <c r="L93" s="32"/>
    </row>
    <row r="94" spans="2:12" s="1" customFormat="1" ht="7.15" customHeight="1">
      <c r="B94" s="32"/>
      <c r="L94" s="32"/>
    </row>
    <row r="95" spans="2:12" s="1" customFormat="1" ht="25.7" customHeight="1">
      <c r="B95" s="32"/>
      <c r="C95" s="27" t="s">
        <v>24</v>
      </c>
      <c r="F95" s="25" t="str">
        <f>E19</f>
        <v>Město Zábřeh</v>
      </c>
      <c r="I95" s="27" t="s">
        <v>30</v>
      </c>
      <c r="J95" s="30" t="str">
        <f>E25</f>
        <v>Ing. arch. Josef Hlavatý</v>
      </c>
      <c r="L95" s="32"/>
    </row>
    <row r="96" spans="2:12" s="1" customFormat="1" ht="15.2" customHeight="1">
      <c r="B96" s="32"/>
      <c r="C96" s="27" t="s">
        <v>28</v>
      </c>
      <c r="F96" s="25" t="str">
        <f>IF(E22="","",E22)</f>
        <v>Vyplň údaj</v>
      </c>
      <c r="I96" s="27" t="s">
        <v>33</v>
      </c>
      <c r="J96" s="30" t="str">
        <f>E28</f>
        <v xml:space="preserve"> </v>
      </c>
      <c r="L96" s="32"/>
    </row>
    <row r="97" spans="2:47" s="1" customFormat="1" ht="10.15" customHeight="1">
      <c r="B97" s="32"/>
      <c r="L97" s="32"/>
    </row>
    <row r="98" spans="2:47" s="1" customFormat="1" ht="29.25" customHeight="1">
      <c r="B98" s="32"/>
      <c r="C98" s="107" t="s">
        <v>250</v>
      </c>
      <c r="D98" s="99"/>
      <c r="E98" s="99"/>
      <c r="F98" s="99"/>
      <c r="G98" s="99"/>
      <c r="H98" s="99"/>
      <c r="I98" s="99"/>
      <c r="J98" s="108" t="s">
        <v>251</v>
      </c>
      <c r="K98" s="99"/>
      <c r="L98" s="32"/>
    </row>
    <row r="99" spans="2:47" s="1" customFormat="1" ht="10.15" customHeight="1">
      <c r="B99" s="32"/>
      <c r="L99" s="32"/>
    </row>
    <row r="100" spans="2:47" s="1" customFormat="1" ht="22.9" customHeight="1">
      <c r="B100" s="32"/>
      <c r="C100" s="109" t="s">
        <v>252</v>
      </c>
      <c r="J100" s="66">
        <f>J126</f>
        <v>0</v>
      </c>
      <c r="L100" s="32"/>
      <c r="AU100" s="17" t="s">
        <v>253</v>
      </c>
    </row>
    <row r="101" spans="2:47" s="8" customFormat="1" ht="25.15" customHeight="1">
      <c r="B101" s="110"/>
      <c r="D101" s="111" t="s">
        <v>6412</v>
      </c>
      <c r="E101" s="112"/>
      <c r="F101" s="112"/>
      <c r="G101" s="112"/>
      <c r="H101" s="112"/>
      <c r="I101" s="112"/>
      <c r="J101" s="113">
        <f>J127</f>
        <v>0</v>
      </c>
      <c r="L101" s="110"/>
    </row>
    <row r="102" spans="2:47" s="8" customFormat="1" ht="25.15" customHeight="1">
      <c r="B102" s="110"/>
      <c r="D102" s="111" t="s">
        <v>6413</v>
      </c>
      <c r="E102" s="112"/>
      <c r="F102" s="112"/>
      <c r="G102" s="112"/>
      <c r="H102" s="112"/>
      <c r="I102" s="112"/>
      <c r="J102" s="113">
        <f>J132</f>
        <v>0</v>
      </c>
      <c r="L102" s="110"/>
    </row>
    <row r="103" spans="2:47" s="1" customFormat="1" ht="21.75" customHeight="1">
      <c r="B103" s="32"/>
      <c r="L103" s="32"/>
    </row>
    <row r="104" spans="2:47" s="1" customFormat="1" ht="7.15" customHeight="1"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32"/>
    </row>
    <row r="108" spans="2:47" s="1" customFormat="1" ht="7.15" customHeight="1"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32"/>
    </row>
    <row r="109" spans="2:47" s="1" customFormat="1" ht="25.15" customHeight="1">
      <c r="B109" s="32"/>
      <c r="C109" s="21" t="s">
        <v>281</v>
      </c>
      <c r="L109" s="32"/>
    </row>
    <row r="110" spans="2:47" s="1" customFormat="1" ht="7.15" customHeight="1">
      <c r="B110" s="32"/>
      <c r="L110" s="32"/>
    </row>
    <row r="111" spans="2:47" s="1" customFormat="1" ht="12" customHeight="1">
      <c r="B111" s="32"/>
      <c r="C111" s="27" t="s">
        <v>16</v>
      </c>
      <c r="L111" s="32"/>
    </row>
    <row r="112" spans="2:47" s="1" customFormat="1" ht="16.5" customHeight="1">
      <c r="B112" s="32"/>
      <c r="E112" s="249" t="str">
        <f>E7</f>
        <v>Pobytová odlehčovací služba Zábřeh - Sušilova</v>
      </c>
      <c r="F112" s="250"/>
      <c r="G112" s="250"/>
      <c r="H112" s="250"/>
      <c r="L112" s="32"/>
    </row>
    <row r="113" spans="2:65" ht="12" customHeight="1">
      <c r="B113" s="20"/>
      <c r="C113" s="27" t="s">
        <v>191</v>
      </c>
      <c r="L113" s="20"/>
    </row>
    <row r="114" spans="2:65" ht="16.5" customHeight="1">
      <c r="B114" s="20"/>
      <c r="E114" s="249" t="s">
        <v>194</v>
      </c>
      <c r="F114" s="209"/>
      <c r="G114" s="209"/>
      <c r="H114" s="209"/>
      <c r="L114" s="20"/>
    </row>
    <row r="115" spans="2:65" ht="12" customHeight="1">
      <c r="B115" s="20"/>
      <c r="C115" s="27" t="s">
        <v>3006</v>
      </c>
      <c r="L115" s="20"/>
    </row>
    <row r="116" spans="2:65" s="1" customFormat="1" ht="16.5" customHeight="1">
      <c r="B116" s="32"/>
      <c r="E116" s="231" t="s">
        <v>5587</v>
      </c>
      <c r="F116" s="248"/>
      <c r="G116" s="248"/>
      <c r="H116" s="248"/>
      <c r="L116" s="32"/>
    </row>
    <row r="117" spans="2:65" s="1" customFormat="1" ht="12" customHeight="1">
      <c r="B117" s="32"/>
      <c r="C117" s="27" t="s">
        <v>3008</v>
      </c>
      <c r="L117" s="32"/>
    </row>
    <row r="118" spans="2:65" s="1" customFormat="1" ht="16.5" customHeight="1">
      <c r="B118" s="32"/>
      <c r="E118" s="243" t="str">
        <f>E13</f>
        <v>007 - AKT - Aktivní prvky počítačové sítě</v>
      </c>
      <c r="F118" s="248"/>
      <c r="G118" s="248"/>
      <c r="H118" s="248"/>
      <c r="L118" s="32"/>
    </row>
    <row r="119" spans="2:65" s="1" customFormat="1" ht="7.15" customHeight="1">
      <c r="B119" s="32"/>
      <c r="L119" s="32"/>
    </row>
    <row r="120" spans="2:65" s="1" customFormat="1" ht="12" customHeight="1">
      <c r="B120" s="32"/>
      <c r="C120" s="27" t="s">
        <v>20</v>
      </c>
      <c r="F120" s="25" t="str">
        <f>F16</f>
        <v xml:space="preserve"> Zábřeh, Sušilova 1375/41</v>
      </c>
      <c r="I120" s="27" t="s">
        <v>22</v>
      </c>
      <c r="J120" s="52" t="str">
        <f>IF(J16="","",J16)</f>
        <v>5. 7. 2024</v>
      </c>
      <c r="L120" s="32"/>
    </row>
    <row r="121" spans="2:65" s="1" customFormat="1" ht="7.15" customHeight="1">
      <c r="B121" s="32"/>
      <c r="L121" s="32"/>
    </row>
    <row r="122" spans="2:65" s="1" customFormat="1" ht="25.7" customHeight="1">
      <c r="B122" s="32"/>
      <c r="C122" s="27" t="s">
        <v>24</v>
      </c>
      <c r="F122" s="25" t="str">
        <f>E19</f>
        <v>Město Zábřeh</v>
      </c>
      <c r="I122" s="27" t="s">
        <v>30</v>
      </c>
      <c r="J122" s="30" t="str">
        <f>E25</f>
        <v>Ing. arch. Josef Hlavatý</v>
      </c>
      <c r="L122" s="32"/>
    </row>
    <row r="123" spans="2:65" s="1" customFormat="1" ht="15.2" customHeight="1">
      <c r="B123" s="32"/>
      <c r="C123" s="27" t="s">
        <v>28</v>
      </c>
      <c r="F123" s="25" t="str">
        <f>IF(E22="","",E22)</f>
        <v>Vyplň údaj</v>
      </c>
      <c r="I123" s="27" t="s">
        <v>33</v>
      </c>
      <c r="J123" s="30" t="str">
        <f>E28</f>
        <v xml:space="preserve"> </v>
      </c>
      <c r="L123" s="32"/>
    </row>
    <row r="124" spans="2:65" s="1" customFormat="1" ht="10.15" customHeight="1">
      <c r="B124" s="32"/>
      <c r="L124" s="32"/>
    </row>
    <row r="125" spans="2:65" s="10" customFormat="1" ht="29.25" customHeight="1">
      <c r="B125" s="118"/>
      <c r="C125" s="119" t="s">
        <v>282</v>
      </c>
      <c r="D125" s="120" t="s">
        <v>61</v>
      </c>
      <c r="E125" s="120" t="s">
        <v>57</v>
      </c>
      <c r="F125" s="120" t="s">
        <v>58</v>
      </c>
      <c r="G125" s="120" t="s">
        <v>283</v>
      </c>
      <c r="H125" s="120" t="s">
        <v>284</v>
      </c>
      <c r="I125" s="120" t="s">
        <v>285</v>
      </c>
      <c r="J125" s="120" t="s">
        <v>251</v>
      </c>
      <c r="K125" s="121" t="s">
        <v>286</v>
      </c>
      <c r="L125" s="118"/>
      <c r="M125" s="59" t="s">
        <v>1</v>
      </c>
      <c r="N125" s="60" t="s">
        <v>40</v>
      </c>
      <c r="O125" s="60" t="s">
        <v>287</v>
      </c>
      <c r="P125" s="60" t="s">
        <v>288</v>
      </c>
      <c r="Q125" s="60" t="s">
        <v>289</v>
      </c>
      <c r="R125" s="60" t="s">
        <v>290</v>
      </c>
      <c r="S125" s="60" t="s">
        <v>291</v>
      </c>
      <c r="T125" s="61" t="s">
        <v>292</v>
      </c>
    </row>
    <row r="126" spans="2:65" s="1" customFormat="1" ht="22.9" customHeight="1">
      <c r="B126" s="32"/>
      <c r="C126" s="64" t="s">
        <v>293</v>
      </c>
      <c r="J126" s="122">
        <f>BK126</f>
        <v>0</v>
      </c>
      <c r="L126" s="32"/>
      <c r="M126" s="62"/>
      <c r="N126" s="53"/>
      <c r="O126" s="53"/>
      <c r="P126" s="123">
        <f>P127+P132</f>
        <v>0</v>
      </c>
      <c r="Q126" s="53"/>
      <c r="R126" s="123">
        <f>R127+R132</f>
        <v>1.84E-2</v>
      </c>
      <c r="S126" s="53"/>
      <c r="T126" s="124">
        <f>T127+T132</f>
        <v>0</v>
      </c>
      <c r="AT126" s="17" t="s">
        <v>75</v>
      </c>
      <c r="AU126" s="17" t="s">
        <v>253</v>
      </c>
      <c r="BK126" s="125">
        <f>BK127+BK132</f>
        <v>0</v>
      </c>
    </row>
    <row r="127" spans="2:65" s="11" customFormat="1" ht="25.9" customHeight="1">
      <c r="B127" s="126"/>
      <c r="D127" s="127" t="s">
        <v>75</v>
      </c>
      <c r="E127" s="128" t="s">
        <v>5594</v>
      </c>
      <c r="F127" s="128" t="s">
        <v>6414</v>
      </c>
      <c r="I127" s="129"/>
      <c r="J127" s="130">
        <f>BK127</f>
        <v>0</v>
      </c>
      <c r="L127" s="126"/>
      <c r="M127" s="131"/>
      <c r="P127" s="132">
        <f>SUM(P128:P131)</f>
        <v>0</v>
      </c>
      <c r="R127" s="132">
        <f>SUM(R128:R131)</f>
        <v>1.84E-2</v>
      </c>
      <c r="T127" s="133">
        <f>SUM(T128:T131)</f>
        <v>0</v>
      </c>
      <c r="AR127" s="127" t="s">
        <v>83</v>
      </c>
      <c r="AT127" s="134" t="s">
        <v>75</v>
      </c>
      <c r="AU127" s="134" t="s">
        <v>76</v>
      </c>
      <c r="AY127" s="127" t="s">
        <v>296</v>
      </c>
      <c r="BK127" s="135">
        <f>SUM(BK128:BK131)</f>
        <v>0</v>
      </c>
    </row>
    <row r="128" spans="2:65" s="1" customFormat="1" ht="37.9" customHeight="1">
      <c r="B128" s="32"/>
      <c r="C128" s="173" t="s">
        <v>83</v>
      </c>
      <c r="D128" s="173" t="s">
        <v>343</v>
      </c>
      <c r="E128" s="174" t="s">
        <v>6415</v>
      </c>
      <c r="F128" s="175" t="s">
        <v>6416</v>
      </c>
      <c r="G128" s="176" t="s">
        <v>376</v>
      </c>
      <c r="H128" s="177">
        <v>1</v>
      </c>
      <c r="I128" s="178"/>
      <c r="J128" s="179">
        <f>ROUND(I128*H128,2)</f>
        <v>0</v>
      </c>
      <c r="K128" s="175" t="s">
        <v>1</v>
      </c>
      <c r="L128" s="180"/>
      <c r="M128" s="181" t="s">
        <v>1</v>
      </c>
      <c r="N128" s="182" t="s">
        <v>41</v>
      </c>
      <c r="P128" s="147">
        <f>O128*H128</f>
        <v>0</v>
      </c>
      <c r="Q128" s="147">
        <v>0</v>
      </c>
      <c r="R128" s="147">
        <f>Q128*H128</f>
        <v>0</v>
      </c>
      <c r="S128" s="147">
        <v>0</v>
      </c>
      <c r="T128" s="148">
        <f>S128*H128</f>
        <v>0</v>
      </c>
      <c r="AR128" s="149" t="s">
        <v>347</v>
      </c>
      <c r="AT128" s="149" t="s">
        <v>343</v>
      </c>
      <c r="AU128" s="149" t="s">
        <v>83</v>
      </c>
      <c r="AY128" s="17" t="s">
        <v>296</v>
      </c>
      <c r="BE128" s="150">
        <f>IF(N128="základní",J128,0)</f>
        <v>0</v>
      </c>
      <c r="BF128" s="150">
        <f>IF(N128="snížená",J128,0)</f>
        <v>0</v>
      </c>
      <c r="BG128" s="150">
        <f>IF(N128="zákl. přenesená",J128,0)</f>
        <v>0</v>
      </c>
      <c r="BH128" s="150">
        <f>IF(N128="sníž. přenesená",J128,0)</f>
        <v>0</v>
      </c>
      <c r="BI128" s="150">
        <f>IF(N128="nulová",J128,0)</f>
        <v>0</v>
      </c>
      <c r="BJ128" s="17" t="s">
        <v>83</v>
      </c>
      <c r="BK128" s="150">
        <f>ROUND(I128*H128,2)</f>
        <v>0</v>
      </c>
      <c r="BL128" s="17" t="s">
        <v>107</v>
      </c>
      <c r="BM128" s="149" t="s">
        <v>6417</v>
      </c>
    </row>
    <row r="129" spans="2:65" s="1" customFormat="1" ht="44.25" customHeight="1">
      <c r="B129" s="32"/>
      <c r="C129" s="173" t="s">
        <v>85</v>
      </c>
      <c r="D129" s="173" t="s">
        <v>343</v>
      </c>
      <c r="E129" s="174" t="s">
        <v>6418</v>
      </c>
      <c r="F129" s="175" t="s">
        <v>6419</v>
      </c>
      <c r="G129" s="176" t="s">
        <v>376</v>
      </c>
      <c r="H129" s="177">
        <v>4</v>
      </c>
      <c r="I129" s="178"/>
      <c r="J129" s="179">
        <f>ROUND(I129*H129,2)</f>
        <v>0</v>
      </c>
      <c r="K129" s="175" t="s">
        <v>1</v>
      </c>
      <c r="L129" s="180"/>
      <c r="M129" s="181" t="s">
        <v>1</v>
      </c>
      <c r="N129" s="182" t="s">
        <v>41</v>
      </c>
      <c r="P129" s="147">
        <f>O129*H129</f>
        <v>0</v>
      </c>
      <c r="Q129" s="147">
        <v>0</v>
      </c>
      <c r="R129" s="147">
        <f>Q129*H129</f>
        <v>0</v>
      </c>
      <c r="S129" s="147">
        <v>0</v>
      </c>
      <c r="T129" s="148">
        <f>S129*H129</f>
        <v>0</v>
      </c>
      <c r="AR129" s="149" t="s">
        <v>347</v>
      </c>
      <c r="AT129" s="149" t="s">
        <v>343</v>
      </c>
      <c r="AU129" s="149" t="s">
        <v>83</v>
      </c>
      <c r="AY129" s="17" t="s">
        <v>296</v>
      </c>
      <c r="BE129" s="150">
        <f>IF(N129="základní",J129,0)</f>
        <v>0</v>
      </c>
      <c r="BF129" s="150">
        <f>IF(N129="snížená",J129,0)</f>
        <v>0</v>
      </c>
      <c r="BG129" s="150">
        <f>IF(N129="zákl. přenesená",J129,0)</f>
        <v>0</v>
      </c>
      <c r="BH129" s="150">
        <f>IF(N129="sníž. přenesená",J129,0)</f>
        <v>0</v>
      </c>
      <c r="BI129" s="150">
        <f>IF(N129="nulová",J129,0)</f>
        <v>0</v>
      </c>
      <c r="BJ129" s="17" t="s">
        <v>83</v>
      </c>
      <c r="BK129" s="150">
        <f>ROUND(I129*H129,2)</f>
        <v>0</v>
      </c>
      <c r="BL129" s="17" t="s">
        <v>107</v>
      </c>
      <c r="BM129" s="149" t="s">
        <v>6420</v>
      </c>
    </row>
    <row r="130" spans="2:65" s="1" customFormat="1" ht="24.2" customHeight="1">
      <c r="B130" s="32"/>
      <c r="C130" s="173" t="s">
        <v>94</v>
      </c>
      <c r="D130" s="173" t="s">
        <v>343</v>
      </c>
      <c r="E130" s="174" t="s">
        <v>6421</v>
      </c>
      <c r="F130" s="175" t="s">
        <v>6422</v>
      </c>
      <c r="G130" s="176" t="s">
        <v>376</v>
      </c>
      <c r="H130" s="177">
        <v>11</v>
      </c>
      <c r="I130" s="178"/>
      <c r="J130" s="179">
        <f>ROUND(I130*H130,2)</f>
        <v>0</v>
      </c>
      <c r="K130" s="175" t="s">
        <v>1</v>
      </c>
      <c r="L130" s="180"/>
      <c r="M130" s="181" t="s">
        <v>1</v>
      </c>
      <c r="N130" s="182" t="s">
        <v>41</v>
      </c>
      <c r="P130" s="147">
        <f>O130*H130</f>
        <v>0</v>
      </c>
      <c r="Q130" s="147">
        <v>0</v>
      </c>
      <c r="R130" s="147">
        <f>Q130*H130</f>
        <v>0</v>
      </c>
      <c r="S130" s="147">
        <v>0</v>
      </c>
      <c r="T130" s="148">
        <f>S130*H130</f>
        <v>0</v>
      </c>
      <c r="AR130" s="149" t="s">
        <v>347</v>
      </c>
      <c r="AT130" s="149" t="s">
        <v>343</v>
      </c>
      <c r="AU130" s="149" t="s">
        <v>83</v>
      </c>
      <c r="AY130" s="17" t="s">
        <v>296</v>
      </c>
      <c r="BE130" s="150">
        <f>IF(N130="základní",J130,0)</f>
        <v>0</v>
      </c>
      <c r="BF130" s="150">
        <f>IF(N130="snížená",J130,0)</f>
        <v>0</v>
      </c>
      <c r="BG130" s="150">
        <f>IF(N130="zákl. přenesená",J130,0)</f>
        <v>0</v>
      </c>
      <c r="BH130" s="150">
        <f>IF(N130="sníž. přenesená",J130,0)</f>
        <v>0</v>
      </c>
      <c r="BI130" s="150">
        <f>IF(N130="nulová",J130,0)</f>
        <v>0</v>
      </c>
      <c r="BJ130" s="17" t="s">
        <v>83</v>
      </c>
      <c r="BK130" s="150">
        <f>ROUND(I130*H130,2)</f>
        <v>0</v>
      </c>
      <c r="BL130" s="17" t="s">
        <v>107</v>
      </c>
      <c r="BM130" s="149" t="s">
        <v>6423</v>
      </c>
    </row>
    <row r="131" spans="2:65" s="1" customFormat="1" ht="33" customHeight="1">
      <c r="B131" s="32"/>
      <c r="C131" s="173" t="s">
        <v>107</v>
      </c>
      <c r="D131" s="173" t="s">
        <v>343</v>
      </c>
      <c r="E131" s="174" t="s">
        <v>6424</v>
      </c>
      <c r="F131" s="175" t="s">
        <v>6425</v>
      </c>
      <c r="G131" s="176" t="s">
        <v>376</v>
      </c>
      <c r="H131" s="177">
        <v>1</v>
      </c>
      <c r="I131" s="178"/>
      <c r="J131" s="179">
        <f>ROUND(I131*H131,2)</f>
        <v>0</v>
      </c>
      <c r="K131" s="175" t="s">
        <v>302</v>
      </c>
      <c r="L131" s="180"/>
      <c r="M131" s="181" t="s">
        <v>1</v>
      </c>
      <c r="N131" s="182" t="s">
        <v>41</v>
      </c>
      <c r="P131" s="147">
        <f>O131*H131</f>
        <v>0</v>
      </c>
      <c r="Q131" s="147">
        <v>1.84E-2</v>
      </c>
      <c r="R131" s="147">
        <f>Q131*H131</f>
        <v>1.84E-2</v>
      </c>
      <c r="S131" s="147">
        <v>0</v>
      </c>
      <c r="T131" s="148">
        <f>S131*H131</f>
        <v>0</v>
      </c>
      <c r="AR131" s="149" t="s">
        <v>347</v>
      </c>
      <c r="AT131" s="149" t="s">
        <v>343</v>
      </c>
      <c r="AU131" s="149" t="s">
        <v>83</v>
      </c>
      <c r="AY131" s="17" t="s">
        <v>296</v>
      </c>
      <c r="BE131" s="150">
        <f>IF(N131="základní",J131,0)</f>
        <v>0</v>
      </c>
      <c r="BF131" s="150">
        <f>IF(N131="snížená",J131,0)</f>
        <v>0</v>
      </c>
      <c r="BG131" s="150">
        <f>IF(N131="zákl. přenesená",J131,0)</f>
        <v>0</v>
      </c>
      <c r="BH131" s="150">
        <f>IF(N131="sníž. přenesená",J131,0)</f>
        <v>0</v>
      </c>
      <c r="BI131" s="150">
        <f>IF(N131="nulová",J131,0)</f>
        <v>0</v>
      </c>
      <c r="BJ131" s="17" t="s">
        <v>83</v>
      </c>
      <c r="BK131" s="150">
        <f>ROUND(I131*H131,2)</f>
        <v>0</v>
      </c>
      <c r="BL131" s="17" t="s">
        <v>107</v>
      </c>
      <c r="BM131" s="149" t="s">
        <v>6426</v>
      </c>
    </row>
    <row r="132" spans="2:65" s="11" customFormat="1" ht="25.9" customHeight="1">
      <c r="B132" s="126"/>
      <c r="D132" s="127" t="s">
        <v>75</v>
      </c>
      <c r="E132" s="128" t="s">
        <v>5730</v>
      </c>
      <c r="F132" s="128" t="s">
        <v>6427</v>
      </c>
      <c r="I132" s="129"/>
      <c r="J132" s="130">
        <f>BK132</f>
        <v>0</v>
      </c>
      <c r="L132" s="126"/>
      <c r="M132" s="131"/>
      <c r="P132" s="132">
        <f>SUM(P133:P137)</f>
        <v>0</v>
      </c>
      <c r="R132" s="132">
        <f>SUM(R133:R137)</f>
        <v>0</v>
      </c>
      <c r="T132" s="133">
        <f>SUM(T133:T137)</f>
        <v>0</v>
      </c>
      <c r="AR132" s="127" t="s">
        <v>83</v>
      </c>
      <c r="AT132" s="134" t="s">
        <v>75</v>
      </c>
      <c r="AU132" s="134" t="s">
        <v>76</v>
      </c>
      <c r="AY132" s="127" t="s">
        <v>296</v>
      </c>
      <c r="BK132" s="135">
        <f>SUM(BK133:BK137)</f>
        <v>0</v>
      </c>
    </row>
    <row r="133" spans="2:65" s="1" customFormat="1" ht="24.2" customHeight="1">
      <c r="B133" s="32"/>
      <c r="C133" s="138" t="s">
        <v>332</v>
      </c>
      <c r="D133" s="138" t="s">
        <v>298</v>
      </c>
      <c r="E133" s="139" t="s">
        <v>5822</v>
      </c>
      <c r="F133" s="140" t="s">
        <v>5823</v>
      </c>
      <c r="G133" s="141" t="s">
        <v>376</v>
      </c>
      <c r="H133" s="142">
        <v>6</v>
      </c>
      <c r="I133" s="143"/>
      <c r="J133" s="144">
        <f>ROUND(I133*H133,2)</f>
        <v>0</v>
      </c>
      <c r="K133" s="140" t="s">
        <v>302</v>
      </c>
      <c r="L133" s="32"/>
      <c r="M133" s="145" t="s">
        <v>1</v>
      </c>
      <c r="N133" s="146" t="s">
        <v>41</v>
      </c>
      <c r="P133" s="147">
        <f>O133*H133</f>
        <v>0</v>
      </c>
      <c r="Q133" s="147">
        <v>0</v>
      </c>
      <c r="R133" s="147">
        <f>Q133*H133</f>
        <v>0</v>
      </c>
      <c r="S133" s="147">
        <v>0</v>
      </c>
      <c r="T133" s="148">
        <f>S133*H133</f>
        <v>0</v>
      </c>
      <c r="AR133" s="149" t="s">
        <v>107</v>
      </c>
      <c r="AT133" s="149" t="s">
        <v>298</v>
      </c>
      <c r="AU133" s="149" t="s">
        <v>83</v>
      </c>
      <c r="AY133" s="17" t="s">
        <v>296</v>
      </c>
      <c r="BE133" s="150">
        <f>IF(N133="základní",J133,0)</f>
        <v>0</v>
      </c>
      <c r="BF133" s="150">
        <f>IF(N133="snížená",J133,0)</f>
        <v>0</v>
      </c>
      <c r="BG133" s="150">
        <f>IF(N133="zákl. přenesená",J133,0)</f>
        <v>0</v>
      </c>
      <c r="BH133" s="150">
        <f>IF(N133="sníž. přenesená",J133,0)</f>
        <v>0</v>
      </c>
      <c r="BI133" s="150">
        <f>IF(N133="nulová",J133,0)</f>
        <v>0</v>
      </c>
      <c r="BJ133" s="17" t="s">
        <v>83</v>
      </c>
      <c r="BK133" s="150">
        <f>ROUND(I133*H133,2)</f>
        <v>0</v>
      </c>
      <c r="BL133" s="17" t="s">
        <v>107</v>
      </c>
      <c r="BM133" s="149" t="s">
        <v>6428</v>
      </c>
    </row>
    <row r="134" spans="2:65" s="1" customFormat="1" ht="37.9" customHeight="1">
      <c r="B134" s="32"/>
      <c r="C134" s="138" t="s">
        <v>336</v>
      </c>
      <c r="D134" s="138" t="s">
        <v>298</v>
      </c>
      <c r="E134" s="139" t="s">
        <v>6429</v>
      </c>
      <c r="F134" s="140" t="s">
        <v>6430</v>
      </c>
      <c r="G134" s="141" t="s">
        <v>376</v>
      </c>
      <c r="H134" s="142">
        <v>1</v>
      </c>
      <c r="I134" s="143"/>
      <c r="J134" s="144">
        <f>ROUND(I134*H134,2)</f>
        <v>0</v>
      </c>
      <c r="K134" s="140" t="s">
        <v>1</v>
      </c>
      <c r="L134" s="32"/>
      <c r="M134" s="145" t="s">
        <v>1</v>
      </c>
      <c r="N134" s="146" t="s">
        <v>41</v>
      </c>
      <c r="P134" s="147">
        <f>O134*H134</f>
        <v>0</v>
      </c>
      <c r="Q134" s="147">
        <v>0</v>
      </c>
      <c r="R134" s="147">
        <f>Q134*H134</f>
        <v>0</v>
      </c>
      <c r="S134" s="147">
        <v>0</v>
      </c>
      <c r="T134" s="148">
        <f>S134*H134</f>
        <v>0</v>
      </c>
      <c r="AR134" s="149" t="s">
        <v>3953</v>
      </c>
      <c r="AT134" s="149" t="s">
        <v>298</v>
      </c>
      <c r="AU134" s="149" t="s">
        <v>83</v>
      </c>
      <c r="AY134" s="17" t="s">
        <v>296</v>
      </c>
      <c r="BE134" s="150">
        <f>IF(N134="základní",J134,0)</f>
        <v>0</v>
      </c>
      <c r="BF134" s="150">
        <f>IF(N134="snížená",J134,0)</f>
        <v>0</v>
      </c>
      <c r="BG134" s="150">
        <f>IF(N134="zákl. přenesená",J134,0)</f>
        <v>0</v>
      </c>
      <c r="BH134" s="150">
        <f>IF(N134="sníž. přenesená",J134,0)</f>
        <v>0</v>
      </c>
      <c r="BI134" s="150">
        <f>IF(N134="nulová",J134,0)</f>
        <v>0</v>
      </c>
      <c r="BJ134" s="17" t="s">
        <v>83</v>
      </c>
      <c r="BK134" s="150">
        <f>ROUND(I134*H134,2)</f>
        <v>0</v>
      </c>
      <c r="BL134" s="17" t="s">
        <v>3953</v>
      </c>
      <c r="BM134" s="149" t="s">
        <v>6431</v>
      </c>
    </row>
    <row r="135" spans="2:65" s="1" customFormat="1" ht="33" customHeight="1">
      <c r="B135" s="32"/>
      <c r="C135" s="138" t="s">
        <v>342</v>
      </c>
      <c r="D135" s="138" t="s">
        <v>298</v>
      </c>
      <c r="E135" s="139" t="s">
        <v>6432</v>
      </c>
      <c r="F135" s="140" t="s">
        <v>6433</v>
      </c>
      <c r="G135" s="141" t="s">
        <v>376</v>
      </c>
      <c r="H135" s="142">
        <v>11</v>
      </c>
      <c r="I135" s="143"/>
      <c r="J135" s="144">
        <f>ROUND(I135*H135,2)</f>
        <v>0</v>
      </c>
      <c r="K135" s="140" t="s">
        <v>1</v>
      </c>
      <c r="L135" s="32"/>
      <c r="M135" s="145" t="s">
        <v>1</v>
      </c>
      <c r="N135" s="146" t="s">
        <v>41</v>
      </c>
      <c r="P135" s="147">
        <f>O135*H135</f>
        <v>0</v>
      </c>
      <c r="Q135" s="147">
        <v>0</v>
      </c>
      <c r="R135" s="147">
        <f>Q135*H135</f>
        <v>0</v>
      </c>
      <c r="S135" s="147">
        <v>0</v>
      </c>
      <c r="T135" s="148">
        <f>S135*H135</f>
        <v>0</v>
      </c>
      <c r="AR135" s="149" t="s">
        <v>3953</v>
      </c>
      <c r="AT135" s="149" t="s">
        <v>298</v>
      </c>
      <c r="AU135" s="149" t="s">
        <v>83</v>
      </c>
      <c r="AY135" s="17" t="s">
        <v>296</v>
      </c>
      <c r="BE135" s="150">
        <f>IF(N135="základní",J135,0)</f>
        <v>0</v>
      </c>
      <c r="BF135" s="150">
        <f>IF(N135="snížená",J135,0)</f>
        <v>0</v>
      </c>
      <c r="BG135" s="150">
        <f>IF(N135="zákl. přenesená",J135,0)</f>
        <v>0</v>
      </c>
      <c r="BH135" s="150">
        <f>IF(N135="sníž. přenesená",J135,0)</f>
        <v>0</v>
      </c>
      <c r="BI135" s="150">
        <f>IF(N135="nulová",J135,0)</f>
        <v>0</v>
      </c>
      <c r="BJ135" s="17" t="s">
        <v>83</v>
      </c>
      <c r="BK135" s="150">
        <f>ROUND(I135*H135,2)</f>
        <v>0</v>
      </c>
      <c r="BL135" s="17" t="s">
        <v>3953</v>
      </c>
      <c r="BM135" s="149" t="s">
        <v>6434</v>
      </c>
    </row>
    <row r="136" spans="2:65" s="1" customFormat="1" ht="37.9" customHeight="1">
      <c r="B136" s="32"/>
      <c r="C136" s="138" t="s">
        <v>347</v>
      </c>
      <c r="D136" s="138" t="s">
        <v>298</v>
      </c>
      <c r="E136" s="139" t="s">
        <v>6435</v>
      </c>
      <c r="F136" s="140" t="s">
        <v>6436</v>
      </c>
      <c r="G136" s="141" t="s">
        <v>376</v>
      </c>
      <c r="H136" s="142">
        <v>1</v>
      </c>
      <c r="I136" s="143"/>
      <c r="J136" s="144">
        <f>ROUND(I136*H136,2)</f>
        <v>0</v>
      </c>
      <c r="K136" s="140" t="s">
        <v>1</v>
      </c>
      <c r="L136" s="32"/>
      <c r="M136" s="145" t="s">
        <v>1</v>
      </c>
      <c r="N136" s="146" t="s">
        <v>41</v>
      </c>
      <c r="P136" s="147">
        <f>O136*H136</f>
        <v>0</v>
      </c>
      <c r="Q136" s="147">
        <v>0</v>
      </c>
      <c r="R136" s="147">
        <f>Q136*H136</f>
        <v>0</v>
      </c>
      <c r="S136" s="147">
        <v>0</v>
      </c>
      <c r="T136" s="148">
        <f>S136*H136</f>
        <v>0</v>
      </c>
      <c r="AR136" s="149" t="s">
        <v>3953</v>
      </c>
      <c r="AT136" s="149" t="s">
        <v>298</v>
      </c>
      <c r="AU136" s="149" t="s">
        <v>83</v>
      </c>
      <c r="AY136" s="17" t="s">
        <v>296</v>
      </c>
      <c r="BE136" s="150">
        <f>IF(N136="základní",J136,0)</f>
        <v>0</v>
      </c>
      <c r="BF136" s="150">
        <f>IF(N136="snížená",J136,0)</f>
        <v>0</v>
      </c>
      <c r="BG136" s="150">
        <f>IF(N136="zákl. přenesená",J136,0)</f>
        <v>0</v>
      </c>
      <c r="BH136" s="150">
        <f>IF(N136="sníž. přenesená",J136,0)</f>
        <v>0</v>
      </c>
      <c r="BI136" s="150">
        <f>IF(N136="nulová",J136,0)</f>
        <v>0</v>
      </c>
      <c r="BJ136" s="17" t="s">
        <v>83</v>
      </c>
      <c r="BK136" s="150">
        <f>ROUND(I136*H136,2)</f>
        <v>0</v>
      </c>
      <c r="BL136" s="17" t="s">
        <v>3953</v>
      </c>
      <c r="BM136" s="149" t="s">
        <v>6437</v>
      </c>
    </row>
    <row r="137" spans="2:65" s="1" customFormat="1" ht="24.2" customHeight="1">
      <c r="B137" s="32"/>
      <c r="C137" s="138" t="s">
        <v>354</v>
      </c>
      <c r="D137" s="138" t="s">
        <v>298</v>
      </c>
      <c r="E137" s="139" t="s">
        <v>6438</v>
      </c>
      <c r="F137" s="140" t="s">
        <v>6439</v>
      </c>
      <c r="G137" s="141" t="s">
        <v>376</v>
      </c>
      <c r="H137" s="142">
        <v>1</v>
      </c>
      <c r="I137" s="143"/>
      <c r="J137" s="144">
        <f>ROUND(I137*H137,2)</f>
        <v>0</v>
      </c>
      <c r="K137" s="140" t="s">
        <v>1</v>
      </c>
      <c r="L137" s="32"/>
      <c r="M137" s="190" t="s">
        <v>1</v>
      </c>
      <c r="N137" s="191" t="s">
        <v>41</v>
      </c>
      <c r="O137" s="192"/>
      <c r="P137" s="193">
        <f>O137*H137</f>
        <v>0</v>
      </c>
      <c r="Q137" s="193">
        <v>0</v>
      </c>
      <c r="R137" s="193">
        <f>Q137*H137</f>
        <v>0</v>
      </c>
      <c r="S137" s="193">
        <v>0</v>
      </c>
      <c r="T137" s="194">
        <f>S137*H137</f>
        <v>0</v>
      </c>
      <c r="AR137" s="149" t="s">
        <v>3953</v>
      </c>
      <c r="AT137" s="149" t="s">
        <v>298</v>
      </c>
      <c r="AU137" s="149" t="s">
        <v>83</v>
      </c>
      <c r="AY137" s="17" t="s">
        <v>296</v>
      </c>
      <c r="BE137" s="150">
        <f>IF(N137="základní",J137,0)</f>
        <v>0</v>
      </c>
      <c r="BF137" s="150">
        <f>IF(N137="snížená",J137,0)</f>
        <v>0</v>
      </c>
      <c r="BG137" s="150">
        <f>IF(N137="zákl. přenesená",J137,0)</f>
        <v>0</v>
      </c>
      <c r="BH137" s="150">
        <f>IF(N137="sníž. přenesená",J137,0)</f>
        <v>0</v>
      </c>
      <c r="BI137" s="150">
        <f>IF(N137="nulová",J137,0)</f>
        <v>0</v>
      </c>
      <c r="BJ137" s="17" t="s">
        <v>83</v>
      </c>
      <c r="BK137" s="150">
        <f>ROUND(I137*H137,2)</f>
        <v>0</v>
      </c>
      <c r="BL137" s="17" t="s">
        <v>3953</v>
      </c>
      <c r="BM137" s="149" t="s">
        <v>6440</v>
      </c>
    </row>
    <row r="138" spans="2:65" s="1" customFormat="1" ht="7.15" customHeight="1">
      <c r="B138" s="44"/>
      <c r="C138" s="45"/>
      <c r="D138" s="45"/>
      <c r="E138" s="45"/>
      <c r="F138" s="45"/>
      <c r="G138" s="45"/>
      <c r="H138" s="45"/>
      <c r="I138" s="45"/>
      <c r="J138" s="45"/>
      <c r="K138" s="45"/>
      <c r="L138" s="32"/>
    </row>
  </sheetData>
  <sheetProtection algorithmName="SHA-512" hashValue="1XEE0bL+896eD4TA0FBybYFiPnSKk8wC30WqHfjYZziWuKX0AasIbcNYe51YqMLobcZNTs3IukSOWf+oyWaySQ==" saltValue="QINeS7nyzcEW+DStRnlOnGnd/nD9sJp4AsR0qeLPJghtZS4hXpSL5nt90qWza5np1DRR5LGgJyZ13HflshFmDQ==" spinCount="100000" sheet="1" objects="1" scenarios="1" formatColumns="0" formatRows="0" autoFilter="0"/>
  <autoFilter ref="C125:K137"/>
  <mergeCells count="15">
    <mergeCell ref="E112:H112"/>
    <mergeCell ref="E116:H116"/>
    <mergeCell ref="E114:H114"/>
    <mergeCell ref="E118:H118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37"/>
  <sheetViews>
    <sheetView showGridLines="0" topLeftCell="A126" workbookViewId="0">
      <selection activeCell="H135" sqref="H135"/>
    </sheetView>
  </sheetViews>
  <sheetFormatPr defaultRowHeight="11.25"/>
  <cols>
    <col min="1" max="1" width="8.33203125" customWidth="1"/>
    <col min="2" max="2" width="1.33203125" customWidth="1"/>
    <col min="3" max="3" width="4.1640625" customWidth="1"/>
    <col min="4" max="4" width="4.33203125" customWidth="1"/>
    <col min="5" max="5" width="17.1640625" customWidth="1"/>
    <col min="6" max="6" width="50.6640625" customWidth="1"/>
    <col min="7" max="7" width="7.5" customWidth="1"/>
    <col min="8" max="8" width="14" customWidth="1"/>
    <col min="9" max="9" width="15.6640625" customWidth="1"/>
    <col min="10" max="11" width="22.33203125" customWidth="1"/>
    <col min="12" max="12" width="9.33203125" customWidth="1"/>
    <col min="13" max="13" width="10.66406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.15" customHeight="1"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7" t="s">
        <v>156</v>
      </c>
    </row>
    <row r="3" spans="2:46" ht="7.1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ht="25.15" customHeight="1">
      <c r="B4" s="20"/>
      <c r="D4" s="21" t="s">
        <v>182</v>
      </c>
      <c r="L4" s="20"/>
      <c r="M4" s="94" t="s">
        <v>10</v>
      </c>
      <c r="AT4" s="17" t="s">
        <v>4</v>
      </c>
    </row>
    <row r="5" spans="2:46" ht="7.15" customHeight="1">
      <c r="B5" s="20"/>
      <c r="L5" s="20"/>
    </row>
    <row r="6" spans="2:46" ht="12" customHeight="1">
      <c r="B6" s="20"/>
      <c r="D6" s="27" t="s">
        <v>16</v>
      </c>
      <c r="L6" s="20"/>
    </row>
    <row r="7" spans="2:46" ht="16.5" customHeight="1">
      <c r="B7" s="20"/>
      <c r="E7" s="249" t="str">
        <f>'Rekapitulace stavby'!K6</f>
        <v>Pobytová odlehčovací služba Zábřeh - Sušilova</v>
      </c>
      <c r="F7" s="250"/>
      <c r="G7" s="250"/>
      <c r="H7" s="250"/>
      <c r="L7" s="20"/>
    </row>
    <row r="8" spans="2:46" ht="12.75">
      <c r="B8" s="20"/>
      <c r="D8" s="27" t="s">
        <v>191</v>
      </c>
      <c r="L8" s="20"/>
    </row>
    <row r="9" spans="2:46" ht="16.5" customHeight="1">
      <c r="B9" s="20"/>
      <c r="E9" s="249" t="s">
        <v>194</v>
      </c>
      <c r="F9" s="209"/>
      <c r="G9" s="209"/>
      <c r="H9" s="209"/>
      <c r="L9" s="20"/>
    </row>
    <row r="10" spans="2:46" ht="12" customHeight="1">
      <c r="B10" s="20"/>
      <c r="D10" s="27" t="s">
        <v>3006</v>
      </c>
      <c r="L10" s="20"/>
    </row>
    <row r="11" spans="2:46" s="1" customFormat="1" ht="16.5" customHeight="1">
      <c r="B11" s="32"/>
      <c r="E11" s="231" t="s">
        <v>5587</v>
      </c>
      <c r="F11" s="248"/>
      <c r="G11" s="248"/>
      <c r="H11" s="248"/>
      <c r="L11" s="32"/>
    </row>
    <row r="12" spans="2:46" s="1" customFormat="1" ht="12" customHeight="1">
      <c r="B12" s="32"/>
      <c r="D12" s="27" t="s">
        <v>3008</v>
      </c>
      <c r="L12" s="32"/>
    </row>
    <row r="13" spans="2:46" s="1" customFormat="1" ht="16.5" customHeight="1">
      <c r="B13" s="32"/>
      <c r="E13" s="243" t="s">
        <v>6441</v>
      </c>
      <c r="F13" s="248"/>
      <c r="G13" s="248"/>
      <c r="H13" s="248"/>
      <c r="L13" s="32"/>
    </row>
    <row r="14" spans="2:46" s="1" customFormat="1">
      <c r="B14" s="32"/>
      <c r="L14" s="32"/>
    </row>
    <row r="15" spans="2:46" s="1" customFormat="1" ht="12" customHeight="1">
      <c r="B15" s="32"/>
      <c r="D15" s="27" t="s">
        <v>18</v>
      </c>
      <c r="F15" s="25" t="s">
        <v>1</v>
      </c>
      <c r="I15" s="27" t="s">
        <v>19</v>
      </c>
      <c r="J15" s="25" t="s">
        <v>1</v>
      </c>
      <c r="L15" s="32"/>
    </row>
    <row r="16" spans="2:46" s="1" customFormat="1" ht="12" customHeight="1">
      <c r="B16" s="32"/>
      <c r="D16" s="27" t="s">
        <v>20</v>
      </c>
      <c r="F16" s="25" t="s">
        <v>21</v>
      </c>
      <c r="I16" s="27" t="s">
        <v>22</v>
      </c>
      <c r="J16" s="52" t="str">
        <f>'Rekapitulace stavby'!AN8</f>
        <v>5. 7. 2024</v>
      </c>
      <c r="L16" s="32"/>
    </row>
    <row r="17" spans="2:12" s="1" customFormat="1" ht="10.9" customHeight="1">
      <c r="B17" s="32"/>
      <c r="L17" s="32"/>
    </row>
    <row r="18" spans="2:12" s="1" customFormat="1" ht="12" customHeight="1">
      <c r="B18" s="32"/>
      <c r="D18" s="27" t="s">
        <v>24</v>
      </c>
      <c r="I18" s="27" t="s">
        <v>25</v>
      </c>
      <c r="J18" s="25" t="s">
        <v>1</v>
      </c>
      <c r="L18" s="32"/>
    </row>
    <row r="19" spans="2:12" s="1" customFormat="1" ht="18" customHeight="1">
      <c r="B19" s="32"/>
      <c r="E19" s="25" t="s">
        <v>26</v>
      </c>
      <c r="I19" s="27" t="s">
        <v>27</v>
      </c>
      <c r="J19" s="25" t="s">
        <v>1</v>
      </c>
      <c r="L19" s="32"/>
    </row>
    <row r="20" spans="2:12" s="1" customFormat="1" ht="7.15" customHeight="1">
      <c r="B20" s="32"/>
      <c r="L20" s="32"/>
    </row>
    <row r="21" spans="2:12" s="1" customFormat="1" ht="12" customHeight="1">
      <c r="B21" s="32"/>
      <c r="D21" s="27" t="s">
        <v>28</v>
      </c>
      <c r="I21" s="27" t="s">
        <v>25</v>
      </c>
      <c r="J21" s="28" t="str">
        <f>'Rekapitulace stavby'!AN13</f>
        <v>Vyplň údaj</v>
      </c>
      <c r="L21" s="32"/>
    </row>
    <row r="22" spans="2:12" s="1" customFormat="1" ht="18" customHeight="1">
      <c r="B22" s="32"/>
      <c r="E22" s="251" t="str">
        <f>'Rekapitulace stavby'!E14</f>
        <v>Vyplň údaj</v>
      </c>
      <c r="F22" s="213"/>
      <c r="G22" s="213"/>
      <c r="H22" s="213"/>
      <c r="I22" s="27" t="s">
        <v>27</v>
      </c>
      <c r="J22" s="28" t="str">
        <f>'Rekapitulace stavby'!AN14</f>
        <v>Vyplň údaj</v>
      </c>
      <c r="L22" s="32"/>
    </row>
    <row r="23" spans="2:12" s="1" customFormat="1" ht="7.15" customHeight="1">
      <c r="B23" s="32"/>
      <c r="L23" s="32"/>
    </row>
    <row r="24" spans="2:12" s="1" customFormat="1" ht="12" customHeight="1">
      <c r="B24" s="32"/>
      <c r="D24" s="27" t="s">
        <v>30</v>
      </c>
      <c r="I24" s="27" t="s">
        <v>25</v>
      </c>
      <c r="J24" s="25" t="s">
        <v>1</v>
      </c>
      <c r="L24" s="32"/>
    </row>
    <row r="25" spans="2:12" s="1" customFormat="1" ht="18" customHeight="1">
      <c r="B25" s="32"/>
      <c r="E25" s="25" t="s">
        <v>31</v>
      </c>
      <c r="I25" s="27" t="s">
        <v>27</v>
      </c>
      <c r="J25" s="25" t="s">
        <v>1</v>
      </c>
      <c r="L25" s="32"/>
    </row>
    <row r="26" spans="2:12" s="1" customFormat="1" ht="7.15" customHeight="1">
      <c r="B26" s="32"/>
      <c r="L26" s="32"/>
    </row>
    <row r="27" spans="2:12" s="1" customFormat="1" ht="12" customHeight="1">
      <c r="B27" s="32"/>
      <c r="D27" s="27" t="s">
        <v>33</v>
      </c>
      <c r="I27" s="27" t="s">
        <v>25</v>
      </c>
      <c r="J27" s="25" t="s">
        <v>1</v>
      </c>
      <c r="L27" s="32"/>
    </row>
    <row r="28" spans="2:12" s="1" customFormat="1" ht="18" customHeight="1">
      <c r="B28" s="32"/>
      <c r="E28" s="25" t="s">
        <v>5589</v>
      </c>
      <c r="I28" s="27" t="s">
        <v>27</v>
      </c>
      <c r="J28" s="25" t="s">
        <v>1</v>
      </c>
      <c r="L28" s="32"/>
    </row>
    <row r="29" spans="2:12" s="1" customFormat="1" ht="7.15" customHeight="1">
      <c r="B29" s="32"/>
      <c r="L29" s="32"/>
    </row>
    <row r="30" spans="2:12" s="1" customFormat="1" ht="12" customHeight="1">
      <c r="B30" s="32"/>
      <c r="D30" s="27" t="s">
        <v>35</v>
      </c>
      <c r="L30" s="32"/>
    </row>
    <row r="31" spans="2:12" s="7" customFormat="1" ht="16.5" customHeight="1">
      <c r="B31" s="95"/>
      <c r="E31" s="217" t="s">
        <v>1</v>
      </c>
      <c r="F31" s="217"/>
      <c r="G31" s="217"/>
      <c r="H31" s="217"/>
      <c r="L31" s="95"/>
    </row>
    <row r="32" spans="2:12" s="1" customFormat="1" ht="7.15" customHeight="1">
      <c r="B32" s="32"/>
      <c r="L32" s="32"/>
    </row>
    <row r="33" spans="2:12" s="1" customFormat="1" ht="7.1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25.35" customHeight="1">
      <c r="B34" s="32"/>
      <c r="D34" s="97" t="s">
        <v>36</v>
      </c>
      <c r="J34" s="66">
        <f>ROUND(J125, 2)</f>
        <v>0</v>
      </c>
      <c r="L34" s="32"/>
    </row>
    <row r="35" spans="2:12" s="1" customFormat="1" ht="7.15" customHeight="1">
      <c r="B35" s="32"/>
      <c r="D35" s="53"/>
      <c r="E35" s="53"/>
      <c r="F35" s="53"/>
      <c r="G35" s="53"/>
      <c r="H35" s="53"/>
      <c r="I35" s="53"/>
      <c r="J35" s="53"/>
      <c r="K35" s="53"/>
      <c r="L35" s="32"/>
    </row>
    <row r="36" spans="2:12" s="1" customFormat="1" ht="14.45" customHeight="1">
      <c r="B36" s="32"/>
      <c r="F36" s="35" t="s">
        <v>38</v>
      </c>
      <c r="I36" s="35" t="s">
        <v>37</v>
      </c>
      <c r="J36" s="35" t="s">
        <v>39</v>
      </c>
      <c r="L36" s="32"/>
    </row>
    <row r="37" spans="2:12" s="1" customFormat="1" ht="14.45" customHeight="1">
      <c r="B37" s="32"/>
      <c r="D37" s="55" t="s">
        <v>40</v>
      </c>
      <c r="E37" s="27" t="s">
        <v>41</v>
      </c>
      <c r="F37" s="86">
        <f>ROUND((SUM(BE125:BE136)),  2)</f>
        <v>0</v>
      </c>
      <c r="I37" s="98">
        <v>0.21</v>
      </c>
      <c r="J37" s="86">
        <f>ROUND(((SUM(BE125:BE136))*I37),  2)</f>
        <v>0</v>
      </c>
      <c r="L37" s="32"/>
    </row>
    <row r="38" spans="2:12" s="1" customFormat="1" ht="14.45" customHeight="1">
      <c r="B38" s="32"/>
      <c r="E38" s="27" t="s">
        <v>42</v>
      </c>
      <c r="F38" s="86">
        <f>ROUND((SUM(BF125:BF136)),  2)</f>
        <v>0</v>
      </c>
      <c r="I38" s="98">
        <v>0.12</v>
      </c>
      <c r="J38" s="86">
        <f>ROUND(((SUM(BF125:BF136))*I38),  2)</f>
        <v>0</v>
      </c>
      <c r="L38" s="32"/>
    </row>
    <row r="39" spans="2:12" s="1" customFormat="1" ht="14.45" hidden="1" customHeight="1">
      <c r="B39" s="32"/>
      <c r="E39" s="27" t="s">
        <v>43</v>
      </c>
      <c r="F39" s="86">
        <f>ROUND((SUM(BG125:BG136)),  2)</f>
        <v>0</v>
      </c>
      <c r="I39" s="98">
        <v>0.21</v>
      </c>
      <c r="J39" s="86">
        <f>0</f>
        <v>0</v>
      </c>
      <c r="L39" s="32"/>
    </row>
    <row r="40" spans="2:12" s="1" customFormat="1" ht="14.45" hidden="1" customHeight="1">
      <c r="B40" s="32"/>
      <c r="E40" s="27" t="s">
        <v>44</v>
      </c>
      <c r="F40" s="86">
        <f>ROUND((SUM(BH125:BH136)),  2)</f>
        <v>0</v>
      </c>
      <c r="I40" s="98">
        <v>0.12</v>
      </c>
      <c r="J40" s="86">
        <f>0</f>
        <v>0</v>
      </c>
      <c r="L40" s="32"/>
    </row>
    <row r="41" spans="2:12" s="1" customFormat="1" ht="14.45" hidden="1" customHeight="1">
      <c r="B41" s="32"/>
      <c r="E41" s="27" t="s">
        <v>45</v>
      </c>
      <c r="F41" s="86">
        <f>ROUND((SUM(BI125:BI136)),  2)</f>
        <v>0</v>
      </c>
      <c r="I41" s="98">
        <v>0</v>
      </c>
      <c r="J41" s="86">
        <f>0</f>
        <v>0</v>
      </c>
      <c r="L41" s="32"/>
    </row>
    <row r="42" spans="2:12" s="1" customFormat="1" ht="7.15" customHeight="1">
      <c r="B42" s="32"/>
      <c r="L42" s="32"/>
    </row>
    <row r="43" spans="2:12" s="1" customFormat="1" ht="25.35" customHeight="1">
      <c r="B43" s="32"/>
      <c r="C43" s="99"/>
      <c r="D43" s="100" t="s">
        <v>46</v>
      </c>
      <c r="E43" s="57"/>
      <c r="F43" s="57"/>
      <c r="G43" s="101" t="s">
        <v>47</v>
      </c>
      <c r="H43" s="102" t="s">
        <v>48</v>
      </c>
      <c r="I43" s="57"/>
      <c r="J43" s="103">
        <f>SUM(J34:J41)</f>
        <v>0</v>
      </c>
      <c r="K43" s="104"/>
      <c r="L43" s="32"/>
    </row>
    <row r="44" spans="2:12" s="1" customFormat="1" ht="14.45" customHeight="1">
      <c r="B44" s="32"/>
      <c r="L44" s="32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42"/>
      <c r="J50" s="42"/>
      <c r="K50" s="42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3" t="s">
        <v>51</v>
      </c>
      <c r="E61" s="34"/>
      <c r="F61" s="105" t="s">
        <v>52</v>
      </c>
      <c r="G61" s="43" t="s">
        <v>51</v>
      </c>
      <c r="H61" s="34"/>
      <c r="I61" s="34"/>
      <c r="J61" s="106" t="s">
        <v>52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42"/>
      <c r="J65" s="42"/>
      <c r="K65" s="42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3" t="s">
        <v>51</v>
      </c>
      <c r="E76" s="34"/>
      <c r="F76" s="105" t="s">
        <v>52</v>
      </c>
      <c r="G76" s="43" t="s">
        <v>51</v>
      </c>
      <c r="H76" s="34"/>
      <c r="I76" s="34"/>
      <c r="J76" s="106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7.1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5.15" customHeight="1">
      <c r="B82" s="32"/>
      <c r="C82" s="21" t="s">
        <v>249</v>
      </c>
      <c r="L82" s="32"/>
    </row>
    <row r="83" spans="2:12" s="1" customFormat="1" ht="7.1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49" t="str">
        <f>E7</f>
        <v>Pobytová odlehčovací služba Zábřeh - Sušilova</v>
      </c>
      <c r="F85" s="250"/>
      <c r="G85" s="250"/>
      <c r="H85" s="250"/>
      <c r="L85" s="32"/>
    </row>
    <row r="86" spans="2:12" ht="12" customHeight="1">
      <c r="B86" s="20"/>
      <c r="C86" s="27" t="s">
        <v>191</v>
      </c>
      <c r="L86" s="20"/>
    </row>
    <row r="87" spans="2:12" ht="16.5" customHeight="1">
      <c r="B87" s="20"/>
      <c r="E87" s="249" t="s">
        <v>194</v>
      </c>
      <c r="F87" s="209"/>
      <c r="G87" s="209"/>
      <c r="H87" s="209"/>
      <c r="L87" s="20"/>
    </row>
    <row r="88" spans="2:12" ht="12" customHeight="1">
      <c r="B88" s="20"/>
      <c r="C88" s="27" t="s">
        <v>3006</v>
      </c>
      <c r="L88" s="20"/>
    </row>
    <row r="89" spans="2:12" s="1" customFormat="1" ht="16.5" customHeight="1">
      <c r="B89" s="32"/>
      <c r="E89" s="231" t="s">
        <v>5587</v>
      </c>
      <c r="F89" s="248"/>
      <c r="G89" s="248"/>
      <c r="H89" s="248"/>
      <c r="L89" s="32"/>
    </row>
    <row r="90" spans="2:12" s="1" customFormat="1" ht="12" customHeight="1">
      <c r="B90" s="32"/>
      <c r="C90" s="27" t="s">
        <v>3008</v>
      </c>
      <c r="L90" s="32"/>
    </row>
    <row r="91" spans="2:12" s="1" customFormat="1" ht="16.5" customHeight="1">
      <c r="B91" s="32"/>
      <c r="E91" s="243" t="str">
        <f>E13</f>
        <v>008 - hlavní kabelové trasy</v>
      </c>
      <c r="F91" s="248"/>
      <c r="G91" s="248"/>
      <c r="H91" s="248"/>
      <c r="L91" s="32"/>
    </row>
    <row r="92" spans="2:12" s="1" customFormat="1" ht="7.15" customHeight="1">
      <c r="B92" s="32"/>
      <c r="L92" s="32"/>
    </row>
    <row r="93" spans="2:12" s="1" customFormat="1" ht="12" customHeight="1">
      <c r="B93" s="32"/>
      <c r="C93" s="27" t="s">
        <v>20</v>
      </c>
      <c r="F93" s="25" t="str">
        <f>F16</f>
        <v xml:space="preserve"> Zábřeh, Sušilova 1375/41</v>
      </c>
      <c r="I93" s="27" t="s">
        <v>22</v>
      </c>
      <c r="J93" s="52" t="str">
        <f>IF(J16="","",J16)</f>
        <v>5. 7. 2024</v>
      </c>
      <c r="L93" s="32"/>
    </row>
    <row r="94" spans="2:12" s="1" customFormat="1" ht="7.15" customHeight="1">
      <c r="B94" s="32"/>
      <c r="L94" s="32"/>
    </row>
    <row r="95" spans="2:12" s="1" customFormat="1" ht="25.7" customHeight="1">
      <c r="B95" s="32"/>
      <c r="C95" s="27" t="s">
        <v>24</v>
      </c>
      <c r="F95" s="25" t="str">
        <f>E19</f>
        <v>Město Zábřeh</v>
      </c>
      <c r="I95" s="27" t="s">
        <v>30</v>
      </c>
      <c r="J95" s="30" t="str">
        <f>E25</f>
        <v>Ing. arch. Josef Hlavatý</v>
      </c>
      <c r="L95" s="32"/>
    </row>
    <row r="96" spans="2:12" s="1" customFormat="1" ht="15.2" customHeight="1">
      <c r="B96" s="32"/>
      <c r="C96" s="27" t="s">
        <v>28</v>
      </c>
      <c r="F96" s="25" t="str">
        <f>IF(E22="","",E22)</f>
        <v>Vyplň údaj</v>
      </c>
      <c r="I96" s="27" t="s">
        <v>33</v>
      </c>
      <c r="J96" s="30" t="str">
        <f>E28</f>
        <v xml:space="preserve"> </v>
      </c>
      <c r="L96" s="32"/>
    </row>
    <row r="97" spans="2:47" s="1" customFormat="1" ht="10.15" customHeight="1">
      <c r="B97" s="32"/>
      <c r="L97" s="32"/>
    </row>
    <row r="98" spans="2:47" s="1" customFormat="1" ht="29.25" customHeight="1">
      <c r="B98" s="32"/>
      <c r="C98" s="107" t="s">
        <v>250</v>
      </c>
      <c r="D98" s="99"/>
      <c r="E98" s="99"/>
      <c r="F98" s="99"/>
      <c r="G98" s="99"/>
      <c r="H98" s="99"/>
      <c r="I98" s="99"/>
      <c r="J98" s="108" t="s">
        <v>251</v>
      </c>
      <c r="K98" s="99"/>
      <c r="L98" s="32"/>
    </row>
    <row r="99" spans="2:47" s="1" customFormat="1" ht="10.15" customHeight="1">
      <c r="B99" s="32"/>
      <c r="L99" s="32"/>
    </row>
    <row r="100" spans="2:47" s="1" customFormat="1" ht="22.9" customHeight="1">
      <c r="B100" s="32"/>
      <c r="C100" s="109" t="s">
        <v>252</v>
      </c>
      <c r="J100" s="66">
        <f>J125</f>
        <v>0</v>
      </c>
      <c r="L100" s="32"/>
      <c r="AU100" s="17" t="s">
        <v>253</v>
      </c>
    </row>
    <row r="101" spans="2:47" s="8" customFormat="1" ht="25.15" customHeight="1">
      <c r="B101" s="110"/>
      <c r="D101" s="111" t="s">
        <v>6442</v>
      </c>
      <c r="E101" s="112"/>
      <c r="F101" s="112"/>
      <c r="G101" s="112"/>
      <c r="H101" s="112"/>
      <c r="I101" s="112"/>
      <c r="J101" s="113">
        <f>J126</f>
        <v>0</v>
      </c>
      <c r="L101" s="110"/>
    </row>
    <row r="102" spans="2:47" s="1" customFormat="1" ht="21.75" customHeight="1">
      <c r="B102" s="32"/>
      <c r="L102" s="32"/>
    </row>
    <row r="103" spans="2:47" s="1" customFormat="1" ht="7.15" customHeight="1"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32"/>
    </row>
    <row r="107" spans="2:47" s="1" customFormat="1" ht="7.15" customHeight="1"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32"/>
    </row>
    <row r="108" spans="2:47" s="1" customFormat="1" ht="25.15" customHeight="1">
      <c r="B108" s="32"/>
      <c r="C108" s="21" t="s">
        <v>281</v>
      </c>
      <c r="L108" s="32"/>
    </row>
    <row r="109" spans="2:47" s="1" customFormat="1" ht="7.15" customHeight="1">
      <c r="B109" s="32"/>
      <c r="L109" s="32"/>
    </row>
    <row r="110" spans="2:47" s="1" customFormat="1" ht="12" customHeight="1">
      <c r="B110" s="32"/>
      <c r="C110" s="27" t="s">
        <v>16</v>
      </c>
      <c r="L110" s="32"/>
    </row>
    <row r="111" spans="2:47" s="1" customFormat="1" ht="16.5" customHeight="1">
      <c r="B111" s="32"/>
      <c r="E111" s="249" t="str">
        <f>E7</f>
        <v>Pobytová odlehčovací služba Zábřeh - Sušilova</v>
      </c>
      <c r="F111" s="250"/>
      <c r="G111" s="250"/>
      <c r="H111" s="250"/>
      <c r="L111" s="32"/>
    </row>
    <row r="112" spans="2:47" ht="12" customHeight="1">
      <c r="B112" s="20"/>
      <c r="C112" s="27" t="s">
        <v>191</v>
      </c>
      <c r="L112" s="20"/>
    </row>
    <row r="113" spans="2:65" ht="16.5" customHeight="1">
      <c r="B113" s="20"/>
      <c r="E113" s="249" t="s">
        <v>194</v>
      </c>
      <c r="F113" s="209"/>
      <c r="G113" s="209"/>
      <c r="H113" s="209"/>
      <c r="L113" s="20"/>
    </row>
    <row r="114" spans="2:65" ht="12" customHeight="1">
      <c r="B114" s="20"/>
      <c r="C114" s="27" t="s">
        <v>3006</v>
      </c>
      <c r="L114" s="20"/>
    </row>
    <row r="115" spans="2:65" s="1" customFormat="1" ht="16.5" customHeight="1">
      <c r="B115" s="32"/>
      <c r="E115" s="231" t="s">
        <v>5587</v>
      </c>
      <c r="F115" s="248"/>
      <c r="G115" s="248"/>
      <c r="H115" s="248"/>
      <c r="L115" s="32"/>
    </row>
    <row r="116" spans="2:65" s="1" customFormat="1" ht="12" customHeight="1">
      <c r="B116" s="32"/>
      <c r="C116" s="27" t="s">
        <v>3008</v>
      </c>
      <c r="L116" s="32"/>
    </row>
    <row r="117" spans="2:65" s="1" customFormat="1" ht="16.5" customHeight="1">
      <c r="B117" s="32"/>
      <c r="E117" s="243" t="str">
        <f>E13</f>
        <v>008 - hlavní kabelové trasy</v>
      </c>
      <c r="F117" s="248"/>
      <c r="G117" s="248"/>
      <c r="H117" s="248"/>
      <c r="L117" s="32"/>
    </row>
    <row r="118" spans="2:65" s="1" customFormat="1" ht="7.15" customHeight="1">
      <c r="B118" s="32"/>
      <c r="L118" s="32"/>
    </row>
    <row r="119" spans="2:65" s="1" customFormat="1" ht="12" customHeight="1">
      <c r="B119" s="32"/>
      <c r="C119" s="27" t="s">
        <v>20</v>
      </c>
      <c r="F119" s="25" t="str">
        <f>F16</f>
        <v xml:space="preserve"> Zábřeh, Sušilova 1375/41</v>
      </c>
      <c r="I119" s="27" t="s">
        <v>22</v>
      </c>
      <c r="J119" s="52" t="str">
        <f>IF(J16="","",J16)</f>
        <v>5. 7. 2024</v>
      </c>
      <c r="L119" s="32"/>
    </row>
    <row r="120" spans="2:65" s="1" customFormat="1" ht="7.15" customHeight="1">
      <c r="B120" s="32"/>
      <c r="L120" s="32"/>
    </row>
    <row r="121" spans="2:65" s="1" customFormat="1" ht="25.7" customHeight="1">
      <c r="B121" s="32"/>
      <c r="C121" s="27" t="s">
        <v>24</v>
      </c>
      <c r="F121" s="25" t="str">
        <f>E19</f>
        <v>Město Zábřeh</v>
      </c>
      <c r="I121" s="27" t="s">
        <v>30</v>
      </c>
      <c r="J121" s="30" t="str">
        <f>E25</f>
        <v>Ing. arch. Josef Hlavatý</v>
      </c>
      <c r="L121" s="32"/>
    </row>
    <row r="122" spans="2:65" s="1" customFormat="1" ht="15.2" customHeight="1">
      <c r="B122" s="32"/>
      <c r="C122" s="27" t="s">
        <v>28</v>
      </c>
      <c r="F122" s="25" t="str">
        <f>IF(E22="","",E22)</f>
        <v>Vyplň údaj</v>
      </c>
      <c r="I122" s="27" t="s">
        <v>33</v>
      </c>
      <c r="J122" s="30" t="str">
        <f>E28</f>
        <v xml:space="preserve"> </v>
      </c>
      <c r="L122" s="32"/>
    </row>
    <row r="123" spans="2:65" s="1" customFormat="1" ht="10.15" customHeight="1">
      <c r="B123" s="32"/>
      <c r="L123" s="32"/>
    </row>
    <row r="124" spans="2:65" s="10" customFormat="1" ht="29.25" customHeight="1">
      <c r="B124" s="118"/>
      <c r="C124" s="119" t="s">
        <v>282</v>
      </c>
      <c r="D124" s="120" t="s">
        <v>61</v>
      </c>
      <c r="E124" s="120" t="s">
        <v>57</v>
      </c>
      <c r="F124" s="120" t="s">
        <v>58</v>
      </c>
      <c r="G124" s="120" t="s">
        <v>283</v>
      </c>
      <c r="H124" s="120" t="s">
        <v>284</v>
      </c>
      <c r="I124" s="120" t="s">
        <v>285</v>
      </c>
      <c r="J124" s="120" t="s">
        <v>251</v>
      </c>
      <c r="K124" s="121" t="s">
        <v>286</v>
      </c>
      <c r="L124" s="118"/>
      <c r="M124" s="59" t="s">
        <v>1</v>
      </c>
      <c r="N124" s="60" t="s">
        <v>40</v>
      </c>
      <c r="O124" s="60" t="s">
        <v>287</v>
      </c>
      <c r="P124" s="60" t="s">
        <v>288</v>
      </c>
      <c r="Q124" s="60" t="s">
        <v>289</v>
      </c>
      <c r="R124" s="60" t="s">
        <v>290</v>
      </c>
      <c r="S124" s="60" t="s">
        <v>291</v>
      </c>
      <c r="T124" s="61" t="s">
        <v>292</v>
      </c>
    </row>
    <row r="125" spans="2:65" s="1" customFormat="1" ht="22.9" customHeight="1">
      <c r="B125" s="32"/>
      <c r="C125" s="64" t="s">
        <v>293</v>
      </c>
      <c r="J125" s="122">
        <f>BK125</f>
        <v>0</v>
      </c>
      <c r="L125" s="32"/>
      <c r="M125" s="62"/>
      <c r="N125" s="53"/>
      <c r="O125" s="53"/>
      <c r="P125" s="123">
        <f>P126</f>
        <v>0</v>
      </c>
      <c r="Q125" s="53"/>
      <c r="R125" s="123">
        <f>R126</f>
        <v>0.28650000000000003</v>
      </c>
      <c r="S125" s="53"/>
      <c r="T125" s="124">
        <f>T126</f>
        <v>0</v>
      </c>
      <c r="AT125" s="17" t="s">
        <v>75</v>
      </c>
      <c r="AU125" s="17" t="s">
        <v>253</v>
      </c>
      <c r="BK125" s="125">
        <f>BK126</f>
        <v>0</v>
      </c>
    </row>
    <row r="126" spans="2:65" s="11" customFormat="1" ht="25.9" customHeight="1">
      <c r="B126" s="126"/>
      <c r="D126" s="127" t="s">
        <v>75</v>
      </c>
      <c r="E126" s="128" t="s">
        <v>5594</v>
      </c>
      <c r="F126" s="128" t="s">
        <v>6443</v>
      </c>
      <c r="I126" s="129"/>
      <c r="J126" s="130">
        <f>BK126</f>
        <v>0</v>
      </c>
      <c r="L126" s="126"/>
      <c r="M126" s="131"/>
      <c r="P126" s="132">
        <f>SUM(P127:P136)</f>
        <v>0</v>
      </c>
      <c r="R126" s="132">
        <f>SUM(R127:R136)</f>
        <v>0.28650000000000003</v>
      </c>
      <c r="T126" s="133">
        <f>SUM(T127:T136)</f>
        <v>0</v>
      </c>
      <c r="AR126" s="127" t="s">
        <v>83</v>
      </c>
      <c r="AT126" s="134" t="s">
        <v>75</v>
      </c>
      <c r="AU126" s="134" t="s">
        <v>76</v>
      </c>
      <c r="AY126" s="127" t="s">
        <v>296</v>
      </c>
      <c r="BK126" s="135">
        <f>SUM(BK127:BK136)</f>
        <v>0</v>
      </c>
    </row>
    <row r="127" spans="2:65" s="1" customFormat="1" ht="21.75" customHeight="1">
      <c r="B127" s="32"/>
      <c r="C127" s="173" t="s">
        <v>83</v>
      </c>
      <c r="D127" s="173" t="s">
        <v>343</v>
      </c>
      <c r="E127" s="174" t="s">
        <v>6444</v>
      </c>
      <c r="F127" s="175" t="s">
        <v>6445</v>
      </c>
      <c r="G127" s="176" t="s">
        <v>339</v>
      </c>
      <c r="H127" s="177">
        <v>150</v>
      </c>
      <c r="I127" s="178"/>
      <c r="J127" s="179">
        <f t="shared" ref="J127:J136" si="0">ROUND(I127*H127,2)</f>
        <v>0</v>
      </c>
      <c r="K127" s="175" t="s">
        <v>302</v>
      </c>
      <c r="L127" s="180"/>
      <c r="M127" s="181" t="s">
        <v>1</v>
      </c>
      <c r="N127" s="182" t="s">
        <v>41</v>
      </c>
      <c r="P127" s="147">
        <f t="shared" ref="P127:P136" si="1">O127*H127</f>
        <v>0</v>
      </c>
      <c r="Q127" s="147">
        <v>1.5E-3</v>
      </c>
      <c r="R127" s="147">
        <f t="shared" ref="R127:R136" si="2">Q127*H127</f>
        <v>0.22500000000000001</v>
      </c>
      <c r="S127" s="147">
        <v>0</v>
      </c>
      <c r="T127" s="148">
        <f t="shared" ref="T127:T136" si="3">S127*H127</f>
        <v>0</v>
      </c>
      <c r="AR127" s="149" t="s">
        <v>347</v>
      </c>
      <c r="AT127" s="149" t="s">
        <v>343</v>
      </c>
      <c r="AU127" s="149" t="s">
        <v>83</v>
      </c>
      <c r="AY127" s="17" t="s">
        <v>296</v>
      </c>
      <c r="BE127" s="150">
        <f t="shared" ref="BE127:BE136" si="4">IF(N127="základní",J127,0)</f>
        <v>0</v>
      </c>
      <c r="BF127" s="150">
        <f t="shared" ref="BF127:BF136" si="5">IF(N127="snížená",J127,0)</f>
        <v>0</v>
      </c>
      <c r="BG127" s="150">
        <f t="shared" ref="BG127:BG136" si="6">IF(N127="zákl. přenesená",J127,0)</f>
        <v>0</v>
      </c>
      <c r="BH127" s="150">
        <f t="shared" ref="BH127:BH136" si="7">IF(N127="sníž. přenesená",J127,0)</f>
        <v>0</v>
      </c>
      <c r="BI127" s="150">
        <f t="shared" ref="BI127:BI136" si="8">IF(N127="nulová",J127,0)</f>
        <v>0</v>
      </c>
      <c r="BJ127" s="17" t="s">
        <v>83</v>
      </c>
      <c r="BK127" s="150">
        <f t="shared" ref="BK127:BK136" si="9">ROUND(I127*H127,2)</f>
        <v>0</v>
      </c>
      <c r="BL127" s="17" t="s">
        <v>107</v>
      </c>
      <c r="BM127" s="149" t="s">
        <v>6446</v>
      </c>
    </row>
    <row r="128" spans="2:65" s="1" customFormat="1" ht="16.5" customHeight="1">
      <c r="B128" s="32"/>
      <c r="C128" s="138" t="s">
        <v>85</v>
      </c>
      <c r="D128" s="138" t="s">
        <v>298</v>
      </c>
      <c r="E128" s="139" t="s">
        <v>6447</v>
      </c>
      <c r="F128" s="140" t="s">
        <v>6448</v>
      </c>
      <c r="G128" s="141" t="s">
        <v>339</v>
      </c>
      <c r="H128" s="142">
        <v>150</v>
      </c>
      <c r="I128" s="143"/>
      <c r="J128" s="144">
        <f t="shared" si="0"/>
        <v>0</v>
      </c>
      <c r="K128" s="140" t="s">
        <v>302</v>
      </c>
      <c r="L128" s="32"/>
      <c r="M128" s="145" t="s">
        <v>1</v>
      </c>
      <c r="N128" s="146" t="s">
        <v>41</v>
      </c>
      <c r="P128" s="147">
        <f t="shared" si="1"/>
        <v>0</v>
      </c>
      <c r="Q128" s="147">
        <v>0</v>
      </c>
      <c r="R128" s="147">
        <f t="shared" si="2"/>
        <v>0</v>
      </c>
      <c r="S128" s="147">
        <v>0</v>
      </c>
      <c r="T128" s="148">
        <f t="shared" si="3"/>
        <v>0</v>
      </c>
      <c r="AR128" s="149" t="s">
        <v>378</v>
      </c>
      <c r="AT128" s="149" t="s">
        <v>298</v>
      </c>
      <c r="AU128" s="149" t="s">
        <v>83</v>
      </c>
      <c r="AY128" s="17" t="s">
        <v>296</v>
      </c>
      <c r="BE128" s="150">
        <f t="shared" si="4"/>
        <v>0</v>
      </c>
      <c r="BF128" s="150">
        <f t="shared" si="5"/>
        <v>0</v>
      </c>
      <c r="BG128" s="150">
        <f t="shared" si="6"/>
        <v>0</v>
      </c>
      <c r="BH128" s="150">
        <f t="shared" si="7"/>
        <v>0</v>
      </c>
      <c r="BI128" s="150">
        <f t="shared" si="8"/>
        <v>0</v>
      </c>
      <c r="BJ128" s="17" t="s">
        <v>83</v>
      </c>
      <c r="BK128" s="150">
        <f t="shared" si="9"/>
        <v>0</v>
      </c>
      <c r="BL128" s="17" t="s">
        <v>378</v>
      </c>
      <c r="BM128" s="149" t="s">
        <v>6449</v>
      </c>
    </row>
    <row r="129" spans="2:65" s="1" customFormat="1" ht="21.75" customHeight="1">
      <c r="B129" s="32"/>
      <c r="C129" s="173" t="s">
        <v>94</v>
      </c>
      <c r="D129" s="173" t="s">
        <v>343</v>
      </c>
      <c r="E129" s="174" t="s">
        <v>6450</v>
      </c>
      <c r="F129" s="175" t="s">
        <v>6451</v>
      </c>
      <c r="G129" s="176" t="s">
        <v>339</v>
      </c>
      <c r="H129" s="177">
        <v>30</v>
      </c>
      <c r="I129" s="178"/>
      <c r="J129" s="179">
        <f t="shared" si="0"/>
        <v>0</v>
      </c>
      <c r="K129" s="175" t="s">
        <v>302</v>
      </c>
      <c r="L129" s="180"/>
      <c r="M129" s="181" t="s">
        <v>1</v>
      </c>
      <c r="N129" s="182" t="s">
        <v>41</v>
      </c>
      <c r="P129" s="147">
        <f t="shared" si="1"/>
        <v>0</v>
      </c>
      <c r="Q129" s="147">
        <v>1.9E-3</v>
      </c>
      <c r="R129" s="147">
        <f t="shared" si="2"/>
        <v>5.7000000000000002E-2</v>
      </c>
      <c r="S129" s="147">
        <v>0</v>
      </c>
      <c r="T129" s="148">
        <f t="shared" si="3"/>
        <v>0</v>
      </c>
      <c r="AR129" s="149" t="s">
        <v>347</v>
      </c>
      <c r="AT129" s="149" t="s">
        <v>343</v>
      </c>
      <c r="AU129" s="149" t="s">
        <v>83</v>
      </c>
      <c r="AY129" s="17" t="s">
        <v>296</v>
      </c>
      <c r="BE129" s="150">
        <f t="shared" si="4"/>
        <v>0</v>
      </c>
      <c r="BF129" s="150">
        <f t="shared" si="5"/>
        <v>0</v>
      </c>
      <c r="BG129" s="150">
        <f t="shared" si="6"/>
        <v>0</v>
      </c>
      <c r="BH129" s="150">
        <f t="shared" si="7"/>
        <v>0</v>
      </c>
      <c r="BI129" s="150">
        <f t="shared" si="8"/>
        <v>0</v>
      </c>
      <c r="BJ129" s="17" t="s">
        <v>83</v>
      </c>
      <c r="BK129" s="150">
        <f t="shared" si="9"/>
        <v>0</v>
      </c>
      <c r="BL129" s="17" t="s">
        <v>107</v>
      </c>
      <c r="BM129" s="149" t="s">
        <v>6452</v>
      </c>
    </row>
    <row r="130" spans="2:65" s="1" customFormat="1" ht="16.5" customHeight="1">
      <c r="B130" s="32"/>
      <c r="C130" s="138" t="s">
        <v>107</v>
      </c>
      <c r="D130" s="138" t="s">
        <v>298</v>
      </c>
      <c r="E130" s="139" t="s">
        <v>6453</v>
      </c>
      <c r="F130" s="140" t="s">
        <v>6454</v>
      </c>
      <c r="G130" s="141" t="s">
        <v>339</v>
      </c>
      <c r="H130" s="142">
        <v>30</v>
      </c>
      <c r="I130" s="143"/>
      <c r="J130" s="144">
        <f t="shared" si="0"/>
        <v>0</v>
      </c>
      <c r="K130" s="140" t="s">
        <v>302</v>
      </c>
      <c r="L130" s="32"/>
      <c r="M130" s="145" t="s">
        <v>1</v>
      </c>
      <c r="N130" s="146" t="s">
        <v>41</v>
      </c>
      <c r="P130" s="147">
        <f t="shared" si="1"/>
        <v>0</v>
      </c>
      <c r="Q130" s="147">
        <v>0</v>
      </c>
      <c r="R130" s="147">
        <f t="shared" si="2"/>
        <v>0</v>
      </c>
      <c r="S130" s="147">
        <v>0</v>
      </c>
      <c r="T130" s="148">
        <f t="shared" si="3"/>
        <v>0</v>
      </c>
      <c r="AR130" s="149" t="s">
        <v>378</v>
      </c>
      <c r="AT130" s="149" t="s">
        <v>298</v>
      </c>
      <c r="AU130" s="149" t="s">
        <v>83</v>
      </c>
      <c r="AY130" s="17" t="s">
        <v>296</v>
      </c>
      <c r="BE130" s="150">
        <f t="shared" si="4"/>
        <v>0</v>
      </c>
      <c r="BF130" s="150">
        <f t="shared" si="5"/>
        <v>0</v>
      </c>
      <c r="BG130" s="150">
        <f t="shared" si="6"/>
        <v>0</v>
      </c>
      <c r="BH130" s="150">
        <f t="shared" si="7"/>
        <v>0</v>
      </c>
      <c r="BI130" s="150">
        <f t="shared" si="8"/>
        <v>0</v>
      </c>
      <c r="BJ130" s="17" t="s">
        <v>83</v>
      </c>
      <c r="BK130" s="150">
        <f t="shared" si="9"/>
        <v>0</v>
      </c>
      <c r="BL130" s="17" t="s">
        <v>378</v>
      </c>
      <c r="BM130" s="149" t="s">
        <v>6455</v>
      </c>
    </row>
    <row r="131" spans="2:65" s="1" customFormat="1" ht="37.9" customHeight="1">
      <c r="B131" s="32"/>
      <c r="C131" s="173" t="s">
        <v>332</v>
      </c>
      <c r="D131" s="173" t="s">
        <v>343</v>
      </c>
      <c r="E131" s="174" t="s">
        <v>6456</v>
      </c>
      <c r="F131" s="175" t="s">
        <v>6457</v>
      </c>
      <c r="G131" s="176" t="s">
        <v>339</v>
      </c>
      <c r="H131" s="177">
        <v>12</v>
      </c>
      <c r="I131" s="178"/>
      <c r="J131" s="179">
        <f t="shared" si="0"/>
        <v>0</v>
      </c>
      <c r="K131" s="175" t="s">
        <v>1</v>
      </c>
      <c r="L131" s="180"/>
      <c r="M131" s="181" t="s">
        <v>1</v>
      </c>
      <c r="N131" s="182" t="s">
        <v>41</v>
      </c>
      <c r="P131" s="147">
        <f t="shared" si="1"/>
        <v>0</v>
      </c>
      <c r="Q131" s="147">
        <v>0</v>
      </c>
      <c r="R131" s="147">
        <f t="shared" si="2"/>
        <v>0</v>
      </c>
      <c r="S131" s="147">
        <v>0</v>
      </c>
      <c r="T131" s="148">
        <f t="shared" si="3"/>
        <v>0</v>
      </c>
      <c r="AR131" s="149" t="s">
        <v>347</v>
      </c>
      <c r="AT131" s="149" t="s">
        <v>343</v>
      </c>
      <c r="AU131" s="149" t="s">
        <v>83</v>
      </c>
      <c r="AY131" s="17" t="s">
        <v>296</v>
      </c>
      <c r="BE131" s="150">
        <f t="shared" si="4"/>
        <v>0</v>
      </c>
      <c r="BF131" s="150">
        <f t="shared" si="5"/>
        <v>0</v>
      </c>
      <c r="BG131" s="150">
        <f t="shared" si="6"/>
        <v>0</v>
      </c>
      <c r="BH131" s="150">
        <f t="shared" si="7"/>
        <v>0</v>
      </c>
      <c r="BI131" s="150">
        <f t="shared" si="8"/>
        <v>0</v>
      </c>
      <c r="BJ131" s="17" t="s">
        <v>83</v>
      </c>
      <c r="BK131" s="150">
        <f t="shared" si="9"/>
        <v>0</v>
      </c>
      <c r="BL131" s="17" t="s">
        <v>107</v>
      </c>
      <c r="BM131" s="149" t="s">
        <v>6458</v>
      </c>
    </row>
    <row r="132" spans="2:65" s="1" customFormat="1" ht="24.2" customHeight="1">
      <c r="B132" s="32"/>
      <c r="C132" s="138" t="s">
        <v>336</v>
      </c>
      <c r="D132" s="138" t="s">
        <v>298</v>
      </c>
      <c r="E132" s="139" t="s">
        <v>6459</v>
      </c>
      <c r="F132" s="140" t="s">
        <v>6460</v>
      </c>
      <c r="G132" s="141" t="s">
        <v>339</v>
      </c>
      <c r="H132" s="142">
        <v>12</v>
      </c>
      <c r="I132" s="143"/>
      <c r="J132" s="144">
        <f t="shared" si="0"/>
        <v>0</v>
      </c>
      <c r="K132" s="140" t="s">
        <v>302</v>
      </c>
      <c r="L132" s="32"/>
      <c r="M132" s="145" t="s">
        <v>1</v>
      </c>
      <c r="N132" s="146" t="s">
        <v>41</v>
      </c>
      <c r="P132" s="147">
        <f t="shared" si="1"/>
        <v>0</v>
      </c>
      <c r="Q132" s="147">
        <v>0</v>
      </c>
      <c r="R132" s="147">
        <f t="shared" si="2"/>
        <v>0</v>
      </c>
      <c r="S132" s="147">
        <v>0</v>
      </c>
      <c r="T132" s="148">
        <f t="shared" si="3"/>
        <v>0</v>
      </c>
      <c r="AR132" s="149" t="s">
        <v>378</v>
      </c>
      <c r="AT132" s="149" t="s">
        <v>298</v>
      </c>
      <c r="AU132" s="149" t="s">
        <v>83</v>
      </c>
      <c r="AY132" s="17" t="s">
        <v>296</v>
      </c>
      <c r="BE132" s="150">
        <f t="shared" si="4"/>
        <v>0</v>
      </c>
      <c r="BF132" s="150">
        <f t="shared" si="5"/>
        <v>0</v>
      </c>
      <c r="BG132" s="150">
        <f t="shared" si="6"/>
        <v>0</v>
      </c>
      <c r="BH132" s="150">
        <f t="shared" si="7"/>
        <v>0</v>
      </c>
      <c r="BI132" s="150">
        <f t="shared" si="8"/>
        <v>0</v>
      </c>
      <c r="BJ132" s="17" t="s">
        <v>83</v>
      </c>
      <c r="BK132" s="150">
        <f t="shared" si="9"/>
        <v>0</v>
      </c>
      <c r="BL132" s="17" t="s">
        <v>378</v>
      </c>
      <c r="BM132" s="149" t="s">
        <v>6461</v>
      </c>
    </row>
    <row r="133" spans="2:65" s="1" customFormat="1" ht="21.75" customHeight="1">
      <c r="B133" s="32"/>
      <c r="C133" s="138" t="s">
        <v>342</v>
      </c>
      <c r="D133" s="138" t="s">
        <v>298</v>
      </c>
      <c r="E133" s="139" t="s">
        <v>6462</v>
      </c>
      <c r="F133" s="140" t="s">
        <v>6463</v>
      </c>
      <c r="G133" s="141" t="s">
        <v>382</v>
      </c>
      <c r="H133" s="142">
        <v>5</v>
      </c>
      <c r="I133" s="143"/>
      <c r="J133" s="144">
        <f t="shared" si="0"/>
        <v>0</v>
      </c>
      <c r="K133" s="140" t="s">
        <v>302</v>
      </c>
      <c r="L133" s="32"/>
      <c r="M133" s="145" t="s">
        <v>1</v>
      </c>
      <c r="N133" s="146" t="s">
        <v>41</v>
      </c>
      <c r="P133" s="147">
        <f t="shared" si="1"/>
        <v>0</v>
      </c>
      <c r="Q133" s="147">
        <v>0</v>
      </c>
      <c r="R133" s="147">
        <f t="shared" si="2"/>
        <v>0</v>
      </c>
      <c r="S133" s="147">
        <v>0</v>
      </c>
      <c r="T133" s="148">
        <f t="shared" si="3"/>
        <v>0</v>
      </c>
      <c r="AR133" s="149" t="s">
        <v>378</v>
      </c>
      <c r="AT133" s="149" t="s">
        <v>298</v>
      </c>
      <c r="AU133" s="149" t="s">
        <v>83</v>
      </c>
      <c r="AY133" s="17" t="s">
        <v>296</v>
      </c>
      <c r="BE133" s="150">
        <f t="shared" si="4"/>
        <v>0</v>
      </c>
      <c r="BF133" s="150">
        <f t="shared" si="5"/>
        <v>0</v>
      </c>
      <c r="BG133" s="150">
        <f t="shared" si="6"/>
        <v>0</v>
      </c>
      <c r="BH133" s="150">
        <f t="shared" si="7"/>
        <v>0</v>
      </c>
      <c r="BI133" s="150">
        <f t="shared" si="8"/>
        <v>0</v>
      </c>
      <c r="BJ133" s="17" t="s">
        <v>83</v>
      </c>
      <c r="BK133" s="150">
        <f t="shared" si="9"/>
        <v>0</v>
      </c>
      <c r="BL133" s="17" t="s">
        <v>378</v>
      </c>
      <c r="BM133" s="149" t="s">
        <v>6464</v>
      </c>
    </row>
    <row r="134" spans="2:65" s="1" customFormat="1" ht="16.5" customHeight="1">
      <c r="B134" s="32"/>
      <c r="C134" s="173" t="s">
        <v>347</v>
      </c>
      <c r="D134" s="173" t="s">
        <v>343</v>
      </c>
      <c r="E134" s="174" t="s">
        <v>6465</v>
      </c>
      <c r="F134" s="175" t="s">
        <v>6466</v>
      </c>
      <c r="G134" s="176" t="s">
        <v>376</v>
      </c>
      <c r="H134" s="177">
        <v>50</v>
      </c>
      <c r="I134" s="178"/>
      <c r="J134" s="179">
        <f t="shared" si="0"/>
        <v>0</v>
      </c>
      <c r="K134" s="175" t="s">
        <v>1</v>
      </c>
      <c r="L134" s="180"/>
      <c r="M134" s="181" t="s">
        <v>1</v>
      </c>
      <c r="N134" s="182" t="s">
        <v>41</v>
      </c>
      <c r="P134" s="147">
        <f t="shared" si="1"/>
        <v>0</v>
      </c>
      <c r="Q134" s="147">
        <v>9.0000000000000006E-5</v>
      </c>
      <c r="R134" s="147">
        <f t="shared" si="2"/>
        <v>4.5000000000000005E-3</v>
      </c>
      <c r="S134" s="147">
        <v>0</v>
      </c>
      <c r="T134" s="148">
        <f t="shared" si="3"/>
        <v>0</v>
      </c>
      <c r="AR134" s="149" t="s">
        <v>479</v>
      </c>
      <c r="AT134" s="149" t="s">
        <v>343</v>
      </c>
      <c r="AU134" s="149" t="s">
        <v>83</v>
      </c>
      <c r="AY134" s="17" t="s">
        <v>296</v>
      </c>
      <c r="BE134" s="150">
        <f t="shared" si="4"/>
        <v>0</v>
      </c>
      <c r="BF134" s="150">
        <f t="shared" si="5"/>
        <v>0</v>
      </c>
      <c r="BG134" s="150">
        <f t="shared" si="6"/>
        <v>0</v>
      </c>
      <c r="BH134" s="150">
        <f t="shared" si="7"/>
        <v>0</v>
      </c>
      <c r="BI134" s="150">
        <f t="shared" si="8"/>
        <v>0</v>
      </c>
      <c r="BJ134" s="17" t="s">
        <v>83</v>
      </c>
      <c r="BK134" s="150">
        <f t="shared" si="9"/>
        <v>0</v>
      </c>
      <c r="BL134" s="17" t="s">
        <v>378</v>
      </c>
      <c r="BM134" s="149" t="s">
        <v>6467</v>
      </c>
    </row>
    <row r="135" spans="2:65" s="1" customFormat="1" ht="21.75" customHeight="1">
      <c r="B135" s="32"/>
      <c r="C135" s="138" t="s">
        <v>354</v>
      </c>
      <c r="D135" s="138" t="s">
        <v>298</v>
      </c>
      <c r="E135" s="139" t="s">
        <v>6468</v>
      </c>
      <c r="F135" s="140" t="s">
        <v>6469</v>
      </c>
      <c r="G135" s="141" t="s">
        <v>376</v>
      </c>
      <c r="H135" s="142">
        <v>50</v>
      </c>
      <c r="I135" s="143"/>
      <c r="J135" s="144">
        <f t="shared" si="0"/>
        <v>0</v>
      </c>
      <c r="K135" s="140" t="s">
        <v>302</v>
      </c>
      <c r="L135" s="32"/>
      <c r="M135" s="145" t="s">
        <v>1</v>
      </c>
      <c r="N135" s="146" t="s">
        <v>41</v>
      </c>
      <c r="P135" s="147">
        <f t="shared" si="1"/>
        <v>0</v>
      </c>
      <c r="Q135" s="147">
        <v>0</v>
      </c>
      <c r="R135" s="147">
        <f t="shared" si="2"/>
        <v>0</v>
      </c>
      <c r="S135" s="147">
        <v>0</v>
      </c>
      <c r="T135" s="148">
        <f t="shared" si="3"/>
        <v>0</v>
      </c>
      <c r="AR135" s="149" t="s">
        <v>378</v>
      </c>
      <c r="AT135" s="149" t="s">
        <v>298</v>
      </c>
      <c r="AU135" s="149" t="s">
        <v>83</v>
      </c>
      <c r="AY135" s="17" t="s">
        <v>296</v>
      </c>
      <c r="BE135" s="150">
        <f t="shared" si="4"/>
        <v>0</v>
      </c>
      <c r="BF135" s="150">
        <f t="shared" si="5"/>
        <v>0</v>
      </c>
      <c r="BG135" s="150">
        <f t="shared" si="6"/>
        <v>0</v>
      </c>
      <c r="BH135" s="150">
        <f t="shared" si="7"/>
        <v>0</v>
      </c>
      <c r="BI135" s="150">
        <f t="shared" si="8"/>
        <v>0</v>
      </c>
      <c r="BJ135" s="17" t="s">
        <v>83</v>
      </c>
      <c r="BK135" s="150">
        <f t="shared" si="9"/>
        <v>0</v>
      </c>
      <c r="BL135" s="17" t="s">
        <v>378</v>
      </c>
      <c r="BM135" s="149" t="s">
        <v>6470</v>
      </c>
    </row>
    <row r="136" spans="2:65" s="1" customFormat="1" ht="16.5" customHeight="1">
      <c r="B136" s="32"/>
      <c r="C136" s="138" t="s">
        <v>358</v>
      </c>
      <c r="D136" s="138" t="s">
        <v>298</v>
      </c>
      <c r="E136" s="139" t="s">
        <v>6471</v>
      </c>
      <c r="F136" s="140" t="s">
        <v>6472</v>
      </c>
      <c r="G136" s="141" t="s">
        <v>339</v>
      </c>
      <c r="H136" s="142">
        <v>180</v>
      </c>
      <c r="I136" s="143"/>
      <c r="J136" s="144">
        <f t="shared" si="0"/>
        <v>0</v>
      </c>
      <c r="K136" s="140" t="s">
        <v>302</v>
      </c>
      <c r="L136" s="32"/>
      <c r="M136" s="190" t="s">
        <v>1</v>
      </c>
      <c r="N136" s="191" t="s">
        <v>41</v>
      </c>
      <c r="O136" s="192"/>
      <c r="P136" s="193">
        <f t="shared" si="1"/>
        <v>0</v>
      </c>
      <c r="Q136" s="193">
        <v>0</v>
      </c>
      <c r="R136" s="193">
        <f t="shared" si="2"/>
        <v>0</v>
      </c>
      <c r="S136" s="193">
        <v>0</v>
      </c>
      <c r="T136" s="194">
        <f t="shared" si="3"/>
        <v>0</v>
      </c>
      <c r="AR136" s="149" t="s">
        <v>378</v>
      </c>
      <c r="AT136" s="149" t="s">
        <v>298</v>
      </c>
      <c r="AU136" s="149" t="s">
        <v>83</v>
      </c>
      <c r="AY136" s="17" t="s">
        <v>296</v>
      </c>
      <c r="BE136" s="150">
        <f t="shared" si="4"/>
        <v>0</v>
      </c>
      <c r="BF136" s="150">
        <f t="shared" si="5"/>
        <v>0</v>
      </c>
      <c r="BG136" s="150">
        <f t="shared" si="6"/>
        <v>0</v>
      </c>
      <c r="BH136" s="150">
        <f t="shared" si="7"/>
        <v>0</v>
      </c>
      <c r="BI136" s="150">
        <f t="shared" si="8"/>
        <v>0</v>
      </c>
      <c r="BJ136" s="17" t="s">
        <v>83</v>
      </c>
      <c r="BK136" s="150">
        <f t="shared" si="9"/>
        <v>0</v>
      </c>
      <c r="BL136" s="17" t="s">
        <v>378</v>
      </c>
      <c r="BM136" s="149" t="s">
        <v>6473</v>
      </c>
    </row>
    <row r="137" spans="2:65" s="1" customFormat="1" ht="7.15" customHeight="1">
      <c r="B137" s="44"/>
      <c r="C137" s="45"/>
      <c r="D137" s="45"/>
      <c r="E137" s="45"/>
      <c r="F137" s="45"/>
      <c r="G137" s="45"/>
      <c r="H137" s="45"/>
      <c r="I137" s="45"/>
      <c r="J137" s="45"/>
      <c r="K137" s="45"/>
      <c r="L137" s="32"/>
    </row>
  </sheetData>
  <sheetProtection algorithmName="SHA-512" hashValue="5TcsG/Yh5dsSnRIDWmZXEHgtjsx2K66O2/HuHejkKVUbRpVckrxxMqKKBngKMuEr5SE2CxA5SLmxI5vAuReIUA==" saltValue="mDzYzJO8B4/fKey4pU2IeC9hEZX5fkLxJwTud0hACZbvY4hXBMZZdOo3axJdOrWyf0oucnZPNI+vm1ojwpHovA==" spinCount="100000" sheet="1" objects="1" scenarios="1" formatColumns="0" formatRows="0" autoFilter="0"/>
  <autoFilter ref="C124:K136"/>
  <mergeCells count="15">
    <mergeCell ref="E111:H111"/>
    <mergeCell ref="E115:H115"/>
    <mergeCell ref="E113:H113"/>
    <mergeCell ref="E117:H117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60"/>
  <sheetViews>
    <sheetView showGridLines="0" topLeftCell="A141" workbookViewId="0">
      <selection activeCell="H153" sqref="H153"/>
    </sheetView>
  </sheetViews>
  <sheetFormatPr defaultRowHeight="11.25"/>
  <cols>
    <col min="1" max="1" width="8.33203125" customWidth="1"/>
    <col min="2" max="2" width="1.33203125" customWidth="1"/>
    <col min="3" max="3" width="4.1640625" customWidth="1"/>
    <col min="4" max="4" width="4.33203125" customWidth="1"/>
    <col min="5" max="5" width="17.1640625" customWidth="1"/>
    <col min="6" max="6" width="50.6640625" customWidth="1"/>
    <col min="7" max="7" width="7.5" customWidth="1"/>
    <col min="8" max="8" width="14" customWidth="1"/>
    <col min="9" max="9" width="15.6640625" customWidth="1"/>
    <col min="10" max="11" width="22.33203125" customWidth="1"/>
    <col min="12" max="12" width="9.33203125" customWidth="1"/>
    <col min="13" max="13" width="10.66406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.15" customHeight="1"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7" t="s">
        <v>159</v>
      </c>
    </row>
    <row r="3" spans="2:46" ht="7.1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ht="25.15" customHeight="1">
      <c r="B4" s="20"/>
      <c r="D4" s="21" t="s">
        <v>182</v>
      </c>
      <c r="L4" s="20"/>
      <c r="M4" s="94" t="s">
        <v>10</v>
      </c>
      <c r="AT4" s="17" t="s">
        <v>4</v>
      </c>
    </row>
    <row r="5" spans="2:46" ht="7.15" customHeight="1">
      <c r="B5" s="20"/>
      <c r="L5" s="20"/>
    </row>
    <row r="6" spans="2:46" ht="12" customHeight="1">
      <c r="B6" s="20"/>
      <c r="D6" s="27" t="s">
        <v>16</v>
      </c>
      <c r="L6" s="20"/>
    </row>
    <row r="7" spans="2:46" ht="16.5" customHeight="1">
      <c r="B7" s="20"/>
      <c r="E7" s="249" t="str">
        <f>'Rekapitulace stavby'!K6</f>
        <v>Pobytová odlehčovací služba Zábřeh - Sušilova</v>
      </c>
      <c r="F7" s="250"/>
      <c r="G7" s="250"/>
      <c r="H7" s="250"/>
      <c r="L7" s="20"/>
    </row>
    <row r="8" spans="2:46" ht="12.75">
      <c r="B8" s="20"/>
      <c r="D8" s="27" t="s">
        <v>191</v>
      </c>
      <c r="L8" s="20"/>
    </row>
    <row r="9" spans="2:46" ht="16.5" customHeight="1">
      <c r="B9" s="20"/>
      <c r="E9" s="249" t="s">
        <v>194</v>
      </c>
      <c r="F9" s="209"/>
      <c r="G9" s="209"/>
      <c r="H9" s="209"/>
      <c r="L9" s="20"/>
    </row>
    <row r="10" spans="2:46" ht="12" customHeight="1">
      <c r="B10" s="20"/>
      <c r="D10" s="27" t="s">
        <v>3006</v>
      </c>
      <c r="L10" s="20"/>
    </row>
    <row r="11" spans="2:46" s="1" customFormat="1" ht="16.5" customHeight="1">
      <c r="B11" s="32"/>
      <c r="E11" s="231" t="s">
        <v>5587</v>
      </c>
      <c r="F11" s="248"/>
      <c r="G11" s="248"/>
      <c r="H11" s="248"/>
      <c r="L11" s="32"/>
    </row>
    <row r="12" spans="2:46" s="1" customFormat="1" ht="12" customHeight="1">
      <c r="B12" s="32"/>
      <c r="D12" s="27" t="s">
        <v>3008</v>
      </c>
      <c r="L12" s="32"/>
    </row>
    <row r="13" spans="2:46" s="1" customFormat="1" ht="16.5" customHeight="1">
      <c r="B13" s="32"/>
      <c r="E13" s="243" t="s">
        <v>6474</v>
      </c>
      <c r="F13" s="248"/>
      <c r="G13" s="248"/>
      <c r="H13" s="248"/>
      <c r="L13" s="32"/>
    </row>
    <row r="14" spans="2:46" s="1" customFormat="1">
      <c r="B14" s="32"/>
      <c r="L14" s="32"/>
    </row>
    <row r="15" spans="2:46" s="1" customFormat="1" ht="12" customHeight="1">
      <c r="B15" s="32"/>
      <c r="D15" s="27" t="s">
        <v>18</v>
      </c>
      <c r="F15" s="25" t="s">
        <v>1</v>
      </c>
      <c r="I15" s="27" t="s">
        <v>19</v>
      </c>
      <c r="J15" s="25" t="s">
        <v>1</v>
      </c>
      <c r="L15" s="32"/>
    </row>
    <row r="16" spans="2:46" s="1" customFormat="1" ht="12" customHeight="1">
      <c r="B16" s="32"/>
      <c r="D16" s="27" t="s">
        <v>20</v>
      </c>
      <c r="F16" s="25" t="s">
        <v>21</v>
      </c>
      <c r="I16" s="27" t="s">
        <v>22</v>
      </c>
      <c r="J16" s="52" t="str">
        <f>'Rekapitulace stavby'!AN8</f>
        <v>5. 7. 2024</v>
      </c>
      <c r="L16" s="32"/>
    </row>
    <row r="17" spans="2:12" s="1" customFormat="1" ht="10.9" customHeight="1">
      <c r="B17" s="32"/>
      <c r="L17" s="32"/>
    </row>
    <row r="18" spans="2:12" s="1" customFormat="1" ht="12" customHeight="1">
      <c r="B18" s="32"/>
      <c r="D18" s="27" t="s">
        <v>24</v>
      </c>
      <c r="I18" s="27" t="s">
        <v>25</v>
      </c>
      <c r="J18" s="25" t="s">
        <v>1</v>
      </c>
      <c r="L18" s="32"/>
    </row>
    <row r="19" spans="2:12" s="1" customFormat="1" ht="18" customHeight="1">
      <c r="B19" s="32"/>
      <c r="E19" s="25" t="s">
        <v>26</v>
      </c>
      <c r="I19" s="27" t="s">
        <v>27</v>
      </c>
      <c r="J19" s="25" t="s">
        <v>1</v>
      </c>
      <c r="L19" s="32"/>
    </row>
    <row r="20" spans="2:12" s="1" customFormat="1" ht="7.15" customHeight="1">
      <c r="B20" s="32"/>
      <c r="L20" s="32"/>
    </row>
    <row r="21" spans="2:12" s="1" customFormat="1" ht="12" customHeight="1">
      <c r="B21" s="32"/>
      <c r="D21" s="27" t="s">
        <v>28</v>
      </c>
      <c r="I21" s="27" t="s">
        <v>25</v>
      </c>
      <c r="J21" s="28" t="str">
        <f>'Rekapitulace stavby'!AN13</f>
        <v>Vyplň údaj</v>
      </c>
      <c r="L21" s="32"/>
    </row>
    <row r="22" spans="2:12" s="1" customFormat="1" ht="18" customHeight="1">
      <c r="B22" s="32"/>
      <c r="E22" s="251" t="str">
        <f>'Rekapitulace stavby'!E14</f>
        <v>Vyplň údaj</v>
      </c>
      <c r="F22" s="213"/>
      <c r="G22" s="213"/>
      <c r="H22" s="213"/>
      <c r="I22" s="27" t="s">
        <v>27</v>
      </c>
      <c r="J22" s="28" t="str">
        <f>'Rekapitulace stavby'!AN14</f>
        <v>Vyplň údaj</v>
      </c>
      <c r="L22" s="32"/>
    </row>
    <row r="23" spans="2:12" s="1" customFormat="1" ht="7.15" customHeight="1">
      <c r="B23" s="32"/>
      <c r="L23" s="32"/>
    </row>
    <row r="24" spans="2:12" s="1" customFormat="1" ht="12" customHeight="1">
      <c r="B24" s="32"/>
      <c r="D24" s="27" t="s">
        <v>30</v>
      </c>
      <c r="I24" s="27" t="s">
        <v>25</v>
      </c>
      <c r="J24" s="25" t="s">
        <v>1</v>
      </c>
      <c r="L24" s="32"/>
    </row>
    <row r="25" spans="2:12" s="1" customFormat="1" ht="18" customHeight="1">
      <c r="B25" s="32"/>
      <c r="E25" s="25" t="s">
        <v>31</v>
      </c>
      <c r="I25" s="27" t="s">
        <v>27</v>
      </c>
      <c r="J25" s="25" t="s">
        <v>1</v>
      </c>
      <c r="L25" s="32"/>
    </row>
    <row r="26" spans="2:12" s="1" customFormat="1" ht="7.15" customHeight="1">
      <c r="B26" s="32"/>
      <c r="L26" s="32"/>
    </row>
    <row r="27" spans="2:12" s="1" customFormat="1" ht="12" customHeight="1">
      <c r="B27" s="32"/>
      <c r="D27" s="27" t="s">
        <v>33</v>
      </c>
      <c r="I27" s="27" t="s">
        <v>25</v>
      </c>
      <c r="J27" s="25" t="s">
        <v>1</v>
      </c>
      <c r="L27" s="32"/>
    </row>
    <row r="28" spans="2:12" s="1" customFormat="1" ht="18" customHeight="1">
      <c r="B28" s="32"/>
      <c r="E28" s="25" t="s">
        <v>5589</v>
      </c>
      <c r="I28" s="27" t="s">
        <v>27</v>
      </c>
      <c r="J28" s="25" t="s">
        <v>1</v>
      </c>
      <c r="L28" s="32"/>
    </row>
    <row r="29" spans="2:12" s="1" customFormat="1" ht="7.15" customHeight="1">
      <c r="B29" s="32"/>
      <c r="L29" s="32"/>
    </row>
    <row r="30" spans="2:12" s="1" customFormat="1" ht="12" customHeight="1">
      <c r="B30" s="32"/>
      <c r="D30" s="27" t="s">
        <v>35</v>
      </c>
      <c r="L30" s="32"/>
    </row>
    <row r="31" spans="2:12" s="7" customFormat="1" ht="16.5" customHeight="1">
      <c r="B31" s="95"/>
      <c r="E31" s="217" t="s">
        <v>1</v>
      </c>
      <c r="F31" s="217"/>
      <c r="G31" s="217"/>
      <c r="H31" s="217"/>
      <c r="L31" s="95"/>
    </row>
    <row r="32" spans="2:12" s="1" customFormat="1" ht="7.15" customHeight="1">
      <c r="B32" s="32"/>
      <c r="L32" s="32"/>
    </row>
    <row r="33" spans="2:12" s="1" customFormat="1" ht="7.1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25.35" customHeight="1">
      <c r="B34" s="32"/>
      <c r="D34" s="97" t="s">
        <v>36</v>
      </c>
      <c r="J34" s="66">
        <f>ROUND(J127, 2)</f>
        <v>0</v>
      </c>
      <c r="L34" s="32"/>
    </row>
    <row r="35" spans="2:12" s="1" customFormat="1" ht="7.15" customHeight="1">
      <c r="B35" s="32"/>
      <c r="D35" s="53"/>
      <c r="E35" s="53"/>
      <c r="F35" s="53"/>
      <c r="G35" s="53"/>
      <c r="H35" s="53"/>
      <c r="I35" s="53"/>
      <c r="J35" s="53"/>
      <c r="K35" s="53"/>
      <c r="L35" s="32"/>
    </row>
    <row r="36" spans="2:12" s="1" customFormat="1" ht="14.45" customHeight="1">
      <c r="B36" s="32"/>
      <c r="F36" s="35" t="s">
        <v>38</v>
      </c>
      <c r="I36" s="35" t="s">
        <v>37</v>
      </c>
      <c r="J36" s="35" t="s">
        <v>39</v>
      </c>
      <c r="L36" s="32"/>
    </row>
    <row r="37" spans="2:12" s="1" customFormat="1" ht="14.45" customHeight="1">
      <c r="B37" s="32"/>
      <c r="D37" s="55" t="s">
        <v>40</v>
      </c>
      <c r="E37" s="27" t="s">
        <v>41</v>
      </c>
      <c r="F37" s="86">
        <f>ROUND((SUM(BE127:BE159)),  2)</f>
        <v>0</v>
      </c>
      <c r="I37" s="98">
        <v>0.21</v>
      </c>
      <c r="J37" s="86">
        <f>ROUND(((SUM(BE127:BE159))*I37),  2)</f>
        <v>0</v>
      </c>
      <c r="L37" s="32"/>
    </row>
    <row r="38" spans="2:12" s="1" customFormat="1" ht="14.45" customHeight="1">
      <c r="B38" s="32"/>
      <c r="E38" s="27" t="s">
        <v>42</v>
      </c>
      <c r="F38" s="86">
        <f>ROUND((SUM(BF127:BF159)),  2)</f>
        <v>0</v>
      </c>
      <c r="I38" s="98">
        <v>0.12</v>
      </c>
      <c r="J38" s="86">
        <f>ROUND(((SUM(BF127:BF159))*I38),  2)</f>
        <v>0</v>
      </c>
      <c r="L38" s="32"/>
    </row>
    <row r="39" spans="2:12" s="1" customFormat="1" ht="14.45" hidden="1" customHeight="1">
      <c r="B39" s="32"/>
      <c r="E39" s="27" t="s">
        <v>43</v>
      </c>
      <c r="F39" s="86">
        <f>ROUND((SUM(BG127:BG159)),  2)</f>
        <v>0</v>
      </c>
      <c r="I39" s="98">
        <v>0.21</v>
      </c>
      <c r="J39" s="86">
        <f>0</f>
        <v>0</v>
      </c>
      <c r="L39" s="32"/>
    </row>
    <row r="40" spans="2:12" s="1" customFormat="1" ht="14.45" hidden="1" customHeight="1">
      <c r="B40" s="32"/>
      <c r="E40" s="27" t="s">
        <v>44</v>
      </c>
      <c r="F40" s="86">
        <f>ROUND((SUM(BH127:BH159)),  2)</f>
        <v>0</v>
      </c>
      <c r="I40" s="98">
        <v>0.12</v>
      </c>
      <c r="J40" s="86">
        <f>0</f>
        <v>0</v>
      </c>
      <c r="L40" s="32"/>
    </row>
    <row r="41" spans="2:12" s="1" customFormat="1" ht="14.45" hidden="1" customHeight="1">
      <c r="B41" s="32"/>
      <c r="E41" s="27" t="s">
        <v>45</v>
      </c>
      <c r="F41" s="86">
        <f>ROUND((SUM(BI127:BI159)),  2)</f>
        <v>0</v>
      </c>
      <c r="I41" s="98">
        <v>0</v>
      </c>
      <c r="J41" s="86">
        <f>0</f>
        <v>0</v>
      </c>
      <c r="L41" s="32"/>
    </row>
    <row r="42" spans="2:12" s="1" customFormat="1" ht="7.15" customHeight="1">
      <c r="B42" s="32"/>
      <c r="L42" s="32"/>
    </row>
    <row r="43" spans="2:12" s="1" customFormat="1" ht="25.35" customHeight="1">
      <c r="B43" s="32"/>
      <c r="C43" s="99"/>
      <c r="D43" s="100" t="s">
        <v>46</v>
      </c>
      <c r="E43" s="57"/>
      <c r="F43" s="57"/>
      <c r="G43" s="101" t="s">
        <v>47</v>
      </c>
      <c r="H43" s="102" t="s">
        <v>48</v>
      </c>
      <c r="I43" s="57"/>
      <c r="J43" s="103">
        <f>SUM(J34:J41)</f>
        <v>0</v>
      </c>
      <c r="K43" s="104"/>
      <c r="L43" s="32"/>
    </row>
    <row r="44" spans="2:12" s="1" customFormat="1" ht="14.45" customHeight="1">
      <c r="B44" s="32"/>
      <c r="L44" s="32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42"/>
      <c r="J50" s="42"/>
      <c r="K50" s="42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3" t="s">
        <v>51</v>
      </c>
      <c r="E61" s="34"/>
      <c r="F61" s="105" t="s">
        <v>52</v>
      </c>
      <c r="G61" s="43" t="s">
        <v>51</v>
      </c>
      <c r="H61" s="34"/>
      <c r="I61" s="34"/>
      <c r="J61" s="106" t="s">
        <v>52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42"/>
      <c r="J65" s="42"/>
      <c r="K65" s="42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3" t="s">
        <v>51</v>
      </c>
      <c r="E76" s="34"/>
      <c r="F76" s="105" t="s">
        <v>52</v>
      </c>
      <c r="G76" s="43" t="s">
        <v>51</v>
      </c>
      <c r="H76" s="34"/>
      <c r="I76" s="34"/>
      <c r="J76" s="106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7.1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5.15" customHeight="1">
      <c r="B82" s="32"/>
      <c r="C82" s="21" t="s">
        <v>249</v>
      </c>
      <c r="L82" s="32"/>
    </row>
    <row r="83" spans="2:12" s="1" customFormat="1" ht="7.1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49" t="str">
        <f>E7</f>
        <v>Pobytová odlehčovací služba Zábřeh - Sušilova</v>
      </c>
      <c r="F85" s="250"/>
      <c r="G85" s="250"/>
      <c r="H85" s="250"/>
      <c r="L85" s="32"/>
    </row>
    <row r="86" spans="2:12" ht="12" customHeight="1">
      <c r="B86" s="20"/>
      <c r="C86" s="27" t="s">
        <v>191</v>
      </c>
      <c r="L86" s="20"/>
    </row>
    <row r="87" spans="2:12" ht="16.5" customHeight="1">
      <c r="B87" s="20"/>
      <c r="E87" s="249" t="s">
        <v>194</v>
      </c>
      <c r="F87" s="209"/>
      <c r="G87" s="209"/>
      <c r="H87" s="209"/>
      <c r="L87" s="20"/>
    </row>
    <row r="88" spans="2:12" ht="12" customHeight="1">
      <c r="B88" s="20"/>
      <c r="C88" s="27" t="s">
        <v>3006</v>
      </c>
      <c r="L88" s="20"/>
    </row>
    <row r="89" spans="2:12" s="1" customFormat="1" ht="16.5" customHeight="1">
      <c r="B89" s="32"/>
      <c r="E89" s="231" t="s">
        <v>5587</v>
      </c>
      <c r="F89" s="248"/>
      <c r="G89" s="248"/>
      <c r="H89" s="248"/>
      <c r="L89" s="32"/>
    </row>
    <row r="90" spans="2:12" s="1" customFormat="1" ht="12" customHeight="1">
      <c r="B90" s="32"/>
      <c r="C90" s="27" t="s">
        <v>3008</v>
      </c>
      <c r="L90" s="32"/>
    </row>
    <row r="91" spans="2:12" s="1" customFormat="1" ht="16.5" customHeight="1">
      <c r="B91" s="32"/>
      <c r="E91" s="243" t="str">
        <f>E13</f>
        <v>009 - ostatní</v>
      </c>
      <c r="F91" s="248"/>
      <c r="G91" s="248"/>
      <c r="H91" s="248"/>
      <c r="L91" s="32"/>
    </row>
    <row r="92" spans="2:12" s="1" customFormat="1" ht="7.15" customHeight="1">
      <c r="B92" s="32"/>
      <c r="L92" s="32"/>
    </row>
    <row r="93" spans="2:12" s="1" customFormat="1" ht="12" customHeight="1">
      <c r="B93" s="32"/>
      <c r="C93" s="27" t="s">
        <v>20</v>
      </c>
      <c r="F93" s="25" t="str">
        <f>F16</f>
        <v xml:space="preserve"> Zábřeh, Sušilova 1375/41</v>
      </c>
      <c r="I93" s="27" t="s">
        <v>22</v>
      </c>
      <c r="J93" s="52" t="str">
        <f>IF(J16="","",J16)</f>
        <v>5. 7. 2024</v>
      </c>
      <c r="L93" s="32"/>
    </row>
    <row r="94" spans="2:12" s="1" customFormat="1" ht="7.15" customHeight="1">
      <c r="B94" s="32"/>
      <c r="L94" s="32"/>
    </row>
    <row r="95" spans="2:12" s="1" customFormat="1" ht="25.7" customHeight="1">
      <c r="B95" s="32"/>
      <c r="C95" s="27" t="s">
        <v>24</v>
      </c>
      <c r="F95" s="25" t="str">
        <f>E19</f>
        <v>Město Zábřeh</v>
      </c>
      <c r="I95" s="27" t="s">
        <v>30</v>
      </c>
      <c r="J95" s="30" t="str">
        <f>E25</f>
        <v>Ing. arch. Josef Hlavatý</v>
      </c>
      <c r="L95" s="32"/>
    </row>
    <row r="96" spans="2:12" s="1" customFormat="1" ht="15.2" customHeight="1">
      <c r="B96" s="32"/>
      <c r="C96" s="27" t="s">
        <v>28</v>
      </c>
      <c r="F96" s="25" t="str">
        <f>IF(E22="","",E22)</f>
        <v>Vyplň údaj</v>
      </c>
      <c r="I96" s="27" t="s">
        <v>33</v>
      </c>
      <c r="J96" s="30" t="str">
        <f>E28</f>
        <v xml:space="preserve"> </v>
      </c>
      <c r="L96" s="32"/>
    </row>
    <row r="97" spans="2:47" s="1" customFormat="1" ht="10.15" customHeight="1">
      <c r="B97" s="32"/>
      <c r="L97" s="32"/>
    </row>
    <row r="98" spans="2:47" s="1" customFormat="1" ht="29.25" customHeight="1">
      <c r="B98" s="32"/>
      <c r="C98" s="107" t="s">
        <v>250</v>
      </c>
      <c r="D98" s="99"/>
      <c r="E98" s="99"/>
      <c r="F98" s="99"/>
      <c r="G98" s="99"/>
      <c r="H98" s="99"/>
      <c r="I98" s="99"/>
      <c r="J98" s="108" t="s">
        <v>251</v>
      </c>
      <c r="K98" s="99"/>
      <c r="L98" s="32"/>
    </row>
    <row r="99" spans="2:47" s="1" customFormat="1" ht="10.15" customHeight="1">
      <c r="B99" s="32"/>
      <c r="L99" s="32"/>
    </row>
    <row r="100" spans="2:47" s="1" customFormat="1" ht="22.9" customHeight="1">
      <c r="B100" s="32"/>
      <c r="C100" s="109" t="s">
        <v>252</v>
      </c>
      <c r="J100" s="66">
        <f>J127</f>
        <v>0</v>
      </c>
      <c r="L100" s="32"/>
      <c r="AU100" s="17" t="s">
        <v>253</v>
      </c>
    </row>
    <row r="101" spans="2:47" s="8" customFormat="1" ht="25.15" customHeight="1">
      <c r="B101" s="110"/>
      <c r="D101" s="111" t="s">
        <v>6475</v>
      </c>
      <c r="E101" s="112"/>
      <c r="F101" s="112"/>
      <c r="G101" s="112"/>
      <c r="H101" s="112"/>
      <c r="I101" s="112"/>
      <c r="J101" s="113">
        <f>J128</f>
        <v>0</v>
      </c>
      <c r="L101" s="110"/>
    </row>
    <row r="102" spans="2:47" s="8" customFormat="1" ht="25.15" customHeight="1">
      <c r="B102" s="110"/>
      <c r="D102" s="111" t="s">
        <v>6476</v>
      </c>
      <c r="E102" s="112"/>
      <c r="F102" s="112"/>
      <c r="G102" s="112"/>
      <c r="H102" s="112"/>
      <c r="I102" s="112"/>
      <c r="J102" s="113">
        <f>J148</f>
        <v>0</v>
      </c>
      <c r="L102" s="110"/>
    </row>
    <row r="103" spans="2:47" s="8" customFormat="1" ht="25.15" customHeight="1">
      <c r="B103" s="110"/>
      <c r="D103" s="111" t="s">
        <v>6477</v>
      </c>
      <c r="E103" s="112"/>
      <c r="F103" s="112"/>
      <c r="G103" s="112"/>
      <c r="H103" s="112"/>
      <c r="I103" s="112"/>
      <c r="J103" s="113">
        <f>J157</f>
        <v>0</v>
      </c>
      <c r="L103" s="110"/>
    </row>
    <row r="104" spans="2:47" s="1" customFormat="1" ht="21.75" customHeight="1">
      <c r="B104" s="32"/>
      <c r="L104" s="32"/>
    </row>
    <row r="105" spans="2:47" s="1" customFormat="1" ht="7.15" customHeight="1"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32"/>
    </row>
    <row r="109" spans="2:47" s="1" customFormat="1" ht="7.15" customHeight="1"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32"/>
    </row>
    <row r="110" spans="2:47" s="1" customFormat="1" ht="25.15" customHeight="1">
      <c r="B110" s="32"/>
      <c r="C110" s="21" t="s">
        <v>281</v>
      </c>
      <c r="L110" s="32"/>
    </row>
    <row r="111" spans="2:47" s="1" customFormat="1" ht="7.15" customHeight="1">
      <c r="B111" s="32"/>
      <c r="L111" s="32"/>
    </row>
    <row r="112" spans="2:47" s="1" customFormat="1" ht="12" customHeight="1">
      <c r="B112" s="32"/>
      <c r="C112" s="27" t="s">
        <v>16</v>
      </c>
      <c r="L112" s="32"/>
    </row>
    <row r="113" spans="2:63" s="1" customFormat="1" ht="16.5" customHeight="1">
      <c r="B113" s="32"/>
      <c r="E113" s="249" t="str">
        <f>E7</f>
        <v>Pobytová odlehčovací služba Zábřeh - Sušilova</v>
      </c>
      <c r="F113" s="250"/>
      <c r="G113" s="250"/>
      <c r="H113" s="250"/>
      <c r="L113" s="32"/>
    </row>
    <row r="114" spans="2:63" ht="12" customHeight="1">
      <c r="B114" s="20"/>
      <c r="C114" s="27" t="s">
        <v>191</v>
      </c>
      <c r="L114" s="20"/>
    </row>
    <row r="115" spans="2:63" ht="16.5" customHeight="1">
      <c r="B115" s="20"/>
      <c r="E115" s="249" t="s">
        <v>194</v>
      </c>
      <c r="F115" s="209"/>
      <c r="G115" s="209"/>
      <c r="H115" s="209"/>
      <c r="L115" s="20"/>
    </row>
    <row r="116" spans="2:63" ht="12" customHeight="1">
      <c r="B116" s="20"/>
      <c r="C116" s="27" t="s">
        <v>3006</v>
      </c>
      <c r="L116" s="20"/>
    </row>
    <row r="117" spans="2:63" s="1" customFormat="1" ht="16.5" customHeight="1">
      <c r="B117" s="32"/>
      <c r="E117" s="231" t="s">
        <v>5587</v>
      </c>
      <c r="F117" s="248"/>
      <c r="G117" s="248"/>
      <c r="H117" s="248"/>
      <c r="L117" s="32"/>
    </row>
    <row r="118" spans="2:63" s="1" customFormat="1" ht="12" customHeight="1">
      <c r="B118" s="32"/>
      <c r="C118" s="27" t="s">
        <v>3008</v>
      </c>
      <c r="L118" s="32"/>
    </row>
    <row r="119" spans="2:63" s="1" customFormat="1" ht="16.5" customHeight="1">
      <c r="B119" s="32"/>
      <c r="E119" s="243" t="str">
        <f>E13</f>
        <v>009 - ostatní</v>
      </c>
      <c r="F119" s="248"/>
      <c r="G119" s="248"/>
      <c r="H119" s="248"/>
      <c r="L119" s="32"/>
    </row>
    <row r="120" spans="2:63" s="1" customFormat="1" ht="7.15" customHeight="1">
      <c r="B120" s="32"/>
      <c r="L120" s="32"/>
    </row>
    <row r="121" spans="2:63" s="1" customFormat="1" ht="12" customHeight="1">
      <c r="B121" s="32"/>
      <c r="C121" s="27" t="s">
        <v>20</v>
      </c>
      <c r="F121" s="25" t="str">
        <f>F16</f>
        <v xml:space="preserve"> Zábřeh, Sušilova 1375/41</v>
      </c>
      <c r="I121" s="27" t="s">
        <v>22</v>
      </c>
      <c r="J121" s="52" t="str">
        <f>IF(J16="","",J16)</f>
        <v>5. 7. 2024</v>
      </c>
      <c r="L121" s="32"/>
    </row>
    <row r="122" spans="2:63" s="1" customFormat="1" ht="7.15" customHeight="1">
      <c r="B122" s="32"/>
      <c r="L122" s="32"/>
    </row>
    <row r="123" spans="2:63" s="1" customFormat="1" ht="25.7" customHeight="1">
      <c r="B123" s="32"/>
      <c r="C123" s="27" t="s">
        <v>24</v>
      </c>
      <c r="F123" s="25" t="str">
        <f>E19</f>
        <v>Město Zábřeh</v>
      </c>
      <c r="I123" s="27" t="s">
        <v>30</v>
      </c>
      <c r="J123" s="30" t="str">
        <f>E25</f>
        <v>Ing. arch. Josef Hlavatý</v>
      </c>
      <c r="L123" s="32"/>
    </row>
    <row r="124" spans="2:63" s="1" customFormat="1" ht="15.2" customHeight="1">
      <c r="B124" s="32"/>
      <c r="C124" s="27" t="s">
        <v>28</v>
      </c>
      <c r="F124" s="25" t="str">
        <f>IF(E22="","",E22)</f>
        <v>Vyplň údaj</v>
      </c>
      <c r="I124" s="27" t="s">
        <v>33</v>
      </c>
      <c r="J124" s="30" t="str">
        <f>E28</f>
        <v xml:space="preserve"> </v>
      </c>
      <c r="L124" s="32"/>
    </row>
    <row r="125" spans="2:63" s="1" customFormat="1" ht="10.15" customHeight="1">
      <c r="B125" s="32"/>
      <c r="L125" s="32"/>
    </row>
    <row r="126" spans="2:63" s="10" customFormat="1" ht="29.25" customHeight="1">
      <c r="B126" s="118"/>
      <c r="C126" s="119" t="s">
        <v>282</v>
      </c>
      <c r="D126" s="120" t="s">
        <v>61</v>
      </c>
      <c r="E126" s="120" t="s">
        <v>57</v>
      </c>
      <c r="F126" s="120" t="s">
        <v>58</v>
      </c>
      <c r="G126" s="120" t="s">
        <v>283</v>
      </c>
      <c r="H126" s="120" t="s">
        <v>284</v>
      </c>
      <c r="I126" s="120" t="s">
        <v>285</v>
      </c>
      <c r="J126" s="120" t="s">
        <v>251</v>
      </c>
      <c r="K126" s="121" t="s">
        <v>286</v>
      </c>
      <c r="L126" s="118"/>
      <c r="M126" s="59" t="s">
        <v>1</v>
      </c>
      <c r="N126" s="60" t="s">
        <v>40</v>
      </c>
      <c r="O126" s="60" t="s">
        <v>287</v>
      </c>
      <c r="P126" s="60" t="s">
        <v>288</v>
      </c>
      <c r="Q126" s="60" t="s">
        <v>289</v>
      </c>
      <c r="R126" s="60" t="s">
        <v>290</v>
      </c>
      <c r="S126" s="60" t="s">
        <v>291</v>
      </c>
      <c r="T126" s="61" t="s">
        <v>292</v>
      </c>
    </row>
    <row r="127" spans="2:63" s="1" customFormat="1" ht="22.9" customHeight="1">
      <c r="B127" s="32"/>
      <c r="C127" s="64" t="s">
        <v>293</v>
      </c>
      <c r="J127" s="122">
        <f>BK127</f>
        <v>0</v>
      </c>
      <c r="L127" s="32"/>
      <c r="M127" s="62"/>
      <c r="N127" s="53"/>
      <c r="O127" s="53"/>
      <c r="P127" s="123">
        <f>P128+P148+P157</f>
        <v>0</v>
      </c>
      <c r="Q127" s="53"/>
      <c r="R127" s="123">
        <f>R128+R148+R157</f>
        <v>7.0349999999999996E-2</v>
      </c>
      <c r="S127" s="53"/>
      <c r="T127" s="124">
        <f>T128+T148+T157</f>
        <v>2.11</v>
      </c>
      <c r="AT127" s="17" t="s">
        <v>75</v>
      </c>
      <c r="AU127" s="17" t="s">
        <v>253</v>
      </c>
      <c r="BK127" s="125">
        <f>BK128+BK148+BK157</f>
        <v>0</v>
      </c>
    </row>
    <row r="128" spans="2:63" s="11" customFormat="1" ht="25.9" customHeight="1">
      <c r="B128" s="126"/>
      <c r="D128" s="127" t="s">
        <v>75</v>
      </c>
      <c r="E128" s="128" t="s">
        <v>5594</v>
      </c>
      <c r="F128" s="128" t="s">
        <v>158</v>
      </c>
      <c r="I128" s="129"/>
      <c r="J128" s="130">
        <f>BK128</f>
        <v>0</v>
      </c>
      <c r="L128" s="126"/>
      <c r="M128" s="131"/>
      <c r="P128" s="132">
        <f>SUM(P129:P147)</f>
        <v>0</v>
      </c>
      <c r="R128" s="132">
        <f>SUM(R129:R147)</f>
        <v>3.3349999999999998E-2</v>
      </c>
      <c r="T128" s="133">
        <f>SUM(T129:T147)</f>
        <v>2.11</v>
      </c>
      <c r="AR128" s="127" t="s">
        <v>83</v>
      </c>
      <c r="AT128" s="134" t="s">
        <v>75</v>
      </c>
      <c r="AU128" s="134" t="s">
        <v>76</v>
      </c>
      <c r="AY128" s="127" t="s">
        <v>296</v>
      </c>
      <c r="BK128" s="135">
        <f>SUM(BK129:BK147)</f>
        <v>0</v>
      </c>
    </row>
    <row r="129" spans="2:65" s="1" customFormat="1" ht="33" customHeight="1">
      <c r="B129" s="32"/>
      <c r="C129" s="138" t="s">
        <v>83</v>
      </c>
      <c r="D129" s="138" t="s">
        <v>298</v>
      </c>
      <c r="E129" s="139" t="s">
        <v>5990</v>
      </c>
      <c r="F129" s="140" t="s">
        <v>5991</v>
      </c>
      <c r="G129" s="141" t="s">
        <v>376</v>
      </c>
      <c r="H129" s="142">
        <v>20</v>
      </c>
      <c r="I129" s="143"/>
      <c r="J129" s="144">
        <f t="shared" ref="J129:J147" si="0">ROUND(I129*H129,2)</f>
        <v>0</v>
      </c>
      <c r="K129" s="140" t="s">
        <v>302</v>
      </c>
      <c r="L129" s="32"/>
      <c r="M129" s="145" t="s">
        <v>1</v>
      </c>
      <c r="N129" s="146" t="s">
        <v>41</v>
      </c>
      <c r="P129" s="147">
        <f t="shared" ref="P129:P147" si="1">O129*H129</f>
        <v>0</v>
      </c>
      <c r="Q129" s="147">
        <v>0</v>
      </c>
      <c r="R129" s="147">
        <f t="shared" ref="R129:R147" si="2">Q129*H129</f>
        <v>0</v>
      </c>
      <c r="S129" s="147">
        <v>8.0000000000000002E-3</v>
      </c>
      <c r="T129" s="148">
        <f t="shared" ref="T129:T147" si="3">S129*H129</f>
        <v>0.16</v>
      </c>
      <c r="AR129" s="149" t="s">
        <v>378</v>
      </c>
      <c r="AT129" s="149" t="s">
        <v>298</v>
      </c>
      <c r="AU129" s="149" t="s">
        <v>83</v>
      </c>
      <c r="AY129" s="17" t="s">
        <v>296</v>
      </c>
      <c r="BE129" s="150">
        <f t="shared" ref="BE129:BE147" si="4">IF(N129="základní",J129,0)</f>
        <v>0</v>
      </c>
      <c r="BF129" s="150">
        <f t="shared" ref="BF129:BF147" si="5">IF(N129="snížená",J129,0)</f>
        <v>0</v>
      </c>
      <c r="BG129" s="150">
        <f t="shared" ref="BG129:BG147" si="6">IF(N129="zákl. přenesená",J129,0)</f>
        <v>0</v>
      </c>
      <c r="BH129" s="150">
        <f t="shared" ref="BH129:BH147" si="7">IF(N129="sníž. přenesená",J129,0)</f>
        <v>0</v>
      </c>
      <c r="BI129" s="150">
        <f t="shared" ref="BI129:BI147" si="8">IF(N129="nulová",J129,0)</f>
        <v>0</v>
      </c>
      <c r="BJ129" s="17" t="s">
        <v>83</v>
      </c>
      <c r="BK129" s="150">
        <f t="shared" ref="BK129:BK147" si="9">ROUND(I129*H129,2)</f>
        <v>0</v>
      </c>
      <c r="BL129" s="17" t="s">
        <v>378</v>
      </c>
      <c r="BM129" s="149" t="s">
        <v>6478</v>
      </c>
    </row>
    <row r="130" spans="2:65" s="1" customFormat="1" ht="33" customHeight="1">
      <c r="B130" s="32"/>
      <c r="C130" s="138" t="s">
        <v>85</v>
      </c>
      <c r="D130" s="138" t="s">
        <v>298</v>
      </c>
      <c r="E130" s="139" t="s">
        <v>6479</v>
      </c>
      <c r="F130" s="140" t="s">
        <v>6480</v>
      </c>
      <c r="G130" s="141" t="s">
        <v>376</v>
      </c>
      <c r="H130" s="142">
        <v>20</v>
      </c>
      <c r="I130" s="143"/>
      <c r="J130" s="144">
        <f t="shared" si="0"/>
        <v>0</v>
      </c>
      <c r="K130" s="140" t="s">
        <v>302</v>
      </c>
      <c r="L130" s="32"/>
      <c r="M130" s="145" t="s">
        <v>1</v>
      </c>
      <c r="N130" s="146" t="s">
        <v>41</v>
      </c>
      <c r="P130" s="147">
        <f t="shared" si="1"/>
        <v>0</v>
      </c>
      <c r="Q130" s="147">
        <v>0</v>
      </c>
      <c r="R130" s="147">
        <f t="shared" si="2"/>
        <v>0</v>
      </c>
      <c r="S130" s="147">
        <v>1.4999999999999999E-2</v>
      </c>
      <c r="T130" s="148">
        <f t="shared" si="3"/>
        <v>0.3</v>
      </c>
      <c r="AR130" s="149" t="s">
        <v>378</v>
      </c>
      <c r="AT130" s="149" t="s">
        <v>298</v>
      </c>
      <c r="AU130" s="149" t="s">
        <v>83</v>
      </c>
      <c r="AY130" s="17" t="s">
        <v>296</v>
      </c>
      <c r="BE130" s="150">
        <f t="shared" si="4"/>
        <v>0</v>
      </c>
      <c r="BF130" s="150">
        <f t="shared" si="5"/>
        <v>0</v>
      </c>
      <c r="BG130" s="150">
        <f t="shared" si="6"/>
        <v>0</v>
      </c>
      <c r="BH130" s="150">
        <f t="shared" si="7"/>
        <v>0</v>
      </c>
      <c r="BI130" s="150">
        <f t="shared" si="8"/>
        <v>0</v>
      </c>
      <c r="BJ130" s="17" t="s">
        <v>83</v>
      </c>
      <c r="BK130" s="150">
        <f t="shared" si="9"/>
        <v>0</v>
      </c>
      <c r="BL130" s="17" t="s">
        <v>378</v>
      </c>
      <c r="BM130" s="149" t="s">
        <v>6481</v>
      </c>
    </row>
    <row r="131" spans="2:65" s="1" customFormat="1" ht="33" customHeight="1">
      <c r="B131" s="32"/>
      <c r="C131" s="138" t="s">
        <v>94</v>
      </c>
      <c r="D131" s="138" t="s">
        <v>298</v>
      </c>
      <c r="E131" s="139" t="s">
        <v>6482</v>
      </c>
      <c r="F131" s="140" t="s">
        <v>6483</v>
      </c>
      <c r="G131" s="141" t="s">
        <v>376</v>
      </c>
      <c r="H131" s="142">
        <v>5</v>
      </c>
      <c r="I131" s="143"/>
      <c r="J131" s="144">
        <f t="shared" si="0"/>
        <v>0</v>
      </c>
      <c r="K131" s="140" t="s">
        <v>302</v>
      </c>
      <c r="L131" s="32"/>
      <c r="M131" s="145" t="s">
        <v>1</v>
      </c>
      <c r="N131" s="146" t="s">
        <v>41</v>
      </c>
      <c r="P131" s="147">
        <f t="shared" si="1"/>
        <v>0</v>
      </c>
      <c r="Q131" s="147">
        <v>0</v>
      </c>
      <c r="R131" s="147">
        <f t="shared" si="2"/>
        <v>0</v>
      </c>
      <c r="S131" s="147">
        <v>0.03</v>
      </c>
      <c r="T131" s="148">
        <f t="shared" si="3"/>
        <v>0.15</v>
      </c>
      <c r="AR131" s="149" t="s">
        <v>378</v>
      </c>
      <c r="AT131" s="149" t="s">
        <v>298</v>
      </c>
      <c r="AU131" s="149" t="s">
        <v>83</v>
      </c>
      <c r="AY131" s="17" t="s">
        <v>296</v>
      </c>
      <c r="BE131" s="150">
        <f t="shared" si="4"/>
        <v>0</v>
      </c>
      <c r="BF131" s="150">
        <f t="shared" si="5"/>
        <v>0</v>
      </c>
      <c r="BG131" s="150">
        <f t="shared" si="6"/>
        <v>0</v>
      </c>
      <c r="BH131" s="150">
        <f t="shared" si="7"/>
        <v>0</v>
      </c>
      <c r="BI131" s="150">
        <f t="shared" si="8"/>
        <v>0</v>
      </c>
      <c r="BJ131" s="17" t="s">
        <v>83</v>
      </c>
      <c r="BK131" s="150">
        <f t="shared" si="9"/>
        <v>0</v>
      </c>
      <c r="BL131" s="17" t="s">
        <v>378</v>
      </c>
      <c r="BM131" s="149" t="s">
        <v>6484</v>
      </c>
    </row>
    <row r="132" spans="2:65" s="1" customFormat="1" ht="24.2" customHeight="1">
      <c r="B132" s="32"/>
      <c r="C132" s="173" t="s">
        <v>107</v>
      </c>
      <c r="D132" s="173" t="s">
        <v>343</v>
      </c>
      <c r="E132" s="174" t="s">
        <v>6485</v>
      </c>
      <c r="F132" s="175" t="s">
        <v>6486</v>
      </c>
      <c r="G132" s="176" t="s">
        <v>376</v>
      </c>
      <c r="H132" s="177">
        <v>20</v>
      </c>
      <c r="I132" s="178"/>
      <c r="J132" s="179">
        <f t="shared" si="0"/>
        <v>0</v>
      </c>
      <c r="K132" s="175" t="s">
        <v>302</v>
      </c>
      <c r="L132" s="180"/>
      <c r="M132" s="181" t="s">
        <v>1</v>
      </c>
      <c r="N132" s="182" t="s">
        <v>41</v>
      </c>
      <c r="P132" s="147">
        <f t="shared" si="1"/>
        <v>0</v>
      </c>
      <c r="Q132" s="147">
        <v>2.5000000000000001E-4</v>
      </c>
      <c r="R132" s="147">
        <f t="shared" si="2"/>
        <v>5.0000000000000001E-3</v>
      </c>
      <c r="S132" s="147">
        <v>0</v>
      </c>
      <c r="T132" s="148">
        <f t="shared" si="3"/>
        <v>0</v>
      </c>
      <c r="AR132" s="149" t="s">
        <v>347</v>
      </c>
      <c r="AT132" s="149" t="s">
        <v>343</v>
      </c>
      <c r="AU132" s="149" t="s">
        <v>83</v>
      </c>
      <c r="AY132" s="17" t="s">
        <v>296</v>
      </c>
      <c r="BE132" s="150">
        <f t="shared" si="4"/>
        <v>0</v>
      </c>
      <c r="BF132" s="150">
        <f t="shared" si="5"/>
        <v>0</v>
      </c>
      <c r="BG132" s="150">
        <f t="shared" si="6"/>
        <v>0</v>
      </c>
      <c r="BH132" s="150">
        <f t="shared" si="7"/>
        <v>0</v>
      </c>
      <c r="BI132" s="150">
        <f t="shared" si="8"/>
        <v>0</v>
      </c>
      <c r="BJ132" s="17" t="s">
        <v>83</v>
      </c>
      <c r="BK132" s="150">
        <f t="shared" si="9"/>
        <v>0</v>
      </c>
      <c r="BL132" s="17" t="s">
        <v>107</v>
      </c>
      <c r="BM132" s="149" t="s">
        <v>6487</v>
      </c>
    </row>
    <row r="133" spans="2:65" s="1" customFormat="1" ht="24.2" customHeight="1">
      <c r="B133" s="32"/>
      <c r="C133" s="173" t="s">
        <v>332</v>
      </c>
      <c r="D133" s="173" t="s">
        <v>343</v>
      </c>
      <c r="E133" s="174" t="s">
        <v>6488</v>
      </c>
      <c r="F133" s="175" t="s">
        <v>6489</v>
      </c>
      <c r="G133" s="176" t="s">
        <v>376</v>
      </c>
      <c r="H133" s="177">
        <v>15</v>
      </c>
      <c r="I133" s="178"/>
      <c r="J133" s="179">
        <f t="shared" si="0"/>
        <v>0</v>
      </c>
      <c r="K133" s="175" t="s">
        <v>302</v>
      </c>
      <c r="L133" s="180"/>
      <c r="M133" s="181" t="s">
        <v>1</v>
      </c>
      <c r="N133" s="182" t="s">
        <v>41</v>
      </c>
      <c r="P133" s="147">
        <f t="shared" si="1"/>
        <v>0</v>
      </c>
      <c r="Q133" s="147">
        <v>3.5E-4</v>
      </c>
      <c r="R133" s="147">
        <f t="shared" si="2"/>
        <v>5.2500000000000003E-3</v>
      </c>
      <c r="S133" s="147">
        <v>0</v>
      </c>
      <c r="T133" s="148">
        <f t="shared" si="3"/>
        <v>0</v>
      </c>
      <c r="AR133" s="149" t="s">
        <v>347</v>
      </c>
      <c r="AT133" s="149" t="s">
        <v>343</v>
      </c>
      <c r="AU133" s="149" t="s">
        <v>83</v>
      </c>
      <c r="AY133" s="17" t="s">
        <v>296</v>
      </c>
      <c r="BE133" s="150">
        <f t="shared" si="4"/>
        <v>0</v>
      </c>
      <c r="BF133" s="150">
        <f t="shared" si="5"/>
        <v>0</v>
      </c>
      <c r="BG133" s="150">
        <f t="shared" si="6"/>
        <v>0</v>
      </c>
      <c r="BH133" s="150">
        <f t="shared" si="7"/>
        <v>0</v>
      </c>
      <c r="BI133" s="150">
        <f t="shared" si="8"/>
        <v>0</v>
      </c>
      <c r="BJ133" s="17" t="s">
        <v>83</v>
      </c>
      <c r="BK133" s="150">
        <f t="shared" si="9"/>
        <v>0</v>
      </c>
      <c r="BL133" s="17" t="s">
        <v>107</v>
      </c>
      <c r="BM133" s="149" t="s">
        <v>6490</v>
      </c>
    </row>
    <row r="134" spans="2:65" s="1" customFormat="1" ht="24.2" customHeight="1">
      <c r="B134" s="32"/>
      <c r="C134" s="173" t="s">
        <v>336</v>
      </c>
      <c r="D134" s="173" t="s">
        <v>343</v>
      </c>
      <c r="E134" s="174" t="s">
        <v>6491</v>
      </c>
      <c r="F134" s="175" t="s">
        <v>6492</v>
      </c>
      <c r="G134" s="176" t="s">
        <v>376</v>
      </c>
      <c r="H134" s="177">
        <v>10</v>
      </c>
      <c r="I134" s="178"/>
      <c r="J134" s="179">
        <f t="shared" si="0"/>
        <v>0</v>
      </c>
      <c r="K134" s="175" t="s">
        <v>302</v>
      </c>
      <c r="L134" s="180"/>
      <c r="M134" s="181" t="s">
        <v>1</v>
      </c>
      <c r="N134" s="182" t="s">
        <v>41</v>
      </c>
      <c r="P134" s="147">
        <f t="shared" si="1"/>
        <v>0</v>
      </c>
      <c r="Q134" s="147">
        <v>5.5000000000000003E-4</v>
      </c>
      <c r="R134" s="147">
        <f t="shared" si="2"/>
        <v>5.5000000000000005E-3</v>
      </c>
      <c r="S134" s="147">
        <v>0</v>
      </c>
      <c r="T134" s="148">
        <f t="shared" si="3"/>
        <v>0</v>
      </c>
      <c r="AR134" s="149" t="s">
        <v>347</v>
      </c>
      <c r="AT134" s="149" t="s">
        <v>343</v>
      </c>
      <c r="AU134" s="149" t="s">
        <v>83</v>
      </c>
      <c r="AY134" s="17" t="s">
        <v>296</v>
      </c>
      <c r="BE134" s="150">
        <f t="shared" si="4"/>
        <v>0</v>
      </c>
      <c r="BF134" s="150">
        <f t="shared" si="5"/>
        <v>0</v>
      </c>
      <c r="BG134" s="150">
        <f t="shared" si="6"/>
        <v>0</v>
      </c>
      <c r="BH134" s="150">
        <f t="shared" si="7"/>
        <v>0</v>
      </c>
      <c r="BI134" s="150">
        <f t="shared" si="8"/>
        <v>0</v>
      </c>
      <c r="BJ134" s="17" t="s">
        <v>83</v>
      </c>
      <c r="BK134" s="150">
        <f t="shared" si="9"/>
        <v>0</v>
      </c>
      <c r="BL134" s="17" t="s">
        <v>107</v>
      </c>
      <c r="BM134" s="149" t="s">
        <v>6493</v>
      </c>
    </row>
    <row r="135" spans="2:65" s="1" customFormat="1" ht="24.2" customHeight="1">
      <c r="B135" s="32"/>
      <c r="C135" s="173" t="s">
        <v>342</v>
      </c>
      <c r="D135" s="173" t="s">
        <v>343</v>
      </c>
      <c r="E135" s="174" t="s">
        <v>6494</v>
      </c>
      <c r="F135" s="175" t="s">
        <v>6495</v>
      </c>
      <c r="G135" s="176" t="s">
        <v>376</v>
      </c>
      <c r="H135" s="177">
        <v>10</v>
      </c>
      <c r="I135" s="178"/>
      <c r="J135" s="179">
        <f t="shared" si="0"/>
        <v>0</v>
      </c>
      <c r="K135" s="175" t="s">
        <v>302</v>
      </c>
      <c r="L135" s="180"/>
      <c r="M135" s="181" t="s">
        <v>1</v>
      </c>
      <c r="N135" s="182" t="s">
        <v>41</v>
      </c>
      <c r="P135" s="147">
        <f t="shared" si="1"/>
        <v>0</v>
      </c>
      <c r="Q135" s="147">
        <v>8.0000000000000004E-4</v>
      </c>
      <c r="R135" s="147">
        <f t="shared" si="2"/>
        <v>8.0000000000000002E-3</v>
      </c>
      <c r="S135" s="147">
        <v>0</v>
      </c>
      <c r="T135" s="148">
        <f t="shared" si="3"/>
        <v>0</v>
      </c>
      <c r="AR135" s="149" t="s">
        <v>347</v>
      </c>
      <c r="AT135" s="149" t="s">
        <v>343</v>
      </c>
      <c r="AU135" s="149" t="s">
        <v>83</v>
      </c>
      <c r="AY135" s="17" t="s">
        <v>296</v>
      </c>
      <c r="BE135" s="150">
        <f t="shared" si="4"/>
        <v>0</v>
      </c>
      <c r="BF135" s="150">
        <f t="shared" si="5"/>
        <v>0</v>
      </c>
      <c r="BG135" s="150">
        <f t="shared" si="6"/>
        <v>0</v>
      </c>
      <c r="BH135" s="150">
        <f t="shared" si="7"/>
        <v>0</v>
      </c>
      <c r="BI135" s="150">
        <f t="shared" si="8"/>
        <v>0</v>
      </c>
      <c r="BJ135" s="17" t="s">
        <v>83</v>
      </c>
      <c r="BK135" s="150">
        <f t="shared" si="9"/>
        <v>0</v>
      </c>
      <c r="BL135" s="17" t="s">
        <v>107</v>
      </c>
      <c r="BM135" s="149" t="s">
        <v>6496</v>
      </c>
    </row>
    <row r="136" spans="2:65" s="1" customFormat="1" ht="16.5" customHeight="1">
      <c r="B136" s="32"/>
      <c r="C136" s="173" t="s">
        <v>347</v>
      </c>
      <c r="D136" s="173" t="s">
        <v>343</v>
      </c>
      <c r="E136" s="174" t="s">
        <v>6497</v>
      </c>
      <c r="F136" s="175" t="s">
        <v>6498</v>
      </c>
      <c r="G136" s="176" t="s">
        <v>376</v>
      </c>
      <c r="H136" s="177">
        <v>30</v>
      </c>
      <c r="I136" s="178"/>
      <c r="J136" s="179">
        <f t="shared" si="0"/>
        <v>0</v>
      </c>
      <c r="K136" s="175" t="s">
        <v>302</v>
      </c>
      <c r="L136" s="180"/>
      <c r="M136" s="181" t="s">
        <v>1</v>
      </c>
      <c r="N136" s="182" t="s">
        <v>41</v>
      </c>
      <c r="P136" s="147">
        <f t="shared" si="1"/>
        <v>0</v>
      </c>
      <c r="Q136" s="147">
        <v>2.0000000000000002E-5</v>
      </c>
      <c r="R136" s="147">
        <f t="shared" si="2"/>
        <v>6.0000000000000006E-4</v>
      </c>
      <c r="S136" s="147">
        <v>0</v>
      </c>
      <c r="T136" s="148">
        <f t="shared" si="3"/>
        <v>0</v>
      </c>
      <c r="AR136" s="149" t="s">
        <v>347</v>
      </c>
      <c r="AT136" s="149" t="s">
        <v>343</v>
      </c>
      <c r="AU136" s="149" t="s">
        <v>83</v>
      </c>
      <c r="AY136" s="17" t="s">
        <v>296</v>
      </c>
      <c r="BE136" s="150">
        <f t="shared" si="4"/>
        <v>0</v>
      </c>
      <c r="BF136" s="150">
        <f t="shared" si="5"/>
        <v>0</v>
      </c>
      <c r="BG136" s="150">
        <f t="shared" si="6"/>
        <v>0</v>
      </c>
      <c r="BH136" s="150">
        <f t="shared" si="7"/>
        <v>0</v>
      </c>
      <c r="BI136" s="150">
        <f t="shared" si="8"/>
        <v>0</v>
      </c>
      <c r="BJ136" s="17" t="s">
        <v>83</v>
      </c>
      <c r="BK136" s="150">
        <f t="shared" si="9"/>
        <v>0</v>
      </c>
      <c r="BL136" s="17" t="s">
        <v>107</v>
      </c>
      <c r="BM136" s="149" t="s">
        <v>6499</v>
      </c>
    </row>
    <row r="137" spans="2:65" s="1" customFormat="1" ht="24.2" customHeight="1">
      <c r="B137" s="32"/>
      <c r="C137" s="138" t="s">
        <v>354</v>
      </c>
      <c r="D137" s="138" t="s">
        <v>298</v>
      </c>
      <c r="E137" s="139" t="s">
        <v>6500</v>
      </c>
      <c r="F137" s="140" t="s">
        <v>6501</v>
      </c>
      <c r="G137" s="141" t="s">
        <v>339</v>
      </c>
      <c r="H137" s="142">
        <v>200</v>
      </c>
      <c r="I137" s="143"/>
      <c r="J137" s="144">
        <f t="shared" si="0"/>
        <v>0</v>
      </c>
      <c r="K137" s="140" t="s">
        <v>302</v>
      </c>
      <c r="L137" s="32"/>
      <c r="M137" s="145" t="s">
        <v>1</v>
      </c>
      <c r="N137" s="146" t="s">
        <v>41</v>
      </c>
      <c r="P137" s="147">
        <f t="shared" si="1"/>
        <v>0</v>
      </c>
      <c r="Q137" s="147">
        <v>1.0000000000000001E-5</v>
      </c>
      <c r="R137" s="147">
        <f t="shared" si="2"/>
        <v>2E-3</v>
      </c>
      <c r="S137" s="147">
        <v>2E-3</v>
      </c>
      <c r="T137" s="148">
        <f t="shared" si="3"/>
        <v>0.4</v>
      </c>
      <c r="AR137" s="149" t="s">
        <v>751</v>
      </c>
      <c r="AT137" s="149" t="s">
        <v>298</v>
      </c>
      <c r="AU137" s="149" t="s">
        <v>83</v>
      </c>
      <c r="AY137" s="17" t="s">
        <v>296</v>
      </c>
      <c r="BE137" s="150">
        <f t="shared" si="4"/>
        <v>0</v>
      </c>
      <c r="BF137" s="150">
        <f t="shared" si="5"/>
        <v>0</v>
      </c>
      <c r="BG137" s="150">
        <f t="shared" si="6"/>
        <v>0</v>
      </c>
      <c r="BH137" s="150">
        <f t="shared" si="7"/>
        <v>0</v>
      </c>
      <c r="BI137" s="150">
        <f t="shared" si="8"/>
        <v>0</v>
      </c>
      <c r="BJ137" s="17" t="s">
        <v>83</v>
      </c>
      <c r="BK137" s="150">
        <f t="shared" si="9"/>
        <v>0</v>
      </c>
      <c r="BL137" s="17" t="s">
        <v>751</v>
      </c>
      <c r="BM137" s="149" t="s">
        <v>6502</v>
      </c>
    </row>
    <row r="138" spans="2:65" s="1" customFormat="1" ht="24.2" customHeight="1">
      <c r="B138" s="32"/>
      <c r="C138" s="138" t="s">
        <v>358</v>
      </c>
      <c r="D138" s="138" t="s">
        <v>298</v>
      </c>
      <c r="E138" s="139" t="s">
        <v>6503</v>
      </c>
      <c r="F138" s="140" t="s">
        <v>6504</v>
      </c>
      <c r="G138" s="141" t="s">
        <v>339</v>
      </c>
      <c r="H138" s="142">
        <v>200</v>
      </c>
      <c r="I138" s="143"/>
      <c r="J138" s="144">
        <f t="shared" si="0"/>
        <v>0</v>
      </c>
      <c r="K138" s="140" t="s">
        <v>302</v>
      </c>
      <c r="L138" s="32"/>
      <c r="M138" s="145" t="s">
        <v>1</v>
      </c>
      <c r="N138" s="146" t="s">
        <v>41</v>
      </c>
      <c r="P138" s="147">
        <f t="shared" si="1"/>
        <v>0</v>
      </c>
      <c r="Q138" s="147">
        <v>2.0000000000000002E-5</v>
      </c>
      <c r="R138" s="147">
        <f t="shared" si="2"/>
        <v>4.0000000000000001E-3</v>
      </c>
      <c r="S138" s="147">
        <v>3.0000000000000001E-3</v>
      </c>
      <c r="T138" s="148">
        <f t="shared" si="3"/>
        <v>0.6</v>
      </c>
      <c r="AR138" s="149" t="s">
        <v>751</v>
      </c>
      <c r="AT138" s="149" t="s">
        <v>298</v>
      </c>
      <c r="AU138" s="149" t="s">
        <v>83</v>
      </c>
      <c r="AY138" s="17" t="s">
        <v>296</v>
      </c>
      <c r="BE138" s="150">
        <f t="shared" si="4"/>
        <v>0</v>
      </c>
      <c r="BF138" s="150">
        <f t="shared" si="5"/>
        <v>0</v>
      </c>
      <c r="BG138" s="150">
        <f t="shared" si="6"/>
        <v>0</v>
      </c>
      <c r="BH138" s="150">
        <f t="shared" si="7"/>
        <v>0</v>
      </c>
      <c r="BI138" s="150">
        <f t="shared" si="8"/>
        <v>0</v>
      </c>
      <c r="BJ138" s="17" t="s">
        <v>83</v>
      </c>
      <c r="BK138" s="150">
        <f t="shared" si="9"/>
        <v>0</v>
      </c>
      <c r="BL138" s="17" t="s">
        <v>751</v>
      </c>
      <c r="BM138" s="149" t="s">
        <v>6505</v>
      </c>
    </row>
    <row r="139" spans="2:65" s="1" customFormat="1" ht="24.2" customHeight="1">
      <c r="B139" s="32"/>
      <c r="C139" s="138" t="s">
        <v>365</v>
      </c>
      <c r="D139" s="138" t="s">
        <v>298</v>
      </c>
      <c r="E139" s="139" t="s">
        <v>6506</v>
      </c>
      <c r="F139" s="140" t="s">
        <v>6507</v>
      </c>
      <c r="G139" s="141" t="s">
        <v>339</v>
      </c>
      <c r="H139" s="142">
        <v>200</v>
      </c>
      <c r="I139" s="143"/>
      <c r="J139" s="144">
        <f t="shared" si="0"/>
        <v>0</v>
      </c>
      <c r="K139" s="140" t="s">
        <v>302</v>
      </c>
      <c r="L139" s="32"/>
      <c r="M139" s="145" t="s">
        <v>1</v>
      </c>
      <c r="N139" s="146" t="s">
        <v>41</v>
      </c>
      <c r="P139" s="147">
        <f t="shared" si="1"/>
        <v>0</v>
      </c>
      <c r="Q139" s="147">
        <v>1.0000000000000001E-5</v>
      </c>
      <c r="R139" s="147">
        <f t="shared" si="2"/>
        <v>2E-3</v>
      </c>
      <c r="S139" s="147">
        <v>2E-3</v>
      </c>
      <c r="T139" s="148">
        <f t="shared" si="3"/>
        <v>0.4</v>
      </c>
      <c r="AR139" s="149" t="s">
        <v>751</v>
      </c>
      <c r="AT139" s="149" t="s">
        <v>298</v>
      </c>
      <c r="AU139" s="149" t="s">
        <v>83</v>
      </c>
      <c r="AY139" s="17" t="s">
        <v>296</v>
      </c>
      <c r="BE139" s="150">
        <f t="shared" si="4"/>
        <v>0</v>
      </c>
      <c r="BF139" s="150">
        <f t="shared" si="5"/>
        <v>0</v>
      </c>
      <c r="BG139" s="150">
        <f t="shared" si="6"/>
        <v>0</v>
      </c>
      <c r="BH139" s="150">
        <f t="shared" si="7"/>
        <v>0</v>
      </c>
      <c r="BI139" s="150">
        <f t="shared" si="8"/>
        <v>0</v>
      </c>
      <c r="BJ139" s="17" t="s">
        <v>83</v>
      </c>
      <c r="BK139" s="150">
        <f t="shared" si="9"/>
        <v>0</v>
      </c>
      <c r="BL139" s="17" t="s">
        <v>751</v>
      </c>
      <c r="BM139" s="149" t="s">
        <v>6508</v>
      </c>
    </row>
    <row r="140" spans="2:65" s="1" customFormat="1" ht="24.2" customHeight="1">
      <c r="B140" s="32"/>
      <c r="C140" s="138" t="s">
        <v>8</v>
      </c>
      <c r="D140" s="138" t="s">
        <v>298</v>
      </c>
      <c r="E140" s="139" t="s">
        <v>6509</v>
      </c>
      <c r="F140" s="140" t="s">
        <v>6510</v>
      </c>
      <c r="G140" s="141" t="s">
        <v>339</v>
      </c>
      <c r="H140" s="142">
        <v>20</v>
      </c>
      <c r="I140" s="143"/>
      <c r="J140" s="144">
        <f t="shared" si="0"/>
        <v>0</v>
      </c>
      <c r="K140" s="140" t="s">
        <v>302</v>
      </c>
      <c r="L140" s="32"/>
      <c r="M140" s="145" t="s">
        <v>1</v>
      </c>
      <c r="N140" s="146" t="s">
        <v>41</v>
      </c>
      <c r="P140" s="147">
        <f t="shared" si="1"/>
        <v>0</v>
      </c>
      <c r="Q140" s="147">
        <v>5.0000000000000002E-5</v>
      </c>
      <c r="R140" s="147">
        <f t="shared" si="2"/>
        <v>1E-3</v>
      </c>
      <c r="S140" s="147">
        <v>5.0000000000000001E-3</v>
      </c>
      <c r="T140" s="148">
        <f t="shared" si="3"/>
        <v>0.1</v>
      </c>
      <c r="AR140" s="149" t="s">
        <v>751</v>
      </c>
      <c r="AT140" s="149" t="s">
        <v>298</v>
      </c>
      <c r="AU140" s="149" t="s">
        <v>83</v>
      </c>
      <c r="AY140" s="17" t="s">
        <v>296</v>
      </c>
      <c r="BE140" s="150">
        <f t="shared" si="4"/>
        <v>0</v>
      </c>
      <c r="BF140" s="150">
        <f t="shared" si="5"/>
        <v>0</v>
      </c>
      <c r="BG140" s="150">
        <f t="shared" si="6"/>
        <v>0</v>
      </c>
      <c r="BH140" s="150">
        <f t="shared" si="7"/>
        <v>0</v>
      </c>
      <c r="BI140" s="150">
        <f t="shared" si="8"/>
        <v>0</v>
      </c>
      <c r="BJ140" s="17" t="s">
        <v>83</v>
      </c>
      <c r="BK140" s="150">
        <f t="shared" si="9"/>
        <v>0</v>
      </c>
      <c r="BL140" s="17" t="s">
        <v>751</v>
      </c>
      <c r="BM140" s="149" t="s">
        <v>6511</v>
      </c>
    </row>
    <row r="141" spans="2:65" s="1" customFormat="1" ht="24.2" customHeight="1">
      <c r="B141" s="32"/>
      <c r="C141" s="138" t="s">
        <v>373</v>
      </c>
      <c r="D141" s="138" t="s">
        <v>298</v>
      </c>
      <c r="E141" s="139" t="s">
        <v>5996</v>
      </c>
      <c r="F141" s="140" t="s">
        <v>5997</v>
      </c>
      <c r="G141" s="141" t="s">
        <v>376</v>
      </c>
      <c r="H141" s="142">
        <v>50</v>
      </c>
      <c r="I141" s="143"/>
      <c r="J141" s="144">
        <f t="shared" si="0"/>
        <v>0</v>
      </c>
      <c r="K141" s="140" t="s">
        <v>302</v>
      </c>
      <c r="L141" s="32"/>
      <c r="M141" s="145" t="s">
        <v>1</v>
      </c>
      <c r="N141" s="146" t="s">
        <v>41</v>
      </c>
      <c r="P141" s="147">
        <f t="shared" si="1"/>
        <v>0</v>
      </c>
      <c r="Q141" s="147">
        <v>0</v>
      </c>
      <c r="R141" s="147">
        <f t="shared" si="2"/>
        <v>0</v>
      </c>
      <c r="S141" s="147">
        <v>0</v>
      </c>
      <c r="T141" s="148">
        <f t="shared" si="3"/>
        <v>0</v>
      </c>
      <c r="AR141" s="149" t="s">
        <v>751</v>
      </c>
      <c r="AT141" s="149" t="s">
        <v>298</v>
      </c>
      <c r="AU141" s="149" t="s">
        <v>83</v>
      </c>
      <c r="AY141" s="17" t="s">
        <v>296</v>
      </c>
      <c r="BE141" s="150">
        <f t="shared" si="4"/>
        <v>0</v>
      </c>
      <c r="BF141" s="150">
        <f t="shared" si="5"/>
        <v>0</v>
      </c>
      <c r="BG141" s="150">
        <f t="shared" si="6"/>
        <v>0</v>
      </c>
      <c r="BH141" s="150">
        <f t="shared" si="7"/>
        <v>0</v>
      </c>
      <c r="BI141" s="150">
        <f t="shared" si="8"/>
        <v>0</v>
      </c>
      <c r="BJ141" s="17" t="s">
        <v>83</v>
      </c>
      <c r="BK141" s="150">
        <f t="shared" si="9"/>
        <v>0</v>
      </c>
      <c r="BL141" s="17" t="s">
        <v>751</v>
      </c>
      <c r="BM141" s="149" t="s">
        <v>6512</v>
      </c>
    </row>
    <row r="142" spans="2:65" s="1" customFormat="1" ht="24.2" customHeight="1">
      <c r="B142" s="32"/>
      <c r="C142" s="138" t="s">
        <v>379</v>
      </c>
      <c r="D142" s="138" t="s">
        <v>298</v>
      </c>
      <c r="E142" s="139" t="s">
        <v>6513</v>
      </c>
      <c r="F142" s="140" t="s">
        <v>6514</v>
      </c>
      <c r="G142" s="141" t="s">
        <v>376</v>
      </c>
      <c r="H142" s="142">
        <v>10</v>
      </c>
      <c r="I142" s="143"/>
      <c r="J142" s="144">
        <f t="shared" si="0"/>
        <v>0</v>
      </c>
      <c r="K142" s="140" t="s">
        <v>302</v>
      </c>
      <c r="L142" s="32"/>
      <c r="M142" s="145" t="s">
        <v>1</v>
      </c>
      <c r="N142" s="146" t="s">
        <v>41</v>
      </c>
      <c r="P142" s="147">
        <f t="shared" si="1"/>
        <v>0</v>
      </c>
      <c r="Q142" s="147">
        <v>0</v>
      </c>
      <c r="R142" s="147">
        <f t="shared" si="2"/>
        <v>0</v>
      </c>
      <c r="S142" s="147">
        <v>0</v>
      </c>
      <c r="T142" s="148">
        <f t="shared" si="3"/>
        <v>0</v>
      </c>
      <c r="AR142" s="149" t="s">
        <v>378</v>
      </c>
      <c r="AT142" s="149" t="s">
        <v>298</v>
      </c>
      <c r="AU142" s="149" t="s">
        <v>83</v>
      </c>
      <c r="AY142" s="17" t="s">
        <v>296</v>
      </c>
      <c r="BE142" s="150">
        <f t="shared" si="4"/>
        <v>0</v>
      </c>
      <c r="BF142" s="150">
        <f t="shared" si="5"/>
        <v>0</v>
      </c>
      <c r="BG142" s="150">
        <f t="shared" si="6"/>
        <v>0</v>
      </c>
      <c r="BH142" s="150">
        <f t="shared" si="7"/>
        <v>0</v>
      </c>
      <c r="BI142" s="150">
        <f t="shared" si="8"/>
        <v>0</v>
      </c>
      <c r="BJ142" s="17" t="s">
        <v>83</v>
      </c>
      <c r="BK142" s="150">
        <f t="shared" si="9"/>
        <v>0</v>
      </c>
      <c r="BL142" s="17" t="s">
        <v>378</v>
      </c>
      <c r="BM142" s="149" t="s">
        <v>6515</v>
      </c>
    </row>
    <row r="143" spans="2:65" s="1" customFormat="1" ht="24.2" customHeight="1">
      <c r="B143" s="32"/>
      <c r="C143" s="138" t="s">
        <v>385</v>
      </c>
      <c r="D143" s="138" t="s">
        <v>298</v>
      </c>
      <c r="E143" s="139" t="s">
        <v>6516</v>
      </c>
      <c r="F143" s="140" t="s">
        <v>6517</v>
      </c>
      <c r="G143" s="141" t="s">
        <v>376</v>
      </c>
      <c r="H143" s="142">
        <v>10</v>
      </c>
      <c r="I143" s="143"/>
      <c r="J143" s="144">
        <f t="shared" si="0"/>
        <v>0</v>
      </c>
      <c r="K143" s="140" t="s">
        <v>302</v>
      </c>
      <c r="L143" s="32"/>
      <c r="M143" s="145" t="s">
        <v>1</v>
      </c>
      <c r="N143" s="146" t="s">
        <v>41</v>
      </c>
      <c r="P143" s="147">
        <f t="shared" si="1"/>
        <v>0</v>
      </c>
      <c r="Q143" s="147">
        <v>0</v>
      </c>
      <c r="R143" s="147">
        <f t="shared" si="2"/>
        <v>0</v>
      </c>
      <c r="S143" s="147">
        <v>0</v>
      </c>
      <c r="T143" s="148">
        <f t="shared" si="3"/>
        <v>0</v>
      </c>
      <c r="AR143" s="149" t="s">
        <v>378</v>
      </c>
      <c r="AT143" s="149" t="s">
        <v>298</v>
      </c>
      <c r="AU143" s="149" t="s">
        <v>83</v>
      </c>
      <c r="AY143" s="17" t="s">
        <v>296</v>
      </c>
      <c r="BE143" s="150">
        <f t="shared" si="4"/>
        <v>0</v>
      </c>
      <c r="BF143" s="150">
        <f t="shared" si="5"/>
        <v>0</v>
      </c>
      <c r="BG143" s="150">
        <f t="shared" si="6"/>
        <v>0</v>
      </c>
      <c r="BH143" s="150">
        <f t="shared" si="7"/>
        <v>0</v>
      </c>
      <c r="BI143" s="150">
        <f t="shared" si="8"/>
        <v>0</v>
      </c>
      <c r="BJ143" s="17" t="s">
        <v>83</v>
      </c>
      <c r="BK143" s="150">
        <f t="shared" si="9"/>
        <v>0</v>
      </c>
      <c r="BL143" s="17" t="s">
        <v>378</v>
      </c>
      <c r="BM143" s="149" t="s">
        <v>6518</v>
      </c>
    </row>
    <row r="144" spans="2:65" s="1" customFormat="1" ht="24.2" customHeight="1">
      <c r="B144" s="32"/>
      <c r="C144" s="138" t="s">
        <v>378</v>
      </c>
      <c r="D144" s="138" t="s">
        <v>298</v>
      </c>
      <c r="E144" s="139" t="s">
        <v>6519</v>
      </c>
      <c r="F144" s="140" t="s">
        <v>6520</v>
      </c>
      <c r="G144" s="141" t="s">
        <v>376</v>
      </c>
      <c r="H144" s="142">
        <v>2</v>
      </c>
      <c r="I144" s="143"/>
      <c r="J144" s="144">
        <f t="shared" si="0"/>
        <v>0</v>
      </c>
      <c r="K144" s="140" t="s">
        <v>302</v>
      </c>
      <c r="L144" s="32"/>
      <c r="M144" s="145" t="s">
        <v>1</v>
      </c>
      <c r="N144" s="146" t="s">
        <v>41</v>
      </c>
      <c r="P144" s="147">
        <f t="shared" si="1"/>
        <v>0</v>
      </c>
      <c r="Q144" s="147">
        <v>0</v>
      </c>
      <c r="R144" s="147">
        <f t="shared" si="2"/>
        <v>0</v>
      </c>
      <c r="S144" s="147">
        <v>0</v>
      </c>
      <c r="T144" s="148">
        <f t="shared" si="3"/>
        <v>0</v>
      </c>
      <c r="AR144" s="149" t="s">
        <v>378</v>
      </c>
      <c r="AT144" s="149" t="s">
        <v>298</v>
      </c>
      <c r="AU144" s="149" t="s">
        <v>83</v>
      </c>
      <c r="AY144" s="17" t="s">
        <v>296</v>
      </c>
      <c r="BE144" s="150">
        <f t="shared" si="4"/>
        <v>0</v>
      </c>
      <c r="BF144" s="150">
        <f t="shared" si="5"/>
        <v>0</v>
      </c>
      <c r="BG144" s="150">
        <f t="shared" si="6"/>
        <v>0</v>
      </c>
      <c r="BH144" s="150">
        <f t="shared" si="7"/>
        <v>0</v>
      </c>
      <c r="BI144" s="150">
        <f t="shared" si="8"/>
        <v>0</v>
      </c>
      <c r="BJ144" s="17" t="s">
        <v>83</v>
      </c>
      <c r="BK144" s="150">
        <f t="shared" si="9"/>
        <v>0</v>
      </c>
      <c r="BL144" s="17" t="s">
        <v>378</v>
      </c>
      <c r="BM144" s="149" t="s">
        <v>6521</v>
      </c>
    </row>
    <row r="145" spans="2:65" s="1" customFormat="1" ht="24.2" customHeight="1">
      <c r="B145" s="32"/>
      <c r="C145" s="138" t="s">
        <v>393</v>
      </c>
      <c r="D145" s="138" t="s">
        <v>298</v>
      </c>
      <c r="E145" s="139" t="s">
        <v>5999</v>
      </c>
      <c r="F145" s="140" t="s">
        <v>6000</v>
      </c>
      <c r="G145" s="141" t="s">
        <v>346</v>
      </c>
      <c r="H145" s="142">
        <v>1</v>
      </c>
      <c r="I145" s="143"/>
      <c r="J145" s="144">
        <f t="shared" si="0"/>
        <v>0</v>
      </c>
      <c r="K145" s="140" t="s">
        <v>302</v>
      </c>
      <c r="L145" s="32"/>
      <c r="M145" s="145" t="s">
        <v>1</v>
      </c>
      <c r="N145" s="146" t="s">
        <v>41</v>
      </c>
      <c r="P145" s="147">
        <f t="shared" si="1"/>
        <v>0</v>
      </c>
      <c r="Q145" s="147">
        <v>0</v>
      </c>
      <c r="R145" s="147">
        <f t="shared" si="2"/>
        <v>0</v>
      </c>
      <c r="S145" s="147">
        <v>0</v>
      </c>
      <c r="T145" s="148">
        <f t="shared" si="3"/>
        <v>0</v>
      </c>
      <c r="AR145" s="149" t="s">
        <v>751</v>
      </c>
      <c r="AT145" s="149" t="s">
        <v>298</v>
      </c>
      <c r="AU145" s="149" t="s">
        <v>83</v>
      </c>
      <c r="AY145" s="17" t="s">
        <v>296</v>
      </c>
      <c r="BE145" s="150">
        <f t="shared" si="4"/>
        <v>0</v>
      </c>
      <c r="BF145" s="150">
        <f t="shared" si="5"/>
        <v>0</v>
      </c>
      <c r="BG145" s="150">
        <f t="shared" si="6"/>
        <v>0</v>
      </c>
      <c r="BH145" s="150">
        <f t="shared" si="7"/>
        <v>0</v>
      </c>
      <c r="BI145" s="150">
        <f t="shared" si="8"/>
        <v>0</v>
      </c>
      <c r="BJ145" s="17" t="s">
        <v>83</v>
      </c>
      <c r="BK145" s="150">
        <f t="shared" si="9"/>
        <v>0</v>
      </c>
      <c r="BL145" s="17" t="s">
        <v>751</v>
      </c>
      <c r="BM145" s="149" t="s">
        <v>6522</v>
      </c>
    </row>
    <row r="146" spans="2:65" s="1" customFormat="1" ht="21.75" customHeight="1">
      <c r="B146" s="32"/>
      <c r="C146" s="138" t="s">
        <v>397</v>
      </c>
      <c r="D146" s="138" t="s">
        <v>298</v>
      </c>
      <c r="E146" s="139" t="s">
        <v>6002</v>
      </c>
      <c r="F146" s="140" t="s">
        <v>6003</v>
      </c>
      <c r="G146" s="141" t="s">
        <v>612</v>
      </c>
      <c r="H146" s="142">
        <v>80</v>
      </c>
      <c r="I146" s="143"/>
      <c r="J146" s="144">
        <f t="shared" si="0"/>
        <v>0</v>
      </c>
      <c r="K146" s="140" t="s">
        <v>302</v>
      </c>
      <c r="L146" s="32"/>
      <c r="M146" s="145" t="s">
        <v>1</v>
      </c>
      <c r="N146" s="146" t="s">
        <v>41</v>
      </c>
      <c r="P146" s="147">
        <f t="shared" si="1"/>
        <v>0</v>
      </c>
      <c r="Q146" s="147">
        <v>0</v>
      </c>
      <c r="R146" s="147">
        <f t="shared" si="2"/>
        <v>0</v>
      </c>
      <c r="S146" s="147">
        <v>0</v>
      </c>
      <c r="T146" s="148">
        <f t="shared" si="3"/>
        <v>0</v>
      </c>
      <c r="AR146" s="149" t="s">
        <v>3953</v>
      </c>
      <c r="AT146" s="149" t="s">
        <v>298</v>
      </c>
      <c r="AU146" s="149" t="s">
        <v>83</v>
      </c>
      <c r="AY146" s="17" t="s">
        <v>296</v>
      </c>
      <c r="BE146" s="150">
        <f t="shared" si="4"/>
        <v>0</v>
      </c>
      <c r="BF146" s="150">
        <f t="shared" si="5"/>
        <v>0</v>
      </c>
      <c r="BG146" s="150">
        <f t="shared" si="6"/>
        <v>0</v>
      </c>
      <c r="BH146" s="150">
        <f t="shared" si="7"/>
        <v>0</v>
      </c>
      <c r="BI146" s="150">
        <f t="shared" si="8"/>
        <v>0</v>
      </c>
      <c r="BJ146" s="17" t="s">
        <v>83</v>
      </c>
      <c r="BK146" s="150">
        <f t="shared" si="9"/>
        <v>0</v>
      </c>
      <c r="BL146" s="17" t="s">
        <v>3953</v>
      </c>
      <c r="BM146" s="149" t="s">
        <v>6523</v>
      </c>
    </row>
    <row r="147" spans="2:65" s="1" customFormat="1" ht="16.5" customHeight="1">
      <c r="B147" s="32"/>
      <c r="C147" s="138" t="s">
        <v>402</v>
      </c>
      <c r="D147" s="138" t="s">
        <v>298</v>
      </c>
      <c r="E147" s="139" t="s">
        <v>6005</v>
      </c>
      <c r="F147" s="140" t="s">
        <v>6006</v>
      </c>
      <c r="G147" s="141" t="s">
        <v>612</v>
      </c>
      <c r="H147" s="142">
        <v>80</v>
      </c>
      <c r="I147" s="143"/>
      <c r="J147" s="144">
        <f t="shared" si="0"/>
        <v>0</v>
      </c>
      <c r="K147" s="140" t="s">
        <v>302</v>
      </c>
      <c r="L147" s="32"/>
      <c r="M147" s="145" t="s">
        <v>1</v>
      </c>
      <c r="N147" s="146" t="s">
        <v>41</v>
      </c>
      <c r="P147" s="147">
        <f t="shared" si="1"/>
        <v>0</v>
      </c>
      <c r="Q147" s="147">
        <v>0</v>
      </c>
      <c r="R147" s="147">
        <f t="shared" si="2"/>
        <v>0</v>
      </c>
      <c r="S147" s="147">
        <v>0</v>
      </c>
      <c r="T147" s="148">
        <f t="shared" si="3"/>
        <v>0</v>
      </c>
      <c r="AR147" s="149" t="s">
        <v>3953</v>
      </c>
      <c r="AT147" s="149" t="s">
        <v>298</v>
      </c>
      <c r="AU147" s="149" t="s">
        <v>83</v>
      </c>
      <c r="AY147" s="17" t="s">
        <v>296</v>
      </c>
      <c r="BE147" s="150">
        <f t="shared" si="4"/>
        <v>0</v>
      </c>
      <c r="BF147" s="150">
        <f t="shared" si="5"/>
        <v>0</v>
      </c>
      <c r="BG147" s="150">
        <f t="shared" si="6"/>
        <v>0</v>
      </c>
      <c r="BH147" s="150">
        <f t="shared" si="7"/>
        <v>0</v>
      </c>
      <c r="BI147" s="150">
        <f t="shared" si="8"/>
        <v>0</v>
      </c>
      <c r="BJ147" s="17" t="s">
        <v>83</v>
      </c>
      <c r="BK147" s="150">
        <f t="shared" si="9"/>
        <v>0</v>
      </c>
      <c r="BL147" s="17" t="s">
        <v>3953</v>
      </c>
      <c r="BM147" s="149" t="s">
        <v>6524</v>
      </c>
    </row>
    <row r="148" spans="2:65" s="11" customFormat="1" ht="25.9" customHeight="1">
      <c r="B148" s="126"/>
      <c r="D148" s="127" t="s">
        <v>75</v>
      </c>
      <c r="E148" s="128" t="s">
        <v>5730</v>
      </c>
      <c r="F148" s="128" t="s">
        <v>6525</v>
      </c>
      <c r="I148" s="129"/>
      <c r="J148" s="130">
        <f>BK148</f>
        <v>0</v>
      </c>
      <c r="L148" s="126"/>
      <c r="M148" s="131"/>
      <c r="P148" s="132">
        <f>SUM(P149:P156)</f>
        <v>0</v>
      </c>
      <c r="R148" s="132">
        <f>SUM(R149:R156)</f>
        <v>3.6999999999999998E-2</v>
      </c>
      <c r="T148" s="133">
        <f>SUM(T149:T156)</f>
        <v>0</v>
      </c>
      <c r="AR148" s="127" t="s">
        <v>94</v>
      </c>
      <c r="AT148" s="134" t="s">
        <v>75</v>
      </c>
      <c r="AU148" s="134" t="s">
        <v>76</v>
      </c>
      <c r="AY148" s="127" t="s">
        <v>296</v>
      </c>
      <c r="BK148" s="135">
        <f>SUM(BK149:BK156)</f>
        <v>0</v>
      </c>
    </row>
    <row r="149" spans="2:65" s="1" customFormat="1" ht="16.5" customHeight="1">
      <c r="B149" s="32"/>
      <c r="C149" s="173" t="s">
        <v>409</v>
      </c>
      <c r="D149" s="173" t="s">
        <v>343</v>
      </c>
      <c r="E149" s="174" t="s">
        <v>6526</v>
      </c>
      <c r="F149" s="175" t="s">
        <v>6527</v>
      </c>
      <c r="G149" s="176" t="s">
        <v>376</v>
      </c>
      <c r="H149" s="177">
        <v>200</v>
      </c>
      <c r="I149" s="178"/>
      <c r="J149" s="179">
        <f t="shared" ref="J149:J156" si="10">ROUND(I149*H149,2)</f>
        <v>0</v>
      </c>
      <c r="K149" s="175" t="s">
        <v>1</v>
      </c>
      <c r="L149" s="180"/>
      <c r="M149" s="181" t="s">
        <v>1</v>
      </c>
      <c r="N149" s="182" t="s">
        <v>41</v>
      </c>
      <c r="P149" s="147">
        <f t="shared" ref="P149:P156" si="11">O149*H149</f>
        <v>0</v>
      </c>
      <c r="Q149" s="147">
        <v>0</v>
      </c>
      <c r="R149" s="147">
        <f t="shared" ref="R149:R156" si="12">Q149*H149</f>
        <v>0</v>
      </c>
      <c r="S149" s="147">
        <v>0</v>
      </c>
      <c r="T149" s="148">
        <f t="shared" ref="T149:T156" si="13">S149*H149</f>
        <v>0</v>
      </c>
      <c r="AR149" s="149" t="s">
        <v>1900</v>
      </c>
      <c r="AT149" s="149" t="s">
        <v>343</v>
      </c>
      <c r="AU149" s="149" t="s">
        <v>83</v>
      </c>
      <c r="AY149" s="17" t="s">
        <v>296</v>
      </c>
      <c r="BE149" s="150">
        <f t="shared" ref="BE149:BE156" si="14">IF(N149="základní",J149,0)</f>
        <v>0</v>
      </c>
      <c r="BF149" s="150">
        <f t="shared" ref="BF149:BF156" si="15">IF(N149="snížená",J149,0)</f>
        <v>0</v>
      </c>
      <c r="BG149" s="150">
        <f t="shared" ref="BG149:BG156" si="16">IF(N149="zákl. přenesená",J149,0)</f>
        <v>0</v>
      </c>
      <c r="BH149" s="150">
        <f t="shared" ref="BH149:BH156" si="17">IF(N149="sníž. přenesená",J149,0)</f>
        <v>0</v>
      </c>
      <c r="BI149" s="150">
        <f t="shared" ref="BI149:BI156" si="18">IF(N149="nulová",J149,0)</f>
        <v>0</v>
      </c>
      <c r="BJ149" s="17" t="s">
        <v>83</v>
      </c>
      <c r="BK149" s="150">
        <f t="shared" ref="BK149:BK156" si="19">ROUND(I149*H149,2)</f>
        <v>0</v>
      </c>
      <c r="BL149" s="17" t="s">
        <v>751</v>
      </c>
      <c r="BM149" s="149" t="s">
        <v>6528</v>
      </c>
    </row>
    <row r="150" spans="2:65" s="1" customFormat="1" ht="16.5" customHeight="1">
      <c r="B150" s="32"/>
      <c r="C150" s="173" t="s">
        <v>7</v>
      </c>
      <c r="D150" s="173" t="s">
        <v>343</v>
      </c>
      <c r="E150" s="174" t="s">
        <v>6529</v>
      </c>
      <c r="F150" s="175" t="s">
        <v>6530</v>
      </c>
      <c r="G150" s="176" t="s">
        <v>376</v>
      </c>
      <c r="H150" s="177">
        <v>200</v>
      </c>
      <c r="I150" s="178"/>
      <c r="J150" s="179">
        <f t="shared" si="10"/>
        <v>0</v>
      </c>
      <c r="K150" s="175" t="s">
        <v>1</v>
      </c>
      <c r="L150" s="180"/>
      <c r="M150" s="181" t="s">
        <v>1</v>
      </c>
      <c r="N150" s="182" t="s">
        <v>41</v>
      </c>
      <c r="P150" s="147">
        <f t="shared" si="11"/>
        <v>0</v>
      </c>
      <c r="Q150" s="147">
        <v>0</v>
      </c>
      <c r="R150" s="147">
        <f t="shared" si="12"/>
        <v>0</v>
      </c>
      <c r="S150" s="147">
        <v>0</v>
      </c>
      <c r="T150" s="148">
        <f t="shared" si="13"/>
        <v>0</v>
      </c>
      <c r="AR150" s="149" t="s">
        <v>347</v>
      </c>
      <c r="AT150" s="149" t="s">
        <v>343</v>
      </c>
      <c r="AU150" s="149" t="s">
        <v>83</v>
      </c>
      <c r="AY150" s="17" t="s">
        <v>296</v>
      </c>
      <c r="BE150" s="150">
        <f t="shared" si="14"/>
        <v>0</v>
      </c>
      <c r="BF150" s="150">
        <f t="shared" si="15"/>
        <v>0</v>
      </c>
      <c r="BG150" s="150">
        <f t="shared" si="16"/>
        <v>0</v>
      </c>
      <c r="BH150" s="150">
        <f t="shared" si="17"/>
        <v>0</v>
      </c>
      <c r="BI150" s="150">
        <f t="shared" si="18"/>
        <v>0</v>
      </c>
      <c r="BJ150" s="17" t="s">
        <v>83</v>
      </c>
      <c r="BK150" s="150">
        <f t="shared" si="19"/>
        <v>0</v>
      </c>
      <c r="BL150" s="17" t="s">
        <v>107</v>
      </c>
      <c r="BM150" s="149" t="s">
        <v>6531</v>
      </c>
    </row>
    <row r="151" spans="2:65" s="1" customFormat="1" ht="16.5" customHeight="1">
      <c r="B151" s="32"/>
      <c r="C151" s="173" t="s">
        <v>422</v>
      </c>
      <c r="D151" s="173" t="s">
        <v>343</v>
      </c>
      <c r="E151" s="174" t="s">
        <v>6532</v>
      </c>
      <c r="F151" s="175" t="s">
        <v>6533</v>
      </c>
      <c r="G151" s="176" t="s">
        <v>376</v>
      </c>
      <c r="H151" s="177">
        <v>200</v>
      </c>
      <c r="I151" s="178"/>
      <c r="J151" s="179">
        <f t="shared" si="10"/>
        <v>0</v>
      </c>
      <c r="K151" s="175" t="s">
        <v>1</v>
      </c>
      <c r="L151" s="180"/>
      <c r="M151" s="181" t="s">
        <v>1</v>
      </c>
      <c r="N151" s="182" t="s">
        <v>41</v>
      </c>
      <c r="P151" s="147">
        <f t="shared" si="11"/>
        <v>0</v>
      </c>
      <c r="Q151" s="147">
        <v>0</v>
      </c>
      <c r="R151" s="147">
        <f t="shared" si="12"/>
        <v>0</v>
      </c>
      <c r="S151" s="147">
        <v>0</v>
      </c>
      <c r="T151" s="148">
        <f t="shared" si="13"/>
        <v>0</v>
      </c>
      <c r="AR151" s="149" t="s">
        <v>347</v>
      </c>
      <c r="AT151" s="149" t="s">
        <v>343</v>
      </c>
      <c r="AU151" s="149" t="s">
        <v>83</v>
      </c>
      <c r="AY151" s="17" t="s">
        <v>296</v>
      </c>
      <c r="BE151" s="150">
        <f t="shared" si="14"/>
        <v>0</v>
      </c>
      <c r="BF151" s="150">
        <f t="shared" si="15"/>
        <v>0</v>
      </c>
      <c r="BG151" s="150">
        <f t="shared" si="16"/>
        <v>0</v>
      </c>
      <c r="BH151" s="150">
        <f t="shared" si="17"/>
        <v>0</v>
      </c>
      <c r="BI151" s="150">
        <f t="shared" si="18"/>
        <v>0</v>
      </c>
      <c r="BJ151" s="17" t="s">
        <v>83</v>
      </c>
      <c r="BK151" s="150">
        <f t="shared" si="19"/>
        <v>0</v>
      </c>
      <c r="BL151" s="17" t="s">
        <v>107</v>
      </c>
      <c r="BM151" s="149" t="s">
        <v>6534</v>
      </c>
    </row>
    <row r="152" spans="2:65" s="1" customFormat="1" ht="16.5" customHeight="1">
      <c r="B152" s="32"/>
      <c r="C152" s="173" t="s">
        <v>427</v>
      </c>
      <c r="D152" s="173" t="s">
        <v>343</v>
      </c>
      <c r="E152" s="174" t="s">
        <v>6535</v>
      </c>
      <c r="F152" s="175" t="s">
        <v>6536</v>
      </c>
      <c r="G152" s="176" t="s">
        <v>376</v>
      </c>
      <c r="H152" s="177">
        <v>200</v>
      </c>
      <c r="I152" s="178"/>
      <c r="J152" s="179">
        <f t="shared" si="10"/>
        <v>0</v>
      </c>
      <c r="K152" s="175" t="s">
        <v>1</v>
      </c>
      <c r="L152" s="180"/>
      <c r="M152" s="181" t="s">
        <v>1</v>
      </c>
      <c r="N152" s="182" t="s">
        <v>41</v>
      </c>
      <c r="P152" s="147">
        <f t="shared" si="11"/>
        <v>0</v>
      </c>
      <c r="Q152" s="147">
        <v>0</v>
      </c>
      <c r="R152" s="147">
        <f t="shared" si="12"/>
        <v>0</v>
      </c>
      <c r="S152" s="147">
        <v>0</v>
      </c>
      <c r="T152" s="148">
        <f t="shared" si="13"/>
        <v>0</v>
      </c>
      <c r="AR152" s="149" t="s">
        <v>347</v>
      </c>
      <c r="AT152" s="149" t="s">
        <v>343</v>
      </c>
      <c r="AU152" s="149" t="s">
        <v>83</v>
      </c>
      <c r="AY152" s="17" t="s">
        <v>296</v>
      </c>
      <c r="BE152" s="150">
        <f t="shared" si="14"/>
        <v>0</v>
      </c>
      <c r="BF152" s="150">
        <f t="shared" si="15"/>
        <v>0</v>
      </c>
      <c r="BG152" s="150">
        <f t="shared" si="16"/>
        <v>0</v>
      </c>
      <c r="BH152" s="150">
        <f t="shared" si="17"/>
        <v>0</v>
      </c>
      <c r="BI152" s="150">
        <f t="shared" si="18"/>
        <v>0</v>
      </c>
      <c r="BJ152" s="17" t="s">
        <v>83</v>
      </c>
      <c r="BK152" s="150">
        <f t="shared" si="19"/>
        <v>0</v>
      </c>
      <c r="BL152" s="17" t="s">
        <v>107</v>
      </c>
      <c r="BM152" s="149" t="s">
        <v>6537</v>
      </c>
    </row>
    <row r="153" spans="2:65" s="1" customFormat="1" ht="16.5" customHeight="1">
      <c r="B153" s="32"/>
      <c r="C153" s="173" t="s">
        <v>432</v>
      </c>
      <c r="D153" s="173" t="s">
        <v>343</v>
      </c>
      <c r="E153" s="174" t="s">
        <v>6538</v>
      </c>
      <c r="F153" s="175" t="s">
        <v>6539</v>
      </c>
      <c r="G153" s="176" t="s">
        <v>376</v>
      </c>
      <c r="H153" s="177">
        <v>200</v>
      </c>
      <c r="I153" s="178"/>
      <c r="J153" s="179">
        <f t="shared" si="10"/>
        <v>0</v>
      </c>
      <c r="K153" s="175" t="s">
        <v>1</v>
      </c>
      <c r="L153" s="180"/>
      <c r="M153" s="181" t="s">
        <v>1</v>
      </c>
      <c r="N153" s="182" t="s">
        <v>41</v>
      </c>
      <c r="P153" s="147">
        <f t="shared" si="11"/>
        <v>0</v>
      </c>
      <c r="Q153" s="147">
        <v>1.0000000000000001E-5</v>
      </c>
      <c r="R153" s="147">
        <f t="shared" si="12"/>
        <v>2E-3</v>
      </c>
      <c r="S153" s="147">
        <v>0</v>
      </c>
      <c r="T153" s="148">
        <f t="shared" si="13"/>
        <v>0</v>
      </c>
      <c r="AR153" s="149" t="s">
        <v>347</v>
      </c>
      <c r="AT153" s="149" t="s">
        <v>343</v>
      </c>
      <c r="AU153" s="149" t="s">
        <v>83</v>
      </c>
      <c r="AY153" s="17" t="s">
        <v>296</v>
      </c>
      <c r="BE153" s="150">
        <f t="shared" si="14"/>
        <v>0</v>
      </c>
      <c r="BF153" s="150">
        <f t="shared" si="15"/>
        <v>0</v>
      </c>
      <c r="BG153" s="150">
        <f t="shared" si="16"/>
        <v>0</v>
      </c>
      <c r="BH153" s="150">
        <f t="shared" si="17"/>
        <v>0</v>
      </c>
      <c r="BI153" s="150">
        <f t="shared" si="18"/>
        <v>0</v>
      </c>
      <c r="BJ153" s="17" t="s">
        <v>83</v>
      </c>
      <c r="BK153" s="150">
        <f t="shared" si="19"/>
        <v>0</v>
      </c>
      <c r="BL153" s="17" t="s">
        <v>107</v>
      </c>
      <c r="BM153" s="149" t="s">
        <v>6540</v>
      </c>
    </row>
    <row r="154" spans="2:65" s="1" customFormat="1" ht="21.75" customHeight="1">
      <c r="B154" s="32"/>
      <c r="C154" s="173" t="s">
        <v>445</v>
      </c>
      <c r="D154" s="173" t="s">
        <v>343</v>
      </c>
      <c r="E154" s="174" t="s">
        <v>5969</v>
      </c>
      <c r="F154" s="175" t="s">
        <v>5970</v>
      </c>
      <c r="G154" s="176" t="s">
        <v>339</v>
      </c>
      <c r="H154" s="177">
        <v>500</v>
      </c>
      <c r="I154" s="178"/>
      <c r="J154" s="179">
        <f t="shared" si="10"/>
        <v>0</v>
      </c>
      <c r="K154" s="175" t="s">
        <v>302</v>
      </c>
      <c r="L154" s="180"/>
      <c r="M154" s="181" t="s">
        <v>1</v>
      </c>
      <c r="N154" s="182" t="s">
        <v>41</v>
      </c>
      <c r="P154" s="147">
        <f t="shared" si="11"/>
        <v>0</v>
      </c>
      <c r="Q154" s="147">
        <v>6.9999999999999994E-5</v>
      </c>
      <c r="R154" s="147">
        <f t="shared" si="12"/>
        <v>3.4999999999999996E-2</v>
      </c>
      <c r="S154" s="147">
        <v>0</v>
      </c>
      <c r="T154" s="148">
        <f t="shared" si="13"/>
        <v>0</v>
      </c>
      <c r="AR154" s="149" t="s">
        <v>479</v>
      </c>
      <c r="AT154" s="149" t="s">
        <v>343</v>
      </c>
      <c r="AU154" s="149" t="s">
        <v>83</v>
      </c>
      <c r="AY154" s="17" t="s">
        <v>296</v>
      </c>
      <c r="BE154" s="150">
        <f t="shared" si="14"/>
        <v>0</v>
      </c>
      <c r="BF154" s="150">
        <f t="shared" si="15"/>
        <v>0</v>
      </c>
      <c r="BG154" s="150">
        <f t="shared" si="16"/>
        <v>0</v>
      </c>
      <c r="BH154" s="150">
        <f t="shared" si="17"/>
        <v>0</v>
      </c>
      <c r="BI154" s="150">
        <f t="shared" si="18"/>
        <v>0</v>
      </c>
      <c r="BJ154" s="17" t="s">
        <v>83</v>
      </c>
      <c r="BK154" s="150">
        <f t="shared" si="19"/>
        <v>0</v>
      </c>
      <c r="BL154" s="17" t="s">
        <v>378</v>
      </c>
      <c r="BM154" s="149" t="s">
        <v>6541</v>
      </c>
    </row>
    <row r="155" spans="2:65" s="1" customFormat="1" ht="24.2" customHeight="1">
      <c r="B155" s="32"/>
      <c r="C155" s="138" t="s">
        <v>451</v>
      </c>
      <c r="D155" s="138" t="s">
        <v>298</v>
      </c>
      <c r="E155" s="139" t="s">
        <v>6148</v>
      </c>
      <c r="F155" s="140" t="s">
        <v>6149</v>
      </c>
      <c r="G155" s="141" t="s">
        <v>339</v>
      </c>
      <c r="H155" s="142">
        <v>500</v>
      </c>
      <c r="I155" s="143"/>
      <c r="J155" s="144">
        <f t="shared" si="10"/>
        <v>0</v>
      </c>
      <c r="K155" s="140" t="s">
        <v>302</v>
      </c>
      <c r="L155" s="32"/>
      <c r="M155" s="145" t="s">
        <v>1</v>
      </c>
      <c r="N155" s="146" t="s">
        <v>41</v>
      </c>
      <c r="P155" s="147">
        <f t="shared" si="11"/>
        <v>0</v>
      </c>
      <c r="Q155" s="147">
        <v>0</v>
      </c>
      <c r="R155" s="147">
        <f t="shared" si="12"/>
        <v>0</v>
      </c>
      <c r="S155" s="147">
        <v>0</v>
      </c>
      <c r="T155" s="148">
        <f t="shared" si="13"/>
        <v>0</v>
      </c>
      <c r="AR155" s="149" t="s">
        <v>378</v>
      </c>
      <c r="AT155" s="149" t="s">
        <v>298</v>
      </c>
      <c r="AU155" s="149" t="s">
        <v>83</v>
      </c>
      <c r="AY155" s="17" t="s">
        <v>296</v>
      </c>
      <c r="BE155" s="150">
        <f t="shared" si="14"/>
        <v>0</v>
      </c>
      <c r="BF155" s="150">
        <f t="shared" si="15"/>
        <v>0</v>
      </c>
      <c r="BG155" s="150">
        <f t="shared" si="16"/>
        <v>0</v>
      </c>
      <c r="BH155" s="150">
        <f t="shared" si="17"/>
        <v>0</v>
      </c>
      <c r="BI155" s="150">
        <f t="shared" si="18"/>
        <v>0</v>
      </c>
      <c r="BJ155" s="17" t="s">
        <v>83</v>
      </c>
      <c r="BK155" s="150">
        <f t="shared" si="19"/>
        <v>0</v>
      </c>
      <c r="BL155" s="17" t="s">
        <v>378</v>
      </c>
      <c r="BM155" s="149" t="s">
        <v>6542</v>
      </c>
    </row>
    <row r="156" spans="2:65" s="1" customFormat="1" ht="24.2" customHeight="1">
      <c r="B156" s="32"/>
      <c r="C156" s="138" t="s">
        <v>457</v>
      </c>
      <c r="D156" s="138" t="s">
        <v>298</v>
      </c>
      <c r="E156" s="139" t="s">
        <v>6543</v>
      </c>
      <c r="F156" s="140" t="s">
        <v>6544</v>
      </c>
      <c r="G156" s="141" t="s">
        <v>376</v>
      </c>
      <c r="H156" s="142">
        <v>200</v>
      </c>
      <c r="I156" s="143"/>
      <c r="J156" s="144">
        <f t="shared" si="10"/>
        <v>0</v>
      </c>
      <c r="K156" s="140" t="s">
        <v>1</v>
      </c>
      <c r="L156" s="32"/>
      <c r="M156" s="145" t="s">
        <v>1</v>
      </c>
      <c r="N156" s="146" t="s">
        <v>41</v>
      </c>
      <c r="P156" s="147">
        <f t="shared" si="11"/>
        <v>0</v>
      </c>
      <c r="Q156" s="147">
        <v>0</v>
      </c>
      <c r="R156" s="147">
        <f t="shared" si="12"/>
        <v>0</v>
      </c>
      <c r="S156" s="147">
        <v>0</v>
      </c>
      <c r="T156" s="148">
        <f t="shared" si="13"/>
        <v>0</v>
      </c>
      <c r="AR156" s="149" t="s">
        <v>378</v>
      </c>
      <c r="AT156" s="149" t="s">
        <v>298</v>
      </c>
      <c r="AU156" s="149" t="s">
        <v>83</v>
      </c>
      <c r="AY156" s="17" t="s">
        <v>296</v>
      </c>
      <c r="BE156" s="150">
        <f t="shared" si="14"/>
        <v>0</v>
      </c>
      <c r="BF156" s="150">
        <f t="shared" si="15"/>
        <v>0</v>
      </c>
      <c r="BG156" s="150">
        <f t="shared" si="16"/>
        <v>0</v>
      </c>
      <c r="BH156" s="150">
        <f t="shared" si="17"/>
        <v>0</v>
      </c>
      <c r="BI156" s="150">
        <f t="shared" si="18"/>
        <v>0</v>
      </c>
      <c r="BJ156" s="17" t="s">
        <v>83</v>
      </c>
      <c r="BK156" s="150">
        <f t="shared" si="19"/>
        <v>0</v>
      </c>
      <c r="BL156" s="17" t="s">
        <v>378</v>
      </c>
      <c r="BM156" s="149" t="s">
        <v>6545</v>
      </c>
    </row>
    <row r="157" spans="2:65" s="11" customFormat="1" ht="25.9" customHeight="1">
      <c r="B157" s="126"/>
      <c r="D157" s="127" t="s">
        <v>75</v>
      </c>
      <c r="E157" s="128" t="s">
        <v>5769</v>
      </c>
      <c r="F157" s="128" t="s">
        <v>6546</v>
      </c>
      <c r="I157" s="129"/>
      <c r="J157" s="130">
        <f>BK157</f>
        <v>0</v>
      </c>
      <c r="L157" s="126"/>
      <c r="M157" s="131"/>
      <c r="P157" s="132">
        <f>SUM(P158:P159)</f>
        <v>0</v>
      </c>
      <c r="R157" s="132">
        <f>SUM(R158:R159)</f>
        <v>0</v>
      </c>
      <c r="T157" s="133">
        <f>SUM(T158:T159)</f>
        <v>0</v>
      </c>
      <c r="AR157" s="127" t="s">
        <v>94</v>
      </c>
      <c r="AT157" s="134" t="s">
        <v>75</v>
      </c>
      <c r="AU157" s="134" t="s">
        <v>76</v>
      </c>
      <c r="AY157" s="127" t="s">
        <v>296</v>
      </c>
      <c r="BK157" s="135">
        <f>SUM(BK158:BK159)</f>
        <v>0</v>
      </c>
    </row>
    <row r="158" spans="2:65" s="1" customFormat="1" ht="16.5" customHeight="1">
      <c r="B158" s="32"/>
      <c r="C158" s="138" t="s">
        <v>462</v>
      </c>
      <c r="D158" s="138" t="s">
        <v>298</v>
      </c>
      <c r="E158" s="139" t="s">
        <v>4184</v>
      </c>
      <c r="F158" s="140" t="s">
        <v>4185</v>
      </c>
      <c r="G158" s="141" t="s">
        <v>612</v>
      </c>
      <c r="H158" s="142">
        <v>80</v>
      </c>
      <c r="I158" s="143"/>
      <c r="J158" s="144">
        <f>ROUND(I158*H158,2)</f>
        <v>0</v>
      </c>
      <c r="K158" s="140" t="s">
        <v>302</v>
      </c>
      <c r="L158" s="32"/>
      <c r="M158" s="145" t="s">
        <v>1</v>
      </c>
      <c r="N158" s="146" t="s">
        <v>41</v>
      </c>
      <c r="P158" s="147">
        <f>O158*H158</f>
        <v>0</v>
      </c>
      <c r="Q158" s="147">
        <v>0</v>
      </c>
      <c r="R158" s="147">
        <f>Q158*H158</f>
        <v>0</v>
      </c>
      <c r="S158" s="147">
        <v>0</v>
      </c>
      <c r="T158" s="148">
        <f>S158*H158</f>
        <v>0</v>
      </c>
      <c r="AR158" s="149" t="s">
        <v>3915</v>
      </c>
      <c r="AT158" s="149" t="s">
        <v>298</v>
      </c>
      <c r="AU158" s="149" t="s">
        <v>83</v>
      </c>
      <c r="AY158" s="17" t="s">
        <v>296</v>
      </c>
      <c r="BE158" s="150">
        <f>IF(N158="základní",J158,0)</f>
        <v>0</v>
      </c>
      <c r="BF158" s="150">
        <f>IF(N158="snížená",J158,0)</f>
        <v>0</v>
      </c>
      <c r="BG158" s="150">
        <f>IF(N158="zákl. přenesená",J158,0)</f>
        <v>0</v>
      </c>
      <c r="BH158" s="150">
        <f>IF(N158="sníž. přenesená",J158,0)</f>
        <v>0</v>
      </c>
      <c r="BI158" s="150">
        <f>IF(N158="nulová",J158,0)</f>
        <v>0</v>
      </c>
      <c r="BJ158" s="17" t="s">
        <v>83</v>
      </c>
      <c r="BK158" s="150">
        <f>ROUND(I158*H158,2)</f>
        <v>0</v>
      </c>
      <c r="BL158" s="17" t="s">
        <v>3915</v>
      </c>
      <c r="BM158" s="149" t="s">
        <v>6547</v>
      </c>
    </row>
    <row r="159" spans="2:65" s="1" customFormat="1" ht="16.5" customHeight="1">
      <c r="B159" s="32"/>
      <c r="C159" s="138" t="s">
        <v>466</v>
      </c>
      <c r="D159" s="138" t="s">
        <v>298</v>
      </c>
      <c r="E159" s="139" t="s">
        <v>6548</v>
      </c>
      <c r="F159" s="140" t="s">
        <v>6549</v>
      </c>
      <c r="G159" s="141" t="s">
        <v>612</v>
      </c>
      <c r="H159" s="142">
        <v>80</v>
      </c>
      <c r="I159" s="143"/>
      <c r="J159" s="144">
        <f>ROUND(I159*H159,2)</f>
        <v>0</v>
      </c>
      <c r="K159" s="140" t="s">
        <v>302</v>
      </c>
      <c r="L159" s="32"/>
      <c r="M159" s="190" t="s">
        <v>1</v>
      </c>
      <c r="N159" s="191" t="s">
        <v>41</v>
      </c>
      <c r="O159" s="192"/>
      <c r="P159" s="193">
        <f>O159*H159</f>
        <v>0</v>
      </c>
      <c r="Q159" s="193">
        <v>0</v>
      </c>
      <c r="R159" s="193">
        <f>Q159*H159</f>
        <v>0</v>
      </c>
      <c r="S159" s="193">
        <v>0</v>
      </c>
      <c r="T159" s="194">
        <f>S159*H159</f>
        <v>0</v>
      </c>
      <c r="AR159" s="149" t="s">
        <v>3915</v>
      </c>
      <c r="AT159" s="149" t="s">
        <v>298</v>
      </c>
      <c r="AU159" s="149" t="s">
        <v>83</v>
      </c>
      <c r="AY159" s="17" t="s">
        <v>296</v>
      </c>
      <c r="BE159" s="150">
        <f>IF(N159="základní",J159,0)</f>
        <v>0</v>
      </c>
      <c r="BF159" s="150">
        <f>IF(N159="snížená",J159,0)</f>
        <v>0</v>
      </c>
      <c r="BG159" s="150">
        <f>IF(N159="zákl. přenesená",J159,0)</f>
        <v>0</v>
      </c>
      <c r="BH159" s="150">
        <f>IF(N159="sníž. přenesená",J159,0)</f>
        <v>0</v>
      </c>
      <c r="BI159" s="150">
        <f>IF(N159="nulová",J159,0)</f>
        <v>0</v>
      </c>
      <c r="BJ159" s="17" t="s">
        <v>83</v>
      </c>
      <c r="BK159" s="150">
        <f>ROUND(I159*H159,2)</f>
        <v>0</v>
      </c>
      <c r="BL159" s="17" t="s">
        <v>3915</v>
      </c>
      <c r="BM159" s="149" t="s">
        <v>6550</v>
      </c>
    </row>
    <row r="160" spans="2:65" s="1" customFormat="1" ht="7.15" customHeight="1">
      <c r="B160" s="44"/>
      <c r="C160" s="45"/>
      <c r="D160" s="45"/>
      <c r="E160" s="45"/>
      <c r="F160" s="45"/>
      <c r="G160" s="45"/>
      <c r="H160" s="45"/>
      <c r="I160" s="45"/>
      <c r="J160" s="45"/>
      <c r="K160" s="45"/>
      <c r="L160" s="32"/>
    </row>
  </sheetData>
  <sheetProtection algorithmName="SHA-512" hashValue="OhVkZ/xfhKAc0L9rXGOPAFYqnPuBRMubiNZbG9BfuMe1qa4lJjhZunXc03sLmSi/oz1tPDo0/OX+2L/37j50xw==" saltValue="AYn2tqitFEppZfRG//LIXCNmf8wc0jyJ6b3mgFgY5Pr/OCizmRIOjZxgvwyEFPZ1OkUKhXt34b03PbSqAQbCgA==" spinCount="100000" sheet="1" objects="1" scenarios="1" formatColumns="0" formatRows="0" autoFilter="0"/>
  <autoFilter ref="C126:K159"/>
  <mergeCells count="15">
    <mergeCell ref="E113:H113"/>
    <mergeCell ref="E117:H117"/>
    <mergeCell ref="E115:H115"/>
    <mergeCell ref="E119:H119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51"/>
  <sheetViews>
    <sheetView showGridLines="0" topLeftCell="A229" workbookViewId="0">
      <selection activeCell="G239" sqref="G239"/>
    </sheetView>
  </sheetViews>
  <sheetFormatPr defaultRowHeight="11.25"/>
  <cols>
    <col min="1" max="1" width="8.33203125" customWidth="1"/>
    <col min="2" max="2" width="1.33203125" customWidth="1"/>
    <col min="3" max="3" width="4.1640625" customWidth="1"/>
    <col min="4" max="4" width="4.33203125" customWidth="1"/>
    <col min="5" max="5" width="17.1640625" customWidth="1"/>
    <col min="6" max="6" width="50.6640625" customWidth="1"/>
    <col min="7" max="7" width="7.5" customWidth="1"/>
    <col min="8" max="8" width="14" customWidth="1"/>
    <col min="9" max="9" width="15.6640625" customWidth="1"/>
    <col min="10" max="11" width="22.33203125" customWidth="1"/>
    <col min="12" max="12" width="9.33203125" customWidth="1"/>
    <col min="13" max="13" width="10.66406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.15" customHeight="1"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7" t="s">
        <v>162</v>
      </c>
    </row>
    <row r="3" spans="2:46" ht="7.1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ht="25.15" customHeight="1">
      <c r="B4" s="20"/>
      <c r="D4" s="21" t="s">
        <v>182</v>
      </c>
      <c r="L4" s="20"/>
      <c r="M4" s="94" t="s">
        <v>10</v>
      </c>
      <c r="AT4" s="17" t="s">
        <v>4</v>
      </c>
    </row>
    <row r="5" spans="2:46" ht="7.15" customHeight="1">
      <c r="B5" s="20"/>
      <c r="L5" s="20"/>
    </row>
    <row r="6" spans="2:46" ht="12" customHeight="1">
      <c r="B6" s="20"/>
      <c r="D6" s="27" t="s">
        <v>16</v>
      </c>
      <c r="L6" s="20"/>
    </row>
    <row r="7" spans="2:46" ht="16.5" customHeight="1">
      <c r="B7" s="20"/>
      <c r="E7" s="249" t="str">
        <f>'Rekapitulace stavby'!K6</f>
        <v>Pobytová odlehčovací služba Zábřeh - Sušilova</v>
      </c>
      <c r="F7" s="250"/>
      <c r="G7" s="250"/>
      <c r="H7" s="250"/>
      <c r="L7" s="20"/>
    </row>
    <row r="8" spans="2:46" ht="12" customHeight="1">
      <c r="B8" s="20"/>
      <c r="D8" s="27" t="s">
        <v>191</v>
      </c>
      <c r="L8" s="20"/>
    </row>
    <row r="9" spans="2:46" s="1" customFormat="1" ht="16.5" customHeight="1">
      <c r="B9" s="32"/>
      <c r="E9" s="249" t="s">
        <v>194</v>
      </c>
      <c r="F9" s="248"/>
      <c r="G9" s="248"/>
      <c r="H9" s="248"/>
      <c r="L9" s="32"/>
    </row>
    <row r="10" spans="2:46" s="1" customFormat="1" ht="12" customHeight="1">
      <c r="B10" s="32"/>
      <c r="D10" s="27" t="s">
        <v>3006</v>
      </c>
      <c r="L10" s="32"/>
    </row>
    <row r="11" spans="2:46" s="1" customFormat="1" ht="30" customHeight="1">
      <c r="B11" s="32"/>
      <c r="E11" s="243" t="s">
        <v>6551</v>
      </c>
      <c r="F11" s="248"/>
      <c r="G11" s="248"/>
      <c r="H11" s="248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18</v>
      </c>
      <c r="F13" s="25" t="s">
        <v>1</v>
      </c>
      <c r="I13" s="27" t="s">
        <v>19</v>
      </c>
      <c r="J13" s="25" t="s">
        <v>1</v>
      </c>
      <c r="L13" s="32"/>
    </row>
    <row r="14" spans="2:46" s="1" customFormat="1" ht="12" customHeight="1">
      <c r="B14" s="32"/>
      <c r="D14" s="27" t="s">
        <v>20</v>
      </c>
      <c r="F14" s="25" t="s">
        <v>21</v>
      </c>
      <c r="I14" s="27" t="s">
        <v>22</v>
      </c>
      <c r="J14" s="52" t="str">
        <f>'Rekapitulace stavby'!AN8</f>
        <v>5. 7. 2024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24</v>
      </c>
      <c r="I16" s="27" t="s">
        <v>25</v>
      </c>
      <c r="J16" s="25" t="s">
        <v>1</v>
      </c>
      <c r="L16" s="32"/>
    </row>
    <row r="17" spans="2:12" s="1" customFormat="1" ht="18" customHeight="1">
      <c r="B17" s="32"/>
      <c r="E17" s="25" t="s">
        <v>26</v>
      </c>
      <c r="I17" s="27" t="s">
        <v>27</v>
      </c>
      <c r="J17" s="25" t="s">
        <v>1</v>
      </c>
      <c r="L17" s="32"/>
    </row>
    <row r="18" spans="2:12" s="1" customFormat="1" ht="7.15" customHeight="1">
      <c r="B18" s="32"/>
      <c r="L18" s="32"/>
    </row>
    <row r="19" spans="2:12" s="1" customFormat="1" ht="12" customHeight="1">
      <c r="B19" s="32"/>
      <c r="D19" s="27" t="s">
        <v>28</v>
      </c>
      <c r="I19" s="27" t="s">
        <v>25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51" t="str">
        <f>'Rekapitulace stavby'!E14</f>
        <v>Vyplň údaj</v>
      </c>
      <c r="F20" s="213"/>
      <c r="G20" s="213"/>
      <c r="H20" s="213"/>
      <c r="I20" s="27" t="s">
        <v>27</v>
      </c>
      <c r="J20" s="28" t="str">
        <f>'Rekapitulace stavby'!AN14</f>
        <v>Vyplň údaj</v>
      </c>
      <c r="L20" s="32"/>
    </row>
    <row r="21" spans="2:12" s="1" customFormat="1" ht="7.15" customHeight="1">
      <c r="B21" s="32"/>
      <c r="L21" s="32"/>
    </row>
    <row r="22" spans="2:12" s="1" customFormat="1" ht="12" customHeight="1">
      <c r="B22" s="32"/>
      <c r="D22" s="27" t="s">
        <v>30</v>
      </c>
      <c r="I22" s="27" t="s">
        <v>25</v>
      </c>
      <c r="J22" s="25" t="s">
        <v>1</v>
      </c>
      <c r="L22" s="32"/>
    </row>
    <row r="23" spans="2:12" s="1" customFormat="1" ht="18" customHeight="1">
      <c r="B23" s="32"/>
      <c r="E23" s="25" t="s">
        <v>31</v>
      </c>
      <c r="I23" s="27" t="s">
        <v>27</v>
      </c>
      <c r="J23" s="25" t="s">
        <v>1</v>
      </c>
      <c r="L23" s="32"/>
    </row>
    <row r="24" spans="2:12" s="1" customFormat="1" ht="7.15" customHeight="1">
      <c r="B24" s="32"/>
      <c r="L24" s="32"/>
    </row>
    <row r="25" spans="2:12" s="1" customFormat="1" ht="12" customHeight="1">
      <c r="B25" s="32"/>
      <c r="D25" s="27" t="s">
        <v>33</v>
      </c>
      <c r="I25" s="27" t="s">
        <v>25</v>
      </c>
      <c r="J25" s="25" t="s">
        <v>1</v>
      </c>
      <c r="L25" s="32"/>
    </row>
    <row r="26" spans="2:12" s="1" customFormat="1" ht="18" customHeight="1">
      <c r="B26" s="32"/>
      <c r="E26" s="25" t="s">
        <v>34</v>
      </c>
      <c r="I26" s="27" t="s">
        <v>27</v>
      </c>
      <c r="J26" s="25" t="s">
        <v>1</v>
      </c>
      <c r="L26" s="32"/>
    </row>
    <row r="27" spans="2:12" s="1" customFormat="1" ht="7.15" customHeight="1">
      <c r="B27" s="32"/>
      <c r="L27" s="32"/>
    </row>
    <row r="28" spans="2:12" s="1" customFormat="1" ht="12" customHeight="1">
      <c r="B28" s="32"/>
      <c r="D28" s="27" t="s">
        <v>35</v>
      </c>
      <c r="L28" s="32"/>
    </row>
    <row r="29" spans="2:12" s="7" customFormat="1" ht="16.5" customHeight="1">
      <c r="B29" s="95"/>
      <c r="E29" s="217" t="s">
        <v>1</v>
      </c>
      <c r="F29" s="217"/>
      <c r="G29" s="217"/>
      <c r="H29" s="217"/>
      <c r="L29" s="95"/>
    </row>
    <row r="30" spans="2:12" s="1" customFormat="1" ht="7.15" customHeight="1">
      <c r="B30" s="32"/>
      <c r="L30" s="32"/>
    </row>
    <row r="31" spans="2:12" s="1" customFormat="1" ht="7.1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25.35" customHeight="1">
      <c r="B32" s="32"/>
      <c r="D32" s="97" t="s">
        <v>36</v>
      </c>
      <c r="J32" s="66">
        <f>ROUND(J121, 2)</f>
        <v>0</v>
      </c>
      <c r="L32" s="32"/>
    </row>
    <row r="33" spans="2:12" s="1" customFormat="1" ht="7.1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14.45" customHeight="1">
      <c r="B34" s="32"/>
      <c r="F34" s="35" t="s">
        <v>38</v>
      </c>
      <c r="I34" s="35" t="s">
        <v>37</v>
      </c>
      <c r="J34" s="35" t="s">
        <v>39</v>
      </c>
      <c r="L34" s="32"/>
    </row>
    <row r="35" spans="2:12" s="1" customFormat="1" ht="14.45" customHeight="1">
      <c r="B35" s="32"/>
      <c r="D35" s="55" t="s">
        <v>40</v>
      </c>
      <c r="E35" s="27" t="s">
        <v>41</v>
      </c>
      <c r="F35" s="86">
        <f>ROUND((SUM(BE121:BE250)),  2)</f>
        <v>0</v>
      </c>
      <c r="I35" s="98">
        <v>0.21</v>
      </c>
      <c r="J35" s="86">
        <f>ROUND(((SUM(BE121:BE250))*I35),  2)</f>
        <v>0</v>
      </c>
      <c r="L35" s="32"/>
    </row>
    <row r="36" spans="2:12" s="1" customFormat="1" ht="14.45" customHeight="1">
      <c r="B36" s="32"/>
      <c r="E36" s="27" t="s">
        <v>42</v>
      </c>
      <c r="F36" s="86">
        <f>ROUND((SUM(BF121:BF250)),  2)</f>
        <v>0</v>
      </c>
      <c r="I36" s="98">
        <v>0.12</v>
      </c>
      <c r="J36" s="86">
        <f>ROUND(((SUM(BF121:BF250))*I36),  2)</f>
        <v>0</v>
      </c>
      <c r="L36" s="32"/>
    </row>
    <row r="37" spans="2:12" s="1" customFormat="1" ht="14.45" hidden="1" customHeight="1">
      <c r="B37" s="32"/>
      <c r="E37" s="27" t="s">
        <v>43</v>
      </c>
      <c r="F37" s="86">
        <f>ROUND((SUM(BG121:BG250)),  2)</f>
        <v>0</v>
      </c>
      <c r="I37" s="98">
        <v>0.21</v>
      </c>
      <c r="J37" s="86">
        <f>0</f>
        <v>0</v>
      </c>
      <c r="L37" s="32"/>
    </row>
    <row r="38" spans="2:12" s="1" customFormat="1" ht="14.45" hidden="1" customHeight="1">
      <c r="B38" s="32"/>
      <c r="E38" s="27" t="s">
        <v>44</v>
      </c>
      <c r="F38" s="86">
        <f>ROUND((SUM(BH121:BH250)),  2)</f>
        <v>0</v>
      </c>
      <c r="I38" s="98">
        <v>0.12</v>
      </c>
      <c r="J38" s="86">
        <f>0</f>
        <v>0</v>
      </c>
      <c r="L38" s="32"/>
    </row>
    <row r="39" spans="2:12" s="1" customFormat="1" ht="14.45" hidden="1" customHeight="1">
      <c r="B39" s="32"/>
      <c r="E39" s="27" t="s">
        <v>45</v>
      </c>
      <c r="F39" s="86">
        <f>ROUND((SUM(BI121:BI250)),  2)</f>
        <v>0</v>
      </c>
      <c r="I39" s="98">
        <v>0</v>
      </c>
      <c r="J39" s="86">
        <f>0</f>
        <v>0</v>
      </c>
      <c r="L39" s="32"/>
    </row>
    <row r="40" spans="2:12" s="1" customFormat="1" ht="7.15" customHeight="1">
      <c r="B40" s="32"/>
      <c r="L40" s="32"/>
    </row>
    <row r="41" spans="2:12" s="1" customFormat="1" ht="25.35" customHeight="1">
      <c r="B41" s="32"/>
      <c r="C41" s="99"/>
      <c r="D41" s="100" t="s">
        <v>46</v>
      </c>
      <c r="E41" s="57"/>
      <c r="F41" s="57"/>
      <c r="G41" s="101" t="s">
        <v>47</v>
      </c>
      <c r="H41" s="102" t="s">
        <v>48</v>
      </c>
      <c r="I41" s="57"/>
      <c r="J41" s="103">
        <f>SUM(J32:J39)</f>
        <v>0</v>
      </c>
      <c r="K41" s="104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42"/>
      <c r="J50" s="42"/>
      <c r="K50" s="42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3" t="s">
        <v>51</v>
      </c>
      <c r="E61" s="34"/>
      <c r="F61" s="105" t="s">
        <v>52</v>
      </c>
      <c r="G61" s="43" t="s">
        <v>51</v>
      </c>
      <c r="H61" s="34"/>
      <c r="I61" s="34"/>
      <c r="J61" s="106" t="s">
        <v>52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42"/>
      <c r="J65" s="42"/>
      <c r="K65" s="42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3" t="s">
        <v>51</v>
      </c>
      <c r="E76" s="34"/>
      <c r="F76" s="105" t="s">
        <v>52</v>
      </c>
      <c r="G76" s="43" t="s">
        <v>51</v>
      </c>
      <c r="H76" s="34"/>
      <c r="I76" s="34"/>
      <c r="J76" s="106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7.1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5.15" customHeight="1">
      <c r="B82" s="32"/>
      <c r="C82" s="21" t="s">
        <v>249</v>
      </c>
      <c r="L82" s="32"/>
    </row>
    <row r="83" spans="2:12" s="1" customFormat="1" ht="7.1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49" t="str">
        <f>E7</f>
        <v>Pobytová odlehčovací služba Zábřeh - Sušilova</v>
      </c>
      <c r="F85" s="250"/>
      <c r="G85" s="250"/>
      <c r="H85" s="250"/>
      <c r="L85" s="32"/>
    </row>
    <row r="86" spans="2:12" ht="12" customHeight="1">
      <c r="B86" s="20"/>
      <c r="C86" s="27" t="s">
        <v>191</v>
      </c>
      <c r="L86" s="20"/>
    </row>
    <row r="87" spans="2:12" s="1" customFormat="1" ht="16.5" customHeight="1">
      <c r="B87" s="32"/>
      <c r="E87" s="249" t="s">
        <v>194</v>
      </c>
      <c r="F87" s="248"/>
      <c r="G87" s="248"/>
      <c r="H87" s="248"/>
      <c r="L87" s="32"/>
    </row>
    <row r="88" spans="2:12" s="1" customFormat="1" ht="12" customHeight="1">
      <c r="B88" s="32"/>
      <c r="C88" s="27" t="s">
        <v>3006</v>
      </c>
      <c r="L88" s="32"/>
    </row>
    <row r="89" spans="2:12" s="1" customFormat="1" ht="30" customHeight="1">
      <c r="B89" s="32"/>
      <c r="E89" s="243" t="str">
        <f>E11</f>
        <v>KS - Kolejnicový systém pro přepravu klientů s nosností 150 kg</v>
      </c>
      <c r="F89" s="248"/>
      <c r="G89" s="248"/>
      <c r="H89" s="248"/>
      <c r="L89" s="32"/>
    </row>
    <row r="90" spans="2:12" s="1" customFormat="1" ht="7.15" customHeight="1">
      <c r="B90" s="32"/>
      <c r="L90" s="32"/>
    </row>
    <row r="91" spans="2:12" s="1" customFormat="1" ht="12" customHeight="1">
      <c r="B91" s="32"/>
      <c r="C91" s="27" t="s">
        <v>20</v>
      </c>
      <c r="F91" s="25" t="str">
        <f>F14</f>
        <v xml:space="preserve"> Zábřeh, Sušilova 1375/41</v>
      </c>
      <c r="I91" s="27" t="s">
        <v>22</v>
      </c>
      <c r="J91" s="52" t="str">
        <f>IF(J14="","",J14)</f>
        <v>5. 7. 2024</v>
      </c>
      <c r="L91" s="32"/>
    </row>
    <row r="92" spans="2:12" s="1" customFormat="1" ht="7.15" customHeight="1">
      <c r="B92" s="32"/>
      <c r="L92" s="32"/>
    </row>
    <row r="93" spans="2:12" s="1" customFormat="1" ht="25.7" customHeight="1">
      <c r="B93" s="32"/>
      <c r="C93" s="27" t="s">
        <v>24</v>
      </c>
      <c r="F93" s="25" t="str">
        <f>E17</f>
        <v>Město Zábřeh</v>
      </c>
      <c r="I93" s="27" t="s">
        <v>30</v>
      </c>
      <c r="J93" s="30" t="str">
        <f>E23</f>
        <v>Ing. arch. Josef Hlavatý</v>
      </c>
      <c r="L93" s="32"/>
    </row>
    <row r="94" spans="2:12" s="1" customFormat="1" ht="15.2" customHeight="1">
      <c r="B94" s="32"/>
      <c r="C94" s="27" t="s">
        <v>28</v>
      </c>
      <c r="F94" s="25" t="str">
        <f>IF(E20="","",E20)</f>
        <v>Vyplň údaj</v>
      </c>
      <c r="I94" s="27" t="s">
        <v>33</v>
      </c>
      <c r="J94" s="30" t="str">
        <f>E26</f>
        <v>Martin Škrabal</v>
      </c>
      <c r="L94" s="32"/>
    </row>
    <row r="95" spans="2:12" s="1" customFormat="1" ht="10.15" customHeight="1">
      <c r="B95" s="32"/>
      <c r="L95" s="32"/>
    </row>
    <row r="96" spans="2:12" s="1" customFormat="1" ht="29.25" customHeight="1">
      <c r="B96" s="32"/>
      <c r="C96" s="107" t="s">
        <v>250</v>
      </c>
      <c r="D96" s="99"/>
      <c r="E96" s="99"/>
      <c r="F96" s="99"/>
      <c r="G96" s="99"/>
      <c r="H96" s="99"/>
      <c r="I96" s="99"/>
      <c r="J96" s="108" t="s">
        <v>251</v>
      </c>
      <c r="K96" s="99"/>
      <c r="L96" s="32"/>
    </row>
    <row r="97" spans="2:47" s="1" customFormat="1" ht="10.15" customHeight="1">
      <c r="B97" s="32"/>
      <c r="L97" s="32"/>
    </row>
    <row r="98" spans="2:47" s="1" customFormat="1" ht="22.9" customHeight="1">
      <c r="B98" s="32"/>
      <c r="C98" s="109" t="s">
        <v>252</v>
      </c>
      <c r="J98" s="66">
        <f>J121</f>
        <v>0</v>
      </c>
      <c r="L98" s="32"/>
      <c r="AU98" s="17" t="s">
        <v>253</v>
      </c>
    </row>
    <row r="99" spans="2:47" s="8" customFormat="1" ht="25.15" customHeight="1">
      <c r="B99" s="110"/>
      <c r="D99" s="111" t="s">
        <v>6552</v>
      </c>
      <c r="E99" s="112"/>
      <c r="F99" s="112"/>
      <c r="G99" s="112"/>
      <c r="H99" s="112"/>
      <c r="I99" s="112"/>
      <c r="J99" s="113">
        <f>J122</f>
        <v>0</v>
      </c>
      <c r="L99" s="110"/>
    </row>
    <row r="100" spans="2:47" s="1" customFormat="1" ht="21.75" customHeight="1">
      <c r="B100" s="32"/>
      <c r="L100" s="32"/>
    </row>
    <row r="101" spans="2:47" s="1" customFormat="1" ht="7.15" customHeight="1">
      <c r="B101" s="44"/>
      <c r="C101" s="45"/>
      <c r="D101" s="45"/>
      <c r="E101" s="45"/>
      <c r="F101" s="45"/>
      <c r="G101" s="45"/>
      <c r="H101" s="45"/>
      <c r="I101" s="45"/>
      <c r="J101" s="45"/>
      <c r="K101" s="45"/>
      <c r="L101" s="32"/>
    </row>
    <row r="105" spans="2:47" s="1" customFormat="1" ht="7.15" customHeight="1"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32"/>
    </row>
    <row r="106" spans="2:47" s="1" customFormat="1" ht="25.15" customHeight="1">
      <c r="B106" s="32"/>
      <c r="C106" s="21" t="s">
        <v>281</v>
      </c>
      <c r="L106" s="32"/>
    </row>
    <row r="107" spans="2:47" s="1" customFormat="1" ht="7.15" customHeight="1">
      <c r="B107" s="32"/>
      <c r="L107" s="32"/>
    </row>
    <row r="108" spans="2:47" s="1" customFormat="1" ht="12" customHeight="1">
      <c r="B108" s="32"/>
      <c r="C108" s="27" t="s">
        <v>16</v>
      </c>
      <c r="L108" s="32"/>
    </row>
    <row r="109" spans="2:47" s="1" customFormat="1" ht="16.5" customHeight="1">
      <c r="B109" s="32"/>
      <c r="E109" s="249" t="str">
        <f>E7</f>
        <v>Pobytová odlehčovací služba Zábřeh - Sušilova</v>
      </c>
      <c r="F109" s="250"/>
      <c r="G109" s="250"/>
      <c r="H109" s="250"/>
      <c r="L109" s="32"/>
    </row>
    <row r="110" spans="2:47" ht="12" customHeight="1">
      <c r="B110" s="20"/>
      <c r="C110" s="27" t="s">
        <v>191</v>
      </c>
      <c r="L110" s="20"/>
    </row>
    <row r="111" spans="2:47" s="1" customFormat="1" ht="16.5" customHeight="1">
      <c r="B111" s="32"/>
      <c r="E111" s="249" t="s">
        <v>194</v>
      </c>
      <c r="F111" s="248"/>
      <c r="G111" s="248"/>
      <c r="H111" s="248"/>
      <c r="L111" s="32"/>
    </row>
    <row r="112" spans="2:47" s="1" customFormat="1" ht="12" customHeight="1">
      <c r="B112" s="32"/>
      <c r="C112" s="27" t="s">
        <v>3006</v>
      </c>
      <c r="L112" s="32"/>
    </row>
    <row r="113" spans="2:65" s="1" customFormat="1" ht="30" customHeight="1">
      <c r="B113" s="32"/>
      <c r="E113" s="243" t="str">
        <f>E11</f>
        <v>KS - Kolejnicový systém pro přepravu klientů s nosností 150 kg</v>
      </c>
      <c r="F113" s="248"/>
      <c r="G113" s="248"/>
      <c r="H113" s="248"/>
      <c r="L113" s="32"/>
    </row>
    <row r="114" spans="2:65" s="1" customFormat="1" ht="7.15" customHeight="1">
      <c r="B114" s="32"/>
      <c r="L114" s="32"/>
    </row>
    <row r="115" spans="2:65" s="1" customFormat="1" ht="12" customHeight="1">
      <c r="B115" s="32"/>
      <c r="C115" s="27" t="s">
        <v>20</v>
      </c>
      <c r="F115" s="25" t="str">
        <f>F14</f>
        <v xml:space="preserve"> Zábřeh, Sušilova 1375/41</v>
      </c>
      <c r="I115" s="27" t="s">
        <v>22</v>
      </c>
      <c r="J115" s="52" t="str">
        <f>IF(J14="","",J14)</f>
        <v>5. 7. 2024</v>
      </c>
      <c r="L115" s="32"/>
    </row>
    <row r="116" spans="2:65" s="1" customFormat="1" ht="7.15" customHeight="1">
      <c r="B116" s="32"/>
      <c r="L116" s="32"/>
    </row>
    <row r="117" spans="2:65" s="1" customFormat="1" ht="25.7" customHeight="1">
      <c r="B117" s="32"/>
      <c r="C117" s="27" t="s">
        <v>24</v>
      </c>
      <c r="F117" s="25" t="str">
        <f>E17</f>
        <v>Město Zábřeh</v>
      </c>
      <c r="I117" s="27" t="s">
        <v>30</v>
      </c>
      <c r="J117" s="30" t="str">
        <f>E23</f>
        <v>Ing. arch. Josef Hlavatý</v>
      </c>
      <c r="L117" s="32"/>
    </row>
    <row r="118" spans="2:65" s="1" customFormat="1" ht="15.2" customHeight="1">
      <c r="B118" s="32"/>
      <c r="C118" s="27" t="s">
        <v>28</v>
      </c>
      <c r="F118" s="25" t="str">
        <f>IF(E20="","",E20)</f>
        <v>Vyplň údaj</v>
      </c>
      <c r="I118" s="27" t="s">
        <v>33</v>
      </c>
      <c r="J118" s="30" t="str">
        <f>E26</f>
        <v>Martin Škrabal</v>
      </c>
      <c r="L118" s="32"/>
    </row>
    <row r="119" spans="2:65" s="1" customFormat="1" ht="10.15" customHeight="1">
      <c r="B119" s="32"/>
      <c r="L119" s="32"/>
    </row>
    <row r="120" spans="2:65" s="10" customFormat="1" ht="29.25" customHeight="1">
      <c r="B120" s="118"/>
      <c r="C120" s="119" t="s">
        <v>282</v>
      </c>
      <c r="D120" s="120" t="s">
        <v>61</v>
      </c>
      <c r="E120" s="120" t="s">
        <v>57</v>
      </c>
      <c r="F120" s="120" t="s">
        <v>58</v>
      </c>
      <c r="G120" s="120" t="s">
        <v>283</v>
      </c>
      <c r="H120" s="120" t="s">
        <v>284</v>
      </c>
      <c r="I120" s="120" t="s">
        <v>285</v>
      </c>
      <c r="J120" s="120" t="s">
        <v>251</v>
      </c>
      <c r="K120" s="121" t="s">
        <v>286</v>
      </c>
      <c r="L120" s="118"/>
      <c r="M120" s="59" t="s">
        <v>1</v>
      </c>
      <c r="N120" s="60" t="s">
        <v>40</v>
      </c>
      <c r="O120" s="60" t="s">
        <v>287</v>
      </c>
      <c r="P120" s="60" t="s">
        <v>288</v>
      </c>
      <c r="Q120" s="60" t="s">
        <v>289</v>
      </c>
      <c r="R120" s="60" t="s">
        <v>290</v>
      </c>
      <c r="S120" s="60" t="s">
        <v>291</v>
      </c>
      <c r="T120" s="61" t="s">
        <v>292</v>
      </c>
    </row>
    <row r="121" spans="2:65" s="1" customFormat="1" ht="22.9" customHeight="1">
      <c r="B121" s="32"/>
      <c r="C121" s="64" t="s">
        <v>293</v>
      </c>
      <c r="J121" s="122">
        <f>BK121</f>
        <v>0</v>
      </c>
      <c r="L121" s="32"/>
      <c r="M121" s="62"/>
      <c r="N121" s="53"/>
      <c r="O121" s="53"/>
      <c r="P121" s="123">
        <f>P122</f>
        <v>0</v>
      </c>
      <c r="Q121" s="53"/>
      <c r="R121" s="123">
        <f>R122</f>
        <v>0</v>
      </c>
      <c r="S121" s="53"/>
      <c r="T121" s="124">
        <f>T122</f>
        <v>0</v>
      </c>
      <c r="AT121" s="17" t="s">
        <v>75</v>
      </c>
      <c r="AU121" s="17" t="s">
        <v>253</v>
      </c>
      <c r="BK121" s="125">
        <f>BK122</f>
        <v>0</v>
      </c>
    </row>
    <row r="122" spans="2:65" s="11" customFormat="1" ht="25.9" customHeight="1">
      <c r="B122" s="126"/>
      <c r="D122" s="127" t="s">
        <v>75</v>
      </c>
      <c r="E122" s="128" t="s">
        <v>4215</v>
      </c>
      <c r="F122" s="128" t="s">
        <v>161</v>
      </c>
      <c r="I122" s="129"/>
      <c r="J122" s="130">
        <f>BK122</f>
        <v>0</v>
      </c>
      <c r="L122" s="126"/>
      <c r="M122" s="131"/>
      <c r="P122" s="132">
        <f>SUM(P123:P250)</f>
        <v>0</v>
      </c>
      <c r="R122" s="132">
        <f>SUM(R123:R250)</f>
        <v>0</v>
      </c>
      <c r="T122" s="133">
        <f>SUM(T123:T250)</f>
        <v>0</v>
      </c>
      <c r="AR122" s="127" t="s">
        <v>83</v>
      </c>
      <c r="AT122" s="134" t="s">
        <v>75</v>
      </c>
      <c r="AU122" s="134" t="s">
        <v>76</v>
      </c>
      <c r="AY122" s="127" t="s">
        <v>296</v>
      </c>
      <c r="BK122" s="135">
        <f>SUM(BK123:BK250)</f>
        <v>0</v>
      </c>
    </row>
    <row r="123" spans="2:65" s="1" customFormat="1" ht="37.9" customHeight="1">
      <c r="B123" s="32"/>
      <c r="C123" s="138" t="s">
        <v>83</v>
      </c>
      <c r="D123" s="138" t="s">
        <v>298</v>
      </c>
      <c r="E123" s="139" t="s">
        <v>4219</v>
      </c>
      <c r="F123" s="140" t="s">
        <v>6553</v>
      </c>
      <c r="G123" s="141" t="s">
        <v>339</v>
      </c>
      <c r="H123" s="142">
        <v>8</v>
      </c>
      <c r="I123" s="143"/>
      <c r="J123" s="144">
        <f>ROUND(I123*H123,2)</f>
        <v>0</v>
      </c>
      <c r="K123" s="140" t="s">
        <v>1</v>
      </c>
      <c r="L123" s="32"/>
      <c r="M123" s="145" t="s">
        <v>1</v>
      </c>
      <c r="N123" s="146" t="s">
        <v>41</v>
      </c>
      <c r="P123" s="147">
        <f>O123*H123</f>
        <v>0</v>
      </c>
      <c r="Q123" s="147">
        <v>0</v>
      </c>
      <c r="R123" s="147">
        <f>Q123*H123</f>
        <v>0</v>
      </c>
      <c r="S123" s="147">
        <v>0</v>
      </c>
      <c r="T123" s="148">
        <f>S123*H123</f>
        <v>0</v>
      </c>
      <c r="AR123" s="149" t="s">
        <v>107</v>
      </c>
      <c r="AT123" s="149" t="s">
        <v>298</v>
      </c>
      <c r="AU123" s="149" t="s">
        <v>83</v>
      </c>
      <c r="AY123" s="17" t="s">
        <v>296</v>
      </c>
      <c r="BE123" s="150">
        <f>IF(N123="základní",J123,0)</f>
        <v>0</v>
      </c>
      <c r="BF123" s="150">
        <f>IF(N123="snížená",J123,0)</f>
        <v>0</v>
      </c>
      <c r="BG123" s="150">
        <f>IF(N123="zákl. přenesená",J123,0)</f>
        <v>0</v>
      </c>
      <c r="BH123" s="150">
        <f>IF(N123="sníž. přenesená",J123,0)</f>
        <v>0</v>
      </c>
      <c r="BI123" s="150">
        <f>IF(N123="nulová",J123,0)</f>
        <v>0</v>
      </c>
      <c r="BJ123" s="17" t="s">
        <v>83</v>
      </c>
      <c r="BK123" s="150">
        <f>ROUND(I123*H123,2)</f>
        <v>0</v>
      </c>
      <c r="BL123" s="17" t="s">
        <v>107</v>
      </c>
      <c r="BM123" s="149" t="s">
        <v>85</v>
      </c>
    </row>
    <row r="124" spans="2:65" s="12" customFormat="1">
      <c r="B124" s="151"/>
      <c r="D124" s="152" t="s">
        <v>304</v>
      </c>
      <c r="E124" s="153" t="s">
        <v>1</v>
      </c>
      <c r="F124" s="154" t="s">
        <v>6554</v>
      </c>
      <c r="H124" s="155">
        <v>8</v>
      </c>
      <c r="I124" s="156"/>
      <c r="L124" s="151"/>
      <c r="M124" s="157"/>
      <c r="T124" s="158"/>
      <c r="AT124" s="153" t="s">
        <v>304</v>
      </c>
      <c r="AU124" s="153" t="s">
        <v>83</v>
      </c>
      <c r="AV124" s="12" t="s">
        <v>85</v>
      </c>
      <c r="AW124" s="12" t="s">
        <v>32</v>
      </c>
      <c r="AX124" s="12" t="s">
        <v>76</v>
      </c>
      <c r="AY124" s="153" t="s">
        <v>296</v>
      </c>
    </row>
    <row r="125" spans="2:65" s="14" customFormat="1">
      <c r="B125" s="166"/>
      <c r="D125" s="152" t="s">
        <v>304</v>
      </c>
      <c r="E125" s="167" t="s">
        <v>1</v>
      </c>
      <c r="F125" s="168" t="s">
        <v>308</v>
      </c>
      <c r="H125" s="169">
        <v>8</v>
      </c>
      <c r="I125" s="170"/>
      <c r="L125" s="166"/>
      <c r="M125" s="171"/>
      <c r="T125" s="172"/>
      <c r="AT125" s="167" t="s">
        <v>304</v>
      </c>
      <c r="AU125" s="167" t="s">
        <v>83</v>
      </c>
      <c r="AV125" s="14" t="s">
        <v>107</v>
      </c>
      <c r="AW125" s="14" t="s">
        <v>32</v>
      </c>
      <c r="AX125" s="14" t="s">
        <v>83</v>
      </c>
      <c r="AY125" s="167" t="s">
        <v>296</v>
      </c>
    </row>
    <row r="126" spans="2:65" s="1" customFormat="1" ht="37.9" customHeight="1">
      <c r="B126" s="32"/>
      <c r="C126" s="138" t="s">
        <v>85</v>
      </c>
      <c r="D126" s="138" t="s">
        <v>298</v>
      </c>
      <c r="E126" s="139" t="s">
        <v>4222</v>
      </c>
      <c r="F126" s="140" t="s">
        <v>6555</v>
      </c>
      <c r="G126" s="141" t="s">
        <v>339</v>
      </c>
      <c r="H126" s="142">
        <v>3.6</v>
      </c>
      <c r="I126" s="143"/>
      <c r="J126" s="144">
        <f>ROUND(I126*H126,2)</f>
        <v>0</v>
      </c>
      <c r="K126" s="140" t="s">
        <v>1</v>
      </c>
      <c r="L126" s="32"/>
      <c r="M126" s="145" t="s">
        <v>1</v>
      </c>
      <c r="N126" s="146" t="s">
        <v>41</v>
      </c>
      <c r="P126" s="147">
        <f>O126*H126</f>
        <v>0</v>
      </c>
      <c r="Q126" s="147">
        <v>0</v>
      </c>
      <c r="R126" s="147">
        <f>Q126*H126</f>
        <v>0</v>
      </c>
      <c r="S126" s="147">
        <v>0</v>
      </c>
      <c r="T126" s="148">
        <f>S126*H126</f>
        <v>0</v>
      </c>
      <c r="AR126" s="149" t="s">
        <v>107</v>
      </c>
      <c r="AT126" s="149" t="s">
        <v>298</v>
      </c>
      <c r="AU126" s="149" t="s">
        <v>83</v>
      </c>
      <c r="AY126" s="17" t="s">
        <v>296</v>
      </c>
      <c r="BE126" s="150">
        <f>IF(N126="základní",J126,0)</f>
        <v>0</v>
      </c>
      <c r="BF126" s="150">
        <f>IF(N126="snížená",J126,0)</f>
        <v>0</v>
      </c>
      <c r="BG126" s="150">
        <f>IF(N126="zákl. přenesená",J126,0)</f>
        <v>0</v>
      </c>
      <c r="BH126" s="150">
        <f>IF(N126="sníž. přenesená",J126,0)</f>
        <v>0</v>
      </c>
      <c r="BI126" s="150">
        <f>IF(N126="nulová",J126,0)</f>
        <v>0</v>
      </c>
      <c r="BJ126" s="17" t="s">
        <v>83</v>
      </c>
      <c r="BK126" s="150">
        <f>ROUND(I126*H126,2)</f>
        <v>0</v>
      </c>
      <c r="BL126" s="17" t="s">
        <v>107</v>
      </c>
      <c r="BM126" s="149" t="s">
        <v>107</v>
      </c>
    </row>
    <row r="127" spans="2:65" s="12" customFormat="1">
      <c r="B127" s="151"/>
      <c r="D127" s="152" t="s">
        <v>304</v>
      </c>
      <c r="E127" s="153" t="s">
        <v>1</v>
      </c>
      <c r="F127" s="154" t="s">
        <v>6556</v>
      </c>
      <c r="H127" s="155">
        <v>3.6</v>
      </c>
      <c r="I127" s="156"/>
      <c r="L127" s="151"/>
      <c r="M127" s="157"/>
      <c r="T127" s="158"/>
      <c r="AT127" s="153" t="s">
        <v>304</v>
      </c>
      <c r="AU127" s="153" t="s">
        <v>83</v>
      </c>
      <c r="AV127" s="12" t="s">
        <v>85</v>
      </c>
      <c r="AW127" s="12" t="s">
        <v>32</v>
      </c>
      <c r="AX127" s="12" t="s">
        <v>76</v>
      </c>
      <c r="AY127" s="153" t="s">
        <v>296</v>
      </c>
    </row>
    <row r="128" spans="2:65" s="14" customFormat="1">
      <c r="B128" s="166"/>
      <c r="D128" s="152" t="s">
        <v>304</v>
      </c>
      <c r="E128" s="167" t="s">
        <v>1</v>
      </c>
      <c r="F128" s="168" t="s">
        <v>308</v>
      </c>
      <c r="H128" s="169">
        <v>3.6</v>
      </c>
      <c r="I128" s="170"/>
      <c r="L128" s="166"/>
      <c r="M128" s="171"/>
      <c r="T128" s="172"/>
      <c r="AT128" s="167" t="s">
        <v>304</v>
      </c>
      <c r="AU128" s="167" t="s">
        <v>83</v>
      </c>
      <c r="AV128" s="14" t="s">
        <v>107</v>
      </c>
      <c r="AW128" s="14" t="s">
        <v>32</v>
      </c>
      <c r="AX128" s="14" t="s">
        <v>83</v>
      </c>
      <c r="AY128" s="167" t="s">
        <v>296</v>
      </c>
    </row>
    <row r="129" spans="2:65" s="1" customFormat="1" ht="37.9" customHeight="1">
      <c r="B129" s="32"/>
      <c r="C129" s="138" t="s">
        <v>94</v>
      </c>
      <c r="D129" s="138" t="s">
        <v>298</v>
      </c>
      <c r="E129" s="139" t="s">
        <v>4225</v>
      </c>
      <c r="F129" s="140" t="s">
        <v>6557</v>
      </c>
      <c r="G129" s="141" t="s">
        <v>339</v>
      </c>
      <c r="H129" s="142">
        <v>20.6</v>
      </c>
      <c r="I129" s="143"/>
      <c r="J129" s="144">
        <f>ROUND(I129*H129,2)</f>
        <v>0</v>
      </c>
      <c r="K129" s="140" t="s">
        <v>1</v>
      </c>
      <c r="L129" s="32"/>
      <c r="M129" s="145" t="s">
        <v>1</v>
      </c>
      <c r="N129" s="146" t="s">
        <v>41</v>
      </c>
      <c r="P129" s="147">
        <f>O129*H129</f>
        <v>0</v>
      </c>
      <c r="Q129" s="147">
        <v>0</v>
      </c>
      <c r="R129" s="147">
        <f>Q129*H129</f>
        <v>0</v>
      </c>
      <c r="S129" s="147">
        <v>0</v>
      </c>
      <c r="T129" s="148">
        <f>S129*H129</f>
        <v>0</v>
      </c>
      <c r="AR129" s="149" t="s">
        <v>107</v>
      </c>
      <c r="AT129" s="149" t="s">
        <v>298</v>
      </c>
      <c r="AU129" s="149" t="s">
        <v>83</v>
      </c>
      <c r="AY129" s="17" t="s">
        <v>296</v>
      </c>
      <c r="BE129" s="150">
        <f>IF(N129="základní",J129,0)</f>
        <v>0</v>
      </c>
      <c r="BF129" s="150">
        <f>IF(N129="snížená",J129,0)</f>
        <v>0</v>
      </c>
      <c r="BG129" s="150">
        <f>IF(N129="zákl. přenesená",J129,0)</f>
        <v>0</v>
      </c>
      <c r="BH129" s="150">
        <f>IF(N129="sníž. přenesená",J129,0)</f>
        <v>0</v>
      </c>
      <c r="BI129" s="150">
        <f>IF(N129="nulová",J129,0)</f>
        <v>0</v>
      </c>
      <c r="BJ129" s="17" t="s">
        <v>83</v>
      </c>
      <c r="BK129" s="150">
        <f>ROUND(I129*H129,2)</f>
        <v>0</v>
      </c>
      <c r="BL129" s="17" t="s">
        <v>107</v>
      </c>
      <c r="BM129" s="149" t="s">
        <v>336</v>
      </c>
    </row>
    <row r="130" spans="2:65" s="12" customFormat="1">
      <c r="B130" s="151"/>
      <c r="D130" s="152" t="s">
        <v>304</v>
      </c>
      <c r="E130" s="153" t="s">
        <v>1</v>
      </c>
      <c r="F130" s="154" t="s">
        <v>6558</v>
      </c>
      <c r="H130" s="155">
        <v>20.6</v>
      </c>
      <c r="I130" s="156"/>
      <c r="L130" s="151"/>
      <c r="M130" s="157"/>
      <c r="T130" s="158"/>
      <c r="AT130" s="153" t="s">
        <v>304</v>
      </c>
      <c r="AU130" s="153" t="s">
        <v>83</v>
      </c>
      <c r="AV130" s="12" t="s">
        <v>85</v>
      </c>
      <c r="AW130" s="12" t="s">
        <v>32</v>
      </c>
      <c r="AX130" s="12" t="s">
        <v>76</v>
      </c>
      <c r="AY130" s="153" t="s">
        <v>296</v>
      </c>
    </row>
    <row r="131" spans="2:65" s="14" customFormat="1">
      <c r="B131" s="166"/>
      <c r="D131" s="152" t="s">
        <v>304</v>
      </c>
      <c r="E131" s="167" t="s">
        <v>1</v>
      </c>
      <c r="F131" s="168" t="s">
        <v>308</v>
      </c>
      <c r="H131" s="169">
        <v>20.6</v>
      </c>
      <c r="I131" s="170"/>
      <c r="L131" s="166"/>
      <c r="M131" s="171"/>
      <c r="T131" s="172"/>
      <c r="AT131" s="167" t="s">
        <v>304</v>
      </c>
      <c r="AU131" s="167" t="s">
        <v>83</v>
      </c>
      <c r="AV131" s="14" t="s">
        <v>107</v>
      </c>
      <c r="AW131" s="14" t="s">
        <v>32</v>
      </c>
      <c r="AX131" s="14" t="s">
        <v>83</v>
      </c>
      <c r="AY131" s="167" t="s">
        <v>296</v>
      </c>
    </row>
    <row r="132" spans="2:65" s="1" customFormat="1" ht="37.9" customHeight="1">
      <c r="B132" s="32"/>
      <c r="C132" s="138" t="s">
        <v>107</v>
      </c>
      <c r="D132" s="138" t="s">
        <v>298</v>
      </c>
      <c r="E132" s="139" t="s">
        <v>6559</v>
      </c>
      <c r="F132" s="140" t="s">
        <v>6560</v>
      </c>
      <c r="G132" s="141" t="s">
        <v>339</v>
      </c>
      <c r="H132" s="142">
        <v>2.1</v>
      </c>
      <c r="I132" s="143"/>
      <c r="J132" s="144">
        <f>ROUND(I132*H132,2)</f>
        <v>0</v>
      </c>
      <c r="K132" s="140" t="s">
        <v>1</v>
      </c>
      <c r="L132" s="32"/>
      <c r="M132" s="145" t="s">
        <v>1</v>
      </c>
      <c r="N132" s="146" t="s">
        <v>41</v>
      </c>
      <c r="P132" s="147">
        <f>O132*H132</f>
        <v>0</v>
      </c>
      <c r="Q132" s="147">
        <v>0</v>
      </c>
      <c r="R132" s="147">
        <f>Q132*H132</f>
        <v>0</v>
      </c>
      <c r="S132" s="147">
        <v>0</v>
      </c>
      <c r="T132" s="148">
        <f>S132*H132</f>
        <v>0</v>
      </c>
      <c r="AR132" s="149" t="s">
        <v>107</v>
      </c>
      <c r="AT132" s="149" t="s">
        <v>298</v>
      </c>
      <c r="AU132" s="149" t="s">
        <v>83</v>
      </c>
      <c r="AY132" s="17" t="s">
        <v>296</v>
      </c>
      <c r="BE132" s="150">
        <f>IF(N132="základní",J132,0)</f>
        <v>0</v>
      </c>
      <c r="BF132" s="150">
        <f>IF(N132="snížená",J132,0)</f>
        <v>0</v>
      </c>
      <c r="BG132" s="150">
        <f>IF(N132="zákl. přenesená",J132,0)</f>
        <v>0</v>
      </c>
      <c r="BH132" s="150">
        <f>IF(N132="sníž. přenesená",J132,0)</f>
        <v>0</v>
      </c>
      <c r="BI132" s="150">
        <f>IF(N132="nulová",J132,0)</f>
        <v>0</v>
      </c>
      <c r="BJ132" s="17" t="s">
        <v>83</v>
      </c>
      <c r="BK132" s="150">
        <f>ROUND(I132*H132,2)</f>
        <v>0</v>
      </c>
      <c r="BL132" s="17" t="s">
        <v>107</v>
      </c>
      <c r="BM132" s="149" t="s">
        <v>347</v>
      </c>
    </row>
    <row r="133" spans="2:65" s="12" customFormat="1">
      <c r="B133" s="151"/>
      <c r="D133" s="152" t="s">
        <v>304</v>
      </c>
      <c r="E133" s="153" t="s">
        <v>1</v>
      </c>
      <c r="F133" s="154" t="s">
        <v>6561</v>
      </c>
      <c r="H133" s="155">
        <v>2.1</v>
      </c>
      <c r="I133" s="156"/>
      <c r="L133" s="151"/>
      <c r="M133" s="157"/>
      <c r="T133" s="158"/>
      <c r="AT133" s="153" t="s">
        <v>304</v>
      </c>
      <c r="AU133" s="153" t="s">
        <v>83</v>
      </c>
      <c r="AV133" s="12" t="s">
        <v>85</v>
      </c>
      <c r="AW133" s="12" t="s">
        <v>32</v>
      </c>
      <c r="AX133" s="12" t="s">
        <v>76</v>
      </c>
      <c r="AY133" s="153" t="s">
        <v>296</v>
      </c>
    </row>
    <row r="134" spans="2:65" s="14" customFormat="1">
      <c r="B134" s="166"/>
      <c r="D134" s="152" t="s">
        <v>304</v>
      </c>
      <c r="E134" s="167" t="s">
        <v>1</v>
      </c>
      <c r="F134" s="168" t="s">
        <v>308</v>
      </c>
      <c r="H134" s="169">
        <v>2.1</v>
      </c>
      <c r="I134" s="170"/>
      <c r="L134" s="166"/>
      <c r="M134" s="171"/>
      <c r="T134" s="172"/>
      <c r="AT134" s="167" t="s">
        <v>304</v>
      </c>
      <c r="AU134" s="167" t="s">
        <v>83</v>
      </c>
      <c r="AV134" s="14" t="s">
        <v>107</v>
      </c>
      <c r="AW134" s="14" t="s">
        <v>32</v>
      </c>
      <c r="AX134" s="14" t="s">
        <v>83</v>
      </c>
      <c r="AY134" s="167" t="s">
        <v>296</v>
      </c>
    </row>
    <row r="135" spans="2:65" s="1" customFormat="1" ht="55.5" customHeight="1">
      <c r="B135" s="32"/>
      <c r="C135" s="138" t="s">
        <v>332</v>
      </c>
      <c r="D135" s="138" t="s">
        <v>298</v>
      </c>
      <c r="E135" s="139" t="s">
        <v>6562</v>
      </c>
      <c r="F135" s="140" t="s">
        <v>6563</v>
      </c>
      <c r="G135" s="141" t="s">
        <v>339</v>
      </c>
      <c r="H135" s="142">
        <v>3</v>
      </c>
      <c r="I135" s="143"/>
      <c r="J135" s="144">
        <f>ROUND(I135*H135,2)</f>
        <v>0</v>
      </c>
      <c r="K135" s="140" t="s">
        <v>1</v>
      </c>
      <c r="L135" s="32"/>
      <c r="M135" s="145" t="s">
        <v>1</v>
      </c>
      <c r="N135" s="146" t="s">
        <v>41</v>
      </c>
      <c r="P135" s="147">
        <f>O135*H135</f>
        <v>0</v>
      </c>
      <c r="Q135" s="147">
        <v>0</v>
      </c>
      <c r="R135" s="147">
        <f>Q135*H135</f>
        <v>0</v>
      </c>
      <c r="S135" s="147">
        <v>0</v>
      </c>
      <c r="T135" s="148">
        <f>S135*H135</f>
        <v>0</v>
      </c>
      <c r="AR135" s="149" t="s">
        <v>107</v>
      </c>
      <c r="AT135" s="149" t="s">
        <v>298</v>
      </c>
      <c r="AU135" s="149" t="s">
        <v>83</v>
      </c>
      <c r="AY135" s="17" t="s">
        <v>296</v>
      </c>
      <c r="BE135" s="150">
        <f>IF(N135="základní",J135,0)</f>
        <v>0</v>
      </c>
      <c r="BF135" s="150">
        <f>IF(N135="snížená",J135,0)</f>
        <v>0</v>
      </c>
      <c r="BG135" s="150">
        <f>IF(N135="zákl. přenesená",J135,0)</f>
        <v>0</v>
      </c>
      <c r="BH135" s="150">
        <f>IF(N135="sníž. přenesená",J135,0)</f>
        <v>0</v>
      </c>
      <c r="BI135" s="150">
        <f>IF(N135="nulová",J135,0)</f>
        <v>0</v>
      </c>
      <c r="BJ135" s="17" t="s">
        <v>83</v>
      </c>
      <c r="BK135" s="150">
        <f>ROUND(I135*H135,2)</f>
        <v>0</v>
      </c>
      <c r="BL135" s="17" t="s">
        <v>107</v>
      </c>
      <c r="BM135" s="149" t="s">
        <v>358</v>
      </c>
    </row>
    <row r="136" spans="2:65" s="12" customFormat="1">
      <c r="B136" s="151"/>
      <c r="D136" s="152" t="s">
        <v>304</v>
      </c>
      <c r="E136" s="153" t="s">
        <v>1</v>
      </c>
      <c r="F136" s="154" t="s">
        <v>6564</v>
      </c>
      <c r="H136" s="155">
        <v>3</v>
      </c>
      <c r="I136" s="156"/>
      <c r="L136" s="151"/>
      <c r="M136" s="157"/>
      <c r="T136" s="158"/>
      <c r="AT136" s="153" t="s">
        <v>304</v>
      </c>
      <c r="AU136" s="153" t="s">
        <v>83</v>
      </c>
      <c r="AV136" s="12" t="s">
        <v>85</v>
      </c>
      <c r="AW136" s="12" t="s">
        <v>32</v>
      </c>
      <c r="AX136" s="12" t="s">
        <v>76</v>
      </c>
      <c r="AY136" s="153" t="s">
        <v>296</v>
      </c>
    </row>
    <row r="137" spans="2:65" s="14" customFormat="1">
      <c r="B137" s="166"/>
      <c r="D137" s="152" t="s">
        <v>304</v>
      </c>
      <c r="E137" s="167" t="s">
        <v>1</v>
      </c>
      <c r="F137" s="168" t="s">
        <v>308</v>
      </c>
      <c r="H137" s="169">
        <v>3</v>
      </c>
      <c r="I137" s="170"/>
      <c r="L137" s="166"/>
      <c r="M137" s="171"/>
      <c r="T137" s="172"/>
      <c r="AT137" s="167" t="s">
        <v>304</v>
      </c>
      <c r="AU137" s="167" t="s">
        <v>83</v>
      </c>
      <c r="AV137" s="14" t="s">
        <v>107</v>
      </c>
      <c r="AW137" s="14" t="s">
        <v>32</v>
      </c>
      <c r="AX137" s="14" t="s">
        <v>83</v>
      </c>
      <c r="AY137" s="167" t="s">
        <v>296</v>
      </c>
    </row>
    <row r="138" spans="2:65" s="1" customFormat="1" ht="37.9" customHeight="1">
      <c r="B138" s="32"/>
      <c r="C138" s="138" t="s">
        <v>336</v>
      </c>
      <c r="D138" s="138" t="s">
        <v>298</v>
      </c>
      <c r="E138" s="139" t="s">
        <v>4237</v>
      </c>
      <c r="F138" s="140" t="s">
        <v>6565</v>
      </c>
      <c r="G138" s="141" t="s">
        <v>339</v>
      </c>
      <c r="H138" s="142">
        <v>2.4</v>
      </c>
      <c r="I138" s="143"/>
      <c r="J138" s="144">
        <f>ROUND(I138*H138,2)</f>
        <v>0</v>
      </c>
      <c r="K138" s="140" t="s">
        <v>1</v>
      </c>
      <c r="L138" s="32"/>
      <c r="M138" s="145" t="s">
        <v>1</v>
      </c>
      <c r="N138" s="146" t="s">
        <v>41</v>
      </c>
      <c r="P138" s="147">
        <f>O138*H138</f>
        <v>0</v>
      </c>
      <c r="Q138" s="147">
        <v>0</v>
      </c>
      <c r="R138" s="147">
        <f>Q138*H138</f>
        <v>0</v>
      </c>
      <c r="S138" s="147">
        <v>0</v>
      </c>
      <c r="T138" s="148">
        <f>S138*H138</f>
        <v>0</v>
      </c>
      <c r="AR138" s="149" t="s">
        <v>107</v>
      </c>
      <c r="AT138" s="149" t="s">
        <v>298</v>
      </c>
      <c r="AU138" s="149" t="s">
        <v>83</v>
      </c>
      <c r="AY138" s="17" t="s">
        <v>296</v>
      </c>
      <c r="BE138" s="150">
        <f>IF(N138="základní",J138,0)</f>
        <v>0</v>
      </c>
      <c r="BF138" s="150">
        <f>IF(N138="snížená",J138,0)</f>
        <v>0</v>
      </c>
      <c r="BG138" s="150">
        <f>IF(N138="zákl. přenesená",J138,0)</f>
        <v>0</v>
      </c>
      <c r="BH138" s="150">
        <f>IF(N138="sníž. přenesená",J138,0)</f>
        <v>0</v>
      </c>
      <c r="BI138" s="150">
        <f>IF(N138="nulová",J138,0)</f>
        <v>0</v>
      </c>
      <c r="BJ138" s="17" t="s">
        <v>83</v>
      </c>
      <c r="BK138" s="150">
        <f>ROUND(I138*H138,2)</f>
        <v>0</v>
      </c>
      <c r="BL138" s="17" t="s">
        <v>107</v>
      </c>
      <c r="BM138" s="149" t="s">
        <v>8</v>
      </c>
    </row>
    <row r="139" spans="2:65" s="12" customFormat="1">
      <c r="B139" s="151"/>
      <c r="D139" s="152" t="s">
        <v>304</v>
      </c>
      <c r="E139" s="153" t="s">
        <v>1</v>
      </c>
      <c r="F139" s="154" t="s">
        <v>6566</v>
      </c>
      <c r="H139" s="155">
        <v>2.4</v>
      </c>
      <c r="I139" s="156"/>
      <c r="L139" s="151"/>
      <c r="M139" s="157"/>
      <c r="T139" s="158"/>
      <c r="AT139" s="153" t="s">
        <v>304</v>
      </c>
      <c r="AU139" s="153" t="s">
        <v>83</v>
      </c>
      <c r="AV139" s="12" t="s">
        <v>85</v>
      </c>
      <c r="AW139" s="12" t="s">
        <v>32</v>
      </c>
      <c r="AX139" s="12" t="s">
        <v>76</v>
      </c>
      <c r="AY139" s="153" t="s">
        <v>296</v>
      </c>
    </row>
    <row r="140" spans="2:65" s="14" customFormat="1">
      <c r="B140" s="166"/>
      <c r="D140" s="152" t="s">
        <v>304</v>
      </c>
      <c r="E140" s="167" t="s">
        <v>1</v>
      </c>
      <c r="F140" s="168" t="s">
        <v>308</v>
      </c>
      <c r="H140" s="169">
        <v>2.4</v>
      </c>
      <c r="I140" s="170"/>
      <c r="L140" s="166"/>
      <c r="M140" s="171"/>
      <c r="T140" s="172"/>
      <c r="AT140" s="167" t="s">
        <v>304</v>
      </c>
      <c r="AU140" s="167" t="s">
        <v>83</v>
      </c>
      <c r="AV140" s="14" t="s">
        <v>107</v>
      </c>
      <c r="AW140" s="14" t="s">
        <v>32</v>
      </c>
      <c r="AX140" s="14" t="s">
        <v>83</v>
      </c>
      <c r="AY140" s="167" t="s">
        <v>296</v>
      </c>
    </row>
    <row r="141" spans="2:65" s="1" customFormat="1" ht="55.5" customHeight="1">
      <c r="B141" s="32"/>
      <c r="C141" s="138" t="s">
        <v>342</v>
      </c>
      <c r="D141" s="138" t="s">
        <v>298</v>
      </c>
      <c r="E141" s="139" t="s">
        <v>4240</v>
      </c>
      <c r="F141" s="140" t="s">
        <v>6567</v>
      </c>
      <c r="G141" s="141" t="s">
        <v>339</v>
      </c>
      <c r="H141" s="142">
        <v>4.5999999999999996</v>
      </c>
      <c r="I141" s="143"/>
      <c r="J141" s="144">
        <f>ROUND(I141*H141,2)</f>
        <v>0</v>
      </c>
      <c r="K141" s="140" t="s">
        <v>1</v>
      </c>
      <c r="L141" s="32"/>
      <c r="M141" s="145" t="s">
        <v>1</v>
      </c>
      <c r="N141" s="146" t="s">
        <v>41</v>
      </c>
      <c r="P141" s="147">
        <f>O141*H141</f>
        <v>0</v>
      </c>
      <c r="Q141" s="147">
        <v>0</v>
      </c>
      <c r="R141" s="147">
        <f>Q141*H141</f>
        <v>0</v>
      </c>
      <c r="S141" s="147">
        <v>0</v>
      </c>
      <c r="T141" s="148">
        <f>S141*H141</f>
        <v>0</v>
      </c>
      <c r="AR141" s="149" t="s">
        <v>107</v>
      </c>
      <c r="AT141" s="149" t="s">
        <v>298</v>
      </c>
      <c r="AU141" s="149" t="s">
        <v>83</v>
      </c>
      <c r="AY141" s="17" t="s">
        <v>296</v>
      </c>
      <c r="BE141" s="150">
        <f>IF(N141="základní",J141,0)</f>
        <v>0</v>
      </c>
      <c r="BF141" s="150">
        <f>IF(N141="snížená",J141,0)</f>
        <v>0</v>
      </c>
      <c r="BG141" s="150">
        <f>IF(N141="zákl. přenesená",J141,0)</f>
        <v>0</v>
      </c>
      <c r="BH141" s="150">
        <f>IF(N141="sníž. přenesená",J141,0)</f>
        <v>0</v>
      </c>
      <c r="BI141" s="150">
        <f>IF(N141="nulová",J141,0)</f>
        <v>0</v>
      </c>
      <c r="BJ141" s="17" t="s">
        <v>83</v>
      </c>
      <c r="BK141" s="150">
        <f>ROUND(I141*H141,2)</f>
        <v>0</v>
      </c>
      <c r="BL141" s="17" t="s">
        <v>107</v>
      </c>
      <c r="BM141" s="149" t="s">
        <v>379</v>
      </c>
    </row>
    <row r="142" spans="2:65" s="12" customFormat="1">
      <c r="B142" s="151"/>
      <c r="D142" s="152" t="s">
        <v>304</v>
      </c>
      <c r="E142" s="153" t="s">
        <v>1</v>
      </c>
      <c r="F142" s="154" t="s">
        <v>6568</v>
      </c>
      <c r="H142" s="155">
        <v>4.5999999999999996</v>
      </c>
      <c r="I142" s="156"/>
      <c r="L142" s="151"/>
      <c r="M142" s="157"/>
      <c r="T142" s="158"/>
      <c r="AT142" s="153" t="s">
        <v>304</v>
      </c>
      <c r="AU142" s="153" t="s">
        <v>83</v>
      </c>
      <c r="AV142" s="12" t="s">
        <v>85</v>
      </c>
      <c r="AW142" s="12" t="s">
        <v>32</v>
      </c>
      <c r="AX142" s="12" t="s">
        <v>76</v>
      </c>
      <c r="AY142" s="153" t="s">
        <v>296</v>
      </c>
    </row>
    <row r="143" spans="2:65" s="14" customFormat="1">
      <c r="B143" s="166"/>
      <c r="D143" s="152" t="s">
        <v>304</v>
      </c>
      <c r="E143" s="167" t="s">
        <v>1</v>
      </c>
      <c r="F143" s="168" t="s">
        <v>308</v>
      </c>
      <c r="H143" s="169">
        <v>4.5999999999999996</v>
      </c>
      <c r="I143" s="170"/>
      <c r="L143" s="166"/>
      <c r="M143" s="171"/>
      <c r="T143" s="172"/>
      <c r="AT143" s="167" t="s">
        <v>304</v>
      </c>
      <c r="AU143" s="167" t="s">
        <v>83</v>
      </c>
      <c r="AV143" s="14" t="s">
        <v>107</v>
      </c>
      <c r="AW143" s="14" t="s">
        <v>32</v>
      </c>
      <c r="AX143" s="14" t="s">
        <v>83</v>
      </c>
      <c r="AY143" s="167" t="s">
        <v>296</v>
      </c>
    </row>
    <row r="144" spans="2:65" s="1" customFormat="1" ht="37.9" customHeight="1">
      <c r="B144" s="32"/>
      <c r="C144" s="138" t="s">
        <v>347</v>
      </c>
      <c r="D144" s="138" t="s">
        <v>298</v>
      </c>
      <c r="E144" s="139" t="s">
        <v>6569</v>
      </c>
      <c r="F144" s="140" t="s">
        <v>6570</v>
      </c>
      <c r="G144" s="141" t="s">
        <v>339</v>
      </c>
      <c r="H144" s="142">
        <v>2.4</v>
      </c>
      <c r="I144" s="143"/>
      <c r="J144" s="144">
        <f>ROUND(I144*H144,2)</f>
        <v>0</v>
      </c>
      <c r="K144" s="140" t="s">
        <v>1</v>
      </c>
      <c r="L144" s="32"/>
      <c r="M144" s="145" t="s">
        <v>1</v>
      </c>
      <c r="N144" s="146" t="s">
        <v>41</v>
      </c>
      <c r="P144" s="147">
        <f>O144*H144</f>
        <v>0</v>
      </c>
      <c r="Q144" s="147">
        <v>0</v>
      </c>
      <c r="R144" s="147">
        <f>Q144*H144</f>
        <v>0</v>
      </c>
      <c r="S144" s="147">
        <v>0</v>
      </c>
      <c r="T144" s="148">
        <f>S144*H144</f>
        <v>0</v>
      </c>
      <c r="AR144" s="149" t="s">
        <v>107</v>
      </c>
      <c r="AT144" s="149" t="s">
        <v>298</v>
      </c>
      <c r="AU144" s="149" t="s">
        <v>83</v>
      </c>
      <c r="AY144" s="17" t="s">
        <v>296</v>
      </c>
      <c r="BE144" s="150">
        <f>IF(N144="základní",J144,0)</f>
        <v>0</v>
      </c>
      <c r="BF144" s="150">
        <f>IF(N144="snížená",J144,0)</f>
        <v>0</v>
      </c>
      <c r="BG144" s="150">
        <f>IF(N144="zákl. přenesená",J144,0)</f>
        <v>0</v>
      </c>
      <c r="BH144" s="150">
        <f>IF(N144="sníž. přenesená",J144,0)</f>
        <v>0</v>
      </c>
      <c r="BI144" s="150">
        <f>IF(N144="nulová",J144,0)</f>
        <v>0</v>
      </c>
      <c r="BJ144" s="17" t="s">
        <v>83</v>
      </c>
      <c r="BK144" s="150">
        <f>ROUND(I144*H144,2)</f>
        <v>0</v>
      </c>
      <c r="BL144" s="17" t="s">
        <v>107</v>
      </c>
      <c r="BM144" s="149" t="s">
        <v>378</v>
      </c>
    </row>
    <row r="145" spans="2:65" s="12" customFormat="1">
      <c r="B145" s="151"/>
      <c r="D145" s="152" t="s">
        <v>304</v>
      </c>
      <c r="E145" s="153" t="s">
        <v>1</v>
      </c>
      <c r="F145" s="154" t="s">
        <v>6566</v>
      </c>
      <c r="H145" s="155">
        <v>2.4</v>
      </c>
      <c r="I145" s="156"/>
      <c r="L145" s="151"/>
      <c r="M145" s="157"/>
      <c r="T145" s="158"/>
      <c r="AT145" s="153" t="s">
        <v>304</v>
      </c>
      <c r="AU145" s="153" t="s">
        <v>83</v>
      </c>
      <c r="AV145" s="12" t="s">
        <v>85</v>
      </c>
      <c r="AW145" s="12" t="s">
        <v>32</v>
      </c>
      <c r="AX145" s="12" t="s">
        <v>76</v>
      </c>
      <c r="AY145" s="153" t="s">
        <v>296</v>
      </c>
    </row>
    <row r="146" spans="2:65" s="14" customFormat="1">
      <c r="B146" s="166"/>
      <c r="D146" s="152" t="s">
        <v>304</v>
      </c>
      <c r="E146" s="167" t="s">
        <v>1</v>
      </c>
      <c r="F146" s="168" t="s">
        <v>308</v>
      </c>
      <c r="H146" s="169">
        <v>2.4</v>
      </c>
      <c r="I146" s="170"/>
      <c r="L146" s="166"/>
      <c r="M146" s="171"/>
      <c r="T146" s="172"/>
      <c r="AT146" s="167" t="s">
        <v>304</v>
      </c>
      <c r="AU146" s="167" t="s">
        <v>83</v>
      </c>
      <c r="AV146" s="14" t="s">
        <v>107</v>
      </c>
      <c r="AW146" s="14" t="s">
        <v>32</v>
      </c>
      <c r="AX146" s="14" t="s">
        <v>83</v>
      </c>
      <c r="AY146" s="167" t="s">
        <v>296</v>
      </c>
    </row>
    <row r="147" spans="2:65" s="1" customFormat="1" ht="37.9" customHeight="1">
      <c r="B147" s="32"/>
      <c r="C147" s="138" t="s">
        <v>354</v>
      </c>
      <c r="D147" s="138" t="s">
        <v>298</v>
      </c>
      <c r="E147" s="139" t="s">
        <v>6571</v>
      </c>
      <c r="F147" s="140" t="s">
        <v>6572</v>
      </c>
      <c r="G147" s="141" t="s">
        <v>339</v>
      </c>
      <c r="H147" s="142">
        <v>8</v>
      </c>
      <c r="I147" s="143"/>
      <c r="J147" s="144">
        <f>ROUND(I147*H147,2)</f>
        <v>0</v>
      </c>
      <c r="K147" s="140" t="s">
        <v>1</v>
      </c>
      <c r="L147" s="32"/>
      <c r="M147" s="145" t="s">
        <v>1</v>
      </c>
      <c r="N147" s="146" t="s">
        <v>41</v>
      </c>
      <c r="P147" s="147">
        <f>O147*H147</f>
        <v>0</v>
      </c>
      <c r="Q147" s="147">
        <v>0</v>
      </c>
      <c r="R147" s="147">
        <f>Q147*H147</f>
        <v>0</v>
      </c>
      <c r="S147" s="147">
        <v>0</v>
      </c>
      <c r="T147" s="148">
        <f>S147*H147</f>
        <v>0</v>
      </c>
      <c r="AR147" s="149" t="s">
        <v>107</v>
      </c>
      <c r="AT147" s="149" t="s">
        <v>298</v>
      </c>
      <c r="AU147" s="149" t="s">
        <v>83</v>
      </c>
      <c r="AY147" s="17" t="s">
        <v>296</v>
      </c>
      <c r="BE147" s="150">
        <f>IF(N147="základní",J147,0)</f>
        <v>0</v>
      </c>
      <c r="BF147" s="150">
        <f>IF(N147="snížená",J147,0)</f>
        <v>0</v>
      </c>
      <c r="BG147" s="150">
        <f>IF(N147="zákl. přenesená",J147,0)</f>
        <v>0</v>
      </c>
      <c r="BH147" s="150">
        <f>IF(N147="sníž. přenesená",J147,0)</f>
        <v>0</v>
      </c>
      <c r="BI147" s="150">
        <f>IF(N147="nulová",J147,0)</f>
        <v>0</v>
      </c>
      <c r="BJ147" s="17" t="s">
        <v>83</v>
      </c>
      <c r="BK147" s="150">
        <f>ROUND(I147*H147,2)</f>
        <v>0</v>
      </c>
      <c r="BL147" s="17" t="s">
        <v>107</v>
      </c>
      <c r="BM147" s="149" t="s">
        <v>397</v>
      </c>
    </row>
    <row r="148" spans="2:65" s="12" customFormat="1">
      <c r="B148" s="151"/>
      <c r="D148" s="152" t="s">
        <v>304</v>
      </c>
      <c r="E148" s="153" t="s">
        <v>1</v>
      </c>
      <c r="F148" s="154" t="s">
        <v>6573</v>
      </c>
      <c r="H148" s="155">
        <v>8</v>
      </c>
      <c r="I148" s="156"/>
      <c r="L148" s="151"/>
      <c r="M148" s="157"/>
      <c r="T148" s="158"/>
      <c r="AT148" s="153" t="s">
        <v>304</v>
      </c>
      <c r="AU148" s="153" t="s">
        <v>83</v>
      </c>
      <c r="AV148" s="12" t="s">
        <v>85</v>
      </c>
      <c r="AW148" s="12" t="s">
        <v>32</v>
      </c>
      <c r="AX148" s="12" t="s">
        <v>76</v>
      </c>
      <c r="AY148" s="153" t="s">
        <v>296</v>
      </c>
    </row>
    <row r="149" spans="2:65" s="14" customFormat="1">
      <c r="B149" s="166"/>
      <c r="D149" s="152" t="s">
        <v>304</v>
      </c>
      <c r="E149" s="167" t="s">
        <v>1</v>
      </c>
      <c r="F149" s="168" t="s">
        <v>308</v>
      </c>
      <c r="H149" s="169">
        <v>8</v>
      </c>
      <c r="I149" s="170"/>
      <c r="L149" s="166"/>
      <c r="M149" s="171"/>
      <c r="T149" s="172"/>
      <c r="AT149" s="167" t="s">
        <v>304</v>
      </c>
      <c r="AU149" s="167" t="s">
        <v>83</v>
      </c>
      <c r="AV149" s="14" t="s">
        <v>107</v>
      </c>
      <c r="AW149" s="14" t="s">
        <v>32</v>
      </c>
      <c r="AX149" s="14" t="s">
        <v>83</v>
      </c>
      <c r="AY149" s="167" t="s">
        <v>296</v>
      </c>
    </row>
    <row r="150" spans="2:65" s="1" customFormat="1" ht="37.9" customHeight="1">
      <c r="B150" s="32"/>
      <c r="C150" s="138" t="s">
        <v>358</v>
      </c>
      <c r="D150" s="138" t="s">
        <v>298</v>
      </c>
      <c r="E150" s="139" t="s">
        <v>4246</v>
      </c>
      <c r="F150" s="140" t="s">
        <v>6574</v>
      </c>
      <c r="G150" s="141" t="s">
        <v>339</v>
      </c>
      <c r="H150" s="142">
        <v>4.8</v>
      </c>
      <c r="I150" s="143"/>
      <c r="J150" s="144">
        <f>ROUND(I150*H150,2)</f>
        <v>0</v>
      </c>
      <c r="K150" s="140" t="s">
        <v>1</v>
      </c>
      <c r="L150" s="32"/>
      <c r="M150" s="145" t="s">
        <v>1</v>
      </c>
      <c r="N150" s="146" t="s">
        <v>41</v>
      </c>
      <c r="P150" s="147">
        <f>O150*H150</f>
        <v>0</v>
      </c>
      <c r="Q150" s="147">
        <v>0</v>
      </c>
      <c r="R150" s="147">
        <f>Q150*H150</f>
        <v>0</v>
      </c>
      <c r="S150" s="147">
        <v>0</v>
      </c>
      <c r="T150" s="148">
        <f>S150*H150</f>
        <v>0</v>
      </c>
      <c r="AR150" s="149" t="s">
        <v>107</v>
      </c>
      <c r="AT150" s="149" t="s">
        <v>298</v>
      </c>
      <c r="AU150" s="149" t="s">
        <v>83</v>
      </c>
      <c r="AY150" s="17" t="s">
        <v>296</v>
      </c>
      <c r="BE150" s="150">
        <f>IF(N150="základní",J150,0)</f>
        <v>0</v>
      </c>
      <c r="BF150" s="150">
        <f>IF(N150="snížená",J150,0)</f>
        <v>0</v>
      </c>
      <c r="BG150" s="150">
        <f>IF(N150="zákl. přenesená",J150,0)</f>
        <v>0</v>
      </c>
      <c r="BH150" s="150">
        <f>IF(N150="sníž. přenesená",J150,0)</f>
        <v>0</v>
      </c>
      <c r="BI150" s="150">
        <f>IF(N150="nulová",J150,0)</f>
        <v>0</v>
      </c>
      <c r="BJ150" s="17" t="s">
        <v>83</v>
      </c>
      <c r="BK150" s="150">
        <f>ROUND(I150*H150,2)</f>
        <v>0</v>
      </c>
      <c r="BL150" s="17" t="s">
        <v>107</v>
      </c>
      <c r="BM150" s="149" t="s">
        <v>409</v>
      </c>
    </row>
    <row r="151" spans="2:65" s="12" customFormat="1">
      <c r="B151" s="151"/>
      <c r="D151" s="152" t="s">
        <v>304</v>
      </c>
      <c r="E151" s="153" t="s">
        <v>1</v>
      </c>
      <c r="F151" s="154" t="s">
        <v>6575</v>
      </c>
      <c r="H151" s="155">
        <v>4.8</v>
      </c>
      <c r="I151" s="156"/>
      <c r="L151" s="151"/>
      <c r="M151" s="157"/>
      <c r="T151" s="158"/>
      <c r="AT151" s="153" t="s">
        <v>304</v>
      </c>
      <c r="AU151" s="153" t="s">
        <v>83</v>
      </c>
      <c r="AV151" s="12" t="s">
        <v>85</v>
      </c>
      <c r="AW151" s="12" t="s">
        <v>32</v>
      </c>
      <c r="AX151" s="12" t="s">
        <v>76</v>
      </c>
      <c r="AY151" s="153" t="s">
        <v>296</v>
      </c>
    </row>
    <row r="152" spans="2:65" s="14" customFormat="1">
      <c r="B152" s="166"/>
      <c r="D152" s="152" t="s">
        <v>304</v>
      </c>
      <c r="E152" s="167" t="s">
        <v>1</v>
      </c>
      <c r="F152" s="168" t="s">
        <v>308</v>
      </c>
      <c r="H152" s="169">
        <v>4.8</v>
      </c>
      <c r="I152" s="170"/>
      <c r="L152" s="166"/>
      <c r="M152" s="171"/>
      <c r="T152" s="172"/>
      <c r="AT152" s="167" t="s">
        <v>304</v>
      </c>
      <c r="AU152" s="167" t="s">
        <v>83</v>
      </c>
      <c r="AV152" s="14" t="s">
        <v>107</v>
      </c>
      <c r="AW152" s="14" t="s">
        <v>32</v>
      </c>
      <c r="AX152" s="14" t="s">
        <v>83</v>
      </c>
      <c r="AY152" s="167" t="s">
        <v>296</v>
      </c>
    </row>
    <row r="153" spans="2:65" s="1" customFormat="1" ht="55.5" customHeight="1">
      <c r="B153" s="32"/>
      <c r="C153" s="138" t="s">
        <v>365</v>
      </c>
      <c r="D153" s="138" t="s">
        <v>298</v>
      </c>
      <c r="E153" s="139" t="s">
        <v>4251</v>
      </c>
      <c r="F153" s="140" t="s">
        <v>6576</v>
      </c>
      <c r="G153" s="141" t="s">
        <v>339</v>
      </c>
      <c r="H153" s="142">
        <v>3</v>
      </c>
      <c r="I153" s="143"/>
      <c r="J153" s="144">
        <f>ROUND(I153*H153,2)</f>
        <v>0</v>
      </c>
      <c r="K153" s="140" t="s">
        <v>1</v>
      </c>
      <c r="L153" s="32"/>
      <c r="M153" s="145" t="s">
        <v>1</v>
      </c>
      <c r="N153" s="146" t="s">
        <v>41</v>
      </c>
      <c r="P153" s="147">
        <f>O153*H153</f>
        <v>0</v>
      </c>
      <c r="Q153" s="147">
        <v>0</v>
      </c>
      <c r="R153" s="147">
        <f>Q153*H153</f>
        <v>0</v>
      </c>
      <c r="S153" s="147">
        <v>0</v>
      </c>
      <c r="T153" s="148">
        <f>S153*H153</f>
        <v>0</v>
      </c>
      <c r="AR153" s="149" t="s">
        <v>107</v>
      </c>
      <c r="AT153" s="149" t="s">
        <v>298</v>
      </c>
      <c r="AU153" s="149" t="s">
        <v>83</v>
      </c>
      <c r="AY153" s="17" t="s">
        <v>296</v>
      </c>
      <c r="BE153" s="150">
        <f>IF(N153="základní",J153,0)</f>
        <v>0</v>
      </c>
      <c r="BF153" s="150">
        <f>IF(N153="snížená",J153,0)</f>
        <v>0</v>
      </c>
      <c r="BG153" s="150">
        <f>IF(N153="zákl. přenesená",J153,0)</f>
        <v>0</v>
      </c>
      <c r="BH153" s="150">
        <f>IF(N153="sníž. přenesená",J153,0)</f>
        <v>0</v>
      </c>
      <c r="BI153" s="150">
        <f>IF(N153="nulová",J153,0)</f>
        <v>0</v>
      </c>
      <c r="BJ153" s="17" t="s">
        <v>83</v>
      </c>
      <c r="BK153" s="150">
        <f>ROUND(I153*H153,2)</f>
        <v>0</v>
      </c>
      <c r="BL153" s="17" t="s">
        <v>107</v>
      </c>
      <c r="BM153" s="149" t="s">
        <v>422</v>
      </c>
    </row>
    <row r="154" spans="2:65" s="12" customFormat="1">
      <c r="B154" s="151"/>
      <c r="D154" s="152" t="s">
        <v>304</v>
      </c>
      <c r="E154" s="153" t="s">
        <v>1</v>
      </c>
      <c r="F154" s="154" t="s">
        <v>6564</v>
      </c>
      <c r="H154" s="155">
        <v>3</v>
      </c>
      <c r="I154" s="156"/>
      <c r="L154" s="151"/>
      <c r="M154" s="157"/>
      <c r="T154" s="158"/>
      <c r="AT154" s="153" t="s">
        <v>304</v>
      </c>
      <c r="AU154" s="153" t="s">
        <v>83</v>
      </c>
      <c r="AV154" s="12" t="s">
        <v>85</v>
      </c>
      <c r="AW154" s="12" t="s">
        <v>32</v>
      </c>
      <c r="AX154" s="12" t="s">
        <v>76</v>
      </c>
      <c r="AY154" s="153" t="s">
        <v>296</v>
      </c>
    </row>
    <row r="155" spans="2:65" s="14" customFormat="1">
      <c r="B155" s="166"/>
      <c r="D155" s="152" t="s">
        <v>304</v>
      </c>
      <c r="E155" s="167" t="s">
        <v>1</v>
      </c>
      <c r="F155" s="168" t="s">
        <v>308</v>
      </c>
      <c r="H155" s="169">
        <v>3</v>
      </c>
      <c r="I155" s="170"/>
      <c r="L155" s="166"/>
      <c r="M155" s="171"/>
      <c r="T155" s="172"/>
      <c r="AT155" s="167" t="s">
        <v>304</v>
      </c>
      <c r="AU155" s="167" t="s">
        <v>83</v>
      </c>
      <c r="AV155" s="14" t="s">
        <v>107</v>
      </c>
      <c r="AW155" s="14" t="s">
        <v>32</v>
      </c>
      <c r="AX155" s="14" t="s">
        <v>83</v>
      </c>
      <c r="AY155" s="167" t="s">
        <v>296</v>
      </c>
    </row>
    <row r="156" spans="2:65" s="1" customFormat="1" ht="37.9" customHeight="1">
      <c r="B156" s="32"/>
      <c r="C156" s="138" t="s">
        <v>8</v>
      </c>
      <c r="D156" s="138" t="s">
        <v>298</v>
      </c>
      <c r="E156" s="139" t="s">
        <v>4254</v>
      </c>
      <c r="F156" s="140" t="s">
        <v>6577</v>
      </c>
      <c r="G156" s="141" t="s">
        <v>339</v>
      </c>
      <c r="H156" s="142">
        <v>2.4</v>
      </c>
      <c r="I156" s="143"/>
      <c r="J156" s="144">
        <f>ROUND(I156*H156,2)</f>
        <v>0</v>
      </c>
      <c r="K156" s="140" t="s">
        <v>1</v>
      </c>
      <c r="L156" s="32"/>
      <c r="M156" s="145" t="s">
        <v>1</v>
      </c>
      <c r="N156" s="146" t="s">
        <v>41</v>
      </c>
      <c r="P156" s="147">
        <f>O156*H156</f>
        <v>0</v>
      </c>
      <c r="Q156" s="147">
        <v>0</v>
      </c>
      <c r="R156" s="147">
        <f>Q156*H156</f>
        <v>0</v>
      </c>
      <c r="S156" s="147">
        <v>0</v>
      </c>
      <c r="T156" s="148">
        <f>S156*H156</f>
        <v>0</v>
      </c>
      <c r="AR156" s="149" t="s">
        <v>107</v>
      </c>
      <c r="AT156" s="149" t="s">
        <v>298</v>
      </c>
      <c r="AU156" s="149" t="s">
        <v>83</v>
      </c>
      <c r="AY156" s="17" t="s">
        <v>296</v>
      </c>
      <c r="BE156" s="150">
        <f>IF(N156="základní",J156,0)</f>
        <v>0</v>
      </c>
      <c r="BF156" s="150">
        <f>IF(N156="snížená",J156,0)</f>
        <v>0</v>
      </c>
      <c r="BG156" s="150">
        <f>IF(N156="zákl. přenesená",J156,0)</f>
        <v>0</v>
      </c>
      <c r="BH156" s="150">
        <f>IF(N156="sníž. přenesená",J156,0)</f>
        <v>0</v>
      </c>
      <c r="BI156" s="150">
        <f>IF(N156="nulová",J156,0)</f>
        <v>0</v>
      </c>
      <c r="BJ156" s="17" t="s">
        <v>83</v>
      </c>
      <c r="BK156" s="150">
        <f>ROUND(I156*H156,2)</f>
        <v>0</v>
      </c>
      <c r="BL156" s="17" t="s">
        <v>107</v>
      </c>
      <c r="BM156" s="149" t="s">
        <v>432</v>
      </c>
    </row>
    <row r="157" spans="2:65" s="12" customFormat="1">
      <c r="B157" s="151"/>
      <c r="D157" s="152" t="s">
        <v>304</v>
      </c>
      <c r="E157" s="153" t="s">
        <v>1</v>
      </c>
      <c r="F157" s="154" t="s">
        <v>6566</v>
      </c>
      <c r="H157" s="155">
        <v>2.4</v>
      </c>
      <c r="I157" s="156"/>
      <c r="L157" s="151"/>
      <c r="M157" s="157"/>
      <c r="T157" s="158"/>
      <c r="AT157" s="153" t="s">
        <v>304</v>
      </c>
      <c r="AU157" s="153" t="s">
        <v>83</v>
      </c>
      <c r="AV157" s="12" t="s">
        <v>85</v>
      </c>
      <c r="AW157" s="12" t="s">
        <v>32</v>
      </c>
      <c r="AX157" s="12" t="s">
        <v>76</v>
      </c>
      <c r="AY157" s="153" t="s">
        <v>296</v>
      </c>
    </row>
    <row r="158" spans="2:65" s="14" customFormat="1">
      <c r="B158" s="166"/>
      <c r="D158" s="152" t="s">
        <v>304</v>
      </c>
      <c r="E158" s="167" t="s">
        <v>1</v>
      </c>
      <c r="F158" s="168" t="s">
        <v>308</v>
      </c>
      <c r="H158" s="169">
        <v>2.4</v>
      </c>
      <c r="I158" s="170"/>
      <c r="L158" s="166"/>
      <c r="M158" s="171"/>
      <c r="T158" s="172"/>
      <c r="AT158" s="167" t="s">
        <v>304</v>
      </c>
      <c r="AU158" s="167" t="s">
        <v>83</v>
      </c>
      <c r="AV158" s="14" t="s">
        <v>107</v>
      </c>
      <c r="AW158" s="14" t="s">
        <v>32</v>
      </c>
      <c r="AX158" s="14" t="s">
        <v>83</v>
      </c>
      <c r="AY158" s="167" t="s">
        <v>296</v>
      </c>
    </row>
    <row r="159" spans="2:65" s="1" customFormat="1" ht="55.5" customHeight="1">
      <c r="B159" s="32"/>
      <c r="C159" s="138" t="s">
        <v>373</v>
      </c>
      <c r="D159" s="138" t="s">
        <v>298</v>
      </c>
      <c r="E159" s="139" t="s">
        <v>6578</v>
      </c>
      <c r="F159" s="140" t="s">
        <v>6579</v>
      </c>
      <c r="G159" s="141" t="s">
        <v>339</v>
      </c>
      <c r="H159" s="142">
        <v>4.5999999999999996</v>
      </c>
      <c r="I159" s="143"/>
      <c r="J159" s="144">
        <f>ROUND(I159*H159,2)</f>
        <v>0</v>
      </c>
      <c r="K159" s="140" t="s">
        <v>1</v>
      </c>
      <c r="L159" s="32"/>
      <c r="M159" s="145" t="s">
        <v>1</v>
      </c>
      <c r="N159" s="146" t="s">
        <v>41</v>
      </c>
      <c r="P159" s="147">
        <f>O159*H159</f>
        <v>0</v>
      </c>
      <c r="Q159" s="147">
        <v>0</v>
      </c>
      <c r="R159" s="147">
        <f>Q159*H159</f>
        <v>0</v>
      </c>
      <c r="S159" s="147">
        <v>0</v>
      </c>
      <c r="T159" s="148">
        <f>S159*H159</f>
        <v>0</v>
      </c>
      <c r="AR159" s="149" t="s">
        <v>107</v>
      </c>
      <c r="AT159" s="149" t="s">
        <v>298</v>
      </c>
      <c r="AU159" s="149" t="s">
        <v>83</v>
      </c>
      <c r="AY159" s="17" t="s">
        <v>296</v>
      </c>
      <c r="BE159" s="150">
        <f>IF(N159="základní",J159,0)</f>
        <v>0</v>
      </c>
      <c r="BF159" s="150">
        <f>IF(N159="snížená",J159,0)</f>
        <v>0</v>
      </c>
      <c r="BG159" s="150">
        <f>IF(N159="zákl. přenesená",J159,0)</f>
        <v>0</v>
      </c>
      <c r="BH159" s="150">
        <f>IF(N159="sníž. přenesená",J159,0)</f>
        <v>0</v>
      </c>
      <c r="BI159" s="150">
        <f>IF(N159="nulová",J159,0)</f>
        <v>0</v>
      </c>
      <c r="BJ159" s="17" t="s">
        <v>83</v>
      </c>
      <c r="BK159" s="150">
        <f>ROUND(I159*H159,2)</f>
        <v>0</v>
      </c>
      <c r="BL159" s="17" t="s">
        <v>107</v>
      </c>
      <c r="BM159" s="149" t="s">
        <v>451</v>
      </c>
    </row>
    <row r="160" spans="2:65" s="12" customFormat="1">
      <c r="B160" s="151"/>
      <c r="D160" s="152" t="s">
        <v>304</v>
      </c>
      <c r="E160" s="153" t="s">
        <v>1</v>
      </c>
      <c r="F160" s="154" t="s">
        <v>6568</v>
      </c>
      <c r="H160" s="155">
        <v>4.5999999999999996</v>
      </c>
      <c r="I160" s="156"/>
      <c r="L160" s="151"/>
      <c r="M160" s="157"/>
      <c r="T160" s="158"/>
      <c r="AT160" s="153" t="s">
        <v>304</v>
      </c>
      <c r="AU160" s="153" t="s">
        <v>83</v>
      </c>
      <c r="AV160" s="12" t="s">
        <v>85</v>
      </c>
      <c r="AW160" s="12" t="s">
        <v>32</v>
      </c>
      <c r="AX160" s="12" t="s">
        <v>76</v>
      </c>
      <c r="AY160" s="153" t="s">
        <v>296</v>
      </c>
    </row>
    <row r="161" spans="2:65" s="14" customFormat="1">
      <c r="B161" s="166"/>
      <c r="D161" s="152" t="s">
        <v>304</v>
      </c>
      <c r="E161" s="167" t="s">
        <v>1</v>
      </c>
      <c r="F161" s="168" t="s">
        <v>308</v>
      </c>
      <c r="H161" s="169">
        <v>4.5999999999999996</v>
      </c>
      <c r="I161" s="170"/>
      <c r="L161" s="166"/>
      <c r="M161" s="171"/>
      <c r="T161" s="172"/>
      <c r="AT161" s="167" t="s">
        <v>304</v>
      </c>
      <c r="AU161" s="167" t="s">
        <v>83</v>
      </c>
      <c r="AV161" s="14" t="s">
        <v>107</v>
      </c>
      <c r="AW161" s="14" t="s">
        <v>32</v>
      </c>
      <c r="AX161" s="14" t="s">
        <v>83</v>
      </c>
      <c r="AY161" s="167" t="s">
        <v>296</v>
      </c>
    </row>
    <row r="162" spans="2:65" s="1" customFormat="1" ht="37.9" customHeight="1">
      <c r="B162" s="32"/>
      <c r="C162" s="138" t="s">
        <v>379</v>
      </c>
      <c r="D162" s="138" t="s">
        <v>298</v>
      </c>
      <c r="E162" s="139" t="s">
        <v>6580</v>
      </c>
      <c r="F162" s="140" t="s">
        <v>6581</v>
      </c>
      <c r="G162" s="141" t="s">
        <v>339</v>
      </c>
      <c r="H162" s="142">
        <v>2.4</v>
      </c>
      <c r="I162" s="143"/>
      <c r="J162" s="144">
        <f>ROUND(I162*H162,2)</f>
        <v>0</v>
      </c>
      <c r="K162" s="140" t="s">
        <v>1</v>
      </c>
      <c r="L162" s="32"/>
      <c r="M162" s="145" t="s">
        <v>1</v>
      </c>
      <c r="N162" s="146" t="s">
        <v>41</v>
      </c>
      <c r="P162" s="147">
        <f>O162*H162</f>
        <v>0</v>
      </c>
      <c r="Q162" s="147">
        <v>0</v>
      </c>
      <c r="R162" s="147">
        <f>Q162*H162</f>
        <v>0</v>
      </c>
      <c r="S162" s="147">
        <v>0</v>
      </c>
      <c r="T162" s="148">
        <f>S162*H162</f>
        <v>0</v>
      </c>
      <c r="AR162" s="149" t="s">
        <v>107</v>
      </c>
      <c r="AT162" s="149" t="s">
        <v>298</v>
      </c>
      <c r="AU162" s="149" t="s">
        <v>83</v>
      </c>
      <c r="AY162" s="17" t="s">
        <v>296</v>
      </c>
      <c r="BE162" s="150">
        <f>IF(N162="základní",J162,0)</f>
        <v>0</v>
      </c>
      <c r="BF162" s="150">
        <f>IF(N162="snížená",J162,0)</f>
        <v>0</v>
      </c>
      <c r="BG162" s="150">
        <f>IF(N162="zákl. přenesená",J162,0)</f>
        <v>0</v>
      </c>
      <c r="BH162" s="150">
        <f>IF(N162="sníž. přenesená",J162,0)</f>
        <v>0</v>
      </c>
      <c r="BI162" s="150">
        <f>IF(N162="nulová",J162,0)</f>
        <v>0</v>
      </c>
      <c r="BJ162" s="17" t="s">
        <v>83</v>
      </c>
      <c r="BK162" s="150">
        <f>ROUND(I162*H162,2)</f>
        <v>0</v>
      </c>
      <c r="BL162" s="17" t="s">
        <v>107</v>
      </c>
      <c r="BM162" s="149" t="s">
        <v>462</v>
      </c>
    </row>
    <row r="163" spans="2:65" s="12" customFormat="1">
      <c r="B163" s="151"/>
      <c r="D163" s="152" t="s">
        <v>304</v>
      </c>
      <c r="E163" s="153" t="s">
        <v>1</v>
      </c>
      <c r="F163" s="154" t="s">
        <v>6566</v>
      </c>
      <c r="H163" s="155">
        <v>2.4</v>
      </c>
      <c r="I163" s="156"/>
      <c r="L163" s="151"/>
      <c r="M163" s="157"/>
      <c r="T163" s="158"/>
      <c r="AT163" s="153" t="s">
        <v>304</v>
      </c>
      <c r="AU163" s="153" t="s">
        <v>83</v>
      </c>
      <c r="AV163" s="12" t="s">
        <v>85</v>
      </c>
      <c r="AW163" s="12" t="s">
        <v>32</v>
      </c>
      <c r="AX163" s="12" t="s">
        <v>76</v>
      </c>
      <c r="AY163" s="153" t="s">
        <v>296</v>
      </c>
    </row>
    <row r="164" spans="2:65" s="14" customFormat="1">
      <c r="B164" s="166"/>
      <c r="D164" s="152" t="s">
        <v>304</v>
      </c>
      <c r="E164" s="167" t="s">
        <v>1</v>
      </c>
      <c r="F164" s="168" t="s">
        <v>308</v>
      </c>
      <c r="H164" s="169">
        <v>2.4</v>
      </c>
      <c r="I164" s="170"/>
      <c r="L164" s="166"/>
      <c r="M164" s="171"/>
      <c r="T164" s="172"/>
      <c r="AT164" s="167" t="s">
        <v>304</v>
      </c>
      <c r="AU164" s="167" t="s">
        <v>83</v>
      </c>
      <c r="AV164" s="14" t="s">
        <v>107</v>
      </c>
      <c r="AW164" s="14" t="s">
        <v>32</v>
      </c>
      <c r="AX164" s="14" t="s">
        <v>83</v>
      </c>
      <c r="AY164" s="167" t="s">
        <v>296</v>
      </c>
    </row>
    <row r="165" spans="2:65" s="1" customFormat="1" ht="37.9" customHeight="1">
      <c r="B165" s="32"/>
      <c r="C165" s="138" t="s">
        <v>385</v>
      </c>
      <c r="D165" s="138" t="s">
        <v>298</v>
      </c>
      <c r="E165" s="139" t="s">
        <v>4257</v>
      </c>
      <c r="F165" s="140" t="s">
        <v>6582</v>
      </c>
      <c r="G165" s="141" t="s">
        <v>339</v>
      </c>
      <c r="H165" s="142">
        <v>7.5</v>
      </c>
      <c r="I165" s="143"/>
      <c r="J165" s="144">
        <f>ROUND(I165*H165,2)</f>
        <v>0</v>
      </c>
      <c r="K165" s="140" t="s">
        <v>1</v>
      </c>
      <c r="L165" s="32"/>
      <c r="M165" s="145" t="s">
        <v>1</v>
      </c>
      <c r="N165" s="146" t="s">
        <v>41</v>
      </c>
      <c r="P165" s="147">
        <f>O165*H165</f>
        <v>0</v>
      </c>
      <c r="Q165" s="147">
        <v>0</v>
      </c>
      <c r="R165" s="147">
        <f>Q165*H165</f>
        <v>0</v>
      </c>
      <c r="S165" s="147">
        <v>0</v>
      </c>
      <c r="T165" s="148">
        <f>S165*H165</f>
        <v>0</v>
      </c>
      <c r="AR165" s="149" t="s">
        <v>107</v>
      </c>
      <c r="AT165" s="149" t="s">
        <v>298</v>
      </c>
      <c r="AU165" s="149" t="s">
        <v>83</v>
      </c>
      <c r="AY165" s="17" t="s">
        <v>296</v>
      </c>
      <c r="BE165" s="150">
        <f>IF(N165="základní",J165,0)</f>
        <v>0</v>
      </c>
      <c r="BF165" s="150">
        <f>IF(N165="snížená",J165,0)</f>
        <v>0</v>
      </c>
      <c r="BG165" s="150">
        <f>IF(N165="zákl. přenesená",J165,0)</f>
        <v>0</v>
      </c>
      <c r="BH165" s="150">
        <f>IF(N165="sníž. přenesená",J165,0)</f>
        <v>0</v>
      </c>
      <c r="BI165" s="150">
        <f>IF(N165="nulová",J165,0)</f>
        <v>0</v>
      </c>
      <c r="BJ165" s="17" t="s">
        <v>83</v>
      </c>
      <c r="BK165" s="150">
        <f>ROUND(I165*H165,2)</f>
        <v>0</v>
      </c>
      <c r="BL165" s="17" t="s">
        <v>107</v>
      </c>
      <c r="BM165" s="149" t="s">
        <v>470</v>
      </c>
    </row>
    <row r="166" spans="2:65" s="12" customFormat="1">
      <c r="B166" s="151"/>
      <c r="D166" s="152" t="s">
        <v>304</v>
      </c>
      <c r="E166" s="153" t="s">
        <v>1</v>
      </c>
      <c r="F166" s="154" t="s">
        <v>6583</v>
      </c>
      <c r="H166" s="155">
        <v>7.5</v>
      </c>
      <c r="I166" s="156"/>
      <c r="L166" s="151"/>
      <c r="M166" s="157"/>
      <c r="T166" s="158"/>
      <c r="AT166" s="153" t="s">
        <v>304</v>
      </c>
      <c r="AU166" s="153" t="s">
        <v>83</v>
      </c>
      <c r="AV166" s="12" t="s">
        <v>85</v>
      </c>
      <c r="AW166" s="12" t="s">
        <v>32</v>
      </c>
      <c r="AX166" s="12" t="s">
        <v>76</v>
      </c>
      <c r="AY166" s="153" t="s">
        <v>296</v>
      </c>
    </row>
    <row r="167" spans="2:65" s="14" customFormat="1">
      <c r="B167" s="166"/>
      <c r="D167" s="152" t="s">
        <v>304</v>
      </c>
      <c r="E167" s="167" t="s">
        <v>1</v>
      </c>
      <c r="F167" s="168" t="s">
        <v>308</v>
      </c>
      <c r="H167" s="169">
        <v>7.5</v>
      </c>
      <c r="I167" s="170"/>
      <c r="L167" s="166"/>
      <c r="M167" s="171"/>
      <c r="T167" s="172"/>
      <c r="AT167" s="167" t="s">
        <v>304</v>
      </c>
      <c r="AU167" s="167" t="s">
        <v>83</v>
      </c>
      <c r="AV167" s="14" t="s">
        <v>107</v>
      </c>
      <c r="AW167" s="14" t="s">
        <v>32</v>
      </c>
      <c r="AX167" s="14" t="s">
        <v>83</v>
      </c>
      <c r="AY167" s="167" t="s">
        <v>296</v>
      </c>
    </row>
    <row r="168" spans="2:65" s="1" customFormat="1" ht="37.9" customHeight="1">
      <c r="B168" s="32"/>
      <c r="C168" s="138" t="s">
        <v>378</v>
      </c>
      <c r="D168" s="138" t="s">
        <v>298</v>
      </c>
      <c r="E168" s="139" t="s">
        <v>6584</v>
      </c>
      <c r="F168" s="140" t="s">
        <v>6585</v>
      </c>
      <c r="G168" s="141" t="s">
        <v>339</v>
      </c>
      <c r="H168" s="142">
        <v>5.0999999999999996</v>
      </c>
      <c r="I168" s="143"/>
      <c r="J168" s="144">
        <f>ROUND(I168*H168,2)</f>
        <v>0</v>
      </c>
      <c r="K168" s="140" t="s">
        <v>1</v>
      </c>
      <c r="L168" s="32"/>
      <c r="M168" s="145" t="s">
        <v>1</v>
      </c>
      <c r="N168" s="146" t="s">
        <v>41</v>
      </c>
      <c r="P168" s="147">
        <f>O168*H168</f>
        <v>0</v>
      </c>
      <c r="Q168" s="147">
        <v>0</v>
      </c>
      <c r="R168" s="147">
        <f>Q168*H168</f>
        <v>0</v>
      </c>
      <c r="S168" s="147">
        <v>0</v>
      </c>
      <c r="T168" s="148">
        <f>S168*H168</f>
        <v>0</v>
      </c>
      <c r="AR168" s="149" t="s">
        <v>107</v>
      </c>
      <c r="AT168" s="149" t="s">
        <v>298</v>
      </c>
      <c r="AU168" s="149" t="s">
        <v>83</v>
      </c>
      <c r="AY168" s="17" t="s">
        <v>296</v>
      </c>
      <c r="BE168" s="150">
        <f>IF(N168="základní",J168,0)</f>
        <v>0</v>
      </c>
      <c r="BF168" s="150">
        <f>IF(N168="snížená",J168,0)</f>
        <v>0</v>
      </c>
      <c r="BG168" s="150">
        <f>IF(N168="zákl. přenesená",J168,0)</f>
        <v>0</v>
      </c>
      <c r="BH168" s="150">
        <f>IF(N168="sníž. přenesená",J168,0)</f>
        <v>0</v>
      </c>
      <c r="BI168" s="150">
        <f>IF(N168="nulová",J168,0)</f>
        <v>0</v>
      </c>
      <c r="BJ168" s="17" t="s">
        <v>83</v>
      </c>
      <c r="BK168" s="150">
        <f>ROUND(I168*H168,2)</f>
        <v>0</v>
      </c>
      <c r="BL168" s="17" t="s">
        <v>107</v>
      </c>
      <c r="BM168" s="149" t="s">
        <v>479</v>
      </c>
    </row>
    <row r="169" spans="2:65" s="12" customFormat="1">
      <c r="B169" s="151"/>
      <c r="D169" s="152" t="s">
        <v>304</v>
      </c>
      <c r="E169" s="153" t="s">
        <v>1</v>
      </c>
      <c r="F169" s="154" t="s">
        <v>6586</v>
      </c>
      <c r="H169" s="155">
        <v>5.0999999999999996</v>
      </c>
      <c r="I169" s="156"/>
      <c r="L169" s="151"/>
      <c r="M169" s="157"/>
      <c r="T169" s="158"/>
      <c r="AT169" s="153" t="s">
        <v>304</v>
      </c>
      <c r="AU169" s="153" t="s">
        <v>83</v>
      </c>
      <c r="AV169" s="12" t="s">
        <v>85</v>
      </c>
      <c r="AW169" s="12" t="s">
        <v>32</v>
      </c>
      <c r="AX169" s="12" t="s">
        <v>76</v>
      </c>
      <c r="AY169" s="153" t="s">
        <v>296</v>
      </c>
    </row>
    <row r="170" spans="2:65" s="14" customFormat="1">
      <c r="B170" s="166"/>
      <c r="D170" s="152" t="s">
        <v>304</v>
      </c>
      <c r="E170" s="167" t="s">
        <v>1</v>
      </c>
      <c r="F170" s="168" t="s">
        <v>308</v>
      </c>
      <c r="H170" s="169">
        <v>5.0999999999999996</v>
      </c>
      <c r="I170" s="170"/>
      <c r="L170" s="166"/>
      <c r="M170" s="171"/>
      <c r="T170" s="172"/>
      <c r="AT170" s="167" t="s">
        <v>304</v>
      </c>
      <c r="AU170" s="167" t="s">
        <v>83</v>
      </c>
      <c r="AV170" s="14" t="s">
        <v>107</v>
      </c>
      <c r="AW170" s="14" t="s">
        <v>32</v>
      </c>
      <c r="AX170" s="14" t="s">
        <v>83</v>
      </c>
      <c r="AY170" s="167" t="s">
        <v>296</v>
      </c>
    </row>
    <row r="171" spans="2:65" s="1" customFormat="1" ht="55.5" customHeight="1">
      <c r="B171" s="32"/>
      <c r="C171" s="138" t="s">
        <v>393</v>
      </c>
      <c r="D171" s="138" t="s">
        <v>298</v>
      </c>
      <c r="E171" s="139" t="s">
        <v>4266</v>
      </c>
      <c r="F171" s="140" t="s">
        <v>6587</v>
      </c>
      <c r="G171" s="141" t="s">
        <v>339</v>
      </c>
      <c r="H171" s="142">
        <v>3</v>
      </c>
      <c r="I171" s="143"/>
      <c r="J171" s="144">
        <f>ROUND(I171*H171,2)</f>
        <v>0</v>
      </c>
      <c r="K171" s="140" t="s">
        <v>1</v>
      </c>
      <c r="L171" s="32"/>
      <c r="M171" s="145" t="s">
        <v>1</v>
      </c>
      <c r="N171" s="146" t="s">
        <v>41</v>
      </c>
      <c r="P171" s="147">
        <f>O171*H171</f>
        <v>0</v>
      </c>
      <c r="Q171" s="147">
        <v>0</v>
      </c>
      <c r="R171" s="147">
        <f>Q171*H171</f>
        <v>0</v>
      </c>
      <c r="S171" s="147">
        <v>0</v>
      </c>
      <c r="T171" s="148">
        <f>S171*H171</f>
        <v>0</v>
      </c>
      <c r="AR171" s="149" t="s">
        <v>107</v>
      </c>
      <c r="AT171" s="149" t="s">
        <v>298</v>
      </c>
      <c r="AU171" s="149" t="s">
        <v>83</v>
      </c>
      <c r="AY171" s="17" t="s">
        <v>296</v>
      </c>
      <c r="BE171" s="150">
        <f>IF(N171="základní",J171,0)</f>
        <v>0</v>
      </c>
      <c r="BF171" s="150">
        <f>IF(N171="snížená",J171,0)</f>
        <v>0</v>
      </c>
      <c r="BG171" s="150">
        <f>IF(N171="zákl. přenesená",J171,0)</f>
        <v>0</v>
      </c>
      <c r="BH171" s="150">
        <f>IF(N171="sníž. přenesená",J171,0)</f>
        <v>0</v>
      </c>
      <c r="BI171" s="150">
        <f>IF(N171="nulová",J171,0)</f>
        <v>0</v>
      </c>
      <c r="BJ171" s="17" t="s">
        <v>83</v>
      </c>
      <c r="BK171" s="150">
        <f>ROUND(I171*H171,2)</f>
        <v>0</v>
      </c>
      <c r="BL171" s="17" t="s">
        <v>107</v>
      </c>
      <c r="BM171" s="149" t="s">
        <v>490</v>
      </c>
    </row>
    <row r="172" spans="2:65" s="12" customFormat="1">
      <c r="B172" s="151"/>
      <c r="D172" s="152" t="s">
        <v>304</v>
      </c>
      <c r="E172" s="153" t="s">
        <v>1</v>
      </c>
      <c r="F172" s="154" t="s">
        <v>6564</v>
      </c>
      <c r="H172" s="155">
        <v>3</v>
      </c>
      <c r="I172" s="156"/>
      <c r="L172" s="151"/>
      <c r="M172" s="157"/>
      <c r="T172" s="158"/>
      <c r="AT172" s="153" t="s">
        <v>304</v>
      </c>
      <c r="AU172" s="153" t="s">
        <v>83</v>
      </c>
      <c r="AV172" s="12" t="s">
        <v>85</v>
      </c>
      <c r="AW172" s="12" t="s">
        <v>32</v>
      </c>
      <c r="AX172" s="12" t="s">
        <v>76</v>
      </c>
      <c r="AY172" s="153" t="s">
        <v>296</v>
      </c>
    </row>
    <row r="173" spans="2:65" s="14" customFormat="1">
      <c r="B173" s="166"/>
      <c r="D173" s="152" t="s">
        <v>304</v>
      </c>
      <c r="E173" s="167" t="s">
        <v>1</v>
      </c>
      <c r="F173" s="168" t="s">
        <v>308</v>
      </c>
      <c r="H173" s="169">
        <v>3</v>
      </c>
      <c r="I173" s="170"/>
      <c r="L173" s="166"/>
      <c r="M173" s="171"/>
      <c r="T173" s="172"/>
      <c r="AT173" s="167" t="s">
        <v>304</v>
      </c>
      <c r="AU173" s="167" t="s">
        <v>83</v>
      </c>
      <c r="AV173" s="14" t="s">
        <v>107</v>
      </c>
      <c r="AW173" s="14" t="s">
        <v>32</v>
      </c>
      <c r="AX173" s="14" t="s">
        <v>83</v>
      </c>
      <c r="AY173" s="167" t="s">
        <v>296</v>
      </c>
    </row>
    <row r="174" spans="2:65" s="1" customFormat="1" ht="37.9" customHeight="1">
      <c r="B174" s="32"/>
      <c r="C174" s="138" t="s">
        <v>397</v>
      </c>
      <c r="D174" s="138" t="s">
        <v>298</v>
      </c>
      <c r="E174" s="139" t="s">
        <v>4269</v>
      </c>
      <c r="F174" s="140" t="s">
        <v>6588</v>
      </c>
      <c r="G174" s="141" t="s">
        <v>339</v>
      </c>
      <c r="H174" s="142">
        <v>2.4</v>
      </c>
      <c r="I174" s="143"/>
      <c r="J174" s="144">
        <f>ROUND(I174*H174,2)</f>
        <v>0</v>
      </c>
      <c r="K174" s="140" t="s">
        <v>1</v>
      </c>
      <c r="L174" s="32"/>
      <c r="M174" s="145" t="s">
        <v>1</v>
      </c>
      <c r="N174" s="146" t="s">
        <v>41</v>
      </c>
      <c r="P174" s="147">
        <f>O174*H174</f>
        <v>0</v>
      </c>
      <c r="Q174" s="147">
        <v>0</v>
      </c>
      <c r="R174" s="147">
        <f>Q174*H174</f>
        <v>0</v>
      </c>
      <c r="S174" s="147">
        <v>0</v>
      </c>
      <c r="T174" s="148">
        <f>S174*H174</f>
        <v>0</v>
      </c>
      <c r="AR174" s="149" t="s">
        <v>107</v>
      </c>
      <c r="AT174" s="149" t="s">
        <v>298</v>
      </c>
      <c r="AU174" s="149" t="s">
        <v>83</v>
      </c>
      <c r="AY174" s="17" t="s">
        <v>296</v>
      </c>
      <c r="BE174" s="150">
        <f>IF(N174="základní",J174,0)</f>
        <v>0</v>
      </c>
      <c r="BF174" s="150">
        <f>IF(N174="snížená",J174,0)</f>
        <v>0</v>
      </c>
      <c r="BG174" s="150">
        <f>IF(N174="zákl. přenesená",J174,0)</f>
        <v>0</v>
      </c>
      <c r="BH174" s="150">
        <f>IF(N174="sníž. přenesená",J174,0)</f>
        <v>0</v>
      </c>
      <c r="BI174" s="150">
        <f>IF(N174="nulová",J174,0)</f>
        <v>0</v>
      </c>
      <c r="BJ174" s="17" t="s">
        <v>83</v>
      </c>
      <c r="BK174" s="150">
        <f>ROUND(I174*H174,2)</f>
        <v>0</v>
      </c>
      <c r="BL174" s="17" t="s">
        <v>107</v>
      </c>
      <c r="BM174" s="149" t="s">
        <v>505</v>
      </c>
    </row>
    <row r="175" spans="2:65" s="12" customFormat="1">
      <c r="B175" s="151"/>
      <c r="D175" s="152" t="s">
        <v>304</v>
      </c>
      <c r="E175" s="153" t="s">
        <v>1</v>
      </c>
      <c r="F175" s="154" t="s">
        <v>6566</v>
      </c>
      <c r="H175" s="155">
        <v>2.4</v>
      </c>
      <c r="I175" s="156"/>
      <c r="L175" s="151"/>
      <c r="M175" s="157"/>
      <c r="T175" s="158"/>
      <c r="AT175" s="153" t="s">
        <v>304</v>
      </c>
      <c r="AU175" s="153" t="s">
        <v>83</v>
      </c>
      <c r="AV175" s="12" t="s">
        <v>85</v>
      </c>
      <c r="AW175" s="12" t="s">
        <v>32</v>
      </c>
      <c r="AX175" s="12" t="s">
        <v>76</v>
      </c>
      <c r="AY175" s="153" t="s">
        <v>296</v>
      </c>
    </row>
    <row r="176" spans="2:65" s="14" customFormat="1">
      <c r="B176" s="166"/>
      <c r="D176" s="152" t="s">
        <v>304</v>
      </c>
      <c r="E176" s="167" t="s">
        <v>1</v>
      </c>
      <c r="F176" s="168" t="s">
        <v>308</v>
      </c>
      <c r="H176" s="169">
        <v>2.4</v>
      </c>
      <c r="I176" s="170"/>
      <c r="L176" s="166"/>
      <c r="M176" s="171"/>
      <c r="T176" s="172"/>
      <c r="AT176" s="167" t="s">
        <v>304</v>
      </c>
      <c r="AU176" s="167" t="s">
        <v>83</v>
      </c>
      <c r="AV176" s="14" t="s">
        <v>107</v>
      </c>
      <c r="AW176" s="14" t="s">
        <v>32</v>
      </c>
      <c r="AX176" s="14" t="s">
        <v>83</v>
      </c>
      <c r="AY176" s="167" t="s">
        <v>296</v>
      </c>
    </row>
    <row r="177" spans="2:65" s="1" customFormat="1" ht="49.15" customHeight="1">
      <c r="B177" s="32"/>
      <c r="C177" s="138" t="s">
        <v>402</v>
      </c>
      <c r="D177" s="138" t="s">
        <v>298</v>
      </c>
      <c r="E177" s="139" t="s">
        <v>4272</v>
      </c>
      <c r="F177" s="140" t="s">
        <v>6589</v>
      </c>
      <c r="G177" s="141" t="s">
        <v>339</v>
      </c>
      <c r="H177" s="142">
        <v>4.5999999999999996</v>
      </c>
      <c r="I177" s="143"/>
      <c r="J177" s="144">
        <f>ROUND(I177*H177,2)</f>
        <v>0</v>
      </c>
      <c r="K177" s="140" t="s">
        <v>1</v>
      </c>
      <c r="L177" s="32"/>
      <c r="M177" s="145" t="s">
        <v>1</v>
      </c>
      <c r="N177" s="146" t="s">
        <v>41</v>
      </c>
      <c r="P177" s="147">
        <f>O177*H177</f>
        <v>0</v>
      </c>
      <c r="Q177" s="147">
        <v>0</v>
      </c>
      <c r="R177" s="147">
        <f>Q177*H177</f>
        <v>0</v>
      </c>
      <c r="S177" s="147">
        <v>0</v>
      </c>
      <c r="T177" s="148">
        <f>S177*H177</f>
        <v>0</v>
      </c>
      <c r="AR177" s="149" t="s">
        <v>107</v>
      </c>
      <c r="AT177" s="149" t="s">
        <v>298</v>
      </c>
      <c r="AU177" s="149" t="s">
        <v>83</v>
      </c>
      <c r="AY177" s="17" t="s">
        <v>296</v>
      </c>
      <c r="BE177" s="150">
        <f>IF(N177="základní",J177,0)</f>
        <v>0</v>
      </c>
      <c r="BF177" s="150">
        <f>IF(N177="snížená",J177,0)</f>
        <v>0</v>
      </c>
      <c r="BG177" s="150">
        <f>IF(N177="zákl. přenesená",J177,0)</f>
        <v>0</v>
      </c>
      <c r="BH177" s="150">
        <f>IF(N177="sníž. přenesená",J177,0)</f>
        <v>0</v>
      </c>
      <c r="BI177" s="150">
        <f>IF(N177="nulová",J177,0)</f>
        <v>0</v>
      </c>
      <c r="BJ177" s="17" t="s">
        <v>83</v>
      </c>
      <c r="BK177" s="150">
        <f>ROUND(I177*H177,2)</f>
        <v>0</v>
      </c>
      <c r="BL177" s="17" t="s">
        <v>107</v>
      </c>
      <c r="BM177" s="149" t="s">
        <v>521</v>
      </c>
    </row>
    <row r="178" spans="2:65" s="12" customFormat="1">
      <c r="B178" s="151"/>
      <c r="D178" s="152" t="s">
        <v>304</v>
      </c>
      <c r="E178" s="153" t="s">
        <v>1</v>
      </c>
      <c r="F178" s="154" t="s">
        <v>6568</v>
      </c>
      <c r="H178" s="155">
        <v>4.5999999999999996</v>
      </c>
      <c r="I178" s="156"/>
      <c r="L178" s="151"/>
      <c r="M178" s="157"/>
      <c r="T178" s="158"/>
      <c r="AT178" s="153" t="s">
        <v>304</v>
      </c>
      <c r="AU178" s="153" t="s">
        <v>83</v>
      </c>
      <c r="AV178" s="12" t="s">
        <v>85</v>
      </c>
      <c r="AW178" s="12" t="s">
        <v>32</v>
      </c>
      <c r="AX178" s="12" t="s">
        <v>76</v>
      </c>
      <c r="AY178" s="153" t="s">
        <v>296</v>
      </c>
    </row>
    <row r="179" spans="2:65" s="14" customFormat="1">
      <c r="B179" s="166"/>
      <c r="D179" s="152" t="s">
        <v>304</v>
      </c>
      <c r="E179" s="167" t="s">
        <v>1</v>
      </c>
      <c r="F179" s="168" t="s">
        <v>308</v>
      </c>
      <c r="H179" s="169">
        <v>4.5999999999999996</v>
      </c>
      <c r="I179" s="170"/>
      <c r="L179" s="166"/>
      <c r="M179" s="171"/>
      <c r="T179" s="172"/>
      <c r="AT179" s="167" t="s">
        <v>304</v>
      </c>
      <c r="AU179" s="167" t="s">
        <v>83</v>
      </c>
      <c r="AV179" s="14" t="s">
        <v>107</v>
      </c>
      <c r="AW179" s="14" t="s">
        <v>32</v>
      </c>
      <c r="AX179" s="14" t="s">
        <v>83</v>
      </c>
      <c r="AY179" s="167" t="s">
        <v>296</v>
      </c>
    </row>
    <row r="180" spans="2:65" s="1" customFormat="1" ht="37.9" customHeight="1">
      <c r="B180" s="32"/>
      <c r="C180" s="138" t="s">
        <v>409</v>
      </c>
      <c r="D180" s="138" t="s">
        <v>298</v>
      </c>
      <c r="E180" s="139" t="s">
        <v>4275</v>
      </c>
      <c r="F180" s="140" t="s">
        <v>6590</v>
      </c>
      <c r="G180" s="141" t="s">
        <v>339</v>
      </c>
      <c r="H180" s="142">
        <v>2.4</v>
      </c>
      <c r="I180" s="143"/>
      <c r="J180" s="144">
        <f>ROUND(I180*H180,2)</f>
        <v>0</v>
      </c>
      <c r="K180" s="140" t="s">
        <v>1</v>
      </c>
      <c r="L180" s="32"/>
      <c r="M180" s="145" t="s">
        <v>1</v>
      </c>
      <c r="N180" s="146" t="s">
        <v>41</v>
      </c>
      <c r="P180" s="147">
        <f>O180*H180</f>
        <v>0</v>
      </c>
      <c r="Q180" s="147">
        <v>0</v>
      </c>
      <c r="R180" s="147">
        <f>Q180*H180</f>
        <v>0</v>
      </c>
      <c r="S180" s="147">
        <v>0</v>
      </c>
      <c r="T180" s="148">
        <f>S180*H180</f>
        <v>0</v>
      </c>
      <c r="AR180" s="149" t="s">
        <v>107</v>
      </c>
      <c r="AT180" s="149" t="s">
        <v>298</v>
      </c>
      <c r="AU180" s="149" t="s">
        <v>83</v>
      </c>
      <c r="AY180" s="17" t="s">
        <v>296</v>
      </c>
      <c r="BE180" s="150">
        <f>IF(N180="základní",J180,0)</f>
        <v>0</v>
      </c>
      <c r="BF180" s="150">
        <f>IF(N180="snížená",J180,0)</f>
        <v>0</v>
      </c>
      <c r="BG180" s="150">
        <f>IF(N180="zákl. přenesená",J180,0)</f>
        <v>0</v>
      </c>
      <c r="BH180" s="150">
        <f>IF(N180="sníž. přenesená",J180,0)</f>
        <v>0</v>
      </c>
      <c r="BI180" s="150">
        <f>IF(N180="nulová",J180,0)</f>
        <v>0</v>
      </c>
      <c r="BJ180" s="17" t="s">
        <v>83</v>
      </c>
      <c r="BK180" s="150">
        <f>ROUND(I180*H180,2)</f>
        <v>0</v>
      </c>
      <c r="BL180" s="17" t="s">
        <v>107</v>
      </c>
      <c r="BM180" s="149" t="s">
        <v>531</v>
      </c>
    </row>
    <row r="181" spans="2:65" s="12" customFormat="1">
      <c r="B181" s="151"/>
      <c r="D181" s="152" t="s">
        <v>304</v>
      </c>
      <c r="E181" s="153" t="s">
        <v>1</v>
      </c>
      <c r="F181" s="154" t="s">
        <v>6566</v>
      </c>
      <c r="H181" s="155">
        <v>2.4</v>
      </c>
      <c r="I181" s="156"/>
      <c r="L181" s="151"/>
      <c r="M181" s="157"/>
      <c r="T181" s="158"/>
      <c r="AT181" s="153" t="s">
        <v>304</v>
      </c>
      <c r="AU181" s="153" t="s">
        <v>83</v>
      </c>
      <c r="AV181" s="12" t="s">
        <v>85</v>
      </c>
      <c r="AW181" s="12" t="s">
        <v>32</v>
      </c>
      <c r="AX181" s="12" t="s">
        <v>76</v>
      </c>
      <c r="AY181" s="153" t="s">
        <v>296</v>
      </c>
    </row>
    <row r="182" spans="2:65" s="14" customFormat="1">
      <c r="B182" s="166"/>
      <c r="D182" s="152" t="s">
        <v>304</v>
      </c>
      <c r="E182" s="167" t="s">
        <v>1</v>
      </c>
      <c r="F182" s="168" t="s">
        <v>308</v>
      </c>
      <c r="H182" s="169">
        <v>2.4</v>
      </c>
      <c r="I182" s="170"/>
      <c r="L182" s="166"/>
      <c r="M182" s="171"/>
      <c r="T182" s="172"/>
      <c r="AT182" s="167" t="s">
        <v>304</v>
      </c>
      <c r="AU182" s="167" t="s">
        <v>83</v>
      </c>
      <c r="AV182" s="14" t="s">
        <v>107</v>
      </c>
      <c r="AW182" s="14" t="s">
        <v>32</v>
      </c>
      <c r="AX182" s="14" t="s">
        <v>83</v>
      </c>
      <c r="AY182" s="167" t="s">
        <v>296</v>
      </c>
    </row>
    <row r="183" spans="2:65" s="1" customFormat="1" ht="37.9" customHeight="1">
      <c r="B183" s="32"/>
      <c r="C183" s="138" t="s">
        <v>7</v>
      </c>
      <c r="D183" s="138" t="s">
        <v>298</v>
      </c>
      <c r="E183" s="139" t="s">
        <v>4278</v>
      </c>
      <c r="F183" s="140" t="s">
        <v>6591</v>
      </c>
      <c r="G183" s="141" t="s">
        <v>339</v>
      </c>
      <c r="H183" s="142">
        <v>7.5</v>
      </c>
      <c r="I183" s="143"/>
      <c r="J183" s="144">
        <f>ROUND(I183*H183,2)</f>
        <v>0</v>
      </c>
      <c r="K183" s="140" t="s">
        <v>1</v>
      </c>
      <c r="L183" s="32"/>
      <c r="M183" s="145" t="s">
        <v>1</v>
      </c>
      <c r="N183" s="146" t="s">
        <v>41</v>
      </c>
      <c r="P183" s="147">
        <f>O183*H183</f>
        <v>0</v>
      </c>
      <c r="Q183" s="147">
        <v>0</v>
      </c>
      <c r="R183" s="147">
        <f>Q183*H183</f>
        <v>0</v>
      </c>
      <c r="S183" s="147">
        <v>0</v>
      </c>
      <c r="T183" s="148">
        <f>S183*H183</f>
        <v>0</v>
      </c>
      <c r="AR183" s="149" t="s">
        <v>107</v>
      </c>
      <c r="AT183" s="149" t="s">
        <v>298</v>
      </c>
      <c r="AU183" s="149" t="s">
        <v>83</v>
      </c>
      <c r="AY183" s="17" t="s">
        <v>296</v>
      </c>
      <c r="BE183" s="150">
        <f>IF(N183="základní",J183,0)</f>
        <v>0</v>
      </c>
      <c r="BF183" s="150">
        <f>IF(N183="snížená",J183,0)</f>
        <v>0</v>
      </c>
      <c r="BG183" s="150">
        <f>IF(N183="zákl. přenesená",J183,0)</f>
        <v>0</v>
      </c>
      <c r="BH183" s="150">
        <f>IF(N183="sníž. přenesená",J183,0)</f>
        <v>0</v>
      </c>
      <c r="BI183" s="150">
        <f>IF(N183="nulová",J183,0)</f>
        <v>0</v>
      </c>
      <c r="BJ183" s="17" t="s">
        <v>83</v>
      </c>
      <c r="BK183" s="150">
        <f>ROUND(I183*H183,2)</f>
        <v>0</v>
      </c>
      <c r="BL183" s="17" t="s">
        <v>107</v>
      </c>
      <c r="BM183" s="149" t="s">
        <v>547</v>
      </c>
    </row>
    <row r="184" spans="2:65" s="12" customFormat="1">
      <c r="B184" s="151"/>
      <c r="D184" s="152" t="s">
        <v>304</v>
      </c>
      <c r="E184" s="153" t="s">
        <v>1</v>
      </c>
      <c r="F184" s="154" t="s">
        <v>6583</v>
      </c>
      <c r="H184" s="155">
        <v>7.5</v>
      </c>
      <c r="I184" s="156"/>
      <c r="L184" s="151"/>
      <c r="M184" s="157"/>
      <c r="T184" s="158"/>
      <c r="AT184" s="153" t="s">
        <v>304</v>
      </c>
      <c r="AU184" s="153" t="s">
        <v>83</v>
      </c>
      <c r="AV184" s="12" t="s">
        <v>85</v>
      </c>
      <c r="AW184" s="12" t="s">
        <v>32</v>
      </c>
      <c r="AX184" s="12" t="s">
        <v>76</v>
      </c>
      <c r="AY184" s="153" t="s">
        <v>296</v>
      </c>
    </row>
    <row r="185" spans="2:65" s="14" customFormat="1">
      <c r="B185" s="166"/>
      <c r="D185" s="152" t="s">
        <v>304</v>
      </c>
      <c r="E185" s="167" t="s">
        <v>1</v>
      </c>
      <c r="F185" s="168" t="s">
        <v>308</v>
      </c>
      <c r="H185" s="169">
        <v>7.5</v>
      </c>
      <c r="I185" s="170"/>
      <c r="L185" s="166"/>
      <c r="M185" s="171"/>
      <c r="T185" s="172"/>
      <c r="AT185" s="167" t="s">
        <v>304</v>
      </c>
      <c r="AU185" s="167" t="s">
        <v>83</v>
      </c>
      <c r="AV185" s="14" t="s">
        <v>107</v>
      </c>
      <c r="AW185" s="14" t="s">
        <v>32</v>
      </c>
      <c r="AX185" s="14" t="s">
        <v>83</v>
      </c>
      <c r="AY185" s="167" t="s">
        <v>296</v>
      </c>
    </row>
    <row r="186" spans="2:65" s="1" customFormat="1" ht="37.9" customHeight="1">
      <c r="B186" s="32"/>
      <c r="C186" s="138" t="s">
        <v>422</v>
      </c>
      <c r="D186" s="138" t="s">
        <v>298</v>
      </c>
      <c r="E186" s="139" t="s">
        <v>4281</v>
      </c>
      <c r="F186" s="140" t="s">
        <v>6592</v>
      </c>
      <c r="G186" s="141" t="s">
        <v>339</v>
      </c>
      <c r="H186" s="142">
        <v>5.0999999999999996</v>
      </c>
      <c r="I186" s="143"/>
      <c r="J186" s="144">
        <f>ROUND(I186*H186,2)</f>
        <v>0</v>
      </c>
      <c r="K186" s="140" t="s">
        <v>1</v>
      </c>
      <c r="L186" s="32"/>
      <c r="M186" s="145" t="s">
        <v>1</v>
      </c>
      <c r="N186" s="146" t="s">
        <v>41</v>
      </c>
      <c r="P186" s="147">
        <f>O186*H186</f>
        <v>0</v>
      </c>
      <c r="Q186" s="147">
        <v>0</v>
      </c>
      <c r="R186" s="147">
        <f>Q186*H186</f>
        <v>0</v>
      </c>
      <c r="S186" s="147">
        <v>0</v>
      </c>
      <c r="T186" s="148">
        <f>S186*H186</f>
        <v>0</v>
      </c>
      <c r="AR186" s="149" t="s">
        <v>107</v>
      </c>
      <c r="AT186" s="149" t="s">
        <v>298</v>
      </c>
      <c r="AU186" s="149" t="s">
        <v>83</v>
      </c>
      <c r="AY186" s="17" t="s">
        <v>296</v>
      </c>
      <c r="BE186" s="150">
        <f>IF(N186="základní",J186,0)</f>
        <v>0</v>
      </c>
      <c r="BF186" s="150">
        <f>IF(N186="snížená",J186,0)</f>
        <v>0</v>
      </c>
      <c r="BG186" s="150">
        <f>IF(N186="zákl. přenesená",J186,0)</f>
        <v>0</v>
      </c>
      <c r="BH186" s="150">
        <f>IF(N186="sníž. přenesená",J186,0)</f>
        <v>0</v>
      </c>
      <c r="BI186" s="150">
        <f>IF(N186="nulová",J186,0)</f>
        <v>0</v>
      </c>
      <c r="BJ186" s="17" t="s">
        <v>83</v>
      </c>
      <c r="BK186" s="150">
        <f>ROUND(I186*H186,2)</f>
        <v>0</v>
      </c>
      <c r="BL186" s="17" t="s">
        <v>107</v>
      </c>
      <c r="BM186" s="149" t="s">
        <v>558</v>
      </c>
    </row>
    <row r="187" spans="2:65" s="12" customFormat="1">
      <c r="B187" s="151"/>
      <c r="D187" s="152" t="s">
        <v>304</v>
      </c>
      <c r="E187" s="153" t="s">
        <v>1</v>
      </c>
      <c r="F187" s="154" t="s">
        <v>6586</v>
      </c>
      <c r="H187" s="155">
        <v>5.0999999999999996</v>
      </c>
      <c r="I187" s="156"/>
      <c r="L187" s="151"/>
      <c r="M187" s="157"/>
      <c r="T187" s="158"/>
      <c r="AT187" s="153" t="s">
        <v>304</v>
      </c>
      <c r="AU187" s="153" t="s">
        <v>83</v>
      </c>
      <c r="AV187" s="12" t="s">
        <v>85</v>
      </c>
      <c r="AW187" s="12" t="s">
        <v>32</v>
      </c>
      <c r="AX187" s="12" t="s">
        <v>76</v>
      </c>
      <c r="AY187" s="153" t="s">
        <v>296</v>
      </c>
    </row>
    <row r="188" spans="2:65" s="14" customFormat="1">
      <c r="B188" s="166"/>
      <c r="D188" s="152" t="s">
        <v>304</v>
      </c>
      <c r="E188" s="167" t="s">
        <v>1</v>
      </c>
      <c r="F188" s="168" t="s">
        <v>308</v>
      </c>
      <c r="H188" s="169">
        <v>5.0999999999999996</v>
      </c>
      <c r="I188" s="170"/>
      <c r="L188" s="166"/>
      <c r="M188" s="171"/>
      <c r="T188" s="172"/>
      <c r="AT188" s="167" t="s">
        <v>304</v>
      </c>
      <c r="AU188" s="167" t="s">
        <v>83</v>
      </c>
      <c r="AV188" s="14" t="s">
        <v>107</v>
      </c>
      <c r="AW188" s="14" t="s">
        <v>32</v>
      </c>
      <c r="AX188" s="14" t="s">
        <v>83</v>
      </c>
      <c r="AY188" s="167" t="s">
        <v>296</v>
      </c>
    </row>
    <row r="189" spans="2:65" s="1" customFormat="1" ht="55.5" customHeight="1">
      <c r="B189" s="32"/>
      <c r="C189" s="138" t="s">
        <v>427</v>
      </c>
      <c r="D189" s="138" t="s">
        <v>298</v>
      </c>
      <c r="E189" s="139" t="s">
        <v>4287</v>
      </c>
      <c r="F189" s="140" t="s">
        <v>6593</v>
      </c>
      <c r="G189" s="141" t="s">
        <v>339</v>
      </c>
      <c r="H189" s="142">
        <v>17.600000000000001</v>
      </c>
      <c r="I189" s="143"/>
      <c r="J189" s="144">
        <f>ROUND(I189*H189,2)</f>
        <v>0</v>
      </c>
      <c r="K189" s="140" t="s">
        <v>1</v>
      </c>
      <c r="L189" s="32"/>
      <c r="M189" s="145" t="s">
        <v>1</v>
      </c>
      <c r="N189" s="146" t="s">
        <v>41</v>
      </c>
      <c r="P189" s="147">
        <f>O189*H189</f>
        <v>0</v>
      </c>
      <c r="Q189" s="147">
        <v>0</v>
      </c>
      <c r="R189" s="147">
        <f>Q189*H189</f>
        <v>0</v>
      </c>
      <c r="S189" s="147">
        <v>0</v>
      </c>
      <c r="T189" s="148">
        <f>S189*H189</f>
        <v>0</v>
      </c>
      <c r="AR189" s="149" t="s">
        <v>107</v>
      </c>
      <c r="AT189" s="149" t="s">
        <v>298</v>
      </c>
      <c r="AU189" s="149" t="s">
        <v>83</v>
      </c>
      <c r="AY189" s="17" t="s">
        <v>296</v>
      </c>
      <c r="BE189" s="150">
        <f>IF(N189="základní",J189,0)</f>
        <v>0</v>
      </c>
      <c r="BF189" s="150">
        <f>IF(N189="snížená",J189,0)</f>
        <v>0</v>
      </c>
      <c r="BG189" s="150">
        <f>IF(N189="zákl. přenesená",J189,0)</f>
        <v>0</v>
      </c>
      <c r="BH189" s="150">
        <f>IF(N189="sníž. přenesená",J189,0)</f>
        <v>0</v>
      </c>
      <c r="BI189" s="150">
        <f>IF(N189="nulová",J189,0)</f>
        <v>0</v>
      </c>
      <c r="BJ189" s="17" t="s">
        <v>83</v>
      </c>
      <c r="BK189" s="150">
        <f>ROUND(I189*H189,2)</f>
        <v>0</v>
      </c>
      <c r="BL189" s="17" t="s">
        <v>107</v>
      </c>
      <c r="BM189" s="149" t="s">
        <v>569</v>
      </c>
    </row>
    <row r="190" spans="2:65" s="12" customFormat="1">
      <c r="B190" s="151"/>
      <c r="D190" s="152" t="s">
        <v>304</v>
      </c>
      <c r="E190" s="153" t="s">
        <v>1</v>
      </c>
      <c r="F190" s="154" t="s">
        <v>6594</v>
      </c>
      <c r="H190" s="155">
        <v>17.600000000000001</v>
      </c>
      <c r="I190" s="156"/>
      <c r="L190" s="151"/>
      <c r="M190" s="157"/>
      <c r="T190" s="158"/>
      <c r="AT190" s="153" t="s">
        <v>304</v>
      </c>
      <c r="AU190" s="153" t="s">
        <v>83</v>
      </c>
      <c r="AV190" s="12" t="s">
        <v>85</v>
      </c>
      <c r="AW190" s="12" t="s">
        <v>32</v>
      </c>
      <c r="AX190" s="12" t="s">
        <v>76</v>
      </c>
      <c r="AY190" s="153" t="s">
        <v>296</v>
      </c>
    </row>
    <row r="191" spans="2:65" s="14" customFormat="1">
      <c r="B191" s="166"/>
      <c r="D191" s="152" t="s">
        <v>304</v>
      </c>
      <c r="E191" s="167" t="s">
        <v>1</v>
      </c>
      <c r="F191" s="168" t="s">
        <v>308</v>
      </c>
      <c r="H191" s="169">
        <v>17.600000000000001</v>
      </c>
      <c r="I191" s="170"/>
      <c r="L191" s="166"/>
      <c r="M191" s="171"/>
      <c r="T191" s="172"/>
      <c r="AT191" s="167" t="s">
        <v>304</v>
      </c>
      <c r="AU191" s="167" t="s">
        <v>83</v>
      </c>
      <c r="AV191" s="14" t="s">
        <v>107</v>
      </c>
      <c r="AW191" s="14" t="s">
        <v>32</v>
      </c>
      <c r="AX191" s="14" t="s">
        <v>83</v>
      </c>
      <c r="AY191" s="167" t="s">
        <v>296</v>
      </c>
    </row>
    <row r="192" spans="2:65" s="1" customFormat="1" ht="37.9" customHeight="1">
      <c r="B192" s="32"/>
      <c r="C192" s="138" t="s">
        <v>432</v>
      </c>
      <c r="D192" s="138" t="s">
        <v>298</v>
      </c>
      <c r="E192" s="139" t="s">
        <v>4290</v>
      </c>
      <c r="F192" s="140" t="s">
        <v>6595</v>
      </c>
      <c r="G192" s="141" t="s">
        <v>339</v>
      </c>
      <c r="H192" s="142">
        <v>2.1</v>
      </c>
      <c r="I192" s="143"/>
      <c r="J192" s="144">
        <f>ROUND(I192*H192,2)</f>
        <v>0</v>
      </c>
      <c r="K192" s="140" t="s">
        <v>1</v>
      </c>
      <c r="L192" s="32"/>
      <c r="M192" s="145" t="s">
        <v>1</v>
      </c>
      <c r="N192" s="146" t="s">
        <v>41</v>
      </c>
      <c r="P192" s="147">
        <f>O192*H192</f>
        <v>0</v>
      </c>
      <c r="Q192" s="147">
        <v>0</v>
      </c>
      <c r="R192" s="147">
        <f>Q192*H192</f>
        <v>0</v>
      </c>
      <c r="S192" s="147">
        <v>0</v>
      </c>
      <c r="T192" s="148">
        <f>S192*H192</f>
        <v>0</v>
      </c>
      <c r="AR192" s="149" t="s">
        <v>107</v>
      </c>
      <c r="AT192" s="149" t="s">
        <v>298</v>
      </c>
      <c r="AU192" s="149" t="s">
        <v>83</v>
      </c>
      <c r="AY192" s="17" t="s">
        <v>296</v>
      </c>
      <c r="BE192" s="150">
        <f>IF(N192="základní",J192,0)</f>
        <v>0</v>
      </c>
      <c r="BF192" s="150">
        <f>IF(N192="snížená",J192,0)</f>
        <v>0</v>
      </c>
      <c r="BG192" s="150">
        <f>IF(N192="zákl. přenesená",J192,0)</f>
        <v>0</v>
      </c>
      <c r="BH192" s="150">
        <f>IF(N192="sníž. přenesená",J192,0)</f>
        <v>0</v>
      </c>
      <c r="BI192" s="150">
        <f>IF(N192="nulová",J192,0)</f>
        <v>0</v>
      </c>
      <c r="BJ192" s="17" t="s">
        <v>83</v>
      </c>
      <c r="BK192" s="150">
        <f>ROUND(I192*H192,2)</f>
        <v>0</v>
      </c>
      <c r="BL192" s="17" t="s">
        <v>107</v>
      </c>
      <c r="BM192" s="149" t="s">
        <v>588</v>
      </c>
    </row>
    <row r="193" spans="2:65" s="12" customFormat="1">
      <c r="B193" s="151"/>
      <c r="D193" s="152" t="s">
        <v>304</v>
      </c>
      <c r="E193" s="153" t="s">
        <v>1</v>
      </c>
      <c r="F193" s="154" t="s">
        <v>6561</v>
      </c>
      <c r="H193" s="155">
        <v>2.1</v>
      </c>
      <c r="I193" s="156"/>
      <c r="L193" s="151"/>
      <c r="M193" s="157"/>
      <c r="T193" s="158"/>
      <c r="AT193" s="153" t="s">
        <v>304</v>
      </c>
      <c r="AU193" s="153" t="s">
        <v>83</v>
      </c>
      <c r="AV193" s="12" t="s">
        <v>85</v>
      </c>
      <c r="AW193" s="12" t="s">
        <v>32</v>
      </c>
      <c r="AX193" s="12" t="s">
        <v>76</v>
      </c>
      <c r="AY193" s="153" t="s">
        <v>296</v>
      </c>
    </row>
    <row r="194" spans="2:65" s="14" customFormat="1">
      <c r="B194" s="166"/>
      <c r="D194" s="152" t="s">
        <v>304</v>
      </c>
      <c r="E194" s="167" t="s">
        <v>1</v>
      </c>
      <c r="F194" s="168" t="s">
        <v>308</v>
      </c>
      <c r="H194" s="169">
        <v>2.1</v>
      </c>
      <c r="I194" s="170"/>
      <c r="L194" s="166"/>
      <c r="M194" s="171"/>
      <c r="T194" s="172"/>
      <c r="AT194" s="167" t="s">
        <v>304</v>
      </c>
      <c r="AU194" s="167" t="s">
        <v>83</v>
      </c>
      <c r="AV194" s="14" t="s">
        <v>107</v>
      </c>
      <c r="AW194" s="14" t="s">
        <v>32</v>
      </c>
      <c r="AX194" s="14" t="s">
        <v>83</v>
      </c>
      <c r="AY194" s="167" t="s">
        <v>296</v>
      </c>
    </row>
    <row r="195" spans="2:65" s="1" customFormat="1" ht="55.5" customHeight="1">
      <c r="B195" s="32"/>
      <c r="C195" s="138" t="s">
        <v>445</v>
      </c>
      <c r="D195" s="138" t="s">
        <v>298</v>
      </c>
      <c r="E195" s="139" t="s">
        <v>4294</v>
      </c>
      <c r="F195" s="140" t="s">
        <v>6596</v>
      </c>
      <c r="G195" s="141" t="s">
        <v>339</v>
      </c>
      <c r="H195" s="142">
        <v>3</v>
      </c>
      <c r="I195" s="143"/>
      <c r="J195" s="144">
        <f>ROUND(I195*H195,2)</f>
        <v>0</v>
      </c>
      <c r="K195" s="140" t="s">
        <v>1</v>
      </c>
      <c r="L195" s="32"/>
      <c r="M195" s="145" t="s">
        <v>1</v>
      </c>
      <c r="N195" s="146" t="s">
        <v>41</v>
      </c>
      <c r="P195" s="147">
        <f>O195*H195</f>
        <v>0</v>
      </c>
      <c r="Q195" s="147">
        <v>0</v>
      </c>
      <c r="R195" s="147">
        <f>Q195*H195</f>
        <v>0</v>
      </c>
      <c r="S195" s="147">
        <v>0</v>
      </c>
      <c r="T195" s="148">
        <f>S195*H195</f>
        <v>0</v>
      </c>
      <c r="AR195" s="149" t="s">
        <v>107</v>
      </c>
      <c r="AT195" s="149" t="s">
        <v>298</v>
      </c>
      <c r="AU195" s="149" t="s">
        <v>83</v>
      </c>
      <c r="AY195" s="17" t="s">
        <v>296</v>
      </c>
      <c r="BE195" s="150">
        <f>IF(N195="základní",J195,0)</f>
        <v>0</v>
      </c>
      <c r="BF195" s="150">
        <f>IF(N195="snížená",J195,0)</f>
        <v>0</v>
      </c>
      <c r="BG195" s="150">
        <f>IF(N195="zákl. přenesená",J195,0)</f>
        <v>0</v>
      </c>
      <c r="BH195" s="150">
        <f>IF(N195="sníž. přenesená",J195,0)</f>
        <v>0</v>
      </c>
      <c r="BI195" s="150">
        <f>IF(N195="nulová",J195,0)</f>
        <v>0</v>
      </c>
      <c r="BJ195" s="17" t="s">
        <v>83</v>
      </c>
      <c r="BK195" s="150">
        <f>ROUND(I195*H195,2)</f>
        <v>0</v>
      </c>
      <c r="BL195" s="17" t="s">
        <v>107</v>
      </c>
      <c r="BM195" s="149" t="s">
        <v>599</v>
      </c>
    </row>
    <row r="196" spans="2:65" s="12" customFormat="1">
      <c r="B196" s="151"/>
      <c r="D196" s="152" t="s">
        <v>304</v>
      </c>
      <c r="E196" s="153" t="s">
        <v>1</v>
      </c>
      <c r="F196" s="154" t="s">
        <v>6564</v>
      </c>
      <c r="H196" s="155">
        <v>3</v>
      </c>
      <c r="I196" s="156"/>
      <c r="L196" s="151"/>
      <c r="M196" s="157"/>
      <c r="T196" s="158"/>
      <c r="AT196" s="153" t="s">
        <v>304</v>
      </c>
      <c r="AU196" s="153" t="s">
        <v>83</v>
      </c>
      <c r="AV196" s="12" t="s">
        <v>85</v>
      </c>
      <c r="AW196" s="12" t="s">
        <v>32</v>
      </c>
      <c r="AX196" s="12" t="s">
        <v>76</v>
      </c>
      <c r="AY196" s="153" t="s">
        <v>296</v>
      </c>
    </row>
    <row r="197" spans="2:65" s="14" customFormat="1">
      <c r="B197" s="166"/>
      <c r="D197" s="152" t="s">
        <v>304</v>
      </c>
      <c r="E197" s="167" t="s">
        <v>1</v>
      </c>
      <c r="F197" s="168" t="s">
        <v>308</v>
      </c>
      <c r="H197" s="169">
        <v>3</v>
      </c>
      <c r="I197" s="170"/>
      <c r="L197" s="166"/>
      <c r="M197" s="171"/>
      <c r="T197" s="172"/>
      <c r="AT197" s="167" t="s">
        <v>304</v>
      </c>
      <c r="AU197" s="167" t="s">
        <v>83</v>
      </c>
      <c r="AV197" s="14" t="s">
        <v>107</v>
      </c>
      <c r="AW197" s="14" t="s">
        <v>32</v>
      </c>
      <c r="AX197" s="14" t="s">
        <v>83</v>
      </c>
      <c r="AY197" s="167" t="s">
        <v>296</v>
      </c>
    </row>
    <row r="198" spans="2:65" s="1" customFormat="1" ht="37.9" customHeight="1">
      <c r="B198" s="32"/>
      <c r="C198" s="138" t="s">
        <v>451</v>
      </c>
      <c r="D198" s="138" t="s">
        <v>298</v>
      </c>
      <c r="E198" s="139" t="s">
        <v>4297</v>
      </c>
      <c r="F198" s="140" t="s">
        <v>6597</v>
      </c>
      <c r="G198" s="141" t="s">
        <v>339</v>
      </c>
      <c r="H198" s="142">
        <v>2.4</v>
      </c>
      <c r="I198" s="143"/>
      <c r="J198" s="144">
        <f>ROUND(I198*H198,2)</f>
        <v>0</v>
      </c>
      <c r="K198" s="140" t="s">
        <v>1</v>
      </c>
      <c r="L198" s="32"/>
      <c r="M198" s="145" t="s">
        <v>1</v>
      </c>
      <c r="N198" s="146" t="s">
        <v>41</v>
      </c>
      <c r="P198" s="147">
        <f>O198*H198</f>
        <v>0</v>
      </c>
      <c r="Q198" s="147">
        <v>0</v>
      </c>
      <c r="R198" s="147">
        <f>Q198*H198</f>
        <v>0</v>
      </c>
      <c r="S198" s="147">
        <v>0</v>
      </c>
      <c r="T198" s="148">
        <f>S198*H198</f>
        <v>0</v>
      </c>
      <c r="AR198" s="149" t="s">
        <v>107</v>
      </c>
      <c r="AT198" s="149" t="s">
        <v>298</v>
      </c>
      <c r="AU198" s="149" t="s">
        <v>83</v>
      </c>
      <c r="AY198" s="17" t="s">
        <v>296</v>
      </c>
      <c r="BE198" s="150">
        <f>IF(N198="základní",J198,0)</f>
        <v>0</v>
      </c>
      <c r="BF198" s="150">
        <f>IF(N198="snížená",J198,0)</f>
        <v>0</v>
      </c>
      <c r="BG198" s="150">
        <f>IF(N198="zákl. přenesená",J198,0)</f>
        <v>0</v>
      </c>
      <c r="BH198" s="150">
        <f>IF(N198="sníž. přenesená",J198,0)</f>
        <v>0</v>
      </c>
      <c r="BI198" s="150">
        <f>IF(N198="nulová",J198,0)</f>
        <v>0</v>
      </c>
      <c r="BJ198" s="17" t="s">
        <v>83</v>
      </c>
      <c r="BK198" s="150">
        <f>ROUND(I198*H198,2)</f>
        <v>0</v>
      </c>
      <c r="BL198" s="17" t="s">
        <v>107</v>
      </c>
      <c r="BM198" s="149" t="s">
        <v>609</v>
      </c>
    </row>
    <row r="199" spans="2:65" s="12" customFormat="1">
      <c r="B199" s="151"/>
      <c r="D199" s="152" t="s">
        <v>304</v>
      </c>
      <c r="E199" s="153" t="s">
        <v>1</v>
      </c>
      <c r="F199" s="154" t="s">
        <v>6566</v>
      </c>
      <c r="H199" s="155">
        <v>2.4</v>
      </c>
      <c r="I199" s="156"/>
      <c r="L199" s="151"/>
      <c r="M199" s="157"/>
      <c r="T199" s="158"/>
      <c r="AT199" s="153" t="s">
        <v>304</v>
      </c>
      <c r="AU199" s="153" t="s">
        <v>83</v>
      </c>
      <c r="AV199" s="12" t="s">
        <v>85</v>
      </c>
      <c r="AW199" s="12" t="s">
        <v>32</v>
      </c>
      <c r="AX199" s="12" t="s">
        <v>76</v>
      </c>
      <c r="AY199" s="153" t="s">
        <v>296</v>
      </c>
    </row>
    <row r="200" spans="2:65" s="14" customFormat="1">
      <c r="B200" s="166"/>
      <c r="D200" s="152" t="s">
        <v>304</v>
      </c>
      <c r="E200" s="167" t="s">
        <v>1</v>
      </c>
      <c r="F200" s="168" t="s">
        <v>308</v>
      </c>
      <c r="H200" s="169">
        <v>2.4</v>
      </c>
      <c r="I200" s="170"/>
      <c r="L200" s="166"/>
      <c r="M200" s="171"/>
      <c r="T200" s="172"/>
      <c r="AT200" s="167" t="s">
        <v>304</v>
      </c>
      <c r="AU200" s="167" t="s">
        <v>83</v>
      </c>
      <c r="AV200" s="14" t="s">
        <v>107</v>
      </c>
      <c r="AW200" s="14" t="s">
        <v>32</v>
      </c>
      <c r="AX200" s="14" t="s">
        <v>83</v>
      </c>
      <c r="AY200" s="167" t="s">
        <v>296</v>
      </c>
    </row>
    <row r="201" spans="2:65" s="1" customFormat="1" ht="55.5" customHeight="1">
      <c r="B201" s="32"/>
      <c r="C201" s="138" t="s">
        <v>457</v>
      </c>
      <c r="D201" s="138" t="s">
        <v>298</v>
      </c>
      <c r="E201" s="139" t="s">
        <v>4300</v>
      </c>
      <c r="F201" s="140" t="s">
        <v>6598</v>
      </c>
      <c r="G201" s="141" t="s">
        <v>339</v>
      </c>
      <c r="H201" s="142">
        <v>5</v>
      </c>
      <c r="I201" s="143"/>
      <c r="J201" s="144">
        <f>ROUND(I201*H201,2)</f>
        <v>0</v>
      </c>
      <c r="K201" s="140" t="s">
        <v>1</v>
      </c>
      <c r="L201" s="32"/>
      <c r="M201" s="145" t="s">
        <v>1</v>
      </c>
      <c r="N201" s="146" t="s">
        <v>41</v>
      </c>
      <c r="P201" s="147">
        <f>O201*H201</f>
        <v>0</v>
      </c>
      <c r="Q201" s="147">
        <v>0</v>
      </c>
      <c r="R201" s="147">
        <f>Q201*H201</f>
        <v>0</v>
      </c>
      <c r="S201" s="147">
        <v>0</v>
      </c>
      <c r="T201" s="148">
        <f>S201*H201</f>
        <v>0</v>
      </c>
      <c r="AR201" s="149" t="s">
        <v>107</v>
      </c>
      <c r="AT201" s="149" t="s">
        <v>298</v>
      </c>
      <c r="AU201" s="149" t="s">
        <v>83</v>
      </c>
      <c r="AY201" s="17" t="s">
        <v>296</v>
      </c>
      <c r="BE201" s="150">
        <f>IF(N201="základní",J201,0)</f>
        <v>0</v>
      </c>
      <c r="BF201" s="150">
        <f>IF(N201="snížená",J201,0)</f>
        <v>0</v>
      </c>
      <c r="BG201" s="150">
        <f>IF(N201="zákl. přenesená",J201,0)</f>
        <v>0</v>
      </c>
      <c r="BH201" s="150">
        <f>IF(N201="sníž. přenesená",J201,0)</f>
        <v>0</v>
      </c>
      <c r="BI201" s="150">
        <f>IF(N201="nulová",J201,0)</f>
        <v>0</v>
      </c>
      <c r="BJ201" s="17" t="s">
        <v>83</v>
      </c>
      <c r="BK201" s="150">
        <f>ROUND(I201*H201,2)</f>
        <v>0</v>
      </c>
      <c r="BL201" s="17" t="s">
        <v>107</v>
      </c>
      <c r="BM201" s="149" t="s">
        <v>620</v>
      </c>
    </row>
    <row r="202" spans="2:65" s="12" customFormat="1">
      <c r="B202" s="151"/>
      <c r="D202" s="152" t="s">
        <v>304</v>
      </c>
      <c r="E202" s="153" t="s">
        <v>1</v>
      </c>
      <c r="F202" s="154" t="s">
        <v>6599</v>
      </c>
      <c r="H202" s="155">
        <v>5</v>
      </c>
      <c r="I202" s="156"/>
      <c r="L202" s="151"/>
      <c r="M202" s="157"/>
      <c r="T202" s="158"/>
      <c r="AT202" s="153" t="s">
        <v>304</v>
      </c>
      <c r="AU202" s="153" t="s">
        <v>83</v>
      </c>
      <c r="AV202" s="12" t="s">
        <v>85</v>
      </c>
      <c r="AW202" s="12" t="s">
        <v>32</v>
      </c>
      <c r="AX202" s="12" t="s">
        <v>76</v>
      </c>
      <c r="AY202" s="153" t="s">
        <v>296</v>
      </c>
    </row>
    <row r="203" spans="2:65" s="14" customFormat="1">
      <c r="B203" s="166"/>
      <c r="D203" s="152" t="s">
        <v>304</v>
      </c>
      <c r="E203" s="167" t="s">
        <v>1</v>
      </c>
      <c r="F203" s="168" t="s">
        <v>308</v>
      </c>
      <c r="H203" s="169">
        <v>5</v>
      </c>
      <c r="I203" s="170"/>
      <c r="L203" s="166"/>
      <c r="M203" s="171"/>
      <c r="T203" s="172"/>
      <c r="AT203" s="167" t="s">
        <v>304</v>
      </c>
      <c r="AU203" s="167" t="s">
        <v>83</v>
      </c>
      <c r="AV203" s="14" t="s">
        <v>107</v>
      </c>
      <c r="AW203" s="14" t="s">
        <v>32</v>
      </c>
      <c r="AX203" s="14" t="s">
        <v>83</v>
      </c>
      <c r="AY203" s="167" t="s">
        <v>296</v>
      </c>
    </row>
    <row r="204" spans="2:65" s="1" customFormat="1" ht="37.9" customHeight="1">
      <c r="B204" s="32"/>
      <c r="C204" s="138" t="s">
        <v>462</v>
      </c>
      <c r="D204" s="138" t="s">
        <v>298</v>
      </c>
      <c r="E204" s="139" t="s">
        <v>4303</v>
      </c>
      <c r="F204" s="140" t="s">
        <v>6600</v>
      </c>
      <c r="G204" s="141" t="s">
        <v>339</v>
      </c>
      <c r="H204" s="142">
        <v>2.2999999999999998</v>
      </c>
      <c r="I204" s="143"/>
      <c r="J204" s="144">
        <f>ROUND(I204*H204,2)</f>
        <v>0</v>
      </c>
      <c r="K204" s="140" t="s">
        <v>1</v>
      </c>
      <c r="L204" s="32"/>
      <c r="M204" s="145" t="s">
        <v>1</v>
      </c>
      <c r="N204" s="146" t="s">
        <v>41</v>
      </c>
      <c r="P204" s="147">
        <f>O204*H204</f>
        <v>0</v>
      </c>
      <c r="Q204" s="147">
        <v>0</v>
      </c>
      <c r="R204" s="147">
        <f>Q204*H204</f>
        <v>0</v>
      </c>
      <c r="S204" s="147">
        <v>0</v>
      </c>
      <c r="T204" s="148">
        <f>S204*H204</f>
        <v>0</v>
      </c>
      <c r="AR204" s="149" t="s">
        <v>107</v>
      </c>
      <c r="AT204" s="149" t="s">
        <v>298</v>
      </c>
      <c r="AU204" s="149" t="s">
        <v>83</v>
      </c>
      <c r="AY204" s="17" t="s">
        <v>296</v>
      </c>
      <c r="BE204" s="150">
        <f>IF(N204="základní",J204,0)</f>
        <v>0</v>
      </c>
      <c r="BF204" s="150">
        <f>IF(N204="snížená",J204,0)</f>
        <v>0</v>
      </c>
      <c r="BG204" s="150">
        <f>IF(N204="zákl. přenesená",J204,0)</f>
        <v>0</v>
      </c>
      <c r="BH204" s="150">
        <f>IF(N204="sníž. přenesená",J204,0)</f>
        <v>0</v>
      </c>
      <c r="BI204" s="150">
        <f>IF(N204="nulová",J204,0)</f>
        <v>0</v>
      </c>
      <c r="BJ204" s="17" t="s">
        <v>83</v>
      </c>
      <c r="BK204" s="150">
        <f>ROUND(I204*H204,2)</f>
        <v>0</v>
      </c>
      <c r="BL204" s="17" t="s">
        <v>107</v>
      </c>
      <c r="BM204" s="149" t="s">
        <v>632</v>
      </c>
    </row>
    <row r="205" spans="2:65" s="12" customFormat="1">
      <c r="B205" s="151"/>
      <c r="D205" s="152" t="s">
        <v>304</v>
      </c>
      <c r="E205" s="153" t="s">
        <v>1</v>
      </c>
      <c r="F205" s="154" t="s">
        <v>6601</v>
      </c>
      <c r="H205" s="155">
        <v>2.2999999999999998</v>
      </c>
      <c r="I205" s="156"/>
      <c r="L205" s="151"/>
      <c r="M205" s="157"/>
      <c r="T205" s="158"/>
      <c r="AT205" s="153" t="s">
        <v>304</v>
      </c>
      <c r="AU205" s="153" t="s">
        <v>83</v>
      </c>
      <c r="AV205" s="12" t="s">
        <v>85</v>
      </c>
      <c r="AW205" s="12" t="s">
        <v>32</v>
      </c>
      <c r="AX205" s="12" t="s">
        <v>76</v>
      </c>
      <c r="AY205" s="153" t="s">
        <v>296</v>
      </c>
    </row>
    <row r="206" spans="2:65" s="14" customFormat="1">
      <c r="B206" s="166"/>
      <c r="D206" s="152" t="s">
        <v>304</v>
      </c>
      <c r="E206" s="167" t="s">
        <v>1</v>
      </c>
      <c r="F206" s="168" t="s">
        <v>308</v>
      </c>
      <c r="H206" s="169">
        <v>2.2999999999999998</v>
      </c>
      <c r="I206" s="170"/>
      <c r="L206" s="166"/>
      <c r="M206" s="171"/>
      <c r="T206" s="172"/>
      <c r="AT206" s="167" t="s">
        <v>304</v>
      </c>
      <c r="AU206" s="167" t="s">
        <v>83</v>
      </c>
      <c r="AV206" s="14" t="s">
        <v>107</v>
      </c>
      <c r="AW206" s="14" t="s">
        <v>32</v>
      </c>
      <c r="AX206" s="14" t="s">
        <v>83</v>
      </c>
      <c r="AY206" s="167" t="s">
        <v>296</v>
      </c>
    </row>
    <row r="207" spans="2:65" s="1" customFormat="1" ht="55.5" customHeight="1">
      <c r="B207" s="32"/>
      <c r="C207" s="138" t="s">
        <v>466</v>
      </c>
      <c r="D207" s="138" t="s">
        <v>298</v>
      </c>
      <c r="E207" s="139" t="s">
        <v>4310</v>
      </c>
      <c r="F207" s="140" t="s">
        <v>6602</v>
      </c>
      <c r="G207" s="141" t="s">
        <v>339</v>
      </c>
      <c r="H207" s="142">
        <v>12</v>
      </c>
      <c r="I207" s="143"/>
      <c r="J207" s="144">
        <f>ROUND(I207*H207,2)</f>
        <v>0</v>
      </c>
      <c r="K207" s="140" t="s">
        <v>1</v>
      </c>
      <c r="L207" s="32"/>
      <c r="M207" s="145" t="s">
        <v>1</v>
      </c>
      <c r="N207" s="146" t="s">
        <v>41</v>
      </c>
      <c r="P207" s="147">
        <f>O207*H207</f>
        <v>0</v>
      </c>
      <c r="Q207" s="147">
        <v>0</v>
      </c>
      <c r="R207" s="147">
        <f>Q207*H207</f>
        <v>0</v>
      </c>
      <c r="S207" s="147">
        <v>0</v>
      </c>
      <c r="T207" s="148">
        <f>S207*H207</f>
        <v>0</v>
      </c>
      <c r="AR207" s="149" t="s">
        <v>107</v>
      </c>
      <c r="AT207" s="149" t="s">
        <v>298</v>
      </c>
      <c r="AU207" s="149" t="s">
        <v>83</v>
      </c>
      <c r="AY207" s="17" t="s">
        <v>296</v>
      </c>
      <c r="BE207" s="150">
        <f>IF(N207="základní",J207,0)</f>
        <v>0</v>
      </c>
      <c r="BF207" s="150">
        <f>IF(N207="snížená",J207,0)</f>
        <v>0</v>
      </c>
      <c r="BG207" s="150">
        <f>IF(N207="zákl. přenesená",J207,0)</f>
        <v>0</v>
      </c>
      <c r="BH207" s="150">
        <f>IF(N207="sníž. přenesená",J207,0)</f>
        <v>0</v>
      </c>
      <c r="BI207" s="150">
        <f>IF(N207="nulová",J207,0)</f>
        <v>0</v>
      </c>
      <c r="BJ207" s="17" t="s">
        <v>83</v>
      </c>
      <c r="BK207" s="150">
        <f>ROUND(I207*H207,2)</f>
        <v>0</v>
      </c>
      <c r="BL207" s="17" t="s">
        <v>107</v>
      </c>
      <c r="BM207" s="149" t="s">
        <v>695</v>
      </c>
    </row>
    <row r="208" spans="2:65" s="12" customFormat="1">
      <c r="B208" s="151"/>
      <c r="D208" s="152" t="s">
        <v>304</v>
      </c>
      <c r="E208" s="153" t="s">
        <v>1</v>
      </c>
      <c r="F208" s="154" t="s">
        <v>6603</v>
      </c>
      <c r="H208" s="155">
        <v>12</v>
      </c>
      <c r="I208" s="156"/>
      <c r="L208" s="151"/>
      <c r="M208" s="157"/>
      <c r="T208" s="158"/>
      <c r="AT208" s="153" t="s">
        <v>304</v>
      </c>
      <c r="AU208" s="153" t="s">
        <v>83</v>
      </c>
      <c r="AV208" s="12" t="s">
        <v>85</v>
      </c>
      <c r="AW208" s="12" t="s">
        <v>32</v>
      </c>
      <c r="AX208" s="12" t="s">
        <v>76</v>
      </c>
      <c r="AY208" s="153" t="s">
        <v>296</v>
      </c>
    </row>
    <row r="209" spans="2:65" s="14" customFormat="1">
      <c r="B209" s="166"/>
      <c r="D209" s="152" t="s">
        <v>304</v>
      </c>
      <c r="E209" s="167" t="s">
        <v>1</v>
      </c>
      <c r="F209" s="168" t="s">
        <v>308</v>
      </c>
      <c r="H209" s="169">
        <v>12</v>
      </c>
      <c r="I209" s="170"/>
      <c r="L209" s="166"/>
      <c r="M209" s="171"/>
      <c r="T209" s="172"/>
      <c r="AT209" s="167" t="s">
        <v>304</v>
      </c>
      <c r="AU209" s="167" t="s">
        <v>83</v>
      </c>
      <c r="AV209" s="14" t="s">
        <v>107</v>
      </c>
      <c r="AW209" s="14" t="s">
        <v>32</v>
      </c>
      <c r="AX209" s="14" t="s">
        <v>83</v>
      </c>
      <c r="AY209" s="167" t="s">
        <v>296</v>
      </c>
    </row>
    <row r="210" spans="2:65" s="1" customFormat="1" ht="37.9" customHeight="1">
      <c r="B210" s="32"/>
      <c r="C210" s="138" t="s">
        <v>470</v>
      </c>
      <c r="D210" s="138" t="s">
        <v>298</v>
      </c>
      <c r="E210" s="139" t="s">
        <v>4313</v>
      </c>
      <c r="F210" s="140" t="s">
        <v>6604</v>
      </c>
      <c r="G210" s="141" t="s">
        <v>339</v>
      </c>
      <c r="H210" s="142">
        <v>3.3</v>
      </c>
      <c r="I210" s="143"/>
      <c r="J210" s="144">
        <f>ROUND(I210*H210,2)</f>
        <v>0</v>
      </c>
      <c r="K210" s="140" t="s">
        <v>1</v>
      </c>
      <c r="L210" s="32"/>
      <c r="M210" s="145" t="s">
        <v>1</v>
      </c>
      <c r="N210" s="146" t="s">
        <v>41</v>
      </c>
      <c r="P210" s="147">
        <f>O210*H210</f>
        <v>0</v>
      </c>
      <c r="Q210" s="147">
        <v>0</v>
      </c>
      <c r="R210" s="147">
        <f>Q210*H210</f>
        <v>0</v>
      </c>
      <c r="S210" s="147">
        <v>0</v>
      </c>
      <c r="T210" s="148">
        <f>S210*H210</f>
        <v>0</v>
      </c>
      <c r="AR210" s="149" t="s">
        <v>107</v>
      </c>
      <c r="AT210" s="149" t="s">
        <v>298</v>
      </c>
      <c r="AU210" s="149" t="s">
        <v>83</v>
      </c>
      <c r="AY210" s="17" t="s">
        <v>296</v>
      </c>
      <c r="BE210" s="150">
        <f>IF(N210="základní",J210,0)</f>
        <v>0</v>
      </c>
      <c r="BF210" s="150">
        <f>IF(N210="snížená",J210,0)</f>
        <v>0</v>
      </c>
      <c r="BG210" s="150">
        <f>IF(N210="zákl. přenesená",J210,0)</f>
        <v>0</v>
      </c>
      <c r="BH210" s="150">
        <f>IF(N210="sníž. přenesená",J210,0)</f>
        <v>0</v>
      </c>
      <c r="BI210" s="150">
        <f>IF(N210="nulová",J210,0)</f>
        <v>0</v>
      </c>
      <c r="BJ210" s="17" t="s">
        <v>83</v>
      </c>
      <c r="BK210" s="150">
        <f>ROUND(I210*H210,2)</f>
        <v>0</v>
      </c>
      <c r="BL210" s="17" t="s">
        <v>107</v>
      </c>
      <c r="BM210" s="149" t="s">
        <v>722</v>
      </c>
    </row>
    <row r="211" spans="2:65" s="12" customFormat="1">
      <c r="B211" s="151"/>
      <c r="D211" s="152" t="s">
        <v>304</v>
      </c>
      <c r="E211" s="153" t="s">
        <v>1</v>
      </c>
      <c r="F211" s="154" t="s">
        <v>6605</v>
      </c>
      <c r="H211" s="155">
        <v>3.3</v>
      </c>
      <c r="I211" s="156"/>
      <c r="L211" s="151"/>
      <c r="M211" s="157"/>
      <c r="T211" s="158"/>
      <c r="AT211" s="153" t="s">
        <v>304</v>
      </c>
      <c r="AU211" s="153" t="s">
        <v>83</v>
      </c>
      <c r="AV211" s="12" t="s">
        <v>85</v>
      </c>
      <c r="AW211" s="12" t="s">
        <v>32</v>
      </c>
      <c r="AX211" s="12" t="s">
        <v>76</v>
      </c>
      <c r="AY211" s="153" t="s">
        <v>296</v>
      </c>
    </row>
    <row r="212" spans="2:65" s="14" customFormat="1">
      <c r="B212" s="166"/>
      <c r="D212" s="152" t="s">
        <v>304</v>
      </c>
      <c r="E212" s="167" t="s">
        <v>1</v>
      </c>
      <c r="F212" s="168" t="s">
        <v>308</v>
      </c>
      <c r="H212" s="169">
        <v>3.3</v>
      </c>
      <c r="I212" s="170"/>
      <c r="L212" s="166"/>
      <c r="M212" s="171"/>
      <c r="T212" s="172"/>
      <c r="AT212" s="167" t="s">
        <v>304</v>
      </c>
      <c r="AU212" s="167" t="s">
        <v>83</v>
      </c>
      <c r="AV212" s="14" t="s">
        <v>107</v>
      </c>
      <c r="AW212" s="14" t="s">
        <v>32</v>
      </c>
      <c r="AX212" s="14" t="s">
        <v>83</v>
      </c>
      <c r="AY212" s="167" t="s">
        <v>296</v>
      </c>
    </row>
    <row r="213" spans="2:65" s="1" customFormat="1" ht="55.5" customHeight="1">
      <c r="B213" s="32"/>
      <c r="C213" s="138" t="s">
        <v>474</v>
      </c>
      <c r="D213" s="138" t="s">
        <v>298</v>
      </c>
      <c r="E213" s="139" t="s">
        <v>4316</v>
      </c>
      <c r="F213" s="140" t="s">
        <v>6606</v>
      </c>
      <c r="G213" s="141" t="s">
        <v>339</v>
      </c>
      <c r="H213" s="142">
        <v>3</v>
      </c>
      <c r="I213" s="143"/>
      <c r="J213" s="144">
        <f>ROUND(I213*H213,2)</f>
        <v>0</v>
      </c>
      <c r="K213" s="140" t="s">
        <v>1</v>
      </c>
      <c r="L213" s="32"/>
      <c r="M213" s="145" t="s">
        <v>1</v>
      </c>
      <c r="N213" s="146" t="s">
        <v>41</v>
      </c>
      <c r="P213" s="147">
        <f>O213*H213</f>
        <v>0</v>
      </c>
      <c r="Q213" s="147">
        <v>0</v>
      </c>
      <c r="R213" s="147">
        <f>Q213*H213</f>
        <v>0</v>
      </c>
      <c r="S213" s="147">
        <v>0</v>
      </c>
      <c r="T213" s="148">
        <f>S213*H213</f>
        <v>0</v>
      </c>
      <c r="AR213" s="149" t="s">
        <v>107</v>
      </c>
      <c r="AT213" s="149" t="s">
        <v>298</v>
      </c>
      <c r="AU213" s="149" t="s">
        <v>83</v>
      </c>
      <c r="AY213" s="17" t="s">
        <v>296</v>
      </c>
      <c r="BE213" s="150">
        <f>IF(N213="základní",J213,0)</f>
        <v>0</v>
      </c>
      <c r="BF213" s="150">
        <f>IF(N213="snížená",J213,0)</f>
        <v>0</v>
      </c>
      <c r="BG213" s="150">
        <f>IF(N213="zákl. přenesená",J213,0)</f>
        <v>0</v>
      </c>
      <c r="BH213" s="150">
        <f>IF(N213="sníž. přenesená",J213,0)</f>
        <v>0</v>
      </c>
      <c r="BI213" s="150">
        <f>IF(N213="nulová",J213,0)</f>
        <v>0</v>
      </c>
      <c r="BJ213" s="17" t="s">
        <v>83</v>
      </c>
      <c r="BK213" s="150">
        <f>ROUND(I213*H213,2)</f>
        <v>0</v>
      </c>
      <c r="BL213" s="17" t="s">
        <v>107</v>
      </c>
      <c r="BM213" s="149" t="s">
        <v>742</v>
      </c>
    </row>
    <row r="214" spans="2:65" s="12" customFormat="1">
      <c r="B214" s="151"/>
      <c r="D214" s="152" t="s">
        <v>304</v>
      </c>
      <c r="E214" s="153" t="s">
        <v>1</v>
      </c>
      <c r="F214" s="154" t="s">
        <v>6564</v>
      </c>
      <c r="H214" s="155">
        <v>3</v>
      </c>
      <c r="I214" s="156"/>
      <c r="L214" s="151"/>
      <c r="M214" s="157"/>
      <c r="T214" s="158"/>
      <c r="AT214" s="153" t="s">
        <v>304</v>
      </c>
      <c r="AU214" s="153" t="s">
        <v>83</v>
      </c>
      <c r="AV214" s="12" t="s">
        <v>85</v>
      </c>
      <c r="AW214" s="12" t="s">
        <v>32</v>
      </c>
      <c r="AX214" s="12" t="s">
        <v>76</v>
      </c>
      <c r="AY214" s="153" t="s">
        <v>296</v>
      </c>
    </row>
    <row r="215" spans="2:65" s="14" customFormat="1">
      <c r="B215" s="166"/>
      <c r="D215" s="152" t="s">
        <v>304</v>
      </c>
      <c r="E215" s="167" t="s">
        <v>1</v>
      </c>
      <c r="F215" s="168" t="s">
        <v>308</v>
      </c>
      <c r="H215" s="169">
        <v>3</v>
      </c>
      <c r="I215" s="170"/>
      <c r="L215" s="166"/>
      <c r="M215" s="171"/>
      <c r="T215" s="172"/>
      <c r="AT215" s="167" t="s">
        <v>304</v>
      </c>
      <c r="AU215" s="167" t="s">
        <v>83</v>
      </c>
      <c r="AV215" s="14" t="s">
        <v>107</v>
      </c>
      <c r="AW215" s="14" t="s">
        <v>32</v>
      </c>
      <c r="AX215" s="14" t="s">
        <v>83</v>
      </c>
      <c r="AY215" s="167" t="s">
        <v>296</v>
      </c>
    </row>
    <row r="216" spans="2:65" s="1" customFormat="1" ht="37.9" customHeight="1">
      <c r="B216" s="32"/>
      <c r="C216" s="138" t="s">
        <v>479</v>
      </c>
      <c r="D216" s="138" t="s">
        <v>298</v>
      </c>
      <c r="E216" s="139" t="s">
        <v>6607</v>
      </c>
      <c r="F216" s="140" t="s">
        <v>6608</v>
      </c>
      <c r="G216" s="141" t="s">
        <v>339</v>
      </c>
      <c r="H216" s="142">
        <v>2.4</v>
      </c>
      <c r="I216" s="143"/>
      <c r="J216" s="144">
        <f>ROUND(I216*H216,2)</f>
        <v>0</v>
      </c>
      <c r="K216" s="140" t="s">
        <v>1</v>
      </c>
      <c r="L216" s="32"/>
      <c r="M216" s="145" t="s">
        <v>1</v>
      </c>
      <c r="N216" s="146" t="s">
        <v>41</v>
      </c>
      <c r="P216" s="147">
        <f>O216*H216</f>
        <v>0</v>
      </c>
      <c r="Q216" s="147">
        <v>0</v>
      </c>
      <c r="R216" s="147">
        <f>Q216*H216</f>
        <v>0</v>
      </c>
      <c r="S216" s="147">
        <v>0</v>
      </c>
      <c r="T216" s="148">
        <f>S216*H216</f>
        <v>0</v>
      </c>
      <c r="AR216" s="149" t="s">
        <v>107</v>
      </c>
      <c r="AT216" s="149" t="s">
        <v>298</v>
      </c>
      <c r="AU216" s="149" t="s">
        <v>83</v>
      </c>
      <c r="AY216" s="17" t="s">
        <v>296</v>
      </c>
      <c r="BE216" s="150">
        <f>IF(N216="základní",J216,0)</f>
        <v>0</v>
      </c>
      <c r="BF216" s="150">
        <f>IF(N216="snížená",J216,0)</f>
        <v>0</v>
      </c>
      <c r="BG216" s="150">
        <f>IF(N216="zákl. přenesená",J216,0)</f>
        <v>0</v>
      </c>
      <c r="BH216" s="150">
        <f>IF(N216="sníž. přenesená",J216,0)</f>
        <v>0</v>
      </c>
      <c r="BI216" s="150">
        <f>IF(N216="nulová",J216,0)</f>
        <v>0</v>
      </c>
      <c r="BJ216" s="17" t="s">
        <v>83</v>
      </c>
      <c r="BK216" s="150">
        <f>ROUND(I216*H216,2)</f>
        <v>0</v>
      </c>
      <c r="BL216" s="17" t="s">
        <v>107</v>
      </c>
      <c r="BM216" s="149" t="s">
        <v>751</v>
      </c>
    </row>
    <row r="217" spans="2:65" s="12" customFormat="1">
      <c r="B217" s="151"/>
      <c r="D217" s="152" t="s">
        <v>304</v>
      </c>
      <c r="E217" s="153" t="s">
        <v>1</v>
      </c>
      <c r="F217" s="154" t="s">
        <v>6566</v>
      </c>
      <c r="H217" s="155">
        <v>2.4</v>
      </c>
      <c r="I217" s="156"/>
      <c r="L217" s="151"/>
      <c r="M217" s="157"/>
      <c r="T217" s="158"/>
      <c r="AT217" s="153" t="s">
        <v>304</v>
      </c>
      <c r="AU217" s="153" t="s">
        <v>83</v>
      </c>
      <c r="AV217" s="12" t="s">
        <v>85</v>
      </c>
      <c r="AW217" s="12" t="s">
        <v>32</v>
      </c>
      <c r="AX217" s="12" t="s">
        <v>76</v>
      </c>
      <c r="AY217" s="153" t="s">
        <v>296</v>
      </c>
    </row>
    <row r="218" spans="2:65" s="14" customFormat="1">
      <c r="B218" s="166"/>
      <c r="D218" s="152" t="s">
        <v>304</v>
      </c>
      <c r="E218" s="167" t="s">
        <v>1</v>
      </c>
      <c r="F218" s="168" t="s">
        <v>308</v>
      </c>
      <c r="H218" s="169">
        <v>2.4</v>
      </c>
      <c r="I218" s="170"/>
      <c r="L218" s="166"/>
      <c r="M218" s="171"/>
      <c r="T218" s="172"/>
      <c r="AT218" s="167" t="s">
        <v>304</v>
      </c>
      <c r="AU218" s="167" t="s">
        <v>83</v>
      </c>
      <c r="AV218" s="14" t="s">
        <v>107</v>
      </c>
      <c r="AW218" s="14" t="s">
        <v>32</v>
      </c>
      <c r="AX218" s="14" t="s">
        <v>83</v>
      </c>
      <c r="AY218" s="167" t="s">
        <v>296</v>
      </c>
    </row>
    <row r="219" spans="2:65" s="1" customFormat="1" ht="55.5" customHeight="1">
      <c r="B219" s="32"/>
      <c r="C219" s="138" t="s">
        <v>484</v>
      </c>
      <c r="D219" s="138" t="s">
        <v>298</v>
      </c>
      <c r="E219" s="139" t="s">
        <v>4324</v>
      </c>
      <c r="F219" s="140" t="s">
        <v>6609</v>
      </c>
      <c r="G219" s="141" t="s">
        <v>339</v>
      </c>
      <c r="H219" s="142">
        <v>5</v>
      </c>
      <c r="I219" s="143"/>
      <c r="J219" s="144">
        <f>ROUND(I219*H219,2)</f>
        <v>0</v>
      </c>
      <c r="K219" s="140" t="s">
        <v>1</v>
      </c>
      <c r="L219" s="32"/>
      <c r="M219" s="145" t="s">
        <v>1</v>
      </c>
      <c r="N219" s="146" t="s">
        <v>41</v>
      </c>
      <c r="P219" s="147">
        <f>O219*H219</f>
        <v>0</v>
      </c>
      <c r="Q219" s="147">
        <v>0</v>
      </c>
      <c r="R219" s="147">
        <f>Q219*H219</f>
        <v>0</v>
      </c>
      <c r="S219" s="147">
        <v>0</v>
      </c>
      <c r="T219" s="148">
        <f>S219*H219</f>
        <v>0</v>
      </c>
      <c r="AR219" s="149" t="s">
        <v>107</v>
      </c>
      <c r="AT219" s="149" t="s">
        <v>298</v>
      </c>
      <c r="AU219" s="149" t="s">
        <v>83</v>
      </c>
      <c r="AY219" s="17" t="s">
        <v>296</v>
      </c>
      <c r="BE219" s="150">
        <f>IF(N219="základní",J219,0)</f>
        <v>0</v>
      </c>
      <c r="BF219" s="150">
        <f>IF(N219="snížená",J219,0)</f>
        <v>0</v>
      </c>
      <c r="BG219" s="150">
        <f>IF(N219="zákl. přenesená",J219,0)</f>
        <v>0</v>
      </c>
      <c r="BH219" s="150">
        <f>IF(N219="sníž. přenesená",J219,0)</f>
        <v>0</v>
      </c>
      <c r="BI219" s="150">
        <f>IF(N219="nulová",J219,0)</f>
        <v>0</v>
      </c>
      <c r="BJ219" s="17" t="s">
        <v>83</v>
      </c>
      <c r="BK219" s="150">
        <f>ROUND(I219*H219,2)</f>
        <v>0</v>
      </c>
      <c r="BL219" s="17" t="s">
        <v>107</v>
      </c>
      <c r="BM219" s="149" t="s">
        <v>764</v>
      </c>
    </row>
    <row r="220" spans="2:65" s="12" customFormat="1">
      <c r="B220" s="151"/>
      <c r="D220" s="152" t="s">
        <v>304</v>
      </c>
      <c r="E220" s="153" t="s">
        <v>1</v>
      </c>
      <c r="F220" s="154" t="s">
        <v>6599</v>
      </c>
      <c r="H220" s="155">
        <v>5</v>
      </c>
      <c r="I220" s="156"/>
      <c r="L220" s="151"/>
      <c r="M220" s="157"/>
      <c r="T220" s="158"/>
      <c r="AT220" s="153" t="s">
        <v>304</v>
      </c>
      <c r="AU220" s="153" t="s">
        <v>83</v>
      </c>
      <c r="AV220" s="12" t="s">
        <v>85</v>
      </c>
      <c r="AW220" s="12" t="s">
        <v>32</v>
      </c>
      <c r="AX220" s="12" t="s">
        <v>76</v>
      </c>
      <c r="AY220" s="153" t="s">
        <v>296</v>
      </c>
    </row>
    <row r="221" spans="2:65" s="14" customFormat="1">
      <c r="B221" s="166"/>
      <c r="D221" s="152" t="s">
        <v>304</v>
      </c>
      <c r="E221" s="167" t="s">
        <v>1</v>
      </c>
      <c r="F221" s="168" t="s">
        <v>308</v>
      </c>
      <c r="H221" s="169">
        <v>5</v>
      </c>
      <c r="I221" s="170"/>
      <c r="L221" s="166"/>
      <c r="M221" s="171"/>
      <c r="T221" s="172"/>
      <c r="AT221" s="167" t="s">
        <v>304</v>
      </c>
      <c r="AU221" s="167" t="s">
        <v>83</v>
      </c>
      <c r="AV221" s="14" t="s">
        <v>107</v>
      </c>
      <c r="AW221" s="14" t="s">
        <v>32</v>
      </c>
      <c r="AX221" s="14" t="s">
        <v>83</v>
      </c>
      <c r="AY221" s="167" t="s">
        <v>296</v>
      </c>
    </row>
    <row r="222" spans="2:65" s="1" customFormat="1" ht="37.9" customHeight="1">
      <c r="B222" s="32"/>
      <c r="C222" s="138" t="s">
        <v>490</v>
      </c>
      <c r="D222" s="138" t="s">
        <v>298</v>
      </c>
      <c r="E222" s="139" t="s">
        <v>4327</v>
      </c>
      <c r="F222" s="140" t="s">
        <v>6610</v>
      </c>
      <c r="G222" s="141" t="s">
        <v>339</v>
      </c>
      <c r="H222" s="142">
        <v>2.2999999999999998</v>
      </c>
      <c r="I222" s="143"/>
      <c r="J222" s="144">
        <f>ROUND(I222*H222,2)</f>
        <v>0</v>
      </c>
      <c r="K222" s="140" t="s">
        <v>1</v>
      </c>
      <c r="L222" s="32"/>
      <c r="M222" s="145" t="s">
        <v>1</v>
      </c>
      <c r="N222" s="146" t="s">
        <v>41</v>
      </c>
      <c r="P222" s="147">
        <f>O222*H222</f>
        <v>0</v>
      </c>
      <c r="Q222" s="147">
        <v>0</v>
      </c>
      <c r="R222" s="147">
        <f>Q222*H222</f>
        <v>0</v>
      </c>
      <c r="S222" s="147">
        <v>0</v>
      </c>
      <c r="T222" s="148">
        <f>S222*H222</f>
        <v>0</v>
      </c>
      <c r="AR222" s="149" t="s">
        <v>107</v>
      </c>
      <c r="AT222" s="149" t="s">
        <v>298</v>
      </c>
      <c r="AU222" s="149" t="s">
        <v>83</v>
      </c>
      <c r="AY222" s="17" t="s">
        <v>296</v>
      </c>
      <c r="BE222" s="150">
        <f>IF(N222="základní",J222,0)</f>
        <v>0</v>
      </c>
      <c r="BF222" s="150">
        <f>IF(N222="snížená",J222,0)</f>
        <v>0</v>
      </c>
      <c r="BG222" s="150">
        <f>IF(N222="zákl. přenesená",J222,0)</f>
        <v>0</v>
      </c>
      <c r="BH222" s="150">
        <f>IF(N222="sníž. přenesená",J222,0)</f>
        <v>0</v>
      </c>
      <c r="BI222" s="150">
        <f>IF(N222="nulová",J222,0)</f>
        <v>0</v>
      </c>
      <c r="BJ222" s="17" t="s">
        <v>83</v>
      </c>
      <c r="BK222" s="150">
        <f>ROUND(I222*H222,2)</f>
        <v>0</v>
      </c>
      <c r="BL222" s="17" t="s">
        <v>107</v>
      </c>
      <c r="BM222" s="149" t="s">
        <v>775</v>
      </c>
    </row>
    <row r="223" spans="2:65" s="12" customFormat="1">
      <c r="B223" s="151"/>
      <c r="D223" s="152" t="s">
        <v>304</v>
      </c>
      <c r="E223" s="153" t="s">
        <v>1</v>
      </c>
      <c r="F223" s="154" t="s">
        <v>6601</v>
      </c>
      <c r="H223" s="155">
        <v>2.2999999999999998</v>
      </c>
      <c r="I223" s="156"/>
      <c r="L223" s="151"/>
      <c r="M223" s="157"/>
      <c r="T223" s="158"/>
      <c r="AT223" s="153" t="s">
        <v>304</v>
      </c>
      <c r="AU223" s="153" t="s">
        <v>83</v>
      </c>
      <c r="AV223" s="12" t="s">
        <v>85</v>
      </c>
      <c r="AW223" s="12" t="s">
        <v>32</v>
      </c>
      <c r="AX223" s="12" t="s">
        <v>76</v>
      </c>
      <c r="AY223" s="153" t="s">
        <v>296</v>
      </c>
    </row>
    <row r="224" spans="2:65" s="14" customFormat="1">
      <c r="B224" s="166"/>
      <c r="D224" s="152" t="s">
        <v>304</v>
      </c>
      <c r="E224" s="167" t="s">
        <v>1</v>
      </c>
      <c r="F224" s="168" t="s">
        <v>308</v>
      </c>
      <c r="H224" s="169">
        <v>2.2999999999999998</v>
      </c>
      <c r="I224" s="170"/>
      <c r="L224" s="166"/>
      <c r="M224" s="171"/>
      <c r="T224" s="172"/>
      <c r="AT224" s="167" t="s">
        <v>304</v>
      </c>
      <c r="AU224" s="167" t="s">
        <v>83</v>
      </c>
      <c r="AV224" s="14" t="s">
        <v>107</v>
      </c>
      <c r="AW224" s="14" t="s">
        <v>32</v>
      </c>
      <c r="AX224" s="14" t="s">
        <v>83</v>
      </c>
      <c r="AY224" s="167" t="s">
        <v>296</v>
      </c>
    </row>
    <row r="225" spans="2:65" s="1" customFormat="1" ht="55.5" customHeight="1">
      <c r="B225" s="32"/>
      <c r="C225" s="138" t="s">
        <v>497</v>
      </c>
      <c r="D225" s="138" t="s">
        <v>298</v>
      </c>
      <c r="E225" s="139" t="s">
        <v>4332</v>
      </c>
      <c r="F225" s="140" t="s">
        <v>6611</v>
      </c>
      <c r="G225" s="141" t="s">
        <v>339</v>
      </c>
      <c r="H225" s="142">
        <v>10.1</v>
      </c>
      <c r="I225" s="143"/>
      <c r="J225" s="144">
        <f>ROUND(I225*H225,2)</f>
        <v>0</v>
      </c>
      <c r="K225" s="140" t="s">
        <v>1</v>
      </c>
      <c r="L225" s="32"/>
      <c r="M225" s="145" t="s">
        <v>1</v>
      </c>
      <c r="N225" s="146" t="s">
        <v>41</v>
      </c>
      <c r="P225" s="147">
        <f>O225*H225</f>
        <v>0</v>
      </c>
      <c r="Q225" s="147">
        <v>0</v>
      </c>
      <c r="R225" s="147">
        <f>Q225*H225</f>
        <v>0</v>
      </c>
      <c r="S225" s="147">
        <v>0</v>
      </c>
      <c r="T225" s="148">
        <f>S225*H225</f>
        <v>0</v>
      </c>
      <c r="AR225" s="149" t="s">
        <v>107</v>
      </c>
      <c r="AT225" s="149" t="s">
        <v>298</v>
      </c>
      <c r="AU225" s="149" t="s">
        <v>83</v>
      </c>
      <c r="AY225" s="17" t="s">
        <v>296</v>
      </c>
      <c r="BE225" s="150">
        <f>IF(N225="základní",J225,0)</f>
        <v>0</v>
      </c>
      <c r="BF225" s="150">
        <f>IF(N225="snížená",J225,0)</f>
        <v>0</v>
      </c>
      <c r="BG225" s="150">
        <f>IF(N225="zákl. přenesená",J225,0)</f>
        <v>0</v>
      </c>
      <c r="BH225" s="150">
        <f>IF(N225="sníž. přenesená",J225,0)</f>
        <v>0</v>
      </c>
      <c r="BI225" s="150">
        <f>IF(N225="nulová",J225,0)</f>
        <v>0</v>
      </c>
      <c r="BJ225" s="17" t="s">
        <v>83</v>
      </c>
      <c r="BK225" s="150">
        <f>ROUND(I225*H225,2)</f>
        <v>0</v>
      </c>
      <c r="BL225" s="17" t="s">
        <v>107</v>
      </c>
      <c r="BM225" s="149" t="s">
        <v>785</v>
      </c>
    </row>
    <row r="226" spans="2:65" s="12" customFormat="1">
      <c r="B226" s="151"/>
      <c r="D226" s="152" t="s">
        <v>304</v>
      </c>
      <c r="E226" s="153" t="s">
        <v>1</v>
      </c>
      <c r="F226" s="154" t="s">
        <v>6612</v>
      </c>
      <c r="H226" s="155">
        <v>10.1</v>
      </c>
      <c r="I226" s="156"/>
      <c r="L226" s="151"/>
      <c r="M226" s="157"/>
      <c r="T226" s="158"/>
      <c r="AT226" s="153" t="s">
        <v>304</v>
      </c>
      <c r="AU226" s="153" t="s">
        <v>83</v>
      </c>
      <c r="AV226" s="12" t="s">
        <v>85</v>
      </c>
      <c r="AW226" s="12" t="s">
        <v>32</v>
      </c>
      <c r="AX226" s="12" t="s">
        <v>76</v>
      </c>
      <c r="AY226" s="153" t="s">
        <v>296</v>
      </c>
    </row>
    <row r="227" spans="2:65" s="14" customFormat="1">
      <c r="B227" s="166"/>
      <c r="D227" s="152" t="s">
        <v>304</v>
      </c>
      <c r="E227" s="167" t="s">
        <v>1</v>
      </c>
      <c r="F227" s="168" t="s">
        <v>308</v>
      </c>
      <c r="H227" s="169">
        <v>10.1</v>
      </c>
      <c r="I227" s="170"/>
      <c r="L227" s="166"/>
      <c r="M227" s="171"/>
      <c r="T227" s="172"/>
      <c r="AT227" s="167" t="s">
        <v>304</v>
      </c>
      <c r="AU227" s="167" t="s">
        <v>83</v>
      </c>
      <c r="AV227" s="14" t="s">
        <v>107</v>
      </c>
      <c r="AW227" s="14" t="s">
        <v>32</v>
      </c>
      <c r="AX227" s="14" t="s">
        <v>83</v>
      </c>
      <c r="AY227" s="167" t="s">
        <v>296</v>
      </c>
    </row>
    <row r="228" spans="2:65" s="1" customFormat="1" ht="37.9" customHeight="1">
      <c r="B228" s="32"/>
      <c r="C228" s="138" t="s">
        <v>505</v>
      </c>
      <c r="D228" s="138" t="s">
        <v>298</v>
      </c>
      <c r="E228" s="139" t="s">
        <v>4335</v>
      </c>
      <c r="F228" s="140" t="s">
        <v>6613</v>
      </c>
      <c r="G228" s="141" t="s">
        <v>339</v>
      </c>
      <c r="H228" s="142">
        <v>3.3</v>
      </c>
      <c r="I228" s="143"/>
      <c r="J228" s="144">
        <f>ROUND(I228*H228,2)</f>
        <v>0</v>
      </c>
      <c r="K228" s="140" t="s">
        <v>1</v>
      </c>
      <c r="L228" s="32"/>
      <c r="M228" s="145" t="s">
        <v>1</v>
      </c>
      <c r="N228" s="146" t="s">
        <v>41</v>
      </c>
      <c r="P228" s="147">
        <f>O228*H228</f>
        <v>0</v>
      </c>
      <c r="Q228" s="147">
        <v>0</v>
      </c>
      <c r="R228" s="147">
        <f>Q228*H228</f>
        <v>0</v>
      </c>
      <c r="S228" s="147">
        <v>0</v>
      </c>
      <c r="T228" s="148">
        <f>S228*H228</f>
        <v>0</v>
      </c>
      <c r="AR228" s="149" t="s">
        <v>107</v>
      </c>
      <c r="AT228" s="149" t="s">
        <v>298</v>
      </c>
      <c r="AU228" s="149" t="s">
        <v>83</v>
      </c>
      <c r="AY228" s="17" t="s">
        <v>296</v>
      </c>
      <c r="BE228" s="150">
        <f>IF(N228="základní",J228,0)</f>
        <v>0</v>
      </c>
      <c r="BF228" s="150">
        <f>IF(N228="snížená",J228,0)</f>
        <v>0</v>
      </c>
      <c r="BG228" s="150">
        <f>IF(N228="zákl. přenesená",J228,0)</f>
        <v>0</v>
      </c>
      <c r="BH228" s="150">
        <f>IF(N228="sníž. přenesená",J228,0)</f>
        <v>0</v>
      </c>
      <c r="BI228" s="150">
        <f>IF(N228="nulová",J228,0)</f>
        <v>0</v>
      </c>
      <c r="BJ228" s="17" t="s">
        <v>83</v>
      </c>
      <c r="BK228" s="150">
        <f>ROUND(I228*H228,2)</f>
        <v>0</v>
      </c>
      <c r="BL228" s="17" t="s">
        <v>107</v>
      </c>
      <c r="BM228" s="149" t="s">
        <v>797</v>
      </c>
    </row>
    <row r="229" spans="2:65" s="12" customFormat="1">
      <c r="B229" s="151"/>
      <c r="D229" s="152" t="s">
        <v>304</v>
      </c>
      <c r="E229" s="153" t="s">
        <v>1</v>
      </c>
      <c r="F229" s="154" t="s">
        <v>6605</v>
      </c>
      <c r="H229" s="155">
        <v>3.3</v>
      </c>
      <c r="I229" s="156"/>
      <c r="L229" s="151"/>
      <c r="M229" s="157"/>
      <c r="T229" s="158"/>
      <c r="AT229" s="153" t="s">
        <v>304</v>
      </c>
      <c r="AU229" s="153" t="s">
        <v>83</v>
      </c>
      <c r="AV229" s="12" t="s">
        <v>85</v>
      </c>
      <c r="AW229" s="12" t="s">
        <v>32</v>
      </c>
      <c r="AX229" s="12" t="s">
        <v>76</v>
      </c>
      <c r="AY229" s="153" t="s">
        <v>296</v>
      </c>
    </row>
    <row r="230" spans="2:65" s="14" customFormat="1">
      <c r="B230" s="166"/>
      <c r="D230" s="152" t="s">
        <v>304</v>
      </c>
      <c r="E230" s="167" t="s">
        <v>1</v>
      </c>
      <c r="F230" s="168" t="s">
        <v>308</v>
      </c>
      <c r="H230" s="169">
        <v>3.3</v>
      </c>
      <c r="I230" s="170"/>
      <c r="L230" s="166"/>
      <c r="M230" s="171"/>
      <c r="T230" s="172"/>
      <c r="AT230" s="167" t="s">
        <v>304</v>
      </c>
      <c r="AU230" s="167" t="s">
        <v>83</v>
      </c>
      <c r="AV230" s="14" t="s">
        <v>107</v>
      </c>
      <c r="AW230" s="14" t="s">
        <v>32</v>
      </c>
      <c r="AX230" s="14" t="s">
        <v>83</v>
      </c>
      <c r="AY230" s="167" t="s">
        <v>296</v>
      </c>
    </row>
    <row r="231" spans="2:65" s="1" customFormat="1" ht="55.5" customHeight="1">
      <c r="B231" s="32"/>
      <c r="C231" s="138" t="s">
        <v>512</v>
      </c>
      <c r="D231" s="138" t="s">
        <v>298</v>
      </c>
      <c r="E231" s="139" t="s">
        <v>4338</v>
      </c>
      <c r="F231" s="140" t="s">
        <v>6614</v>
      </c>
      <c r="G231" s="141" t="s">
        <v>339</v>
      </c>
      <c r="H231" s="142">
        <v>5.6</v>
      </c>
      <c r="I231" s="143"/>
      <c r="J231" s="144">
        <f>ROUND(I231*H231,2)</f>
        <v>0</v>
      </c>
      <c r="K231" s="140" t="s">
        <v>1</v>
      </c>
      <c r="L231" s="32"/>
      <c r="M231" s="145" t="s">
        <v>1</v>
      </c>
      <c r="N231" s="146" t="s">
        <v>41</v>
      </c>
      <c r="P231" s="147">
        <f>O231*H231</f>
        <v>0</v>
      </c>
      <c r="Q231" s="147">
        <v>0</v>
      </c>
      <c r="R231" s="147">
        <f>Q231*H231</f>
        <v>0</v>
      </c>
      <c r="S231" s="147">
        <v>0</v>
      </c>
      <c r="T231" s="148">
        <f>S231*H231</f>
        <v>0</v>
      </c>
      <c r="AR231" s="149" t="s">
        <v>107</v>
      </c>
      <c r="AT231" s="149" t="s">
        <v>298</v>
      </c>
      <c r="AU231" s="149" t="s">
        <v>83</v>
      </c>
      <c r="AY231" s="17" t="s">
        <v>296</v>
      </c>
      <c r="BE231" s="150">
        <f>IF(N231="základní",J231,0)</f>
        <v>0</v>
      </c>
      <c r="BF231" s="150">
        <f>IF(N231="snížená",J231,0)</f>
        <v>0</v>
      </c>
      <c r="BG231" s="150">
        <f>IF(N231="zákl. přenesená",J231,0)</f>
        <v>0</v>
      </c>
      <c r="BH231" s="150">
        <f>IF(N231="sníž. přenesená",J231,0)</f>
        <v>0</v>
      </c>
      <c r="BI231" s="150">
        <f>IF(N231="nulová",J231,0)</f>
        <v>0</v>
      </c>
      <c r="BJ231" s="17" t="s">
        <v>83</v>
      </c>
      <c r="BK231" s="150">
        <f>ROUND(I231*H231,2)</f>
        <v>0</v>
      </c>
      <c r="BL231" s="17" t="s">
        <v>107</v>
      </c>
      <c r="BM231" s="149" t="s">
        <v>841</v>
      </c>
    </row>
    <row r="232" spans="2:65" s="12" customFormat="1">
      <c r="B232" s="151"/>
      <c r="D232" s="152" t="s">
        <v>304</v>
      </c>
      <c r="E232" s="153" t="s">
        <v>1</v>
      </c>
      <c r="F232" s="154" t="s">
        <v>6615</v>
      </c>
      <c r="H232" s="155">
        <v>5.6</v>
      </c>
      <c r="I232" s="156"/>
      <c r="L232" s="151"/>
      <c r="M232" s="157"/>
      <c r="T232" s="158"/>
      <c r="AT232" s="153" t="s">
        <v>304</v>
      </c>
      <c r="AU232" s="153" t="s">
        <v>83</v>
      </c>
      <c r="AV232" s="12" t="s">
        <v>85</v>
      </c>
      <c r="AW232" s="12" t="s">
        <v>32</v>
      </c>
      <c r="AX232" s="12" t="s">
        <v>76</v>
      </c>
      <c r="AY232" s="153" t="s">
        <v>296</v>
      </c>
    </row>
    <row r="233" spans="2:65" s="14" customFormat="1">
      <c r="B233" s="166"/>
      <c r="D233" s="152" t="s">
        <v>304</v>
      </c>
      <c r="E233" s="167" t="s">
        <v>1</v>
      </c>
      <c r="F233" s="168" t="s">
        <v>308</v>
      </c>
      <c r="H233" s="169">
        <v>5.6</v>
      </c>
      <c r="I233" s="170"/>
      <c r="L233" s="166"/>
      <c r="M233" s="171"/>
      <c r="T233" s="172"/>
      <c r="AT233" s="167" t="s">
        <v>304</v>
      </c>
      <c r="AU233" s="167" t="s">
        <v>83</v>
      </c>
      <c r="AV233" s="14" t="s">
        <v>107</v>
      </c>
      <c r="AW233" s="14" t="s">
        <v>32</v>
      </c>
      <c r="AX233" s="14" t="s">
        <v>83</v>
      </c>
      <c r="AY233" s="167" t="s">
        <v>296</v>
      </c>
    </row>
    <row r="234" spans="2:65" s="1" customFormat="1" ht="37.9" customHeight="1">
      <c r="B234" s="32"/>
      <c r="C234" s="138" t="s">
        <v>521</v>
      </c>
      <c r="D234" s="138" t="s">
        <v>298</v>
      </c>
      <c r="E234" s="139" t="s">
        <v>4341</v>
      </c>
      <c r="F234" s="140" t="s">
        <v>6616</v>
      </c>
      <c r="G234" s="141" t="s">
        <v>339</v>
      </c>
      <c r="H234" s="142">
        <v>2.1</v>
      </c>
      <c r="I234" s="143"/>
      <c r="J234" s="144">
        <f>ROUND(I234*H234,2)</f>
        <v>0</v>
      </c>
      <c r="K234" s="140" t="s">
        <v>1</v>
      </c>
      <c r="L234" s="32"/>
      <c r="M234" s="145" t="s">
        <v>1</v>
      </c>
      <c r="N234" s="146" t="s">
        <v>41</v>
      </c>
      <c r="P234" s="147">
        <f>O234*H234</f>
        <v>0</v>
      </c>
      <c r="Q234" s="147">
        <v>0</v>
      </c>
      <c r="R234" s="147">
        <f>Q234*H234</f>
        <v>0</v>
      </c>
      <c r="S234" s="147">
        <v>0</v>
      </c>
      <c r="T234" s="148">
        <f>S234*H234</f>
        <v>0</v>
      </c>
      <c r="AR234" s="149" t="s">
        <v>107</v>
      </c>
      <c r="AT234" s="149" t="s">
        <v>298</v>
      </c>
      <c r="AU234" s="149" t="s">
        <v>83</v>
      </c>
      <c r="AY234" s="17" t="s">
        <v>296</v>
      </c>
      <c r="BE234" s="150">
        <f>IF(N234="základní",J234,0)</f>
        <v>0</v>
      </c>
      <c r="BF234" s="150">
        <f>IF(N234="snížená",J234,0)</f>
        <v>0</v>
      </c>
      <c r="BG234" s="150">
        <f>IF(N234="zákl. přenesená",J234,0)</f>
        <v>0</v>
      </c>
      <c r="BH234" s="150">
        <f>IF(N234="sníž. přenesená",J234,0)</f>
        <v>0</v>
      </c>
      <c r="BI234" s="150">
        <f>IF(N234="nulová",J234,0)</f>
        <v>0</v>
      </c>
      <c r="BJ234" s="17" t="s">
        <v>83</v>
      </c>
      <c r="BK234" s="150">
        <f>ROUND(I234*H234,2)</f>
        <v>0</v>
      </c>
      <c r="BL234" s="17" t="s">
        <v>107</v>
      </c>
      <c r="BM234" s="149" t="s">
        <v>850</v>
      </c>
    </row>
    <row r="235" spans="2:65" s="12" customFormat="1">
      <c r="B235" s="151"/>
      <c r="D235" s="152" t="s">
        <v>304</v>
      </c>
      <c r="E235" s="153" t="s">
        <v>1</v>
      </c>
      <c r="F235" s="154" t="s">
        <v>6561</v>
      </c>
      <c r="H235" s="155">
        <v>2.1</v>
      </c>
      <c r="I235" s="156"/>
      <c r="L235" s="151"/>
      <c r="M235" s="157"/>
      <c r="T235" s="158"/>
      <c r="AT235" s="153" t="s">
        <v>304</v>
      </c>
      <c r="AU235" s="153" t="s">
        <v>83</v>
      </c>
      <c r="AV235" s="12" t="s">
        <v>85</v>
      </c>
      <c r="AW235" s="12" t="s">
        <v>32</v>
      </c>
      <c r="AX235" s="12" t="s">
        <v>76</v>
      </c>
      <c r="AY235" s="153" t="s">
        <v>296</v>
      </c>
    </row>
    <row r="236" spans="2:65" s="14" customFormat="1">
      <c r="B236" s="166"/>
      <c r="D236" s="152" t="s">
        <v>304</v>
      </c>
      <c r="E236" s="167" t="s">
        <v>1</v>
      </c>
      <c r="F236" s="168" t="s">
        <v>308</v>
      </c>
      <c r="H236" s="169">
        <v>2.1</v>
      </c>
      <c r="I236" s="170"/>
      <c r="L236" s="166"/>
      <c r="M236" s="171"/>
      <c r="T236" s="172"/>
      <c r="AT236" s="167" t="s">
        <v>304</v>
      </c>
      <c r="AU236" s="167" t="s">
        <v>83</v>
      </c>
      <c r="AV236" s="14" t="s">
        <v>107</v>
      </c>
      <c r="AW236" s="14" t="s">
        <v>32</v>
      </c>
      <c r="AX236" s="14" t="s">
        <v>83</v>
      </c>
      <c r="AY236" s="167" t="s">
        <v>296</v>
      </c>
    </row>
    <row r="237" spans="2:65" s="1" customFormat="1" ht="55.5" customHeight="1">
      <c r="B237" s="32"/>
      <c r="C237" s="138" t="s">
        <v>525</v>
      </c>
      <c r="D237" s="138" t="s">
        <v>298</v>
      </c>
      <c r="E237" s="139" t="s">
        <v>4345</v>
      </c>
      <c r="F237" s="140" t="s">
        <v>6617</v>
      </c>
      <c r="G237" s="141" t="s">
        <v>339</v>
      </c>
      <c r="H237" s="142">
        <v>5</v>
      </c>
      <c r="I237" s="143"/>
      <c r="J237" s="144">
        <f>ROUND(I237*H237,2)</f>
        <v>0</v>
      </c>
      <c r="K237" s="140" t="s">
        <v>1</v>
      </c>
      <c r="L237" s="32"/>
      <c r="M237" s="145" t="s">
        <v>1</v>
      </c>
      <c r="N237" s="146" t="s">
        <v>41</v>
      </c>
      <c r="P237" s="147">
        <f>O237*H237</f>
        <v>0</v>
      </c>
      <c r="Q237" s="147">
        <v>0</v>
      </c>
      <c r="R237" s="147">
        <f>Q237*H237</f>
        <v>0</v>
      </c>
      <c r="S237" s="147">
        <v>0</v>
      </c>
      <c r="T237" s="148">
        <f>S237*H237</f>
        <v>0</v>
      </c>
      <c r="AR237" s="149" t="s">
        <v>107</v>
      </c>
      <c r="AT237" s="149" t="s">
        <v>298</v>
      </c>
      <c r="AU237" s="149" t="s">
        <v>83</v>
      </c>
      <c r="AY237" s="17" t="s">
        <v>296</v>
      </c>
      <c r="BE237" s="150">
        <f>IF(N237="základní",J237,0)</f>
        <v>0</v>
      </c>
      <c r="BF237" s="150">
        <f>IF(N237="snížená",J237,0)</f>
        <v>0</v>
      </c>
      <c r="BG237" s="150">
        <f>IF(N237="zákl. přenesená",J237,0)</f>
        <v>0</v>
      </c>
      <c r="BH237" s="150">
        <f>IF(N237="sníž. přenesená",J237,0)</f>
        <v>0</v>
      </c>
      <c r="BI237" s="150">
        <f>IF(N237="nulová",J237,0)</f>
        <v>0</v>
      </c>
      <c r="BJ237" s="17" t="s">
        <v>83</v>
      </c>
      <c r="BK237" s="150">
        <f>ROUND(I237*H237,2)</f>
        <v>0</v>
      </c>
      <c r="BL237" s="17" t="s">
        <v>107</v>
      </c>
      <c r="BM237" s="149" t="s">
        <v>876</v>
      </c>
    </row>
    <row r="238" spans="2:65" s="12" customFormat="1">
      <c r="B238" s="151"/>
      <c r="D238" s="152" t="s">
        <v>304</v>
      </c>
      <c r="E238" s="153" t="s">
        <v>1</v>
      </c>
      <c r="F238" s="154" t="s">
        <v>6599</v>
      </c>
      <c r="H238" s="155">
        <v>5</v>
      </c>
      <c r="I238" s="156"/>
      <c r="L238" s="151"/>
      <c r="M238" s="157"/>
      <c r="T238" s="158"/>
      <c r="AT238" s="153" t="s">
        <v>304</v>
      </c>
      <c r="AU238" s="153" t="s">
        <v>83</v>
      </c>
      <c r="AV238" s="12" t="s">
        <v>85</v>
      </c>
      <c r="AW238" s="12" t="s">
        <v>32</v>
      </c>
      <c r="AX238" s="12" t="s">
        <v>76</v>
      </c>
      <c r="AY238" s="153" t="s">
        <v>296</v>
      </c>
    </row>
    <row r="239" spans="2:65" s="14" customFormat="1">
      <c r="B239" s="166"/>
      <c r="D239" s="152" t="s">
        <v>304</v>
      </c>
      <c r="E239" s="167" t="s">
        <v>1</v>
      </c>
      <c r="F239" s="168" t="s">
        <v>308</v>
      </c>
      <c r="H239" s="169">
        <v>5</v>
      </c>
      <c r="I239" s="170"/>
      <c r="L239" s="166"/>
      <c r="M239" s="171"/>
      <c r="T239" s="172"/>
      <c r="AT239" s="167" t="s">
        <v>304</v>
      </c>
      <c r="AU239" s="167" t="s">
        <v>83</v>
      </c>
      <c r="AV239" s="14" t="s">
        <v>107</v>
      </c>
      <c r="AW239" s="14" t="s">
        <v>32</v>
      </c>
      <c r="AX239" s="14" t="s">
        <v>83</v>
      </c>
      <c r="AY239" s="167" t="s">
        <v>296</v>
      </c>
    </row>
    <row r="240" spans="2:65" s="1" customFormat="1" ht="37.9" customHeight="1">
      <c r="B240" s="32"/>
      <c r="C240" s="138" t="s">
        <v>531</v>
      </c>
      <c r="D240" s="138" t="s">
        <v>298</v>
      </c>
      <c r="E240" s="139" t="s">
        <v>4349</v>
      </c>
      <c r="F240" s="140" t="s">
        <v>6618</v>
      </c>
      <c r="G240" s="141" t="s">
        <v>339</v>
      </c>
      <c r="H240" s="142">
        <v>2.2999999999999998</v>
      </c>
      <c r="I240" s="143"/>
      <c r="J240" s="144">
        <f>ROUND(I240*H240,2)</f>
        <v>0</v>
      </c>
      <c r="K240" s="140" t="s">
        <v>1</v>
      </c>
      <c r="L240" s="32"/>
      <c r="M240" s="145" t="s">
        <v>1</v>
      </c>
      <c r="N240" s="146" t="s">
        <v>41</v>
      </c>
      <c r="P240" s="147">
        <f>O240*H240</f>
        <v>0</v>
      </c>
      <c r="Q240" s="147">
        <v>0</v>
      </c>
      <c r="R240" s="147">
        <f>Q240*H240</f>
        <v>0</v>
      </c>
      <c r="S240" s="147">
        <v>0</v>
      </c>
      <c r="T240" s="148">
        <f>S240*H240</f>
        <v>0</v>
      </c>
      <c r="AR240" s="149" t="s">
        <v>107</v>
      </c>
      <c r="AT240" s="149" t="s">
        <v>298</v>
      </c>
      <c r="AU240" s="149" t="s">
        <v>83</v>
      </c>
      <c r="AY240" s="17" t="s">
        <v>296</v>
      </c>
      <c r="BE240" s="150">
        <f>IF(N240="základní",J240,0)</f>
        <v>0</v>
      </c>
      <c r="BF240" s="150">
        <f>IF(N240="snížená",J240,0)</f>
        <v>0</v>
      </c>
      <c r="BG240" s="150">
        <f>IF(N240="zákl. přenesená",J240,0)</f>
        <v>0</v>
      </c>
      <c r="BH240" s="150">
        <f>IF(N240="sníž. přenesená",J240,0)</f>
        <v>0</v>
      </c>
      <c r="BI240" s="150">
        <f>IF(N240="nulová",J240,0)</f>
        <v>0</v>
      </c>
      <c r="BJ240" s="17" t="s">
        <v>83</v>
      </c>
      <c r="BK240" s="150">
        <f>ROUND(I240*H240,2)</f>
        <v>0</v>
      </c>
      <c r="BL240" s="17" t="s">
        <v>107</v>
      </c>
      <c r="BM240" s="149" t="s">
        <v>200</v>
      </c>
    </row>
    <row r="241" spans="2:65" s="12" customFormat="1">
      <c r="B241" s="151"/>
      <c r="D241" s="152" t="s">
        <v>304</v>
      </c>
      <c r="E241" s="153" t="s">
        <v>1</v>
      </c>
      <c r="F241" s="154" t="s">
        <v>6601</v>
      </c>
      <c r="H241" s="155">
        <v>2.2999999999999998</v>
      </c>
      <c r="I241" s="156"/>
      <c r="L241" s="151"/>
      <c r="M241" s="157"/>
      <c r="T241" s="158"/>
      <c r="AT241" s="153" t="s">
        <v>304</v>
      </c>
      <c r="AU241" s="153" t="s">
        <v>83</v>
      </c>
      <c r="AV241" s="12" t="s">
        <v>85</v>
      </c>
      <c r="AW241" s="12" t="s">
        <v>32</v>
      </c>
      <c r="AX241" s="12" t="s">
        <v>76</v>
      </c>
      <c r="AY241" s="153" t="s">
        <v>296</v>
      </c>
    </row>
    <row r="242" spans="2:65" s="14" customFormat="1">
      <c r="B242" s="166"/>
      <c r="D242" s="152" t="s">
        <v>304</v>
      </c>
      <c r="E242" s="167" t="s">
        <v>1</v>
      </c>
      <c r="F242" s="168" t="s">
        <v>308</v>
      </c>
      <c r="H242" s="169">
        <v>2.2999999999999998</v>
      </c>
      <c r="I242" s="170"/>
      <c r="L242" s="166"/>
      <c r="M242" s="171"/>
      <c r="T242" s="172"/>
      <c r="AT242" s="167" t="s">
        <v>304</v>
      </c>
      <c r="AU242" s="167" t="s">
        <v>83</v>
      </c>
      <c r="AV242" s="14" t="s">
        <v>107</v>
      </c>
      <c r="AW242" s="14" t="s">
        <v>32</v>
      </c>
      <c r="AX242" s="14" t="s">
        <v>83</v>
      </c>
      <c r="AY242" s="167" t="s">
        <v>296</v>
      </c>
    </row>
    <row r="243" spans="2:65" s="1" customFormat="1" ht="55.5" customHeight="1">
      <c r="B243" s="32"/>
      <c r="C243" s="138" t="s">
        <v>536</v>
      </c>
      <c r="D243" s="138" t="s">
        <v>298</v>
      </c>
      <c r="E243" s="139" t="s">
        <v>4352</v>
      </c>
      <c r="F243" s="140" t="s">
        <v>6619</v>
      </c>
      <c r="G243" s="141" t="s">
        <v>339</v>
      </c>
      <c r="H243" s="142">
        <v>10.1</v>
      </c>
      <c r="I243" s="143"/>
      <c r="J243" s="144">
        <f t="shared" ref="J243:J250" si="0">ROUND(I243*H243,2)</f>
        <v>0</v>
      </c>
      <c r="K243" s="140" t="s">
        <v>1</v>
      </c>
      <c r="L243" s="32"/>
      <c r="M243" s="145" t="s">
        <v>1</v>
      </c>
      <c r="N243" s="146" t="s">
        <v>41</v>
      </c>
      <c r="P243" s="147">
        <f t="shared" ref="P243:P250" si="1">O243*H243</f>
        <v>0</v>
      </c>
      <c r="Q243" s="147">
        <v>0</v>
      </c>
      <c r="R243" s="147">
        <f t="shared" ref="R243:R250" si="2">Q243*H243</f>
        <v>0</v>
      </c>
      <c r="S243" s="147">
        <v>0</v>
      </c>
      <c r="T243" s="148">
        <f t="shared" ref="T243:T250" si="3">S243*H243</f>
        <v>0</v>
      </c>
      <c r="AR243" s="149" t="s">
        <v>107</v>
      </c>
      <c r="AT243" s="149" t="s">
        <v>298</v>
      </c>
      <c r="AU243" s="149" t="s">
        <v>83</v>
      </c>
      <c r="AY243" s="17" t="s">
        <v>296</v>
      </c>
      <c r="BE243" s="150">
        <f t="shared" ref="BE243:BE250" si="4">IF(N243="základní",J243,0)</f>
        <v>0</v>
      </c>
      <c r="BF243" s="150">
        <f t="shared" ref="BF243:BF250" si="5">IF(N243="snížená",J243,0)</f>
        <v>0</v>
      </c>
      <c r="BG243" s="150">
        <f t="shared" ref="BG243:BG250" si="6">IF(N243="zákl. přenesená",J243,0)</f>
        <v>0</v>
      </c>
      <c r="BH243" s="150">
        <f t="shared" ref="BH243:BH250" si="7">IF(N243="sníž. přenesená",J243,0)</f>
        <v>0</v>
      </c>
      <c r="BI243" s="150">
        <f t="shared" ref="BI243:BI250" si="8">IF(N243="nulová",J243,0)</f>
        <v>0</v>
      </c>
      <c r="BJ243" s="17" t="s">
        <v>83</v>
      </c>
      <c r="BK243" s="150">
        <f t="shared" ref="BK243:BK250" si="9">ROUND(I243*H243,2)</f>
        <v>0</v>
      </c>
      <c r="BL243" s="17" t="s">
        <v>107</v>
      </c>
      <c r="BM243" s="149" t="s">
        <v>917</v>
      </c>
    </row>
    <row r="244" spans="2:65" s="1" customFormat="1" ht="37.9" customHeight="1">
      <c r="B244" s="32"/>
      <c r="C244" s="138" t="s">
        <v>547</v>
      </c>
      <c r="D244" s="138" t="s">
        <v>298</v>
      </c>
      <c r="E244" s="139" t="s">
        <v>4355</v>
      </c>
      <c r="F244" s="140" t="s">
        <v>6620</v>
      </c>
      <c r="G244" s="141" t="s">
        <v>339</v>
      </c>
      <c r="H244" s="142">
        <v>17.2</v>
      </c>
      <c r="I244" s="143"/>
      <c r="J244" s="144">
        <f t="shared" si="0"/>
        <v>0</v>
      </c>
      <c r="K244" s="140" t="s">
        <v>1</v>
      </c>
      <c r="L244" s="32"/>
      <c r="M244" s="145" t="s">
        <v>1</v>
      </c>
      <c r="N244" s="146" t="s">
        <v>41</v>
      </c>
      <c r="P244" s="147">
        <f t="shared" si="1"/>
        <v>0</v>
      </c>
      <c r="Q244" s="147">
        <v>0</v>
      </c>
      <c r="R244" s="147">
        <f t="shared" si="2"/>
        <v>0</v>
      </c>
      <c r="S244" s="147">
        <v>0</v>
      </c>
      <c r="T244" s="148">
        <f t="shared" si="3"/>
        <v>0</v>
      </c>
      <c r="AR244" s="149" t="s">
        <v>107</v>
      </c>
      <c r="AT244" s="149" t="s">
        <v>298</v>
      </c>
      <c r="AU244" s="149" t="s">
        <v>83</v>
      </c>
      <c r="AY244" s="17" t="s">
        <v>296</v>
      </c>
      <c r="BE244" s="150">
        <f t="shared" si="4"/>
        <v>0</v>
      </c>
      <c r="BF244" s="150">
        <f t="shared" si="5"/>
        <v>0</v>
      </c>
      <c r="BG244" s="150">
        <f t="shared" si="6"/>
        <v>0</v>
      </c>
      <c r="BH244" s="150">
        <f t="shared" si="7"/>
        <v>0</v>
      </c>
      <c r="BI244" s="150">
        <f t="shared" si="8"/>
        <v>0</v>
      </c>
      <c r="BJ244" s="17" t="s">
        <v>83</v>
      </c>
      <c r="BK244" s="150">
        <f t="shared" si="9"/>
        <v>0</v>
      </c>
      <c r="BL244" s="17" t="s">
        <v>107</v>
      </c>
      <c r="BM244" s="149" t="s">
        <v>929</v>
      </c>
    </row>
    <row r="245" spans="2:65" s="1" customFormat="1" ht="33" customHeight="1">
      <c r="B245" s="32"/>
      <c r="C245" s="138" t="s">
        <v>552</v>
      </c>
      <c r="D245" s="138" t="s">
        <v>298</v>
      </c>
      <c r="E245" s="139" t="s">
        <v>4358</v>
      </c>
      <c r="F245" s="140" t="s">
        <v>6621</v>
      </c>
      <c r="G245" s="141" t="s">
        <v>1102</v>
      </c>
      <c r="H245" s="142">
        <v>1</v>
      </c>
      <c r="I245" s="143"/>
      <c r="J245" s="144">
        <f t="shared" si="0"/>
        <v>0</v>
      </c>
      <c r="K245" s="140" t="s">
        <v>1</v>
      </c>
      <c r="L245" s="32"/>
      <c r="M245" s="145" t="s">
        <v>1</v>
      </c>
      <c r="N245" s="146" t="s">
        <v>41</v>
      </c>
      <c r="P245" s="147">
        <f t="shared" si="1"/>
        <v>0</v>
      </c>
      <c r="Q245" s="147">
        <v>0</v>
      </c>
      <c r="R245" s="147">
        <f t="shared" si="2"/>
        <v>0</v>
      </c>
      <c r="S245" s="147">
        <v>0</v>
      </c>
      <c r="T245" s="148">
        <f t="shared" si="3"/>
        <v>0</v>
      </c>
      <c r="AR245" s="149" t="s">
        <v>107</v>
      </c>
      <c r="AT245" s="149" t="s">
        <v>298</v>
      </c>
      <c r="AU245" s="149" t="s">
        <v>83</v>
      </c>
      <c r="AY245" s="17" t="s">
        <v>296</v>
      </c>
      <c r="BE245" s="150">
        <f t="shared" si="4"/>
        <v>0</v>
      </c>
      <c r="BF245" s="150">
        <f t="shared" si="5"/>
        <v>0</v>
      </c>
      <c r="BG245" s="150">
        <f t="shared" si="6"/>
        <v>0</v>
      </c>
      <c r="BH245" s="150">
        <f t="shared" si="7"/>
        <v>0</v>
      </c>
      <c r="BI245" s="150">
        <f t="shared" si="8"/>
        <v>0</v>
      </c>
      <c r="BJ245" s="17" t="s">
        <v>83</v>
      </c>
      <c r="BK245" s="150">
        <f t="shared" si="9"/>
        <v>0</v>
      </c>
      <c r="BL245" s="17" t="s">
        <v>107</v>
      </c>
      <c r="BM245" s="149" t="s">
        <v>948</v>
      </c>
    </row>
    <row r="246" spans="2:65" s="1" customFormat="1" ht="55.5" customHeight="1">
      <c r="B246" s="32"/>
      <c r="C246" s="138" t="s">
        <v>558</v>
      </c>
      <c r="D246" s="138" t="s">
        <v>298</v>
      </c>
      <c r="E246" s="139" t="s">
        <v>4361</v>
      </c>
      <c r="F246" s="140" t="s">
        <v>6622</v>
      </c>
      <c r="G246" s="141" t="s">
        <v>1102</v>
      </c>
      <c r="H246" s="142">
        <v>2</v>
      </c>
      <c r="I246" s="143"/>
      <c r="J246" s="144">
        <f t="shared" si="0"/>
        <v>0</v>
      </c>
      <c r="K246" s="140" t="s">
        <v>1</v>
      </c>
      <c r="L246" s="32"/>
      <c r="M246" s="145" t="s">
        <v>1</v>
      </c>
      <c r="N246" s="146" t="s">
        <v>41</v>
      </c>
      <c r="P246" s="147">
        <f t="shared" si="1"/>
        <v>0</v>
      </c>
      <c r="Q246" s="147">
        <v>0</v>
      </c>
      <c r="R246" s="147">
        <f t="shared" si="2"/>
        <v>0</v>
      </c>
      <c r="S246" s="147">
        <v>0</v>
      </c>
      <c r="T246" s="148">
        <f t="shared" si="3"/>
        <v>0</v>
      </c>
      <c r="AR246" s="149" t="s">
        <v>107</v>
      </c>
      <c r="AT246" s="149" t="s">
        <v>298</v>
      </c>
      <c r="AU246" s="149" t="s">
        <v>83</v>
      </c>
      <c r="AY246" s="17" t="s">
        <v>296</v>
      </c>
      <c r="BE246" s="150">
        <f t="shared" si="4"/>
        <v>0</v>
      </c>
      <c r="BF246" s="150">
        <f t="shared" si="5"/>
        <v>0</v>
      </c>
      <c r="BG246" s="150">
        <f t="shared" si="6"/>
        <v>0</v>
      </c>
      <c r="BH246" s="150">
        <f t="shared" si="7"/>
        <v>0</v>
      </c>
      <c r="BI246" s="150">
        <f t="shared" si="8"/>
        <v>0</v>
      </c>
      <c r="BJ246" s="17" t="s">
        <v>83</v>
      </c>
      <c r="BK246" s="150">
        <f t="shared" si="9"/>
        <v>0</v>
      </c>
      <c r="BL246" s="17" t="s">
        <v>107</v>
      </c>
      <c r="BM246" s="149" t="s">
        <v>975</v>
      </c>
    </row>
    <row r="247" spans="2:65" s="1" customFormat="1" ht="24.2" customHeight="1">
      <c r="B247" s="32"/>
      <c r="C247" s="138" t="s">
        <v>563</v>
      </c>
      <c r="D247" s="138" t="s">
        <v>298</v>
      </c>
      <c r="E247" s="139" t="s">
        <v>4364</v>
      </c>
      <c r="F247" s="140" t="s">
        <v>6623</v>
      </c>
      <c r="G247" s="141" t="s">
        <v>1102</v>
      </c>
      <c r="H247" s="142">
        <v>9</v>
      </c>
      <c r="I247" s="143"/>
      <c r="J247" s="144">
        <f t="shared" si="0"/>
        <v>0</v>
      </c>
      <c r="K247" s="140" t="s">
        <v>1</v>
      </c>
      <c r="L247" s="32"/>
      <c r="M247" s="145" t="s">
        <v>1</v>
      </c>
      <c r="N247" s="146" t="s">
        <v>41</v>
      </c>
      <c r="P247" s="147">
        <f t="shared" si="1"/>
        <v>0</v>
      </c>
      <c r="Q247" s="147">
        <v>0</v>
      </c>
      <c r="R247" s="147">
        <f t="shared" si="2"/>
        <v>0</v>
      </c>
      <c r="S247" s="147">
        <v>0</v>
      </c>
      <c r="T247" s="148">
        <f t="shared" si="3"/>
        <v>0</v>
      </c>
      <c r="AR247" s="149" t="s">
        <v>107</v>
      </c>
      <c r="AT247" s="149" t="s">
        <v>298</v>
      </c>
      <c r="AU247" s="149" t="s">
        <v>83</v>
      </c>
      <c r="AY247" s="17" t="s">
        <v>296</v>
      </c>
      <c r="BE247" s="150">
        <f t="shared" si="4"/>
        <v>0</v>
      </c>
      <c r="BF247" s="150">
        <f t="shared" si="5"/>
        <v>0</v>
      </c>
      <c r="BG247" s="150">
        <f t="shared" si="6"/>
        <v>0</v>
      </c>
      <c r="BH247" s="150">
        <f t="shared" si="7"/>
        <v>0</v>
      </c>
      <c r="BI247" s="150">
        <f t="shared" si="8"/>
        <v>0</v>
      </c>
      <c r="BJ247" s="17" t="s">
        <v>83</v>
      </c>
      <c r="BK247" s="150">
        <f t="shared" si="9"/>
        <v>0</v>
      </c>
      <c r="BL247" s="17" t="s">
        <v>107</v>
      </c>
      <c r="BM247" s="149" t="s">
        <v>1008</v>
      </c>
    </row>
    <row r="248" spans="2:65" s="1" customFormat="1" ht="24.2" customHeight="1">
      <c r="B248" s="32"/>
      <c r="C248" s="138" t="s">
        <v>569</v>
      </c>
      <c r="D248" s="138" t="s">
        <v>298</v>
      </c>
      <c r="E248" s="139" t="s">
        <v>6624</v>
      </c>
      <c r="F248" s="140" t="s">
        <v>6625</v>
      </c>
      <c r="G248" s="141" t="s">
        <v>1102</v>
      </c>
      <c r="H248" s="142">
        <v>3</v>
      </c>
      <c r="I248" s="143"/>
      <c r="J248" s="144">
        <f t="shared" si="0"/>
        <v>0</v>
      </c>
      <c r="K248" s="140" t="s">
        <v>1</v>
      </c>
      <c r="L248" s="32"/>
      <c r="M248" s="145" t="s">
        <v>1</v>
      </c>
      <c r="N248" s="146" t="s">
        <v>41</v>
      </c>
      <c r="P248" s="147">
        <f t="shared" si="1"/>
        <v>0</v>
      </c>
      <c r="Q248" s="147">
        <v>0</v>
      </c>
      <c r="R248" s="147">
        <f t="shared" si="2"/>
        <v>0</v>
      </c>
      <c r="S248" s="147">
        <v>0</v>
      </c>
      <c r="T248" s="148">
        <f t="shared" si="3"/>
        <v>0</v>
      </c>
      <c r="AR248" s="149" t="s">
        <v>107</v>
      </c>
      <c r="AT248" s="149" t="s">
        <v>298</v>
      </c>
      <c r="AU248" s="149" t="s">
        <v>83</v>
      </c>
      <c r="AY248" s="17" t="s">
        <v>296</v>
      </c>
      <c r="BE248" s="150">
        <f t="shared" si="4"/>
        <v>0</v>
      </c>
      <c r="BF248" s="150">
        <f t="shared" si="5"/>
        <v>0</v>
      </c>
      <c r="BG248" s="150">
        <f t="shared" si="6"/>
        <v>0</v>
      </c>
      <c r="BH248" s="150">
        <f t="shared" si="7"/>
        <v>0</v>
      </c>
      <c r="BI248" s="150">
        <f t="shared" si="8"/>
        <v>0</v>
      </c>
      <c r="BJ248" s="17" t="s">
        <v>83</v>
      </c>
      <c r="BK248" s="150">
        <f t="shared" si="9"/>
        <v>0</v>
      </c>
      <c r="BL248" s="17" t="s">
        <v>107</v>
      </c>
      <c r="BM248" s="149" t="s">
        <v>1016</v>
      </c>
    </row>
    <row r="249" spans="2:65" s="1" customFormat="1" ht="24.2" customHeight="1">
      <c r="B249" s="32"/>
      <c r="C249" s="138" t="s">
        <v>583</v>
      </c>
      <c r="D249" s="138" t="s">
        <v>298</v>
      </c>
      <c r="E249" s="139" t="s">
        <v>6626</v>
      </c>
      <c r="F249" s="140" t="s">
        <v>6627</v>
      </c>
      <c r="G249" s="141" t="s">
        <v>1102</v>
      </c>
      <c r="H249" s="142">
        <v>9</v>
      </c>
      <c r="I249" s="143"/>
      <c r="J249" s="144">
        <f t="shared" si="0"/>
        <v>0</v>
      </c>
      <c r="K249" s="140" t="s">
        <v>1</v>
      </c>
      <c r="L249" s="32"/>
      <c r="M249" s="145" t="s">
        <v>1</v>
      </c>
      <c r="N249" s="146" t="s">
        <v>41</v>
      </c>
      <c r="P249" s="147">
        <f t="shared" si="1"/>
        <v>0</v>
      </c>
      <c r="Q249" s="147">
        <v>0</v>
      </c>
      <c r="R249" s="147">
        <f t="shared" si="2"/>
        <v>0</v>
      </c>
      <c r="S249" s="147">
        <v>0</v>
      </c>
      <c r="T249" s="148">
        <f t="shared" si="3"/>
        <v>0</v>
      </c>
      <c r="AR249" s="149" t="s">
        <v>107</v>
      </c>
      <c r="AT249" s="149" t="s">
        <v>298</v>
      </c>
      <c r="AU249" s="149" t="s">
        <v>83</v>
      </c>
      <c r="AY249" s="17" t="s">
        <v>296</v>
      </c>
      <c r="BE249" s="150">
        <f t="shared" si="4"/>
        <v>0</v>
      </c>
      <c r="BF249" s="150">
        <f t="shared" si="5"/>
        <v>0</v>
      </c>
      <c r="BG249" s="150">
        <f t="shared" si="6"/>
        <v>0</v>
      </c>
      <c r="BH249" s="150">
        <f t="shared" si="7"/>
        <v>0</v>
      </c>
      <c r="BI249" s="150">
        <f t="shared" si="8"/>
        <v>0</v>
      </c>
      <c r="BJ249" s="17" t="s">
        <v>83</v>
      </c>
      <c r="BK249" s="150">
        <f t="shared" si="9"/>
        <v>0</v>
      </c>
      <c r="BL249" s="17" t="s">
        <v>107</v>
      </c>
      <c r="BM249" s="149" t="s">
        <v>1036</v>
      </c>
    </row>
    <row r="250" spans="2:65" s="1" customFormat="1" ht="24.2" customHeight="1">
      <c r="B250" s="32"/>
      <c r="C250" s="138" t="s">
        <v>588</v>
      </c>
      <c r="D250" s="138" t="s">
        <v>298</v>
      </c>
      <c r="E250" s="139" t="s">
        <v>4373</v>
      </c>
      <c r="F250" s="140" t="s">
        <v>6628</v>
      </c>
      <c r="G250" s="141" t="s">
        <v>1102</v>
      </c>
      <c r="H250" s="142">
        <v>9</v>
      </c>
      <c r="I250" s="143"/>
      <c r="J250" s="144">
        <f t="shared" si="0"/>
        <v>0</v>
      </c>
      <c r="K250" s="140" t="s">
        <v>1</v>
      </c>
      <c r="L250" s="32"/>
      <c r="M250" s="190" t="s">
        <v>1</v>
      </c>
      <c r="N250" s="191" t="s">
        <v>41</v>
      </c>
      <c r="O250" s="192"/>
      <c r="P250" s="193">
        <f t="shared" si="1"/>
        <v>0</v>
      </c>
      <c r="Q250" s="193">
        <v>0</v>
      </c>
      <c r="R250" s="193">
        <f t="shared" si="2"/>
        <v>0</v>
      </c>
      <c r="S250" s="193">
        <v>0</v>
      </c>
      <c r="T250" s="194">
        <f t="shared" si="3"/>
        <v>0</v>
      </c>
      <c r="AR250" s="149" t="s">
        <v>107</v>
      </c>
      <c r="AT250" s="149" t="s">
        <v>298</v>
      </c>
      <c r="AU250" s="149" t="s">
        <v>83</v>
      </c>
      <c r="AY250" s="17" t="s">
        <v>296</v>
      </c>
      <c r="BE250" s="150">
        <f t="shared" si="4"/>
        <v>0</v>
      </c>
      <c r="BF250" s="150">
        <f t="shared" si="5"/>
        <v>0</v>
      </c>
      <c r="BG250" s="150">
        <f t="shared" si="6"/>
        <v>0</v>
      </c>
      <c r="BH250" s="150">
        <f t="shared" si="7"/>
        <v>0</v>
      </c>
      <c r="BI250" s="150">
        <f t="shared" si="8"/>
        <v>0</v>
      </c>
      <c r="BJ250" s="17" t="s">
        <v>83</v>
      </c>
      <c r="BK250" s="150">
        <f t="shared" si="9"/>
        <v>0</v>
      </c>
      <c r="BL250" s="17" t="s">
        <v>107</v>
      </c>
      <c r="BM250" s="149" t="s">
        <v>1047</v>
      </c>
    </row>
    <row r="251" spans="2:65" s="1" customFormat="1" ht="7.15" customHeight="1">
      <c r="B251" s="44"/>
      <c r="C251" s="45"/>
      <c r="D251" s="45"/>
      <c r="E251" s="45"/>
      <c r="F251" s="45"/>
      <c r="G251" s="45"/>
      <c r="H251" s="45"/>
      <c r="I251" s="45"/>
      <c r="J251" s="45"/>
      <c r="K251" s="45"/>
      <c r="L251" s="32"/>
    </row>
  </sheetData>
  <sheetProtection algorithmName="SHA-512" hashValue="F1Cb9x7eoM2mwQ/hlthc1NE5/8W+I6KHecqj9Ugft0JGFJbSnwboui0kNH1xU3yb97RGdcSIF/CKI2sEXnolRQ==" saltValue="nj87NwRBjUpsU3UcarPxZbj0ll+dXcm6jegnb1sDxh26IeVfLiByRZY1mpJAiE6HwOGN1XktUgNDfnr8gSifNA==" spinCount="100000" sheet="1" objects="1" scenarios="1" formatColumns="0" formatRows="0" autoFilter="0"/>
  <autoFilter ref="C120:K250"/>
  <mergeCells count="12">
    <mergeCell ref="E113:H113"/>
    <mergeCell ref="L2:V2"/>
    <mergeCell ref="E85:H85"/>
    <mergeCell ref="E87:H87"/>
    <mergeCell ref="E89:H89"/>
    <mergeCell ref="E109:H109"/>
    <mergeCell ref="E111:H11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68"/>
  <sheetViews>
    <sheetView showGridLines="0" topLeftCell="A155" workbookViewId="0">
      <selection activeCell="G163" sqref="G163"/>
    </sheetView>
  </sheetViews>
  <sheetFormatPr defaultRowHeight="11.25"/>
  <cols>
    <col min="1" max="1" width="8.33203125" customWidth="1"/>
    <col min="2" max="2" width="1.33203125" customWidth="1"/>
    <col min="3" max="3" width="4.1640625" customWidth="1"/>
    <col min="4" max="4" width="4.33203125" customWidth="1"/>
    <col min="5" max="5" width="17.1640625" customWidth="1"/>
    <col min="6" max="6" width="50.6640625" customWidth="1"/>
    <col min="7" max="7" width="7.5" customWidth="1"/>
    <col min="8" max="8" width="14" customWidth="1"/>
    <col min="9" max="9" width="15.6640625" customWidth="1"/>
    <col min="10" max="11" width="22.33203125" customWidth="1"/>
    <col min="12" max="12" width="9.33203125" customWidth="1"/>
    <col min="13" max="13" width="10.66406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.15" customHeight="1"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7" t="s">
        <v>165</v>
      </c>
    </row>
    <row r="3" spans="2:46" ht="7.1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ht="25.15" customHeight="1">
      <c r="B4" s="20"/>
      <c r="D4" s="21" t="s">
        <v>182</v>
      </c>
      <c r="L4" s="20"/>
      <c r="M4" s="94" t="s">
        <v>10</v>
      </c>
      <c r="AT4" s="17" t="s">
        <v>4</v>
      </c>
    </row>
    <row r="5" spans="2:46" ht="7.15" customHeight="1">
      <c r="B5" s="20"/>
      <c r="L5" s="20"/>
    </row>
    <row r="6" spans="2:46" ht="12" customHeight="1">
      <c r="B6" s="20"/>
      <c r="D6" s="27" t="s">
        <v>16</v>
      </c>
      <c r="L6" s="20"/>
    </row>
    <row r="7" spans="2:46" ht="16.5" customHeight="1">
      <c r="B7" s="20"/>
      <c r="E7" s="249" t="str">
        <f>'Rekapitulace stavby'!K6</f>
        <v>Pobytová odlehčovací služba Zábřeh - Sušilova</v>
      </c>
      <c r="F7" s="250"/>
      <c r="G7" s="250"/>
      <c r="H7" s="250"/>
      <c r="L7" s="20"/>
    </row>
    <row r="8" spans="2:46" s="1" customFormat="1" ht="12" customHeight="1">
      <c r="B8" s="32"/>
      <c r="D8" s="27" t="s">
        <v>191</v>
      </c>
      <c r="L8" s="32"/>
    </row>
    <row r="9" spans="2:46" s="1" customFormat="1" ht="16.5" customHeight="1">
      <c r="B9" s="32"/>
      <c r="E9" s="243" t="s">
        <v>6629</v>
      </c>
      <c r="F9" s="248"/>
      <c r="G9" s="248"/>
      <c r="H9" s="248"/>
      <c r="L9" s="32"/>
    </row>
    <row r="10" spans="2:46" s="1" customFormat="1">
      <c r="B10" s="32"/>
      <c r="L10" s="32"/>
    </row>
    <row r="11" spans="2:46" s="1" customFormat="1" ht="12" customHeight="1">
      <c r="B11" s="32"/>
      <c r="D11" s="27" t="s">
        <v>18</v>
      </c>
      <c r="F11" s="25" t="s">
        <v>1</v>
      </c>
      <c r="I11" s="27" t="s">
        <v>19</v>
      </c>
      <c r="J11" s="25" t="s">
        <v>1</v>
      </c>
      <c r="L11" s="32"/>
    </row>
    <row r="12" spans="2:46" s="1" customFormat="1" ht="12" customHeight="1">
      <c r="B12" s="32"/>
      <c r="D12" s="27" t="s">
        <v>20</v>
      </c>
      <c r="F12" s="25" t="s">
        <v>21</v>
      </c>
      <c r="I12" s="27" t="s">
        <v>22</v>
      </c>
      <c r="J12" s="52" t="str">
        <f>'Rekapitulace stavby'!AN8</f>
        <v>5. 7. 2024</v>
      </c>
      <c r="L12" s="32"/>
    </row>
    <row r="13" spans="2:46" s="1" customFormat="1" ht="10.9" customHeight="1">
      <c r="B13" s="32"/>
      <c r="L13" s="32"/>
    </row>
    <row r="14" spans="2:46" s="1" customFormat="1" ht="12" customHeight="1">
      <c r="B14" s="32"/>
      <c r="D14" s="27" t="s">
        <v>24</v>
      </c>
      <c r="I14" s="27" t="s">
        <v>25</v>
      </c>
      <c r="J14" s="25" t="s">
        <v>1</v>
      </c>
      <c r="L14" s="32"/>
    </row>
    <row r="15" spans="2:46" s="1" customFormat="1" ht="18" customHeight="1">
      <c r="B15" s="32"/>
      <c r="E15" s="25" t="s">
        <v>26</v>
      </c>
      <c r="I15" s="27" t="s">
        <v>27</v>
      </c>
      <c r="J15" s="25" t="s">
        <v>1</v>
      </c>
      <c r="L15" s="32"/>
    </row>
    <row r="16" spans="2:46" s="1" customFormat="1" ht="7.15" customHeight="1">
      <c r="B16" s="32"/>
      <c r="L16" s="32"/>
    </row>
    <row r="17" spans="2:12" s="1" customFormat="1" ht="12" customHeight="1">
      <c r="B17" s="32"/>
      <c r="D17" s="27" t="s">
        <v>28</v>
      </c>
      <c r="I17" s="27" t="s">
        <v>25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51" t="str">
        <f>'Rekapitulace stavby'!E14</f>
        <v>Vyplň údaj</v>
      </c>
      <c r="F18" s="213"/>
      <c r="G18" s="213"/>
      <c r="H18" s="213"/>
      <c r="I18" s="27" t="s">
        <v>27</v>
      </c>
      <c r="J18" s="28" t="str">
        <f>'Rekapitulace stavby'!AN14</f>
        <v>Vyplň údaj</v>
      </c>
      <c r="L18" s="32"/>
    </row>
    <row r="19" spans="2:12" s="1" customFormat="1" ht="7.15" customHeight="1">
      <c r="B19" s="32"/>
      <c r="L19" s="32"/>
    </row>
    <row r="20" spans="2:12" s="1" customFormat="1" ht="12" customHeight="1">
      <c r="B20" s="32"/>
      <c r="D20" s="27" t="s">
        <v>30</v>
      </c>
      <c r="I20" s="27" t="s">
        <v>25</v>
      </c>
      <c r="J20" s="25" t="s">
        <v>1</v>
      </c>
      <c r="L20" s="32"/>
    </row>
    <row r="21" spans="2:12" s="1" customFormat="1" ht="18" customHeight="1">
      <c r="B21" s="32"/>
      <c r="E21" s="25" t="s">
        <v>31</v>
      </c>
      <c r="I21" s="27" t="s">
        <v>27</v>
      </c>
      <c r="J21" s="25" t="s">
        <v>1</v>
      </c>
      <c r="L21" s="32"/>
    </row>
    <row r="22" spans="2:12" s="1" customFormat="1" ht="7.15" customHeight="1">
      <c r="B22" s="32"/>
      <c r="L22" s="32"/>
    </row>
    <row r="23" spans="2:12" s="1" customFormat="1" ht="12" customHeight="1">
      <c r="B23" s="32"/>
      <c r="D23" s="27" t="s">
        <v>33</v>
      </c>
      <c r="I23" s="27" t="s">
        <v>25</v>
      </c>
      <c r="J23" s="25" t="s">
        <v>1</v>
      </c>
      <c r="L23" s="32"/>
    </row>
    <row r="24" spans="2:12" s="1" customFormat="1" ht="18" customHeight="1">
      <c r="B24" s="32"/>
      <c r="E24" s="25" t="s">
        <v>34</v>
      </c>
      <c r="I24" s="27" t="s">
        <v>27</v>
      </c>
      <c r="J24" s="25" t="s">
        <v>1</v>
      </c>
      <c r="L24" s="32"/>
    </row>
    <row r="25" spans="2:12" s="1" customFormat="1" ht="7.15" customHeight="1">
      <c r="B25" s="32"/>
      <c r="L25" s="32"/>
    </row>
    <row r="26" spans="2:12" s="1" customFormat="1" ht="12" customHeight="1">
      <c r="B26" s="32"/>
      <c r="D26" s="27" t="s">
        <v>35</v>
      </c>
      <c r="L26" s="32"/>
    </row>
    <row r="27" spans="2:12" s="7" customFormat="1" ht="16.5" customHeight="1">
      <c r="B27" s="95"/>
      <c r="E27" s="217" t="s">
        <v>1</v>
      </c>
      <c r="F27" s="217"/>
      <c r="G27" s="217"/>
      <c r="H27" s="217"/>
      <c r="L27" s="95"/>
    </row>
    <row r="28" spans="2:12" s="1" customFormat="1" ht="7.15" customHeight="1">
      <c r="B28" s="32"/>
      <c r="L28" s="32"/>
    </row>
    <row r="29" spans="2:12" s="1" customFormat="1" ht="7.15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35" customHeight="1">
      <c r="B30" s="32"/>
      <c r="D30" s="97" t="s">
        <v>36</v>
      </c>
      <c r="J30" s="66">
        <f>ROUND(J123, 2)</f>
        <v>0</v>
      </c>
      <c r="L30" s="32"/>
    </row>
    <row r="31" spans="2:12" s="1" customFormat="1" ht="7.1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5" customHeight="1">
      <c r="B32" s="32"/>
      <c r="F32" s="35" t="s">
        <v>38</v>
      </c>
      <c r="I32" s="35" t="s">
        <v>37</v>
      </c>
      <c r="J32" s="35" t="s">
        <v>39</v>
      </c>
      <c r="L32" s="32"/>
    </row>
    <row r="33" spans="2:12" s="1" customFormat="1" ht="14.45" customHeight="1">
      <c r="B33" s="32"/>
      <c r="D33" s="55" t="s">
        <v>40</v>
      </c>
      <c r="E33" s="27" t="s">
        <v>41</v>
      </c>
      <c r="F33" s="86">
        <f>ROUND((SUM(BE123:BE167)),  2)</f>
        <v>0</v>
      </c>
      <c r="I33" s="98">
        <v>0.21</v>
      </c>
      <c r="J33" s="86">
        <f>ROUND(((SUM(BE123:BE167))*I33),  2)</f>
        <v>0</v>
      </c>
      <c r="L33" s="32"/>
    </row>
    <row r="34" spans="2:12" s="1" customFormat="1" ht="14.45" customHeight="1">
      <c r="B34" s="32"/>
      <c r="E34" s="27" t="s">
        <v>42</v>
      </c>
      <c r="F34" s="86">
        <f>ROUND((SUM(BF123:BF167)),  2)</f>
        <v>0</v>
      </c>
      <c r="I34" s="98">
        <v>0.12</v>
      </c>
      <c r="J34" s="86">
        <f>ROUND(((SUM(BF123:BF167))*I34),  2)</f>
        <v>0</v>
      </c>
      <c r="L34" s="32"/>
    </row>
    <row r="35" spans="2:12" s="1" customFormat="1" ht="14.45" hidden="1" customHeight="1">
      <c r="B35" s="32"/>
      <c r="E35" s="27" t="s">
        <v>43</v>
      </c>
      <c r="F35" s="86">
        <f>ROUND((SUM(BG123:BG167)),  2)</f>
        <v>0</v>
      </c>
      <c r="I35" s="98">
        <v>0.21</v>
      </c>
      <c r="J35" s="86">
        <f>0</f>
        <v>0</v>
      </c>
      <c r="L35" s="32"/>
    </row>
    <row r="36" spans="2:12" s="1" customFormat="1" ht="14.45" hidden="1" customHeight="1">
      <c r="B36" s="32"/>
      <c r="E36" s="27" t="s">
        <v>44</v>
      </c>
      <c r="F36" s="86">
        <f>ROUND((SUM(BH123:BH167)),  2)</f>
        <v>0</v>
      </c>
      <c r="I36" s="98">
        <v>0.12</v>
      </c>
      <c r="J36" s="86">
        <f>0</f>
        <v>0</v>
      </c>
      <c r="L36" s="32"/>
    </row>
    <row r="37" spans="2:12" s="1" customFormat="1" ht="14.45" hidden="1" customHeight="1">
      <c r="B37" s="32"/>
      <c r="E37" s="27" t="s">
        <v>45</v>
      </c>
      <c r="F37" s="86">
        <f>ROUND((SUM(BI123:BI167)),  2)</f>
        <v>0</v>
      </c>
      <c r="I37" s="98">
        <v>0</v>
      </c>
      <c r="J37" s="86">
        <f>0</f>
        <v>0</v>
      </c>
      <c r="L37" s="32"/>
    </row>
    <row r="38" spans="2:12" s="1" customFormat="1" ht="7.15" customHeight="1">
      <c r="B38" s="32"/>
      <c r="L38" s="32"/>
    </row>
    <row r="39" spans="2:12" s="1" customFormat="1" ht="25.35" customHeight="1">
      <c r="B39" s="32"/>
      <c r="C39" s="99"/>
      <c r="D39" s="100" t="s">
        <v>46</v>
      </c>
      <c r="E39" s="57"/>
      <c r="F39" s="57"/>
      <c r="G39" s="101" t="s">
        <v>47</v>
      </c>
      <c r="H39" s="102" t="s">
        <v>48</v>
      </c>
      <c r="I39" s="57"/>
      <c r="J39" s="103">
        <f>SUM(J30:J37)</f>
        <v>0</v>
      </c>
      <c r="K39" s="104"/>
      <c r="L39" s="32"/>
    </row>
    <row r="40" spans="2:12" s="1" customFormat="1" ht="14.45" customHeight="1">
      <c r="B40" s="3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42"/>
      <c r="J50" s="42"/>
      <c r="K50" s="42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3" t="s">
        <v>51</v>
      </c>
      <c r="E61" s="34"/>
      <c r="F61" s="105" t="s">
        <v>52</v>
      </c>
      <c r="G61" s="43" t="s">
        <v>51</v>
      </c>
      <c r="H61" s="34"/>
      <c r="I61" s="34"/>
      <c r="J61" s="106" t="s">
        <v>52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42"/>
      <c r="J65" s="42"/>
      <c r="K65" s="42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3" t="s">
        <v>51</v>
      </c>
      <c r="E76" s="34"/>
      <c r="F76" s="105" t="s">
        <v>52</v>
      </c>
      <c r="G76" s="43" t="s">
        <v>51</v>
      </c>
      <c r="H76" s="34"/>
      <c r="I76" s="34"/>
      <c r="J76" s="106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47" s="1" customFormat="1" ht="7.1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47" s="1" customFormat="1" ht="25.15" customHeight="1">
      <c r="B82" s="32"/>
      <c r="C82" s="21" t="s">
        <v>249</v>
      </c>
      <c r="L82" s="32"/>
    </row>
    <row r="83" spans="2:47" s="1" customFormat="1" ht="7.15" customHeight="1">
      <c r="B83" s="32"/>
      <c r="L83" s="32"/>
    </row>
    <row r="84" spans="2:47" s="1" customFormat="1" ht="12" customHeight="1">
      <c r="B84" s="32"/>
      <c r="C84" s="27" t="s">
        <v>16</v>
      </c>
      <c r="L84" s="32"/>
    </row>
    <row r="85" spans="2:47" s="1" customFormat="1" ht="16.5" customHeight="1">
      <c r="B85" s="32"/>
      <c r="E85" s="249" t="str">
        <f>E7</f>
        <v>Pobytová odlehčovací služba Zábřeh - Sušilova</v>
      </c>
      <c r="F85" s="250"/>
      <c r="G85" s="250"/>
      <c r="H85" s="250"/>
      <c r="L85" s="32"/>
    </row>
    <row r="86" spans="2:47" s="1" customFormat="1" ht="12" customHeight="1">
      <c r="B86" s="32"/>
      <c r="C86" s="27" t="s">
        <v>191</v>
      </c>
      <c r="L86" s="32"/>
    </row>
    <row r="87" spans="2:47" s="1" customFormat="1" ht="16.5" customHeight="1">
      <c r="B87" s="32"/>
      <c r="E87" s="243" t="str">
        <f>E9</f>
        <v>SO 02 - Terasa</v>
      </c>
      <c r="F87" s="248"/>
      <c r="G87" s="248"/>
      <c r="H87" s="248"/>
      <c r="L87" s="32"/>
    </row>
    <row r="88" spans="2:47" s="1" customFormat="1" ht="7.15" customHeight="1">
      <c r="B88" s="32"/>
      <c r="L88" s="32"/>
    </row>
    <row r="89" spans="2:47" s="1" customFormat="1" ht="12" customHeight="1">
      <c r="B89" s="32"/>
      <c r="C89" s="27" t="s">
        <v>20</v>
      </c>
      <c r="F89" s="25" t="str">
        <f>F12</f>
        <v xml:space="preserve"> Zábřeh, Sušilova 1375/41</v>
      </c>
      <c r="I89" s="27" t="s">
        <v>22</v>
      </c>
      <c r="J89" s="52" t="str">
        <f>IF(J12="","",J12)</f>
        <v>5. 7. 2024</v>
      </c>
      <c r="L89" s="32"/>
    </row>
    <row r="90" spans="2:47" s="1" customFormat="1" ht="7.15" customHeight="1">
      <c r="B90" s="32"/>
      <c r="L90" s="32"/>
    </row>
    <row r="91" spans="2:47" s="1" customFormat="1" ht="25.7" customHeight="1">
      <c r="B91" s="32"/>
      <c r="C91" s="27" t="s">
        <v>24</v>
      </c>
      <c r="F91" s="25" t="str">
        <f>E15</f>
        <v>Město Zábřeh</v>
      </c>
      <c r="I91" s="27" t="s">
        <v>30</v>
      </c>
      <c r="J91" s="30" t="str">
        <f>E21</f>
        <v>Ing. arch. Josef Hlavatý</v>
      </c>
      <c r="L91" s="32"/>
    </row>
    <row r="92" spans="2:47" s="1" customFormat="1" ht="15.2" customHeight="1">
      <c r="B92" s="32"/>
      <c r="C92" s="27" t="s">
        <v>28</v>
      </c>
      <c r="F92" s="25" t="str">
        <f>IF(E18="","",E18)</f>
        <v>Vyplň údaj</v>
      </c>
      <c r="I92" s="27" t="s">
        <v>33</v>
      </c>
      <c r="J92" s="30" t="str">
        <f>E24</f>
        <v>Martin Škrabal</v>
      </c>
      <c r="L92" s="32"/>
    </row>
    <row r="93" spans="2:47" s="1" customFormat="1" ht="10.15" customHeight="1">
      <c r="B93" s="32"/>
      <c r="L93" s="32"/>
    </row>
    <row r="94" spans="2:47" s="1" customFormat="1" ht="29.25" customHeight="1">
      <c r="B94" s="32"/>
      <c r="C94" s="107" t="s">
        <v>250</v>
      </c>
      <c r="D94" s="99"/>
      <c r="E94" s="99"/>
      <c r="F94" s="99"/>
      <c r="G94" s="99"/>
      <c r="H94" s="99"/>
      <c r="I94" s="99"/>
      <c r="J94" s="108" t="s">
        <v>251</v>
      </c>
      <c r="K94" s="99"/>
      <c r="L94" s="32"/>
    </row>
    <row r="95" spans="2:47" s="1" customFormat="1" ht="10.15" customHeight="1">
      <c r="B95" s="32"/>
      <c r="L95" s="32"/>
    </row>
    <row r="96" spans="2:47" s="1" customFormat="1" ht="22.9" customHeight="1">
      <c r="B96" s="32"/>
      <c r="C96" s="109" t="s">
        <v>252</v>
      </c>
      <c r="J96" s="66">
        <f>J123</f>
        <v>0</v>
      </c>
      <c r="L96" s="32"/>
      <c r="AU96" s="17" t="s">
        <v>253</v>
      </c>
    </row>
    <row r="97" spans="2:12" s="8" customFormat="1" ht="25.15" customHeight="1">
      <c r="B97" s="110"/>
      <c r="D97" s="111" t="s">
        <v>254</v>
      </c>
      <c r="E97" s="112"/>
      <c r="F97" s="112"/>
      <c r="G97" s="112"/>
      <c r="H97" s="112"/>
      <c r="I97" s="112"/>
      <c r="J97" s="113">
        <f>J124</f>
        <v>0</v>
      </c>
      <c r="L97" s="110"/>
    </row>
    <row r="98" spans="2:12" s="9" customFormat="1" ht="19.899999999999999" customHeight="1">
      <c r="B98" s="114"/>
      <c r="D98" s="115" t="s">
        <v>256</v>
      </c>
      <c r="E98" s="116"/>
      <c r="F98" s="116"/>
      <c r="G98" s="116"/>
      <c r="H98" s="116"/>
      <c r="I98" s="116"/>
      <c r="J98" s="117">
        <f>J125</f>
        <v>0</v>
      </c>
      <c r="L98" s="114"/>
    </row>
    <row r="99" spans="2:12" s="9" customFormat="1" ht="19.899999999999999" customHeight="1">
      <c r="B99" s="114"/>
      <c r="D99" s="115" t="s">
        <v>259</v>
      </c>
      <c r="E99" s="116"/>
      <c r="F99" s="116"/>
      <c r="G99" s="116"/>
      <c r="H99" s="116"/>
      <c r="I99" s="116"/>
      <c r="J99" s="117">
        <f>J130</f>
        <v>0</v>
      </c>
      <c r="L99" s="114"/>
    </row>
    <row r="100" spans="2:12" s="9" customFormat="1" ht="19.899999999999999" customHeight="1">
      <c r="B100" s="114"/>
      <c r="D100" s="115" t="s">
        <v>260</v>
      </c>
      <c r="E100" s="116"/>
      <c r="F100" s="116"/>
      <c r="G100" s="116"/>
      <c r="H100" s="116"/>
      <c r="I100" s="116"/>
      <c r="J100" s="117">
        <f>J135</f>
        <v>0</v>
      </c>
      <c r="L100" s="114"/>
    </row>
    <row r="101" spans="2:12" s="9" customFormat="1" ht="19.899999999999999" customHeight="1">
      <c r="B101" s="114"/>
      <c r="D101" s="115" t="s">
        <v>261</v>
      </c>
      <c r="E101" s="116"/>
      <c r="F101" s="116"/>
      <c r="G101" s="116"/>
      <c r="H101" s="116"/>
      <c r="I101" s="116"/>
      <c r="J101" s="117">
        <f>J144</f>
        <v>0</v>
      </c>
      <c r="L101" s="114"/>
    </row>
    <row r="102" spans="2:12" s="8" customFormat="1" ht="25.15" customHeight="1">
      <c r="B102" s="110"/>
      <c r="D102" s="111" t="s">
        <v>262</v>
      </c>
      <c r="E102" s="112"/>
      <c r="F102" s="112"/>
      <c r="G102" s="112"/>
      <c r="H102" s="112"/>
      <c r="I102" s="112"/>
      <c r="J102" s="113">
        <f>J146</f>
        <v>0</v>
      </c>
      <c r="L102" s="110"/>
    </row>
    <row r="103" spans="2:12" s="9" customFormat="1" ht="19.899999999999999" customHeight="1">
      <c r="B103" s="114"/>
      <c r="D103" s="115" t="s">
        <v>267</v>
      </c>
      <c r="E103" s="116"/>
      <c r="F103" s="116"/>
      <c r="G103" s="116"/>
      <c r="H103" s="116"/>
      <c r="I103" s="116"/>
      <c r="J103" s="117">
        <f>J147</f>
        <v>0</v>
      </c>
      <c r="L103" s="114"/>
    </row>
    <row r="104" spans="2:12" s="1" customFormat="1" ht="21.75" customHeight="1">
      <c r="B104" s="32"/>
      <c r="L104" s="32"/>
    </row>
    <row r="105" spans="2:12" s="1" customFormat="1" ht="7.15" customHeight="1"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32"/>
    </row>
    <row r="109" spans="2:12" s="1" customFormat="1" ht="7.15" customHeight="1"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32"/>
    </row>
    <row r="110" spans="2:12" s="1" customFormat="1" ht="25.15" customHeight="1">
      <c r="B110" s="32"/>
      <c r="C110" s="21" t="s">
        <v>281</v>
      </c>
      <c r="L110" s="32"/>
    </row>
    <row r="111" spans="2:12" s="1" customFormat="1" ht="7.15" customHeight="1">
      <c r="B111" s="32"/>
      <c r="L111" s="32"/>
    </row>
    <row r="112" spans="2:12" s="1" customFormat="1" ht="12" customHeight="1">
      <c r="B112" s="32"/>
      <c r="C112" s="27" t="s">
        <v>16</v>
      </c>
      <c r="L112" s="32"/>
    </row>
    <row r="113" spans="2:65" s="1" customFormat="1" ht="16.5" customHeight="1">
      <c r="B113" s="32"/>
      <c r="E113" s="249" t="str">
        <f>E7</f>
        <v>Pobytová odlehčovací služba Zábřeh - Sušilova</v>
      </c>
      <c r="F113" s="250"/>
      <c r="G113" s="250"/>
      <c r="H113" s="250"/>
      <c r="L113" s="32"/>
    </row>
    <row r="114" spans="2:65" s="1" customFormat="1" ht="12" customHeight="1">
      <c r="B114" s="32"/>
      <c r="C114" s="27" t="s">
        <v>191</v>
      </c>
      <c r="L114" s="32"/>
    </row>
    <row r="115" spans="2:65" s="1" customFormat="1" ht="16.5" customHeight="1">
      <c r="B115" s="32"/>
      <c r="E115" s="243" t="str">
        <f>E9</f>
        <v>SO 02 - Terasa</v>
      </c>
      <c r="F115" s="248"/>
      <c r="G115" s="248"/>
      <c r="H115" s="248"/>
      <c r="L115" s="32"/>
    </row>
    <row r="116" spans="2:65" s="1" customFormat="1" ht="7.15" customHeight="1">
      <c r="B116" s="32"/>
      <c r="L116" s="32"/>
    </row>
    <row r="117" spans="2:65" s="1" customFormat="1" ht="12" customHeight="1">
      <c r="B117" s="32"/>
      <c r="C117" s="27" t="s">
        <v>20</v>
      </c>
      <c r="F117" s="25" t="str">
        <f>F12</f>
        <v xml:space="preserve"> Zábřeh, Sušilova 1375/41</v>
      </c>
      <c r="I117" s="27" t="s">
        <v>22</v>
      </c>
      <c r="J117" s="52" t="str">
        <f>IF(J12="","",J12)</f>
        <v>5. 7. 2024</v>
      </c>
      <c r="L117" s="32"/>
    </row>
    <row r="118" spans="2:65" s="1" customFormat="1" ht="7.15" customHeight="1">
      <c r="B118" s="32"/>
      <c r="L118" s="32"/>
    </row>
    <row r="119" spans="2:65" s="1" customFormat="1" ht="25.7" customHeight="1">
      <c r="B119" s="32"/>
      <c r="C119" s="27" t="s">
        <v>24</v>
      </c>
      <c r="F119" s="25" t="str">
        <f>E15</f>
        <v>Město Zábřeh</v>
      </c>
      <c r="I119" s="27" t="s">
        <v>30</v>
      </c>
      <c r="J119" s="30" t="str">
        <f>E21</f>
        <v>Ing. arch. Josef Hlavatý</v>
      </c>
      <c r="L119" s="32"/>
    </row>
    <row r="120" spans="2:65" s="1" customFormat="1" ht="15.2" customHeight="1">
      <c r="B120" s="32"/>
      <c r="C120" s="27" t="s">
        <v>28</v>
      </c>
      <c r="F120" s="25" t="str">
        <f>IF(E18="","",E18)</f>
        <v>Vyplň údaj</v>
      </c>
      <c r="I120" s="27" t="s">
        <v>33</v>
      </c>
      <c r="J120" s="30" t="str">
        <f>E24</f>
        <v>Martin Škrabal</v>
      </c>
      <c r="L120" s="32"/>
    </row>
    <row r="121" spans="2:65" s="1" customFormat="1" ht="10.15" customHeight="1">
      <c r="B121" s="32"/>
      <c r="L121" s="32"/>
    </row>
    <row r="122" spans="2:65" s="10" customFormat="1" ht="29.25" customHeight="1">
      <c r="B122" s="118"/>
      <c r="C122" s="119" t="s">
        <v>282</v>
      </c>
      <c r="D122" s="120" t="s">
        <v>61</v>
      </c>
      <c r="E122" s="120" t="s">
        <v>57</v>
      </c>
      <c r="F122" s="120" t="s">
        <v>58</v>
      </c>
      <c r="G122" s="120" t="s">
        <v>283</v>
      </c>
      <c r="H122" s="120" t="s">
        <v>284</v>
      </c>
      <c r="I122" s="120" t="s">
        <v>285</v>
      </c>
      <c r="J122" s="120" t="s">
        <v>251</v>
      </c>
      <c r="K122" s="121" t="s">
        <v>286</v>
      </c>
      <c r="L122" s="118"/>
      <c r="M122" s="59" t="s">
        <v>1</v>
      </c>
      <c r="N122" s="60" t="s">
        <v>40</v>
      </c>
      <c r="O122" s="60" t="s">
        <v>287</v>
      </c>
      <c r="P122" s="60" t="s">
        <v>288</v>
      </c>
      <c r="Q122" s="60" t="s">
        <v>289</v>
      </c>
      <c r="R122" s="60" t="s">
        <v>290</v>
      </c>
      <c r="S122" s="60" t="s">
        <v>291</v>
      </c>
      <c r="T122" s="61" t="s">
        <v>292</v>
      </c>
    </row>
    <row r="123" spans="2:65" s="1" customFormat="1" ht="22.9" customHeight="1">
      <c r="B123" s="32"/>
      <c r="C123" s="64" t="s">
        <v>293</v>
      </c>
      <c r="J123" s="122">
        <f>BK123</f>
        <v>0</v>
      </c>
      <c r="L123" s="32"/>
      <c r="M123" s="62"/>
      <c r="N123" s="53"/>
      <c r="O123" s="53"/>
      <c r="P123" s="123">
        <f>P124+P146</f>
        <v>0</v>
      </c>
      <c r="Q123" s="53"/>
      <c r="R123" s="123">
        <f>R124+R146</f>
        <v>29.532574860000004</v>
      </c>
      <c r="S123" s="53"/>
      <c r="T123" s="124">
        <f>T124+T146</f>
        <v>0</v>
      </c>
      <c r="AT123" s="17" t="s">
        <v>75</v>
      </c>
      <c r="AU123" s="17" t="s">
        <v>253</v>
      </c>
      <c r="BK123" s="125">
        <f>BK124+BK146</f>
        <v>0</v>
      </c>
    </row>
    <row r="124" spans="2:65" s="11" customFormat="1" ht="25.9" customHeight="1">
      <c r="B124" s="126"/>
      <c r="D124" s="127" t="s">
        <v>75</v>
      </c>
      <c r="E124" s="128" t="s">
        <v>294</v>
      </c>
      <c r="F124" s="128" t="s">
        <v>295</v>
      </c>
      <c r="I124" s="129"/>
      <c r="J124" s="130">
        <f>BK124</f>
        <v>0</v>
      </c>
      <c r="L124" s="126"/>
      <c r="M124" s="131"/>
      <c r="P124" s="132">
        <f>P125+P130+P135+P144</f>
        <v>0</v>
      </c>
      <c r="R124" s="132">
        <f>R125+R130+R135+R144</f>
        <v>27.156893000000004</v>
      </c>
      <c r="T124" s="133">
        <f>T125+T130+T135+T144</f>
        <v>0</v>
      </c>
      <c r="AR124" s="127" t="s">
        <v>83</v>
      </c>
      <c r="AT124" s="134" t="s">
        <v>75</v>
      </c>
      <c r="AU124" s="134" t="s">
        <v>76</v>
      </c>
      <c r="AY124" s="127" t="s">
        <v>296</v>
      </c>
      <c r="BK124" s="135">
        <f>BK125+BK130+BK135+BK144</f>
        <v>0</v>
      </c>
    </row>
    <row r="125" spans="2:65" s="11" customFormat="1" ht="22.9" customHeight="1">
      <c r="B125" s="126"/>
      <c r="D125" s="127" t="s">
        <v>75</v>
      </c>
      <c r="E125" s="136" t="s">
        <v>85</v>
      </c>
      <c r="F125" s="136" t="s">
        <v>450</v>
      </c>
      <c r="I125" s="129"/>
      <c r="J125" s="137">
        <f>BK125</f>
        <v>0</v>
      </c>
      <c r="L125" s="126"/>
      <c r="M125" s="131"/>
      <c r="P125" s="132">
        <f>SUM(P126:P129)</f>
        <v>0</v>
      </c>
      <c r="R125" s="132">
        <f>SUM(R126:R129)</f>
        <v>21.675600000000003</v>
      </c>
      <c r="T125" s="133">
        <f>SUM(T126:T129)</f>
        <v>0</v>
      </c>
      <c r="AR125" s="127" t="s">
        <v>83</v>
      </c>
      <c r="AT125" s="134" t="s">
        <v>75</v>
      </c>
      <c r="AU125" s="134" t="s">
        <v>83</v>
      </c>
      <c r="AY125" s="127" t="s">
        <v>296</v>
      </c>
      <c r="BK125" s="135">
        <f>SUM(BK126:BK129)</f>
        <v>0</v>
      </c>
    </row>
    <row r="126" spans="2:65" s="1" customFormat="1" ht="24.2" customHeight="1">
      <c r="B126" s="32"/>
      <c r="C126" s="138" t="s">
        <v>83</v>
      </c>
      <c r="D126" s="138" t="s">
        <v>298</v>
      </c>
      <c r="E126" s="139" t="s">
        <v>6630</v>
      </c>
      <c r="F126" s="140" t="s">
        <v>6631</v>
      </c>
      <c r="G126" s="141" t="s">
        <v>311</v>
      </c>
      <c r="H126" s="142">
        <v>10.035</v>
      </c>
      <c r="I126" s="143"/>
      <c r="J126" s="144">
        <f>ROUND(I126*H126,2)</f>
        <v>0</v>
      </c>
      <c r="K126" s="140" t="s">
        <v>302</v>
      </c>
      <c r="L126" s="32"/>
      <c r="M126" s="145" t="s">
        <v>1</v>
      </c>
      <c r="N126" s="146" t="s">
        <v>41</v>
      </c>
      <c r="P126" s="147">
        <f>O126*H126</f>
        <v>0</v>
      </c>
      <c r="Q126" s="147">
        <v>2.16</v>
      </c>
      <c r="R126" s="147">
        <f>Q126*H126</f>
        <v>21.675600000000003</v>
      </c>
      <c r="S126" s="147">
        <v>0</v>
      </c>
      <c r="T126" s="148">
        <f>S126*H126</f>
        <v>0</v>
      </c>
      <c r="AR126" s="149" t="s">
        <v>107</v>
      </c>
      <c r="AT126" s="149" t="s">
        <v>298</v>
      </c>
      <c r="AU126" s="149" t="s">
        <v>85</v>
      </c>
      <c r="AY126" s="17" t="s">
        <v>296</v>
      </c>
      <c r="BE126" s="150">
        <f>IF(N126="základní",J126,0)</f>
        <v>0</v>
      </c>
      <c r="BF126" s="150">
        <f>IF(N126="snížená",J126,0)</f>
        <v>0</v>
      </c>
      <c r="BG126" s="150">
        <f>IF(N126="zákl. přenesená",J126,0)</f>
        <v>0</v>
      </c>
      <c r="BH126" s="150">
        <f>IF(N126="sníž. přenesená",J126,0)</f>
        <v>0</v>
      </c>
      <c r="BI126" s="150">
        <f>IF(N126="nulová",J126,0)</f>
        <v>0</v>
      </c>
      <c r="BJ126" s="17" t="s">
        <v>83</v>
      </c>
      <c r="BK126" s="150">
        <f>ROUND(I126*H126,2)</f>
        <v>0</v>
      </c>
      <c r="BL126" s="17" t="s">
        <v>107</v>
      </c>
      <c r="BM126" s="149" t="s">
        <v>6632</v>
      </c>
    </row>
    <row r="127" spans="2:65" s="12" customFormat="1">
      <c r="B127" s="151"/>
      <c r="D127" s="152" t="s">
        <v>304</v>
      </c>
      <c r="E127" s="153" t="s">
        <v>1</v>
      </c>
      <c r="F127" s="154" t="s">
        <v>6633</v>
      </c>
      <c r="H127" s="155">
        <v>10.035</v>
      </c>
      <c r="I127" s="156"/>
      <c r="L127" s="151"/>
      <c r="M127" s="157"/>
      <c r="T127" s="158"/>
      <c r="AT127" s="153" t="s">
        <v>304</v>
      </c>
      <c r="AU127" s="153" t="s">
        <v>85</v>
      </c>
      <c r="AV127" s="12" t="s">
        <v>85</v>
      </c>
      <c r="AW127" s="12" t="s">
        <v>32</v>
      </c>
      <c r="AX127" s="12" t="s">
        <v>76</v>
      </c>
      <c r="AY127" s="153" t="s">
        <v>296</v>
      </c>
    </row>
    <row r="128" spans="2:65" s="13" customFormat="1">
      <c r="B128" s="159"/>
      <c r="D128" s="152" t="s">
        <v>304</v>
      </c>
      <c r="E128" s="160" t="s">
        <v>1</v>
      </c>
      <c r="F128" s="161" t="s">
        <v>306</v>
      </c>
      <c r="H128" s="162">
        <v>10.035</v>
      </c>
      <c r="I128" s="163"/>
      <c r="L128" s="159"/>
      <c r="M128" s="164"/>
      <c r="T128" s="165"/>
      <c r="AT128" s="160" t="s">
        <v>304</v>
      </c>
      <c r="AU128" s="160" t="s">
        <v>85</v>
      </c>
      <c r="AV128" s="13" t="s">
        <v>94</v>
      </c>
      <c r="AW128" s="13" t="s">
        <v>32</v>
      </c>
      <c r="AX128" s="13" t="s">
        <v>76</v>
      </c>
      <c r="AY128" s="160" t="s">
        <v>296</v>
      </c>
    </row>
    <row r="129" spans="2:65" s="14" customFormat="1">
      <c r="B129" s="166"/>
      <c r="D129" s="152" t="s">
        <v>304</v>
      </c>
      <c r="E129" s="167" t="s">
        <v>1</v>
      </c>
      <c r="F129" s="168" t="s">
        <v>308</v>
      </c>
      <c r="H129" s="169">
        <v>10.035</v>
      </c>
      <c r="I129" s="170"/>
      <c r="L129" s="166"/>
      <c r="M129" s="171"/>
      <c r="T129" s="172"/>
      <c r="AT129" s="167" t="s">
        <v>304</v>
      </c>
      <c r="AU129" s="167" t="s">
        <v>85</v>
      </c>
      <c r="AV129" s="14" t="s">
        <v>107</v>
      </c>
      <c r="AW129" s="14" t="s">
        <v>32</v>
      </c>
      <c r="AX129" s="14" t="s">
        <v>83</v>
      </c>
      <c r="AY129" s="167" t="s">
        <v>296</v>
      </c>
    </row>
    <row r="130" spans="2:65" s="11" customFormat="1" ht="22.9" customHeight="1">
      <c r="B130" s="126"/>
      <c r="D130" s="127" t="s">
        <v>75</v>
      </c>
      <c r="E130" s="136" t="s">
        <v>336</v>
      </c>
      <c r="F130" s="136" t="s">
        <v>1111</v>
      </c>
      <c r="I130" s="129"/>
      <c r="J130" s="137">
        <f>BK130</f>
        <v>0</v>
      </c>
      <c r="L130" s="126"/>
      <c r="M130" s="131"/>
      <c r="P130" s="132">
        <f>SUM(P131:P134)</f>
        <v>0</v>
      </c>
      <c r="R130" s="132">
        <f>SUM(R131:R134)</f>
        <v>2.9658500000000001</v>
      </c>
      <c r="T130" s="133">
        <f>SUM(T131:T134)</f>
        <v>0</v>
      </c>
      <c r="AR130" s="127" t="s">
        <v>83</v>
      </c>
      <c r="AT130" s="134" t="s">
        <v>75</v>
      </c>
      <c r="AU130" s="134" t="s">
        <v>83</v>
      </c>
      <c r="AY130" s="127" t="s">
        <v>296</v>
      </c>
      <c r="BK130" s="135">
        <f>SUM(BK131:BK134)</f>
        <v>0</v>
      </c>
    </row>
    <row r="131" spans="2:65" s="1" customFormat="1" ht="24.2" customHeight="1">
      <c r="B131" s="32"/>
      <c r="C131" s="138" t="s">
        <v>85</v>
      </c>
      <c r="D131" s="138" t="s">
        <v>298</v>
      </c>
      <c r="E131" s="139" t="s">
        <v>6634</v>
      </c>
      <c r="F131" s="140" t="s">
        <v>6635</v>
      </c>
      <c r="G131" s="141" t="s">
        <v>339</v>
      </c>
      <c r="H131" s="142">
        <v>23</v>
      </c>
      <c r="I131" s="143"/>
      <c r="J131" s="144">
        <f>ROUND(I131*H131,2)</f>
        <v>0</v>
      </c>
      <c r="K131" s="140" t="s">
        <v>302</v>
      </c>
      <c r="L131" s="32"/>
      <c r="M131" s="145" t="s">
        <v>1</v>
      </c>
      <c r="N131" s="146" t="s">
        <v>41</v>
      </c>
      <c r="P131" s="147">
        <f>O131*H131</f>
        <v>0</v>
      </c>
      <c r="Q131" s="147">
        <v>0.12895000000000001</v>
      </c>
      <c r="R131" s="147">
        <f>Q131*H131</f>
        <v>2.9658500000000001</v>
      </c>
      <c r="S131" s="147">
        <v>0</v>
      </c>
      <c r="T131" s="148">
        <f>S131*H131</f>
        <v>0</v>
      </c>
      <c r="AR131" s="149" t="s">
        <v>107</v>
      </c>
      <c r="AT131" s="149" t="s">
        <v>298</v>
      </c>
      <c r="AU131" s="149" t="s">
        <v>85</v>
      </c>
      <c r="AY131" s="17" t="s">
        <v>296</v>
      </c>
      <c r="BE131" s="150">
        <f>IF(N131="základní",J131,0)</f>
        <v>0</v>
      </c>
      <c r="BF131" s="150">
        <f>IF(N131="snížená",J131,0)</f>
        <v>0</v>
      </c>
      <c r="BG131" s="150">
        <f>IF(N131="zákl. přenesená",J131,0)</f>
        <v>0</v>
      </c>
      <c r="BH131" s="150">
        <f>IF(N131="sníž. přenesená",J131,0)</f>
        <v>0</v>
      </c>
      <c r="BI131" s="150">
        <f>IF(N131="nulová",J131,0)</f>
        <v>0</v>
      </c>
      <c r="BJ131" s="17" t="s">
        <v>83</v>
      </c>
      <c r="BK131" s="150">
        <f>ROUND(I131*H131,2)</f>
        <v>0</v>
      </c>
      <c r="BL131" s="17" t="s">
        <v>107</v>
      </c>
      <c r="BM131" s="149" t="s">
        <v>6636</v>
      </c>
    </row>
    <row r="132" spans="2:65" s="12" customFormat="1">
      <c r="B132" s="151"/>
      <c r="D132" s="152" t="s">
        <v>304</v>
      </c>
      <c r="E132" s="153" t="s">
        <v>1</v>
      </c>
      <c r="F132" s="154" t="s">
        <v>427</v>
      </c>
      <c r="H132" s="155">
        <v>23</v>
      </c>
      <c r="I132" s="156"/>
      <c r="L132" s="151"/>
      <c r="M132" s="157"/>
      <c r="T132" s="158"/>
      <c r="AT132" s="153" t="s">
        <v>304</v>
      </c>
      <c r="AU132" s="153" t="s">
        <v>85</v>
      </c>
      <c r="AV132" s="12" t="s">
        <v>85</v>
      </c>
      <c r="AW132" s="12" t="s">
        <v>32</v>
      </c>
      <c r="AX132" s="12" t="s">
        <v>76</v>
      </c>
      <c r="AY132" s="153" t="s">
        <v>296</v>
      </c>
    </row>
    <row r="133" spans="2:65" s="13" customFormat="1">
      <c r="B133" s="159"/>
      <c r="D133" s="152" t="s">
        <v>304</v>
      </c>
      <c r="E133" s="160" t="s">
        <v>1</v>
      </c>
      <c r="F133" s="161" t="s">
        <v>306</v>
      </c>
      <c r="H133" s="162">
        <v>23</v>
      </c>
      <c r="I133" s="163"/>
      <c r="L133" s="159"/>
      <c r="M133" s="164"/>
      <c r="T133" s="165"/>
      <c r="AT133" s="160" t="s">
        <v>304</v>
      </c>
      <c r="AU133" s="160" t="s">
        <v>85</v>
      </c>
      <c r="AV133" s="13" t="s">
        <v>94</v>
      </c>
      <c r="AW133" s="13" t="s">
        <v>32</v>
      </c>
      <c r="AX133" s="13" t="s">
        <v>76</v>
      </c>
      <c r="AY133" s="160" t="s">
        <v>296</v>
      </c>
    </row>
    <row r="134" spans="2:65" s="14" customFormat="1">
      <c r="B134" s="166"/>
      <c r="D134" s="152" t="s">
        <v>304</v>
      </c>
      <c r="E134" s="167" t="s">
        <v>1</v>
      </c>
      <c r="F134" s="168" t="s">
        <v>308</v>
      </c>
      <c r="H134" s="169">
        <v>23</v>
      </c>
      <c r="I134" s="170"/>
      <c r="L134" s="166"/>
      <c r="M134" s="171"/>
      <c r="T134" s="172"/>
      <c r="AT134" s="167" t="s">
        <v>304</v>
      </c>
      <c r="AU134" s="167" t="s">
        <v>85</v>
      </c>
      <c r="AV134" s="14" t="s">
        <v>107</v>
      </c>
      <c r="AW134" s="14" t="s">
        <v>32</v>
      </c>
      <c r="AX134" s="14" t="s">
        <v>83</v>
      </c>
      <c r="AY134" s="167" t="s">
        <v>296</v>
      </c>
    </row>
    <row r="135" spans="2:65" s="11" customFormat="1" ht="22.9" customHeight="1">
      <c r="B135" s="126"/>
      <c r="D135" s="127" t="s">
        <v>75</v>
      </c>
      <c r="E135" s="136" t="s">
        <v>354</v>
      </c>
      <c r="F135" s="136" t="s">
        <v>1333</v>
      </c>
      <c r="I135" s="129"/>
      <c r="J135" s="137">
        <f>BK135</f>
        <v>0</v>
      </c>
      <c r="L135" s="126"/>
      <c r="M135" s="131"/>
      <c r="P135" s="132">
        <f>SUM(P136:P143)</f>
        <v>0</v>
      </c>
      <c r="R135" s="132">
        <f>SUM(R136:R143)</f>
        <v>2.5154429999999999</v>
      </c>
      <c r="T135" s="133">
        <f>SUM(T136:T143)</f>
        <v>0</v>
      </c>
      <c r="AR135" s="127" t="s">
        <v>83</v>
      </c>
      <c r="AT135" s="134" t="s">
        <v>75</v>
      </c>
      <c r="AU135" s="134" t="s">
        <v>83</v>
      </c>
      <c r="AY135" s="127" t="s">
        <v>296</v>
      </c>
      <c r="BK135" s="135">
        <f>SUM(BK136:BK143)</f>
        <v>0</v>
      </c>
    </row>
    <row r="136" spans="2:65" s="1" customFormat="1" ht="24.2" customHeight="1">
      <c r="B136" s="32"/>
      <c r="C136" s="138" t="s">
        <v>94</v>
      </c>
      <c r="D136" s="138" t="s">
        <v>298</v>
      </c>
      <c r="E136" s="139" t="s">
        <v>6637</v>
      </c>
      <c r="F136" s="140" t="s">
        <v>6638</v>
      </c>
      <c r="G136" s="141" t="s">
        <v>301</v>
      </c>
      <c r="H136" s="142">
        <v>66.900000000000006</v>
      </c>
      <c r="I136" s="143"/>
      <c r="J136" s="144">
        <f>ROUND(I136*H136,2)</f>
        <v>0</v>
      </c>
      <c r="K136" s="140" t="s">
        <v>302</v>
      </c>
      <c r="L136" s="32"/>
      <c r="M136" s="145" t="s">
        <v>1</v>
      </c>
      <c r="N136" s="146" t="s">
        <v>41</v>
      </c>
      <c r="P136" s="147">
        <f>O136*H136</f>
        <v>0</v>
      </c>
      <c r="Q136" s="147">
        <v>4.6999999999999999E-4</v>
      </c>
      <c r="R136" s="147">
        <f>Q136*H136</f>
        <v>3.1442999999999999E-2</v>
      </c>
      <c r="S136" s="147">
        <v>0</v>
      </c>
      <c r="T136" s="148">
        <f>S136*H136</f>
        <v>0</v>
      </c>
      <c r="AR136" s="149" t="s">
        <v>107</v>
      </c>
      <c r="AT136" s="149" t="s">
        <v>298</v>
      </c>
      <c r="AU136" s="149" t="s">
        <v>85</v>
      </c>
      <c r="AY136" s="17" t="s">
        <v>296</v>
      </c>
      <c r="BE136" s="150">
        <f>IF(N136="základní",J136,0)</f>
        <v>0</v>
      </c>
      <c r="BF136" s="150">
        <f>IF(N136="snížená",J136,0)</f>
        <v>0</v>
      </c>
      <c r="BG136" s="150">
        <f>IF(N136="zákl. přenesená",J136,0)</f>
        <v>0</v>
      </c>
      <c r="BH136" s="150">
        <f>IF(N136="sníž. přenesená",J136,0)</f>
        <v>0</v>
      </c>
      <c r="BI136" s="150">
        <f>IF(N136="nulová",J136,0)</f>
        <v>0</v>
      </c>
      <c r="BJ136" s="17" t="s">
        <v>83</v>
      </c>
      <c r="BK136" s="150">
        <f>ROUND(I136*H136,2)</f>
        <v>0</v>
      </c>
      <c r="BL136" s="17" t="s">
        <v>107</v>
      </c>
      <c r="BM136" s="149" t="s">
        <v>6639</v>
      </c>
    </row>
    <row r="137" spans="2:65" s="12" customFormat="1">
      <c r="B137" s="151"/>
      <c r="D137" s="152" t="s">
        <v>304</v>
      </c>
      <c r="E137" s="153" t="s">
        <v>1</v>
      </c>
      <c r="F137" s="154" t="s">
        <v>6640</v>
      </c>
      <c r="H137" s="155">
        <v>66.900000000000006</v>
      </c>
      <c r="I137" s="156"/>
      <c r="L137" s="151"/>
      <c r="M137" s="157"/>
      <c r="T137" s="158"/>
      <c r="AT137" s="153" t="s">
        <v>304</v>
      </c>
      <c r="AU137" s="153" t="s">
        <v>85</v>
      </c>
      <c r="AV137" s="12" t="s">
        <v>85</v>
      </c>
      <c r="AW137" s="12" t="s">
        <v>32</v>
      </c>
      <c r="AX137" s="12" t="s">
        <v>76</v>
      </c>
      <c r="AY137" s="153" t="s">
        <v>296</v>
      </c>
    </row>
    <row r="138" spans="2:65" s="13" customFormat="1">
      <c r="B138" s="159"/>
      <c r="D138" s="152" t="s">
        <v>304</v>
      </c>
      <c r="E138" s="160" t="s">
        <v>1</v>
      </c>
      <c r="F138" s="161" t="s">
        <v>306</v>
      </c>
      <c r="H138" s="162">
        <v>66.900000000000006</v>
      </c>
      <c r="I138" s="163"/>
      <c r="L138" s="159"/>
      <c r="M138" s="164"/>
      <c r="T138" s="165"/>
      <c r="AT138" s="160" t="s">
        <v>304</v>
      </c>
      <c r="AU138" s="160" t="s">
        <v>85</v>
      </c>
      <c r="AV138" s="13" t="s">
        <v>94</v>
      </c>
      <c r="AW138" s="13" t="s">
        <v>32</v>
      </c>
      <c r="AX138" s="13" t="s">
        <v>76</v>
      </c>
      <c r="AY138" s="160" t="s">
        <v>296</v>
      </c>
    </row>
    <row r="139" spans="2:65" s="14" customFormat="1">
      <c r="B139" s="166"/>
      <c r="D139" s="152" t="s">
        <v>304</v>
      </c>
      <c r="E139" s="167" t="s">
        <v>1</v>
      </c>
      <c r="F139" s="168" t="s">
        <v>308</v>
      </c>
      <c r="H139" s="169">
        <v>66.900000000000006</v>
      </c>
      <c r="I139" s="170"/>
      <c r="L139" s="166"/>
      <c r="M139" s="171"/>
      <c r="T139" s="172"/>
      <c r="AT139" s="167" t="s">
        <v>304</v>
      </c>
      <c r="AU139" s="167" t="s">
        <v>85</v>
      </c>
      <c r="AV139" s="14" t="s">
        <v>107</v>
      </c>
      <c r="AW139" s="14" t="s">
        <v>32</v>
      </c>
      <c r="AX139" s="14" t="s">
        <v>83</v>
      </c>
      <c r="AY139" s="167" t="s">
        <v>296</v>
      </c>
    </row>
    <row r="140" spans="2:65" s="1" customFormat="1" ht="21.75" customHeight="1">
      <c r="B140" s="32"/>
      <c r="C140" s="138" t="s">
        <v>107</v>
      </c>
      <c r="D140" s="138" t="s">
        <v>298</v>
      </c>
      <c r="E140" s="139" t="s">
        <v>6641</v>
      </c>
      <c r="F140" s="140" t="s">
        <v>6642</v>
      </c>
      <c r="G140" s="141" t="s">
        <v>376</v>
      </c>
      <c r="H140" s="142">
        <v>240</v>
      </c>
      <c r="I140" s="143"/>
      <c r="J140" s="144">
        <f>ROUND(I140*H140,2)</f>
        <v>0</v>
      </c>
      <c r="K140" s="140" t="s">
        <v>1</v>
      </c>
      <c r="L140" s="32"/>
      <c r="M140" s="145" t="s">
        <v>1</v>
      </c>
      <c r="N140" s="146" t="s">
        <v>41</v>
      </c>
      <c r="P140" s="147">
        <f>O140*H140</f>
        <v>0</v>
      </c>
      <c r="Q140" s="147">
        <v>1.035E-2</v>
      </c>
      <c r="R140" s="147">
        <f>Q140*H140</f>
        <v>2.484</v>
      </c>
      <c r="S140" s="147">
        <v>0</v>
      </c>
      <c r="T140" s="148">
        <f>S140*H140</f>
        <v>0</v>
      </c>
      <c r="AR140" s="149" t="s">
        <v>107</v>
      </c>
      <c r="AT140" s="149" t="s">
        <v>298</v>
      </c>
      <c r="AU140" s="149" t="s">
        <v>85</v>
      </c>
      <c r="AY140" s="17" t="s">
        <v>296</v>
      </c>
      <c r="BE140" s="150">
        <f>IF(N140="základní",J140,0)</f>
        <v>0</v>
      </c>
      <c r="BF140" s="150">
        <f>IF(N140="snížená",J140,0)</f>
        <v>0</v>
      </c>
      <c r="BG140" s="150">
        <f>IF(N140="zákl. přenesená",J140,0)</f>
        <v>0</v>
      </c>
      <c r="BH140" s="150">
        <f>IF(N140="sníž. přenesená",J140,0)</f>
        <v>0</v>
      </c>
      <c r="BI140" s="150">
        <f>IF(N140="nulová",J140,0)</f>
        <v>0</v>
      </c>
      <c r="BJ140" s="17" t="s">
        <v>83</v>
      </c>
      <c r="BK140" s="150">
        <f>ROUND(I140*H140,2)</f>
        <v>0</v>
      </c>
      <c r="BL140" s="17" t="s">
        <v>107</v>
      </c>
      <c r="BM140" s="149" t="s">
        <v>6643</v>
      </c>
    </row>
    <row r="141" spans="2:65" s="12" customFormat="1">
      <c r="B141" s="151"/>
      <c r="D141" s="152" t="s">
        <v>304</v>
      </c>
      <c r="E141" s="153" t="s">
        <v>1</v>
      </c>
      <c r="F141" s="154" t="s">
        <v>6644</v>
      </c>
      <c r="H141" s="155">
        <v>240</v>
      </c>
      <c r="I141" s="156"/>
      <c r="L141" s="151"/>
      <c r="M141" s="157"/>
      <c r="T141" s="158"/>
      <c r="AT141" s="153" t="s">
        <v>304</v>
      </c>
      <c r="AU141" s="153" t="s">
        <v>85</v>
      </c>
      <c r="AV141" s="12" t="s">
        <v>85</v>
      </c>
      <c r="AW141" s="12" t="s">
        <v>32</v>
      </c>
      <c r="AX141" s="12" t="s">
        <v>76</v>
      </c>
      <c r="AY141" s="153" t="s">
        <v>296</v>
      </c>
    </row>
    <row r="142" spans="2:65" s="13" customFormat="1">
      <c r="B142" s="159"/>
      <c r="D142" s="152" t="s">
        <v>304</v>
      </c>
      <c r="E142" s="160" t="s">
        <v>1</v>
      </c>
      <c r="F142" s="161" t="s">
        <v>306</v>
      </c>
      <c r="H142" s="162">
        <v>240</v>
      </c>
      <c r="I142" s="163"/>
      <c r="L142" s="159"/>
      <c r="M142" s="164"/>
      <c r="T142" s="165"/>
      <c r="AT142" s="160" t="s">
        <v>304</v>
      </c>
      <c r="AU142" s="160" t="s">
        <v>85</v>
      </c>
      <c r="AV142" s="13" t="s">
        <v>94</v>
      </c>
      <c r="AW142" s="13" t="s">
        <v>32</v>
      </c>
      <c r="AX142" s="13" t="s">
        <v>76</v>
      </c>
      <c r="AY142" s="160" t="s">
        <v>296</v>
      </c>
    </row>
    <row r="143" spans="2:65" s="14" customFormat="1">
      <c r="B143" s="166"/>
      <c r="D143" s="152" t="s">
        <v>304</v>
      </c>
      <c r="E143" s="167" t="s">
        <v>1</v>
      </c>
      <c r="F143" s="168" t="s">
        <v>308</v>
      </c>
      <c r="H143" s="169">
        <v>240</v>
      </c>
      <c r="I143" s="170"/>
      <c r="L143" s="166"/>
      <c r="M143" s="171"/>
      <c r="T143" s="172"/>
      <c r="AT143" s="167" t="s">
        <v>304</v>
      </c>
      <c r="AU143" s="167" t="s">
        <v>85</v>
      </c>
      <c r="AV143" s="14" t="s">
        <v>107</v>
      </c>
      <c r="AW143" s="14" t="s">
        <v>32</v>
      </c>
      <c r="AX143" s="14" t="s">
        <v>83</v>
      </c>
      <c r="AY143" s="167" t="s">
        <v>296</v>
      </c>
    </row>
    <row r="144" spans="2:65" s="11" customFormat="1" ht="22.9" customHeight="1">
      <c r="B144" s="126"/>
      <c r="D144" s="127" t="s">
        <v>75</v>
      </c>
      <c r="E144" s="136" t="s">
        <v>1404</v>
      </c>
      <c r="F144" s="136" t="s">
        <v>1405</v>
      </c>
      <c r="I144" s="129"/>
      <c r="J144" s="137">
        <f>BK144</f>
        <v>0</v>
      </c>
      <c r="L144" s="126"/>
      <c r="M144" s="131"/>
      <c r="P144" s="132">
        <f>P145</f>
        <v>0</v>
      </c>
      <c r="R144" s="132">
        <f>R145</f>
        <v>0</v>
      </c>
      <c r="T144" s="133">
        <f>T145</f>
        <v>0</v>
      </c>
      <c r="AR144" s="127" t="s">
        <v>83</v>
      </c>
      <c r="AT144" s="134" t="s">
        <v>75</v>
      </c>
      <c r="AU144" s="134" t="s">
        <v>83</v>
      </c>
      <c r="AY144" s="127" t="s">
        <v>296</v>
      </c>
      <c r="BK144" s="135">
        <f>BK145</f>
        <v>0</v>
      </c>
    </row>
    <row r="145" spans="2:65" s="1" customFormat="1" ht="16.5" customHeight="1">
      <c r="B145" s="32"/>
      <c r="C145" s="138" t="s">
        <v>332</v>
      </c>
      <c r="D145" s="138" t="s">
        <v>298</v>
      </c>
      <c r="E145" s="139" t="s">
        <v>4514</v>
      </c>
      <c r="F145" s="140" t="s">
        <v>6645</v>
      </c>
      <c r="G145" s="141" t="s">
        <v>346</v>
      </c>
      <c r="H145" s="142">
        <v>27.157</v>
      </c>
      <c r="I145" s="143"/>
      <c r="J145" s="144">
        <f>ROUND(I145*H145,2)</f>
        <v>0</v>
      </c>
      <c r="K145" s="140" t="s">
        <v>302</v>
      </c>
      <c r="L145" s="32"/>
      <c r="M145" s="145" t="s">
        <v>1</v>
      </c>
      <c r="N145" s="146" t="s">
        <v>41</v>
      </c>
      <c r="P145" s="147">
        <f>O145*H145</f>
        <v>0</v>
      </c>
      <c r="Q145" s="147">
        <v>0</v>
      </c>
      <c r="R145" s="147">
        <f>Q145*H145</f>
        <v>0</v>
      </c>
      <c r="S145" s="147">
        <v>0</v>
      </c>
      <c r="T145" s="148">
        <f>S145*H145</f>
        <v>0</v>
      </c>
      <c r="AR145" s="149" t="s">
        <v>107</v>
      </c>
      <c r="AT145" s="149" t="s">
        <v>298</v>
      </c>
      <c r="AU145" s="149" t="s">
        <v>85</v>
      </c>
      <c r="AY145" s="17" t="s">
        <v>296</v>
      </c>
      <c r="BE145" s="150">
        <f>IF(N145="základní",J145,0)</f>
        <v>0</v>
      </c>
      <c r="BF145" s="150">
        <f>IF(N145="snížená",J145,0)</f>
        <v>0</v>
      </c>
      <c r="BG145" s="150">
        <f>IF(N145="zákl. přenesená",J145,0)</f>
        <v>0</v>
      </c>
      <c r="BH145" s="150">
        <f>IF(N145="sníž. přenesená",J145,0)</f>
        <v>0</v>
      </c>
      <c r="BI145" s="150">
        <f>IF(N145="nulová",J145,0)</f>
        <v>0</v>
      </c>
      <c r="BJ145" s="17" t="s">
        <v>83</v>
      </c>
      <c r="BK145" s="150">
        <f>ROUND(I145*H145,2)</f>
        <v>0</v>
      </c>
      <c r="BL145" s="17" t="s">
        <v>107</v>
      </c>
      <c r="BM145" s="149" t="s">
        <v>6646</v>
      </c>
    </row>
    <row r="146" spans="2:65" s="11" customFormat="1" ht="25.9" customHeight="1">
      <c r="B146" s="126"/>
      <c r="D146" s="127" t="s">
        <v>75</v>
      </c>
      <c r="E146" s="128" t="s">
        <v>1410</v>
      </c>
      <c r="F146" s="128" t="s">
        <v>1411</v>
      </c>
      <c r="I146" s="129"/>
      <c r="J146" s="130">
        <f>BK146</f>
        <v>0</v>
      </c>
      <c r="L146" s="126"/>
      <c r="M146" s="131"/>
      <c r="P146" s="132">
        <f>P147</f>
        <v>0</v>
      </c>
      <c r="R146" s="132">
        <f>R147</f>
        <v>2.3756818600000003</v>
      </c>
      <c r="T146" s="133">
        <f>T147</f>
        <v>0</v>
      </c>
      <c r="AR146" s="127" t="s">
        <v>85</v>
      </c>
      <c r="AT146" s="134" t="s">
        <v>75</v>
      </c>
      <c r="AU146" s="134" t="s">
        <v>76</v>
      </c>
      <c r="AY146" s="127" t="s">
        <v>296</v>
      </c>
      <c r="BK146" s="135">
        <f>BK147</f>
        <v>0</v>
      </c>
    </row>
    <row r="147" spans="2:65" s="11" customFormat="1" ht="22.9" customHeight="1">
      <c r="B147" s="126"/>
      <c r="D147" s="127" t="s">
        <v>75</v>
      </c>
      <c r="E147" s="136" t="s">
        <v>1778</v>
      </c>
      <c r="F147" s="136" t="s">
        <v>1779</v>
      </c>
      <c r="I147" s="129"/>
      <c r="J147" s="137">
        <f>BK147</f>
        <v>0</v>
      </c>
      <c r="L147" s="126"/>
      <c r="M147" s="131"/>
      <c r="P147" s="132">
        <f>SUM(P148:P167)</f>
        <v>0</v>
      </c>
      <c r="R147" s="132">
        <f>SUM(R148:R167)</f>
        <v>2.3756818600000003</v>
      </c>
      <c r="T147" s="133">
        <f>SUM(T148:T167)</f>
        <v>0</v>
      </c>
      <c r="AR147" s="127" t="s">
        <v>85</v>
      </c>
      <c r="AT147" s="134" t="s">
        <v>75</v>
      </c>
      <c r="AU147" s="134" t="s">
        <v>83</v>
      </c>
      <c r="AY147" s="127" t="s">
        <v>296</v>
      </c>
      <c r="BK147" s="135">
        <f>SUM(BK148:BK167)</f>
        <v>0</v>
      </c>
    </row>
    <row r="148" spans="2:65" s="1" customFormat="1" ht="33" customHeight="1">
      <c r="B148" s="32"/>
      <c r="C148" s="138" t="s">
        <v>336</v>
      </c>
      <c r="D148" s="138" t="s">
        <v>298</v>
      </c>
      <c r="E148" s="139" t="s">
        <v>1781</v>
      </c>
      <c r="F148" s="140" t="s">
        <v>1782</v>
      </c>
      <c r="G148" s="141" t="s">
        <v>311</v>
      </c>
      <c r="H148" s="142">
        <v>2.0539999999999998</v>
      </c>
      <c r="I148" s="143"/>
      <c r="J148" s="144">
        <f>ROUND(I148*H148,2)</f>
        <v>0</v>
      </c>
      <c r="K148" s="140" t="s">
        <v>302</v>
      </c>
      <c r="L148" s="32"/>
      <c r="M148" s="145" t="s">
        <v>1</v>
      </c>
      <c r="N148" s="146" t="s">
        <v>41</v>
      </c>
      <c r="P148" s="147">
        <f>O148*H148</f>
        <v>0</v>
      </c>
      <c r="Q148" s="147">
        <v>1.89E-3</v>
      </c>
      <c r="R148" s="147">
        <f>Q148*H148</f>
        <v>3.8820599999999997E-3</v>
      </c>
      <c r="S148" s="147">
        <v>0</v>
      </c>
      <c r="T148" s="148">
        <f>S148*H148</f>
        <v>0</v>
      </c>
      <c r="AR148" s="149" t="s">
        <v>378</v>
      </c>
      <c r="AT148" s="149" t="s">
        <v>298</v>
      </c>
      <c r="AU148" s="149" t="s">
        <v>85</v>
      </c>
      <c r="AY148" s="17" t="s">
        <v>296</v>
      </c>
      <c r="BE148" s="150">
        <f>IF(N148="základní",J148,0)</f>
        <v>0</v>
      </c>
      <c r="BF148" s="150">
        <f>IF(N148="snížená",J148,0)</f>
        <v>0</v>
      </c>
      <c r="BG148" s="150">
        <f>IF(N148="zákl. přenesená",J148,0)</f>
        <v>0</v>
      </c>
      <c r="BH148" s="150">
        <f>IF(N148="sníž. přenesená",J148,0)</f>
        <v>0</v>
      </c>
      <c r="BI148" s="150">
        <f>IF(N148="nulová",J148,0)</f>
        <v>0</v>
      </c>
      <c r="BJ148" s="17" t="s">
        <v>83</v>
      </c>
      <c r="BK148" s="150">
        <f>ROUND(I148*H148,2)</f>
        <v>0</v>
      </c>
      <c r="BL148" s="17" t="s">
        <v>378</v>
      </c>
      <c r="BM148" s="149" t="s">
        <v>6647</v>
      </c>
    </row>
    <row r="149" spans="2:65" s="12" customFormat="1">
      <c r="B149" s="151"/>
      <c r="D149" s="152" t="s">
        <v>304</v>
      </c>
      <c r="E149" s="153" t="s">
        <v>1</v>
      </c>
      <c r="F149" s="154" t="s">
        <v>6648</v>
      </c>
      <c r="H149" s="155">
        <v>2.0539999999999998</v>
      </c>
      <c r="I149" s="156"/>
      <c r="L149" s="151"/>
      <c r="M149" s="157"/>
      <c r="T149" s="158"/>
      <c r="AT149" s="153" t="s">
        <v>304</v>
      </c>
      <c r="AU149" s="153" t="s">
        <v>85</v>
      </c>
      <c r="AV149" s="12" t="s">
        <v>85</v>
      </c>
      <c r="AW149" s="12" t="s">
        <v>32</v>
      </c>
      <c r="AX149" s="12" t="s">
        <v>76</v>
      </c>
      <c r="AY149" s="153" t="s">
        <v>296</v>
      </c>
    </row>
    <row r="150" spans="2:65" s="13" customFormat="1">
      <c r="B150" s="159"/>
      <c r="D150" s="152" t="s">
        <v>304</v>
      </c>
      <c r="E150" s="160" t="s">
        <v>1</v>
      </c>
      <c r="F150" s="161" t="s">
        <v>306</v>
      </c>
      <c r="H150" s="162">
        <v>2.0539999999999998</v>
      </c>
      <c r="I150" s="163"/>
      <c r="L150" s="159"/>
      <c r="M150" s="164"/>
      <c r="T150" s="165"/>
      <c r="AT150" s="160" t="s">
        <v>304</v>
      </c>
      <c r="AU150" s="160" t="s">
        <v>85</v>
      </c>
      <c r="AV150" s="13" t="s">
        <v>94</v>
      </c>
      <c r="AW150" s="13" t="s">
        <v>32</v>
      </c>
      <c r="AX150" s="13" t="s">
        <v>76</v>
      </c>
      <c r="AY150" s="160" t="s">
        <v>296</v>
      </c>
    </row>
    <row r="151" spans="2:65" s="14" customFormat="1">
      <c r="B151" s="166"/>
      <c r="D151" s="152" t="s">
        <v>304</v>
      </c>
      <c r="E151" s="167" t="s">
        <v>1</v>
      </c>
      <c r="F151" s="168" t="s">
        <v>308</v>
      </c>
      <c r="H151" s="169">
        <v>2.0539999999999998</v>
      </c>
      <c r="I151" s="170"/>
      <c r="L151" s="166"/>
      <c r="M151" s="171"/>
      <c r="T151" s="172"/>
      <c r="AT151" s="167" t="s">
        <v>304</v>
      </c>
      <c r="AU151" s="167" t="s">
        <v>85</v>
      </c>
      <c r="AV151" s="14" t="s">
        <v>107</v>
      </c>
      <c r="AW151" s="14" t="s">
        <v>32</v>
      </c>
      <c r="AX151" s="14" t="s">
        <v>83</v>
      </c>
      <c r="AY151" s="167" t="s">
        <v>296</v>
      </c>
    </row>
    <row r="152" spans="2:65" s="1" customFormat="1" ht="33" customHeight="1">
      <c r="B152" s="32"/>
      <c r="C152" s="138" t="s">
        <v>342</v>
      </c>
      <c r="D152" s="138" t="s">
        <v>298</v>
      </c>
      <c r="E152" s="139" t="s">
        <v>6649</v>
      </c>
      <c r="F152" s="140" t="s">
        <v>6650</v>
      </c>
      <c r="G152" s="141" t="s">
        <v>301</v>
      </c>
      <c r="H152" s="142">
        <v>69.900000000000006</v>
      </c>
      <c r="I152" s="143"/>
      <c r="J152" s="144">
        <f>ROUND(I152*H152,2)</f>
        <v>0</v>
      </c>
      <c r="K152" s="140" t="s">
        <v>302</v>
      </c>
      <c r="L152" s="32"/>
      <c r="M152" s="145" t="s">
        <v>1</v>
      </c>
      <c r="N152" s="146" t="s">
        <v>41</v>
      </c>
      <c r="P152" s="147">
        <f>O152*H152</f>
        <v>0</v>
      </c>
      <c r="Q152" s="147">
        <v>0</v>
      </c>
      <c r="R152" s="147">
        <f>Q152*H152</f>
        <v>0</v>
      </c>
      <c r="S152" s="147">
        <v>0</v>
      </c>
      <c r="T152" s="148">
        <f>S152*H152</f>
        <v>0</v>
      </c>
      <c r="AR152" s="149" t="s">
        <v>378</v>
      </c>
      <c r="AT152" s="149" t="s">
        <v>298</v>
      </c>
      <c r="AU152" s="149" t="s">
        <v>85</v>
      </c>
      <c r="AY152" s="17" t="s">
        <v>296</v>
      </c>
      <c r="BE152" s="150">
        <f>IF(N152="základní",J152,0)</f>
        <v>0</v>
      </c>
      <c r="BF152" s="150">
        <f>IF(N152="snížená",J152,0)</f>
        <v>0</v>
      </c>
      <c r="BG152" s="150">
        <f>IF(N152="zákl. přenesená",J152,0)</f>
        <v>0</v>
      </c>
      <c r="BH152" s="150">
        <f>IF(N152="sníž. přenesená",J152,0)</f>
        <v>0</v>
      </c>
      <c r="BI152" s="150">
        <f>IF(N152="nulová",J152,0)</f>
        <v>0</v>
      </c>
      <c r="BJ152" s="17" t="s">
        <v>83</v>
      </c>
      <c r="BK152" s="150">
        <f>ROUND(I152*H152,2)</f>
        <v>0</v>
      </c>
      <c r="BL152" s="17" t="s">
        <v>378</v>
      </c>
      <c r="BM152" s="149" t="s">
        <v>6651</v>
      </c>
    </row>
    <row r="153" spans="2:65" s="12" customFormat="1">
      <c r="B153" s="151"/>
      <c r="D153" s="152" t="s">
        <v>304</v>
      </c>
      <c r="E153" s="153" t="s">
        <v>1</v>
      </c>
      <c r="F153" s="154" t="s">
        <v>6652</v>
      </c>
      <c r="H153" s="155">
        <v>69.900000000000006</v>
      </c>
      <c r="I153" s="156"/>
      <c r="L153" s="151"/>
      <c r="M153" s="157"/>
      <c r="T153" s="158"/>
      <c r="AT153" s="153" t="s">
        <v>304</v>
      </c>
      <c r="AU153" s="153" t="s">
        <v>85</v>
      </c>
      <c r="AV153" s="12" t="s">
        <v>85</v>
      </c>
      <c r="AW153" s="12" t="s">
        <v>32</v>
      </c>
      <c r="AX153" s="12" t="s">
        <v>76</v>
      </c>
      <c r="AY153" s="153" t="s">
        <v>296</v>
      </c>
    </row>
    <row r="154" spans="2:65" s="13" customFormat="1">
      <c r="B154" s="159"/>
      <c r="D154" s="152" t="s">
        <v>304</v>
      </c>
      <c r="E154" s="160" t="s">
        <v>1</v>
      </c>
      <c r="F154" s="161" t="s">
        <v>306</v>
      </c>
      <c r="H154" s="162">
        <v>69.900000000000006</v>
      </c>
      <c r="I154" s="163"/>
      <c r="L154" s="159"/>
      <c r="M154" s="164"/>
      <c r="T154" s="165"/>
      <c r="AT154" s="160" t="s">
        <v>304</v>
      </c>
      <c r="AU154" s="160" t="s">
        <v>85</v>
      </c>
      <c r="AV154" s="13" t="s">
        <v>94</v>
      </c>
      <c r="AW154" s="13" t="s">
        <v>32</v>
      </c>
      <c r="AX154" s="13" t="s">
        <v>76</v>
      </c>
      <c r="AY154" s="160" t="s">
        <v>296</v>
      </c>
    </row>
    <row r="155" spans="2:65" s="14" customFormat="1">
      <c r="B155" s="166"/>
      <c r="D155" s="152" t="s">
        <v>304</v>
      </c>
      <c r="E155" s="167" t="s">
        <v>1</v>
      </c>
      <c r="F155" s="168" t="s">
        <v>308</v>
      </c>
      <c r="H155" s="169">
        <v>69.900000000000006</v>
      </c>
      <c r="I155" s="170"/>
      <c r="L155" s="166"/>
      <c r="M155" s="171"/>
      <c r="T155" s="172"/>
      <c r="AT155" s="167" t="s">
        <v>304</v>
      </c>
      <c r="AU155" s="167" t="s">
        <v>85</v>
      </c>
      <c r="AV155" s="14" t="s">
        <v>107</v>
      </c>
      <c r="AW155" s="14" t="s">
        <v>32</v>
      </c>
      <c r="AX155" s="14" t="s">
        <v>83</v>
      </c>
      <c r="AY155" s="167" t="s">
        <v>296</v>
      </c>
    </row>
    <row r="156" spans="2:65" s="1" customFormat="1" ht="24.2" customHeight="1">
      <c r="B156" s="32"/>
      <c r="C156" s="173" t="s">
        <v>347</v>
      </c>
      <c r="D156" s="173" t="s">
        <v>343</v>
      </c>
      <c r="E156" s="174" t="s">
        <v>1808</v>
      </c>
      <c r="F156" s="175" t="s">
        <v>1809</v>
      </c>
      <c r="G156" s="176" t="s">
        <v>311</v>
      </c>
      <c r="H156" s="177">
        <v>2.0539999999999998</v>
      </c>
      <c r="I156" s="178"/>
      <c r="J156" s="179">
        <f>ROUND(I156*H156,2)</f>
        <v>0</v>
      </c>
      <c r="K156" s="175" t="s">
        <v>302</v>
      </c>
      <c r="L156" s="180"/>
      <c r="M156" s="181" t="s">
        <v>1</v>
      </c>
      <c r="N156" s="182" t="s">
        <v>41</v>
      </c>
      <c r="P156" s="147">
        <f>O156*H156</f>
        <v>0</v>
      </c>
      <c r="Q156" s="147">
        <v>0.44</v>
      </c>
      <c r="R156" s="147">
        <f>Q156*H156</f>
        <v>0.9037599999999999</v>
      </c>
      <c r="S156" s="147">
        <v>0</v>
      </c>
      <c r="T156" s="148">
        <f>S156*H156</f>
        <v>0</v>
      </c>
      <c r="AR156" s="149" t="s">
        <v>479</v>
      </c>
      <c r="AT156" s="149" t="s">
        <v>343</v>
      </c>
      <c r="AU156" s="149" t="s">
        <v>85</v>
      </c>
      <c r="AY156" s="17" t="s">
        <v>296</v>
      </c>
      <c r="BE156" s="150">
        <f>IF(N156="základní",J156,0)</f>
        <v>0</v>
      </c>
      <c r="BF156" s="150">
        <f>IF(N156="snížená",J156,0)</f>
        <v>0</v>
      </c>
      <c r="BG156" s="150">
        <f>IF(N156="zákl. přenesená",J156,0)</f>
        <v>0</v>
      </c>
      <c r="BH156" s="150">
        <f>IF(N156="sníž. přenesená",J156,0)</f>
        <v>0</v>
      </c>
      <c r="BI156" s="150">
        <f>IF(N156="nulová",J156,0)</f>
        <v>0</v>
      </c>
      <c r="BJ156" s="17" t="s">
        <v>83</v>
      </c>
      <c r="BK156" s="150">
        <f>ROUND(I156*H156,2)</f>
        <v>0</v>
      </c>
      <c r="BL156" s="17" t="s">
        <v>378</v>
      </c>
      <c r="BM156" s="149" t="s">
        <v>6653</v>
      </c>
    </row>
    <row r="157" spans="2:65" s="12" customFormat="1">
      <c r="B157" s="151"/>
      <c r="D157" s="152" t="s">
        <v>304</v>
      </c>
      <c r="E157" s="153" t="s">
        <v>1</v>
      </c>
      <c r="F157" s="154" t="s">
        <v>6654</v>
      </c>
      <c r="H157" s="155">
        <v>2.0539999999999998</v>
      </c>
      <c r="I157" s="156"/>
      <c r="L157" s="151"/>
      <c r="M157" s="157"/>
      <c r="T157" s="158"/>
      <c r="AT157" s="153" t="s">
        <v>304</v>
      </c>
      <c r="AU157" s="153" t="s">
        <v>85</v>
      </c>
      <c r="AV157" s="12" t="s">
        <v>85</v>
      </c>
      <c r="AW157" s="12" t="s">
        <v>32</v>
      </c>
      <c r="AX157" s="12" t="s">
        <v>76</v>
      </c>
      <c r="AY157" s="153" t="s">
        <v>296</v>
      </c>
    </row>
    <row r="158" spans="2:65" s="13" customFormat="1">
      <c r="B158" s="159"/>
      <c r="D158" s="152" t="s">
        <v>304</v>
      </c>
      <c r="E158" s="160" t="s">
        <v>1</v>
      </c>
      <c r="F158" s="161" t="s">
        <v>306</v>
      </c>
      <c r="H158" s="162">
        <v>2.0539999999999998</v>
      </c>
      <c r="I158" s="163"/>
      <c r="L158" s="159"/>
      <c r="M158" s="164"/>
      <c r="T158" s="165"/>
      <c r="AT158" s="160" t="s">
        <v>304</v>
      </c>
      <c r="AU158" s="160" t="s">
        <v>85</v>
      </c>
      <c r="AV158" s="13" t="s">
        <v>94</v>
      </c>
      <c r="AW158" s="13" t="s">
        <v>32</v>
      </c>
      <c r="AX158" s="13" t="s">
        <v>76</v>
      </c>
      <c r="AY158" s="160" t="s">
        <v>296</v>
      </c>
    </row>
    <row r="159" spans="2:65" s="14" customFormat="1">
      <c r="B159" s="166"/>
      <c r="D159" s="152" t="s">
        <v>304</v>
      </c>
      <c r="E159" s="167" t="s">
        <v>1</v>
      </c>
      <c r="F159" s="168" t="s">
        <v>308</v>
      </c>
      <c r="H159" s="169">
        <v>2.0539999999999998</v>
      </c>
      <c r="I159" s="170"/>
      <c r="L159" s="166"/>
      <c r="M159" s="171"/>
      <c r="T159" s="172"/>
      <c r="AT159" s="167" t="s">
        <v>304</v>
      </c>
      <c r="AU159" s="167" t="s">
        <v>85</v>
      </c>
      <c r="AV159" s="14" t="s">
        <v>107</v>
      </c>
      <c r="AW159" s="14" t="s">
        <v>32</v>
      </c>
      <c r="AX159" s="14" t="s">
        <v>83</v>
      </c>
      <c r="AY159" s="167" t="s">
        <v>296</v>
      </c>
    </row>
    <row r="160" spans="2:65" s="1" customFormat="1" ht="33" customHeight="1">
      <c r="B160" s="32"/>
      <c r="C160" s="138" t="s">
        <v>354</v>
      </c>
      <c r="D160" s="138" t="s">
        <v>298</v>
      </c>
      <c r="E160" s="139" t="s">
        <v>6655</v>
      </c>
      <c r="F160" s="140" t="s">
        <v>6656</v>
      </c>
      <c r="G160" s="141" t="s">
        <v>301</v>
      </c>
      <c r="H160" s="142">
        <v>69.900000000000006</v>
      </c>
      <c r="I160" s="143"/>
      <c r="J160" s="144">
        <f>ROUND(I160*H160,2)</f>
        <v>0</v>
      </c>
      <c r="K160" s="140" t="s">
        <v>302</v>
      </c>
      <c r="L160" s="32"/>
      <c r="M160" s="145" t="s">
        <v>1</v>
      </c>
      <c r="N160" s="146" t="s">
        <v>41</v>
      </c>
      <c r="P160" s="147">
        <f>O160*H160</f>
        <v>0</v>
      </c>
      <c r="Q160" s="147">
        <v>2.1000000000000001E-4</v>
      </c>
      <c r="R160" s="147">
        <f>Q160*H160</f>
        <v>1.4679000000000001E-2</v>
      </c>
      <c r="S160" s="147">
        <v>0</v>
      </c>
      <c r="T160" s="148">
        <f>S160*H160</f>
        <v>0</v>
      </c>
      <c r="AR160" s="149" t="s">
        <v>378</v>
      </c>
      <c r="AT160" s="149" t="s">
        <v>298</v>
      </c>
      <c r="AU160" s="149" t="s">
        <v>85</v>
      </c>
      <c r="AY160" s="17" t="s">
        <v>296</v>
      </c>
      <c r="BE160" s="150">
        <f>IF(N160="základní",J160,0)</f>
        <v>0</v>
      </c>
      <c r="BF160" s="150">
        <f>IF(N160="snížená",J160,0)</f>
        <v>0</v>
      </c>
      <c r="BG160" s="150">
        <f>IF(N160="zákl. přenesená",J160,0)</f>
        <v>0</v>
      </c>
      <c r="BH160" s="150">
        <f>IF(N160="sníž. přenesená",J160,0)</f>
        <v>0</v>
      </c>
      <c r="BI160" s="150">
        <f>IF(N160="nulová",J160,0)</f>
        <v>0</v>
      </c>
      <c r="BJ160" s="17" t="s">
        <v>83</v>
      </c>
      <c r="BK160" s="150">
        <f>ROUND(I160*H160,2)</f>
        <v>0</v>
      </c>
      <c r="BL160" s="17" t="s">
        <v>378</v>
      </c>
      <c r="BM160" s="149" t="s">
        <v>6657</v>
      </c>
    </row>
    <row r="161" spans="2:65" s="1" customFormat="1" ht="24.2" customHeight="1">
      <c r="B161" s="32"/>
      <c r="C161" s="173" t="s">
        <v>358</v>
      </c>
      <c r="D161" s="173" t="s">
        <v>343</v>
      </c>
      <c r="E161" s="174" t="s">
        <v>6658</v>
      </c>
      <c r="F161" s="175" t="s">
        <v>6659</v>
      </c>
      <c r="G161" s="176" t="s">
        <v>301</v>
      </c>
      <c r="H161" s="177">
        <v>75.492000000000004</v>
      </c>
      <c r="I161" s="178"/>
      <c r="J161" s="179">
        <f>ROUND(I161*H161,2)</f>
        <v>0</v>
      </c>
      <c r="K161" s="175" t="s">
        <v>1</v>
      </c>
      <c r="L161" s="180"/>
      <c r="M161" s="181" t="s">
        <v>1</v>
      </c>
      <c r="N161" s="182" t="s">
        <v>41</v>
      </c>
      <c r="P161" s="147">
        <f>O161*H161</f>
        <v>0</v>
      </c>
      <c r="Q161" s="147">
        <v>1.89E-2</v>
      </c>
      <c r="R161" s="147">
        <f>Q161*H161</f>
        <v>1.4267988</v>
      </c>
      <c r="S161" s="147">
        <v>0</v>
      </c>
      <c r="T161" s="148">
        <f>S161*H161</f>
        <v>0</v>
      </c>
      <c r="AR161" s="149" t="s">
        <v>479</v>
      </c>
      <c r="AT161" s="149" t="s">
        <v>343</v>
      </c>
      <c r="AU161" s="149" t="s">
        <v>85</v>
      </c>
      <c r="AY161" s="17" t="s">
        <v>296</v>
      </c>
      <c r="BE161" s="150">
        <f>IF(N161="základní",J161,0)</f>
        <v>0</v>
      </c>
      <c r="BF161" s="150">
        <f>IF(N161="snížená",J161,0)</f>
        <v>0</v>
      </c>
      <c r="BG161" s="150">
        <f>IF(N161="zákl. přenesená",J161,0)</f>
        <v>0</v>
      </c>
      <c r="BH161" s="150">
        <f>IF(N161="sníž. přenesená",J161,0)</f>
        <v>0</v>
      </c>
      <c r="BI161" s="150">
        <f>IF(N161="nulová",J161,0)</f>
        <v>0</v>
      </c>
      <c r="BJ161" s="17" t="s">
        <v>83</v>
      </c>
      <c r="BK161" s="150">
        <f>ROUND(I161*H161,2)</f>
        <v>0</v>
      </c>
      <c r="BL161" s="17" t="s">
        <v>378</v>
      </c>
      <c r="BM161" s="149" t="s">
        <v>6660</v>
      </c>
    </row>
    <row r="162" spans="2:65" s="12" customFormat="1">
      <c r="B162" s="151"/>
      <c r="D162" s="152" t="s">
        <v>304</v>
      </c>
      <c r="F162" s="154" t="s">
        <v>6661</v>
      </c>
      <c r="H162" s="155">
        <v>75.492000000000004</v>
      </c>
      <c r="I162" s="156"/>
      <c r="L162" s="151"/>
      <c r="M162" s="157"/>
      <c r="T162" s="158"/>
      <c r="AT162" s="153" t="s">
        <v>304</v>
      </c>
      <c r="AU162" s="153" t="s">
        <v>85</v>
      </c>
      <c r="AV162" s="12" t="s">
        <v>85</v>
      </c>
      <c r="AW162" s="12" t="s">
        <v>4</v>
      </c>
      <c r="AX162" s="12" t="s">
        <v>83</v>
      </c>
      <c r="AY162" s="153" t="s">
        <v>296</v>
      </c>
    </row>
    <row r="163" spans="2:65" s="1" customFormat="1" ht="21.75" customHeight="1">
      <c r="B163" s="32"/>
      <c r="C163" s="138" t="s">
        <v>365</v>
      </c>
      <c r="D163" s="138" t="s">
        <v>298</v>
      </c>
      <c r="E163" s="139" t="s">
        <v>6662</v>
      </c>
      <c r="F163" s="140" t="s">
        <v>6663</v>
      </c>
      <c r="G163" s="141" t="s">
        <v>301</v>
      </c>
      <c r="H163" s="142">
        <v>139.80000000000001</v>
      </c>
      <c r="I163" s="143"/>
      <c r="J163" s="144">
        <f>ROUND(I163*H163,2)</f>
        <v>0</v>
      </c>
      <c r="K163" s="140" t="s">
        <v>302</v>
      </c>
      <c r="L163" s="32"/>
      <c r="M163" s="145" t="s">
        <v>1</v>
      </c>
      <c r="N163" s="146" t="s">
        <v>41</v>
      </c>
      <c r="P163" s="147">
        <f>O163*H163</f>
        <v>0</v>
      </c>
      <c r="Q163" s="147">
        <v>1.9000000000000001E-4</v>
      </c>
      <c r="R163" s="147">
        <f>Q163*H163</f>
        <v>2.6562000000000002E-2</v>
      </c>
      <c r="S163" s="147">
        <v>0</v>
      </c>
      <c r="T163" s="148">
        <f>S163*H163</f>
        <v>0</v>
      </c>
      <c r="AR163" s="149" t="s">
        <v>378</v>
      </c>
      <c r="AT163" s="149" t="s">
        <v>298</v>
      </c>
      <c r="AU163" s="149" t="s">
        <v>85</v>
      </c>
      <c r="AY163" s="17" t="s">
        <v>296</v>
      </c>
      <c r="BE163" s="150">
        <f>IF(N163="základní",J163,0)</f>
        <v>0</v>
      </c>
      <c r="BF163" s="150">
        <f>IF(N163="snížená",J163,0)</f>
        <v>0</v>
      </c>
      <c r="BG163" s="150">
        <f>IF(N163="zákl. přenesená",J163,0)</f>
        <v>0</v>
      </c>
      <c r="BH163" s="150">
        <f>IF(N163="sníž. přenesená",J163,0)</f>
        <v>0</v>
      </c>
      <c r="BI163" s="150">
        <f>IF(N163="nulová",J163,0)</f>
        <v>0</v>
      </c>
      <c r="BJ163" s="17" t="s">
        <v>83</v>
      </c>
      <c r="BK163" s="150">
        <f>ROUND(I163*H163,2)</f>
        <v>0</v>
      </c>
      <c r="BL163" s="17" t="s">
        <v>378</v>
      </c>
      <c r="BM163" s="149" t="s">
        <v>6664</v>
      </c>
    </row>
    <row r="164" spans="2:65" s="12" customFormat="1">
      <c r="B164" s="151"/>
      <c r="D164" s="152" t="s">
        <v>304</v>
      </c>
      <c r="E164" s="153" t="s">
        <v>1</v>
      </c>
      <c r="F164" s="154" t="s">
        <v>6665</v>
      </c>
      <c r="H164" s="155">
        <v>139.80000000000001</v>
      </c>
      <c r="I164" s="156"/>
      <c r="L164" s="151"/>
      <c r="M164" s="157"/>
      <c r="T164" s="158"/>
      <c r="AT164" s="153" t="s">
        <v>304</v>
      </c>
      <c r="AU164" s="153" t="s">
        <v>85</v>
      </c>
      <c r="AV164" s="12" t="s">
        <v>85</v>
      </c>
      <c r="AW164" s="12" t="s">
        <v>32</v>
      </c>
      <c r="AX164" s="12" t="s">
        <v>76</v>
      </c>
      <c r="AY164" s="153" t="s">
        <v>296</v>
      </c>
    </row>
    <row r="165" spans="2:65" s="13" customFormat="1">
      <c r="B165" s="159"/>
      <c r="D165" s="152" t="s">
        <v>304</v>
      </c>
      <c r="E165" s="160" t="s">
        <v>1</v>
      </c>
      <c r="F165" s="161" t="s">
        <v>306</v>
      </c>
      <c r="H165" s="162">
        <v>139.80000000000001</v>
      </c>
      <c r="I165" s="163"/>
      <c r="L165" s="159"/>
      <c r="M165" s="164"/>
      <c r="T165" s="165"/>
      <c r="AT165" s="160" t="s">
        <v>304</v>
      </c>
      <c r="AU165" s="160" t="s">
        <v>85</v>
      </c>
      <c r="AV165" s="13" t="s">
        <v>94</v>
      </c>
      <c r="AW165" s="13" t="s">
        <v>32</v>
      </c>
      <c r="AX165" s="13" t="s">
        <v>76</v>
      </c>
      <c r="AY165" s="160" t="s">
        <v>296</v>
      </c>
    </row>
    <row r="166" spans="2:65" s="14" customFormat="1">
      <c r="B166" s="166"/>
      <c r="D166" s="152" t="s">
        <v>304</v>
      </c>
      <c r="E166" s="167" t="s">
        <v>1</v>
      </c>
      <c r="F166" s="168" t="s">
        <v>308</v>
      </c>
      <c r="H166" s="169">
        <v>139.80000000000001</v>
      </c>
      <c r="I166" s="170"/>
      <c r="L166" s="166"/>
      <c r="M166" s="171"/>
      <c r="T166" s="172"/>
      <c r="AT166" s="167" t="s">
        <v>304</v>
      </c>
      <c r="AU166" s="167" t="s">
        <v>85</v>
      </c>
      <c r="AV166" s="14" t="s">
        <v>107</v>
      </c>
      <c r="AW166" s="14" t="s">
        <v>32</v>
      </c>
      <c r="AX166" s="14" t="s">
        <v>83</v>
      </c>
      <c r="AY166" s="167" t="s">
        <v>296</v>
      </c>
    </row>
    <row r="167" spans="2:65" s="1" customFormat="1" ht="24.2" customHeight="1">
      <c r="B167" s="32"/>
      <c r="C167" s="138" t="s">
        <v>8</v>
      </c>
      <c r="D167" s="138" t="s">
        <v>298</v>
      </c>
      <c r="E167" s="139" t="s">
        <v>6666</v>
      </c>
      <c r="F167" s="140" t="s">
        <v>6667</v>
      </c>
      <c r="G167" s="141" t="s">
        <v>1517</v>
      </c>
      <c r="H167" s="189"/>
      <c r="I167" s="143"/>
      <c r="J167" s="144">
        <f>ROUND(I167*H167,2)</f>
        <v>0</v>
      </c>
      <c r="K167" s="140" t="s">
        <v>302</v>
      </c>
      <c r="L167" s="32"/>
      <c r="M167" s="190" t="s">
        <v>1</v>
      </c>
      <c r="N167" s="191" t="s">
        <v>41</v>
      </c>
      <c r="O167" s="192"/>
      <c r="P167" s="193">
        <f>O167*H167</f>
        <v>0</v>
      </c>
      <c r="Q167" s="193">
        <v>0</v>
      </c>
      <c r="R167" s="193">
        <f>Q167*H167</f>
        <v>0</v>
      </c>
      <c r="S167" s="193">
        <v>0</v>
      </c>
      <c r="T167" s="194">
        <f>S167*H167</f>
        <v>0</v>
      </c>
      <c r="AR167" s="149" t="s">
        <v>378</v>
      </c>
      <c r="AT167" s="149" t="s">
        <v>298</v>
      </c>
      <c r="AU167" s="149" t="s">
        <v>85</v>
      </c>
      <c r="AY167" s="17" t="s">
        <v>296</v>
      </c>
      <c r="BE167" s="150">
        <f>IF(N167="základní",J167,0)</f>
        <v>0</v>
      </c>
      <c r="BF167" s="150">
        <f>IF(N167="snížená",J167,0)</f>
        <v>0</v>
      </c>
      <c r="BG167" s="150">
        <f>IF(N167="zákl. přenesená",J167,0)</f>
        <v>0</v>
      </c>
      <c r="BH167" s="150">
        <f>IF(N167="sníž. přenesená",J167,0)</f>
        <v>0</v>
      </c>
      <c r="BI167" s="150">
        <f>IF(N167="nulová",J167,0)</f>
        <v>0</v>
      </c>
      <c r="BJ167" s="17" t="s">
        <v>83</v>
      </c>
      <c r="BK167" s="150">
        <f>ROUND(I167*H167,2)</f>
        <v>0</v>
      </c>
      <c r="BL167" s="17" t="s">
        <v>378</v>
      </c>
      <c r="BM167" s="149" t="s">
        <v>6668</v>
      </c>
    </row>
    <row r="168" spans="2:65" s="1" customFormat="1" ht="7.15" customHeight="1">
      <c r="B168" s="44"/>
      <c r="C168" s="45"/>
      <c r="D168" s="45"/>
      <c r="E168" s="45"/>
      <c r="F168" s="45"/>
      <c r="G168" s="45"/>
      <c r="H168" s="45"/>
      <c r="I168" s="45"/>
      <c r="J168" s="45"/>
      <c r="K168" s="45"/>
      <c r="L168" s="32"/>
    </row>
  </sheetData>
  <sheetProtection algorithmName="SHA-512" hashValue="yBbibQzAjjkkPga5Thx3nJ/ePAD9dqp9G9S92MUt64a0pq8va/WWycrBh9GiXa7CQC23tUwV8yk+zbHXsm+NTw==" saltValue="DFq8MNs81gSt8QkZ5Sz9LO4m2jgJgBb5DnLQBil519n3UVrkqOJQnnvRCb7DMEcqVO/P6YzcZbW1MhaXVCzMMw==" spinCount="100000" sheet="1" objects="1" scenarios="1" formatColumns="0" formatRows="0" autoFilter="0"/>
  <autoFilter ref="C122:K167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362"/>
  <sheetViews>
    <sheetView showGridLines="0" topLeftCell="A206" workbookViewId="0">
      <selection activeCell="H224" sqref="H224"/>
    </sheetView>
  </sheetViews>
  <sheetFormatPr defaultRowHeight="11.25"/>
  <cols>
    <col min="1" max="1" width="8.33203125" customWidth="1"/>
    <col min="2" max="2" width="1.33203125" customWidth="1"/>
    <col min="3" max="3" width="4.1640625" customWidth="1"/>
    <col min="4" max="4" width="4.33203125" customWidth="1"/>
    <col min="5" max="5" width="17.1640625" customWidth="1"/>
    <col min="6" max="6" width="50.6640625" customWidth="1"/>
    <col min="7" max="7" width="7.5" customWidth="1"/>
    <col min="8" max="8" width="14" customWidth="1"/>
    <col min="9" max="9" width="15.6640625" customWidth="1"/>
    <col min="10" max="11" width="22.33203125" customWidth="1"/>
    <col min="12" max="12" width="9.33203125" customWidth="1"/>
    <col min="13" max="13" width="10.66406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56" ht="37.15" customHeight="1"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7" t="s">
        <v>168</v>
      </c>
      <c r="AZ2" s="93" t="s">
        <v>178</v>
      </c>
      <c r="BA2" s="93" t="s">
        <v>1</v>
      </c>
      <c r="BB2" s="93" t="s">
        <v>1</v>
      </c>
      <c r="BC2" s="93" t="s">
        <v>6669</v>
      </c>
      <c r="BD2" s="93" t="s">
        <v>85</v>
      </c>
    </row>
    <row r="3" spans="2:56" ht="7.1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  <c r="AZ3" s="93" t="s">
        <v>6670</v>
      </c>
      <c r="BA3" s="93" t="s">
        <v>1</v>
      </c>
      <c r="BB3" s="93" t="s">
        <v>1</v>
      </c>
      <c r="BC3" s="93" t="s">
        <v>6671</v>
      </c>
      <c r="BD3" s="93" t="s">
        <v>85</v>
      </c>
    </row>
    <row r="4" spans="2:56" ht="25.15" customHeight="1">
      <c r="B4" s="20"/>
      <c r="D4" s="21" t="s">
        <v>182</v>
      </c>
      <c r="L4" s="20"/>
      <c r="M4" s="94" t="s">
        <v>10</v>
      </c>
      <c r="AT4" s="17" t="s">
        <v>4</v>
      </c>
      <c r="AZ4" s="93" t="s">
        <v>247</v>
      </c>
      <c r="BA4" s="93" t="s">
        <v>1</v>
      </c>
      <c r="BB4" s="93" t="s">
        <v>1</v>
      </c>
      <c r="BC4" s="93" t="s">
        <v>6672</v>
      </c>
      <c r="BD4" s="93" t="s">
        <v>85</v>
      </c>
    </row>
    <row r="5" spans="2:56" ht="7.15" customHeight="1">
      <c r="B5" s="20"/>
      <c r="L5" s="20"/>
    </row>
    <row r="6" spans="2:56" ht="12" customHeight="1">
      <c r="B6" s="20"/>
      <c r="D6" s="27" t="s">
        <v>16</v>
      </c>
      <c r="L6" s="20"/>
    </row>
    <row r="7" spans="2:56" ht="16.5" customHeight="1">
      <c r="B7" s="20"/>
      <c r="E7" s="249" t="str">
        <f>'Rekapitulace stavby'!K6</f>
        <v>Pobytová odlehčovací služba Zábřeh - Sušilova</v>
      </c>
      <c r="F7" s="250"/>
      <c r="G7" s="250"/>
      <c r="H7" s="250"/>
      <c r="L7" s="20"/>
    </row>
    <row r="8" spans="2:56" s="1" customFormat="1" ht="12" customHeight="1">
      <c r="B8" s="32"/>
      <c r="D8" s="27" t="s">
        <v>191</v>
      </c>
      <c r="L8" s="32"/>
    </row>
    <row r="9" spans="2:56" s="1" customFormat="1" ht="16.5" customHeight="1">
      <c r="B9" s="32"/>
      <c r="E9" s="243" t="s">
        <v>6673</v>
      </c>
      <c r="F9" s="248"/>
      <c r="G9" s="248"/>
      <c r="H9" s="248"/>
      <c r="L9" s="32"/>
    </row>
    <row r="10" spans="2:56" s="1" customFormat="1">
      <c r="B10" s="32"/>
      <c r="L10" s="32"/>
    </row>
    <row r="11" spans="2:56" s="1" customFormat="1" ht="12" customHeight="1">
      <c r="B11" s="32"/>
      <c r="D11" s="27" t="s">
        <v>18</v>
      </c>
      <c r="F11" s="25" t="s">
        <v>1</v>
      </c>
      <c r="I11" s="27" t="s">
        <v>19</v>
      </c>
      <c r="J11" s="25" t="s">
        <v>1</v>
      </c>
      <c r="L11" s="32"/>
    </row>
    <row r="12" spans="2:56" s="1" customFormat="1" ht="12" customHeight="1">
      <c r="B12" s="32"/>
      <c r="D12" s="27" t="s">
        <v>20</v>
      </c>
      <c r="F12" s="25" t="s">
        <v>21</v>
      </c>
      <c r="I12" s="27" t="s">
        <v>22</v>
      </c>
      <c r="J12" s="52" t="str">
        <f>'Rekapitulace stavby'!AN8</f>
        <v>5. 7. 2024</v>
      </c>
      <c r="L12" s="32"/>
    </row>
    <row r="13" spans="2:56" s="1" customFormat="1" ht="10.9" customHeight="1">
      <c r="B13" s="32"/>
      <c r="L13" s="32"/>
    </row>
    <row r="14" spans="2:56" s="1" customFormat="1" ht="12" customHeight="1">
      <c r="B14" s="32"/>
      <c r="D14" s="27" t="s">
        <v>24</v>
      </c>
      <c r="I14" s="27" t="s">
        <v>25</v>
      </c>
      <c r="J14" s="25" t="s">
        <v>1</v>
      </c>
      <c r="L14" s="32"/>
    </row>
    <row r="15" spans="2:56" s="1" customFormat="1" ht="18" customHeight="1">
      <c r="B15" s="32"/>
      <c r="E15" s="25" t="s">
        <v>26</v>
      </c>
      <c r="I15" s="27" t="s">
        <v>27</v>
      </c>
      <c r="J15" s="25" t="s">
        <v>1</v>
      </c>
      <c r="L15" s="32"/>
    </row>
    <row r="16" spans="2:56" s="1" customFormat="1" ht="7.15" customHeight="1">
      <c r="B16" s="32"/>
      <c r="L16" s="32"/>
    </row>
    <row r="17" spans="2:12" s="1" customFormat="1" ht="12" customHeight="1">
      <c r="B17" s="32"/>
      <c r="D17" s="27" t="s">
        <v>28</v>
      </c>
      <c r="I17" s="27" t="s">
        <v>25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51" t="str">
        <f>'Rekapitulace stavby'!E14</f>
        <v>Vyplň údaj</v>
      </c>
      <c r="F18" s="213"/>
      <c r="G18" s="213"/>
      <c r="H18" s="213"/>
      <c r="I18" s="27" t="s">
        <v>27</v>
      </c>
      <c r="J18" s="28" t="str">
        <f>'Rekapitulace stavby'!AN14</f>
        <v>Vyplň údaj</v>
      </c>
      <c r="L18" s="32"/>
    </row>
    <row r="19" spans="2:12" s="1" customFormat="1" ht="7.15" customHeight="1">
      <c r="B19" s="32"/>
      <c r="L19" s="32"/>
    </row>
    <row r="20" spans="2:12" s="1" customFormat="1" ht="12" customHeight="1">
      <c r="B20" s="32"/>
      <c r="D20" s="27" t="s">
        <v>30</v>
      </c>
      <c r="I20" s="27" t="s">
        <v>25</v>
      </c>
      <c r="J20" s="25" t="s">
        <v>1</v>
      </c>
      <c r="L20" s="32"/>
    </row>
    <row r="21" spans="2:12" s="1" customFormat="1" ht="18" customHeight="1">
      <c r="B21" s="32"/>
      <c r="E21" s="25" t="s">
        <v>31</v>
      </c>
      <c r="I21" s="27" t="s">
        <v>27</v>
      </c>
      <c r="J21" s="25" t="s">
        <v>1</v>
      </c>
      <c r="L21" s="32"/>
    </row>
    <row r="22" spans="2:12" s="1" customFormat="1" ht="7.15" customHeight="1">
      <c r="B22" s="32"/>
      <c r="L22" s="32"/>
    </row>
    <row r="23" spans="2:12" s="1" customFormat="1" ht="12" customHeight="1">
      <c r="B23" s="32"/>
      <c r="D23" s="27" t="s">
        <v>33</v>
      </c>
      <c r="I23" s="27" t="s">
        <v>25</v>
      </c>
      <c r="J23" s="25" t="s">
        <v>1</v>
      </c>
      <c r="L23" s="32"/>
    </row>
    <row r="24" spans="2:12" s="1" customFormat="1" ht="18" customHeight="1">
      <c r="B24" s="32"/>
      <c r="E24" s="25" t="s">
        <v>34</v>
      </c>
      <c r="I24" s="27" t="s">
        <v>27</v>
      </c>
      <c r="J24" s="25" t="s">
        <v>1</v>
      </c>
      <c r="L24" s="32"/>
    </row>
    <row r="25" spans="2:12" s="1" customFormat="1" ht="7.15" customHeight="1">
      <c r="B25" s="32"/>
      <c r="L25" s="32"/>
    </row>
    <row r="26" spans="2:12" s="1" customFormat="1" ht="12" customHeight="1">
      <c r="B26" s="32"/>
      <c r="D26" s="27" t="s">
        <v>35</v>
      </c>
      <c r="L26" s="32"/>
    </row>
    <row r="27" spans="2:12" s="7" customFormat="1" ht="16.5" customHeight="1">
      <c r="B27" s="95"/>
      <c r="E27" s="217" t="s">
        <v>1</v>
      </c>
      <c r="F27" s="217"/>
      <c r="G27" s="217"/>
      <c r="H27" s="217"/>
      <c r="L27" s="95"/>
    </row>
    <row r="28" spans="2:12" s="1" customFormat="1" ht="7.15" customHeight="1">
      <c r="B28" s="32"/>
      <c r="L28" s="32"/>
    </row>
    <row r="29" spans="2:12" s="1" customFormat="1" ht="7.15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35" customHeight="1">
      <c r="B30" s="32"/>
      <c r="D30" s="97" t="s">
        <v>36</v>
      </c>
      <c r="J30" s="66">
        <f>ROUND(J126, 2)</f>
        <v>0</v>
      </c>
      <c r="L30" s="32"/>
    </row>
    <row r="31" spans="2:12" s="1" customFormat="1" ht="7.1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5" customHeight="1">
      <c r="B32" s="32"/>
      <c r="F32" s="35" t="s">
        <v>38</v>
      </c>
      <c r="I32" s="35" t="s">
        <v>37</v>
      </c>
      <c r="J32" s="35" t="s">
        <v>39</v>
      </c>
      <c r="L32" s="32"/>
    </row>
    <row r="33" spans="2:12" s="1" customFormat="1" ht="14.45" customHeight="1">
      <c r="B33" s="32"/>
      <c r="D33" s="55" t="s">
        <v>40</v>
      </c>
      <c r="E33" s="27" t="s">
        <v>41</v>
      </c>
      <c r="F33" s="86">
        <f>ROUND((SUM(BE126:BE361)),  2)</f>
        <v>0</v>
      </c>
      <c r="I33" s="98">
        <v>0.21</v>
      </c>
      <c r="J33" s="86">
        <f>ROUND(((SUM(BE126:BE361))*I33),  2)</f>
        <v>0</v>
      </c>
      <c r="L33" s="32"/>
    </row>
    <row r="34" spans="2:12" s="1" customFormat="1" ht="14.45" customHeight="1">
      <c r="B34" s="32"/>
      <c r="E34" s="27" t="s">
        <v>42</v>
      </c>
      <c r="F34" s="86">
        <f>ROUND((SUM(BF126:BF361)),  2)</f>
        <v>0</v>
      </c>
      <c r="I34" s="98">
        <v>0.12</v>
      </c>
      <c r="J34" s="86">
        <f>ROUND(((SUM(BF126:BF361))*I34),  2)</f>
        <v>0</v>
      </c>
      <c r="L34" s="32"/>
    </row>
    <row r="35" spans="2:12" s="1" customFormat="1" ht="14.45" hidden="1" customHeight="1">
      <c r="B35" s="32"/>
      <c r="E35" s="27" t="s">
        <v>43</v>
      </c>
      <c r="F35" s="86">
        <f>ROUND((SUM(BG126:BG361)),  2)</f>
        <v>0</v>
      </c>
      <c r="I35" s="98">
        <v>0.21</v>
      </c>
      <c r="J35" s="86">
        <f>0</f>
        <v>0</v>
      </c>
      <c r="L35" s="32"/>
    </row>
    <row r="36" spans="2:12" s="1" customFormat="1" ht="14.45" hidden="1" customHeight="1">
      <c r="B36" s="32"/>
      <c r="E36" s="27" t="s">
        <v>44</v>
      </c>
      <c r="F36" s="86">
        <f>ROUND((SUM(BH126:BH361)),  2)</f>
        <v>0</v>
      </c>
      <c r="I36" s="98">
        <v>0.12</v>
      </c>
      <c r="J36" s="86">
        <f>0</f>
        <v>0</v>
      </c>
      <c r="L36" s="32"/>
    </row>
    <row r="37" spans="2:12" s="1" customFormat="1" ht="14.45" hidden="1" customHeight="1">
      <c r="B37" s="32"/>
      <c r="E37" s="27" t="s">
        <v>45</v>
      </c>
      <c r="F37" s="86">
        <f>ROUND((SUM(BI126:BI361)),  2)</f>
        <v>0</v>
      </c>
      <c r="I37" s="98">
        <v>0</v>
      </c>
      <c r="J37" s="86">
        <f>0</f>
        <v>0</v>
      </c>
      <c r="L37" s="32"/>
    </row>
    <row r="38" spans="2:12" s="1" customFormat="1" ht="7.15" customHeight="1">
      <c r="B38" s="32"/>
      <c r="L38" s="32"/>
    </row>
    <row r="39" spans="2:12" s="1" customFormat="1" ht="25.35" customHeight="1">
      <c r="B39" s="32"/>
      <c r="C39" s="99"/>
      <c r="D39" s="100" t="s">
        <v>46</v>
      </c>
      <c r="E39" s="57"/>
      <c r="F39" s="57"/>
      <c r="G39" s="101" t="s">
        <v>47</v>
      </c>
      <c r="H39" s="102" t="s">
        <v>48</v>
      </c>
      <c r="I39" s="57"/>
      <c r="J39" s="103">
        <f>SUM(J30:J37)</f>
        <v>0</v>
      </c>
      <c r="K39" s="104"/>
      <c r="L39" s="32"/>
    </row>
    <row r="40" spans="2:12" s="1" customFormat="1" ht="14.45" customHeight="1">
      <c r="B40" s="3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42"/>
      <c r="J50" s="42"/>
      <c r="K50" s="42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3" t="s">
        <v>51</v>
      </c>
      <c r="E61" s="34"/>
      <c r="F61" s="105" t="s">
        <v>52</v>
      </c>
      <c r="G61" s="43" t="s">
        <v>51</v>
      </c>
      <c r="H61" s="34"/>
      <c r="I61" s="34"/>
      <c r="J61" s="106" t="s">
        <v>52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42"/>
      <c r="J65" s="42"/>
      <c r="K65" s="42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3" t="s">
        <v>51</v>
      </c>
      <c r="E76" s="34"/>
      <c r="F76" s="105" t="s">
        <v>52</v>
      </c>
      <c r="G76" s="43" t="s">
        <v>51</v>
      </c>
      <c r="H76" s="34"/>
      <c r="I76" s="34"/>
      <c r="J76" s="106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47" s="1" customFormat="1" ht="7.1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47" s="1" customFormat="1" ht="25.15" customHeight="1">
      <c r="B82" s="32"/>
      <c r="C82" s="21" t="s">
        <v>249</v>
      </c>
      <c r="L82" s="32"/>
    </row>
    <row r="83" spans="2:47" s="1" customFormat="1" ht="7.15" customHeight="1">
      <c r="B83" s="32"/>
      <c r="L83" s="32"/>
    </row>
    <row r="84" spans="2:47" s="1" customFormat="1" ht="12" customHeight="1">
      <c r="B84" s="32"/>
      <c r="C84" s="27" t="s">
        <v>16</v>
      </c>
      <c r="L84" s="32"/>
    </row>
    <row r="85" spans="2:47" s="1" customFormat="1" ht="16.5" customHeight="1">
      <c r="B85" s="32"/>
      <c r="E85" s="249" t="str">
        <f>E7</f>
        <v>Pobytová odlehčovací služba Zábřeh - Sušilova</v>
      </c>
      <c r="F85" s="250"/>
      <c r="G85" s="250"/>
      <c r="H85" s="250"/>
      <c r="L85" s="32"/>
    </row>
    <row r="86" spans="2:47" s="1" customFormat="1" ht="12" customHeight="1">
      <c r="B86" s="32"/>
      <c r="C86" s="27" t="s">
        <v>191</v>
      </c>
      <c r="L86" s="32"/>
    </row>
    <row r="87" spans="2:47" s="1" customFormat="1" ht="16.5" customHeight="1">
      <c r="B87" s="32"/>
      <c r="E87" s="243" t="str">
        <f>E9</f>
        <v>SO 03 - Terenní a sadové úpravy</v>
      </c>
      <c r="F87" s="248"/>
      <c r="G87" s="248"/>
      <c r="H87" s="248"/>
      <c r="L87" s="32"/>
    </row>
    <row r="88" spans="2:47" s="1" customFormat="1" ht="7.15" customHeight="1">
      <c r="B88" s="32"/>
      <c r="L88" s="32"/>
    </row>
    <row r="89" spans="2:47" s="1" customFormat="1" ht="12" customHeight="1">
      <c r="B89" s="32"/>
      <c r="C89" s="27" t="s">
        <v>20</v>
      </c>
      <c r="F89" s="25" t="str">
        <f>F12</f>
        <v xml:space="preserve"> Zábřeh, Sušilova 1375/41</v>
      </c>
      <c r="I89" s="27" t="s">
        <v>22</v>
      </c>
      <c r="J89" s="52" t="str">
        <f>IF(J12="","",J12)</f>
        <v>5. 7. 2024</v>
      </c>
      <c r="L89" s="32"/>
    </row>
    <row r="90" spans="2:47" s="1" customFormat="1" ht="7.15" customHeight="1">
      <c r="B90" s="32"/>
      <c r="L90" s="32"/>
    </row>
    <row r="91" spans="2:47" s="1" customFormat="1" ht="25.7" customHeight="1">
      <c r="B91" s="32"/>
      <c r="C91" s="27" t="s">
        <v>24</v>
      </c>
      <c r="F91" s="25" t="str">
        <f>E15</f>
        <v>Město Zábřeh</v>
      </c>
      <c r="I91" s="27" t="s">
        <v>30</v>
      </c>
      <c r="J91" s="30" t="str">
        <f>E21</f>
        <v>Ing. arch. Josef Hlavatý</v>
      </c>
      <c r="L91" s="32"/>
    </row>
    <row r="92" spans="2:47" s="1" customFormat="1" ht="15.2" customHeight="1">
      <c r="B92" s="32"/>
      <c r="C92" s="27" t="s">
        <v>28</v>
      </c>
      <c r="F92" s="25" t="str">
        <f>IF(E18="","",E18)</f>
        <v>Vyplň údaj</v>
      </c>
      <c r="I92" s="27" t="s">
        <v>33</v>
      </c>
      <c r="J92" s="30" t="str">
        <f>E24</f>
        <v>Martin Škrabal</v>
      </c>
      <c r="L92" s="32"/>
    </row>
    <row r="93" spans="2:47" s="1" customFormat="1" ht="10.15" customHeight="1">
      <c r="B93" s="32"/>
      <c r="L93" s="32"/>
    </row>
    <row r="94" spans="2:47" s="1" customFormat="1" ht="29.25" customHeight="1">
      <c r="B94" s="32"/>
      <c r="C94" s="107" t="s">
        <v>250</v>
      </c>
      <c r="D94" s="99"/>
      <c r="E94" s="99"/>
      <c r="F94" s="99"/>
      <c r="G94" s="99"/>
      <c r="H94" s="99"/>
      <c r="I94" s="99"/>
      <c r="J94" s="108" t="s">
        <v>251</v>
      </c>
      <c r="K94" s="99"/>
      <c r="L94" s="32"/>
    </row>
    <row r="95" spans="2:47" s="1" customFormat="1" ht="10.15" customHeight="1">
      <c r="B95" s="32"/>
      <c r="L95" s="32"/>
    </row>
    <row r="96" spans="2:47" s="1" customFormat="1" ht="22.9" customHeight="1">
      <c r="B96" s="32"/>
      <c r="C96" s="109" t="s">
        <v>252</v>
      </c>
      <c r="J96" s="66">
        <f>J126</f>
        <v>0</v>
      </c>
      <c r="L96" s="32"/>
      <c r="AU96" s="17" t="s">
        <v>253</v>
      </c>
    </row>
    <row r="97" spans="2:12" s="8" customFormat="1" ht="25.15" customHeight="1">
      <c r="B97" s="110"/>
      <c r="D97" s="111" t="s">
        <v>254</v>
      </c>
      <c r="E97" s="112"/>
      <c r="F97" s="112"/>
      <c r="G97" s="112"/>
      <c r="H97" s="112"/>
      <c r="I97" s="112"/>
      <c r="J97" s="113">
        <f>J127</f>
        <v>0</v>
      </c>
      <c r="L97" s="110"/>
    </row>
    <row r="98" spans="2:12" s="9" customFormat="1" ht="19.899999999999999" customHeight="1">
      <c r="B98" s="114"/>
      <c r="D98" s="115" t="s">
        <v>255</v>
      </c>
      <c r="E98" s="116"/>
      <c r="F98" s="116"/>
      <c r="G98" s="116"/>
      <c r="H98" s="116"/>
      <c r="I98" s="116"/>
      <c r="J98" s="117">
        <f>J128</f>
        <v>0</v>
      </c>
      <c r="L98" s="114"/>
    </row>
    <row r="99" spans="2:12" s="9" customFormat="1" ht="19.899999999999999" customHeight="1">
      <c r="B99" s="114"/>
      <c r="D99" s="115" t="s">
        <v>256</v>
      </c>
      <c r="E99" s="116"/>
      <c r="F99" s="116"/>
      <c r="G99" s="116"/>
      <c r="H99" s="116"/>
      <c r="I99" s="116"/>
      <c r="J99" s="117">
        <f>J280</f>
        <v>0</v>
      </c>
      <c r="L99" s="114"/>
    </row>
    <row r="100" spans="2:12" s="9" customFormat="1" ht="19.899999999999999" customHeight="1">
      <c r="B100" s="114"/>
      <c r="D100" s="115" t="s">
        <v>257</v>
      </c>
      <c r="E100" s="116"/>
      <c r="F100" s="116"/>
      <c r="G100" s="116"/>
      <c r="H100" s="116"/>
      <c r="I100" s="116"/>
      <c r="J100" s="117">
        <f>J286</f>
        <v>0</v>
      </c>
      <c r="L100" s="114"/>
    </row>
    <row r="101" spans="2:12" s="9" customFormat="1" ht="19.899999999999999" customHeight="1">
      <c r="B101" s="114"/>
      <c r="D101" s="115" t="s">
        <v>6674</v>
      </c>
      <c r="E101" s="116"/>
      <c r="F101" s="116"/>
      <c r="G101" s="116"/>
      <c r="H101" s="116"/>
      <c r="I101" s="116"/>
      <c r="J101" s="117">
        <f>J302</f>
        <v>0</v>
      </c>
      <c r="L101" s="114"/>
    </row>
    <row r="102" spans="2:12" s="9" customFormat="1" ht="19.899999999999999" customHeight="1">
      <c r="B102" s="114"/>
      <c r="D102" s="115" t="s">
        <v>259</v>
      </c>
      <c r="E102" s="116"/>
      <c r="F102" s="116"/>
      <c r="G102" s="116"/>
      <c r="H102" s="116"/>
      <c r="I102" s="116"/>
      <c r="J102" s="117">
        <f>J325</f>
        <v>0</v>
      </c>
      <c r="L102" s="114"/>
    </row>
    <row r="103" spans="2:12" s="9" customFormat="1" ht="19.899999999999999" customHeight="1">
      <c r="B103" s="114"/>
      <c r="D103" s="115" t="s">
        <v>260</v>
      </c>
      <c r="E103" s="116"/>
      <c r="F103" s="116"/>
      <c r="G103" s="116"/>
      <c r="H103" s="116"/>
      <c r="I103" s="116"/>
      <c r="J103" s="117">
        <f>J332</f>
        <v>0</v>
      </c>
      <c r="L103" s="114"/>
    </row>
    <row r="104" spans="2:12" s="9" customFormat="1" ht="19.899999999999999" customHeight="1">
      <c r="B104" s="114"/>
      <c r="D104" s="115" t="s">
        <v>261</v>
      </c>
      <c r="E104" s="116"/>
      <c r="F104" s="116"/>
      <c r="G104" s="116"/>
      <c r="H104" s="116"/>
      <c r="I104" s="116"/>
      <c r="J104" s="117">
        <f>J355</f>
        <v>0</v>
      </c>
      <c r="L104" s="114"/>
    </row>
    <row r="105" spans="2:12" s="8" customFormat="1" ht="25.15" customHeight="1">
      <c r="B105" s="110"/>
      <c r="D105" s="111" t="s">
        <v>262</v>
      </c>
      <c r="E105" s="112"/>
      <c r="F105" s="112"/>
      <c r="G105" s="112"/>
      <c r="H105" s="112"/>
      <c r="I105" s="112"/>
      <c r="J105" s="113">
        <f>J357</f>
        <v>0</v>
      </c>
      <c r="L105" s="110"/>
    </row>
    <row r="106" spans="2:12" s="9" customFormat="1" ht="19.899999999999999" customHeight="1">
      <c r="B106" s="114"/>
      <c r="D106" s="115" t="s">
        <v>6675</v>
      </c>
      <c r="E106" s="116"/>
      <c r="F106" s="116"/>
      <c r="G106" s="116"/>
      <c r="H106" s="116"/>
      <c r="I106" s="116"/>
      <c r="J106" s="117">
        <f>J358</f>
        <v>0</v>
      </c>
      <c r="L106" s="114"/>
    </row>
    <row r="107" spans="2:12" s="1" customFormat="1" ht="21.75" customHeight="1">
      <c r="B107" s="32"/>
      <c r="L107" s="32"/>
    </row>
    <row r="108" spans="2:12" s="1" customFormat="1" ht="7.15" customHeight="1"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32"/>
    </row>
    <row r="112" spans="2:12" s="1" customFormat="1" ht="7.15" customHeight="1"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32"/>
    </row>
    <row r="113" spans="2:63" s="1" customFormat="1" ht="25.15" customHeight="1">
      <c r="B113" s="32"/>
      <c r="C113" s="21" t="s">
        <v>281</v>
      </c>
      <c r="L113" s="32"/>
    </row>
    <row r="114" spans="2:63" s="1" customFormat="1" ht="7.15" customHeight="1">
      <c r="B114" s="32"/>
      <c r="L114" s="32"/>
    </row>
    <row r="115" spans="2:63" s="1" customFormat="1" ht="12" customHeight="1">
      <c r="B115" s="32"/>
      <c r="C115" s="27" t="s">
        <v>16</v>
      </c>
      <c r="L115" s="32"/>
    </row>
    <row r="116" spans="2:63" s="1" customFormat="1" ht="16.5" customHeight="1">
      <c r="B116" s="32"/>
      <c r="E116" s="249" t="str">
        <f>E7</f>
        <v>Pobytová odlehčovací služba Zábřeh - Sušilova</v>
      </c>
      <c r="F116" s="250"/>
      <c r="G116" s="250"/>
      <c r="H116" s="250"/>
      <c r="L116" s="32"/>
    </row>
    <row r="117" spans="2:63" s="1" customFormat="1" ht="12" customHeight="1">
      <c r="B117" s="32"/>
      <c r="C117" s="27" t="s">
        <v>191</v>
      </c>
      <c r="L117" s="32"/>
    </row>
    <row r="118" spans="2:63" s="1" customFormat="1" ht="16.5" customHeight="1">
      <c r="B118" s="32"/>
      <c r="E118" s="243" t="str">
        <f>E9</f>
        <v>SO 03 - Terenní a sadové úpravy</v>
      </c>
      <c r="F118" s="248"/>
      <c r="G118" s="248"/>
      <c r="H118" s="248"/>
      <c r="L118" s="32"/>
    </row>
    <row r="119" spans="2:63" s="1" customFormat="1" ht="7.15" customHeight="1">
      <c r="B119" s="32"/>
      <c r="L119" s="32"/>
    </row>
    <row r="120" spans="2:63" s="1" customFormat="1" ht="12" customHeight="1">
      <c r="B120" s="32"/>
      <c r="C120" s="27" t="s">
        <v>20</v>
      </c>
      <c r="F120" s="25" t="str">
        <f>F12</f>
        <v xml:space="preserve"> Zábřeh, Sušilova 1375/41</v>
      </c>
      <c r="I120" s="27" t="s">
        <v>22</v>
      </c>
      <c r="J120" s="52" t="str">
        <f>IF(J12="","",J12)</f>
        <v>5. 7. 2024</v>
      </c>
      <c r="L120" s="32"/>
    </row>
    <row r="121" spans="2:63" s="1" customFormat="1" ht="7.15" customHeight="1">
      <c r="B121" s="32"/>
      <c r="L121" s="32"/>
    </row>
    <row r="122" spans="2:63" s="1" customFormat="1" ht="25.7" customHeight="1">
      <c r="B122" s="32"/>
      <c r="C122" s="27" t="s">
        <v>24</v>
      </c>
      <c r="F122" s="25" t="str">
        <f>E15</f>
        <v>Město Zábřeh</v>
      </c>
      <c r="I122" s="27" t="s">
        <v>30</v>
      </c>
      <c r="J122" s="30" t="str">
        <f>E21</f>
        <v>Ing. arch. Josef Hlavatý</v>
      </c>
      <c r="L122" s="32"/>
    </row>
    <row r="123" spans="2:63" s="1" customFormat="1" ht="15.2" customHeight="1">
      <c r="B123" s="32"/>
      <c r="C123" s="27" t="s">
        <v>28</v>
      </c>
      <c r="F123" s="25" t="str">
        <f>IF(E18="","",E18)</f>
        <v>Vyplň údaj</v>
      </c>
      <c r="I123" s="27" t="s">
        <v>33</v>
      </c>
      <c r="J123" s="30" t="str">
        <f>E24</f>
        <v>Martin Škrabal</v>
      </c>
      <c r="L123" s="32"/>
    </row>
    <row r="124" spans="2:63" s="1" customFormat="1" ht="10.15" customHeight="1">
      <c r="B124" s="32"/>
      <c r="L124" s="32"/>
    </row>
    <row r="125" spans="2:63" s="10" customFormat="1" ht="29.25" customHeight="1">
      <c r="B125" s="118"/>
      <c r="C125" s="119" t="s">
        <v>282</v>
      </c>
      <c r="D125" s="120" t="s">
        <v>61</v>
      </c>
      <c r="E125" s="120" t="s">
        <v>57</v>
      </c>
      <c r="F125" s="120" t="s">
        <v>58</v>
      </c>
      <c r="G125" s="120" t="s">
        <v>283</v>
      </c>
      <c r="H125" s="120" t="s">
        <v>284</v>
      </c>
      <c r="I125" s="120" t="s">
        <v>285</v>
      </c>
      <c r="J125" s="120" t="s">
        <v>251</v>
      </c>
      <c r="K125" s="121" t="s">
        <v>286</v>
      </c>
      <c r="L125" s="118"/>
      <c r="M125" s="59" t="s">
        <v>1</v>
      </c>
      <c r="N125" s="60" t="s">
        <v>40</v>
      </c>
      <c r="O125" s="60" t="s">
        <v>287</v>
      </c>
      <c r="P125" s="60" t="s">
        <v>288</v>
      </c>
      <c r="Q125" s="60" t="s">
        <v>289</v>
      </c>
      <c r="R125" s="60" t="s">
        <v>290</v>
      </c>
      <c r="S125" s="60" t="s">
        <v>291</v>
      </c>
      <c r="T125" s="61" t="s">
        <v>292</v>
      </c>
    </row>
    <row r="126" spans="2:63" s="1" customFormat="1" ht="22.9" customHeight="1">
      <c r="B126" s="32"/>
      <c r="C126" s="64" t="s">
        <v>293</v>
      </c>
      <c r="J126" s="122">
        <f>BK126</f>
        <v>0</v>
      </c>
      <c r="L126" s="32"/>
      <c r="M126" s="62"/>
      <c r="N126" s="53"/>
      <c r="O126" s="53"/>
      <c r="P126" s="123">
        <f>P127+P357</f>
        <v>0</v>
      </c>
      <c r="Q126" s="53"/>
      <c r="R126" s="123">
        <f>R127+R357</f>
        <v>119.78345942000001</v>
      </c>
      <c r="S126" s="53"/>
      <c r="T126" s="124">
        <f>T127+T357</f>
        <v>0</v>
      </c>
      <c r="AT126" s="17" t="s">
        <v>75</v>
      </c>
      <c r="AU126" s="17" t="s">
        <v>253</v>
      </c>
      <c r="BK126" s="125">
        <f>BK127+BK357</f>
        <v>0</v>
      </c>
    </row>
    <row r="127" spans="2:63" s="11" customFormat="1" ht="25.9" customHeight="1">
      <c r="B127" s="126"/>
      <c r="D127" s="127" t="s">
        <v>75</v>
      </c>
      <c r="E127" s="128" t="s">
        <v>294</v>
      </c>
      <c r="F127" s="128" t="s">
        <v>295</v>
      </c>
      <c r="I127" s="129"/>
      <c r="J127" s="130">
        <f>BK127</f>
        <v>0</v>
      </c>
      <c r="L127" s="126"/>
      <c r="M127" s="131"/>
      <c r="P127" s="132">
        <f>P128+P280+P286+P302+P325+P332+P355</f>
        <v>0</v>
      </c>
      <c r="R127" s="132">
        <f>R128+R280+R286+R302+R325+R332+R355</f>
        <v>119.74895942000002</v>
      </c>
      <c r="T127" s="133">
        <f>T128+T280+T286+T302+T325+T332+T355</f>
        <v>0</v>
      </c>
      <c r="AR127" s="127" t="s">
        <v>83</v>
      </c>
      <c r="AT127" s="134" t="s">
        <v>75</v>
      </c>
      <c r="AU127" s="134" t="s">
        <v>76</v>
      </c>
      <c r="AY127" s="127" t="s">
        <v>296</v>
      </c>
      <c r="BK127" s="135">
        <f>BK128+BK280+BK286+BK302+BK325+BK332+BK355</f>
        <v>0</v>
      </c>
    </row>
    <row r="128" spans="2:63" s="11" customFormat="1" ht="22.9" customHeight="1">
      <c r="B128" s="126"/>
      <c r="D128" s="127" t="s">
        <v>75</v>
      </c>
      <c r="E128" s="136" t="s">
        <v>83</v>
      </c>
      <c r="F128" s="136" t="s">
        <v>297</v>
      </c>
      <c r="I128" s="129"/>
      <c r="J128" s="137">
        <f>BK128</f>
        <v>0</v>
      </c>
      <c r="L128" s="126"/>
      <c r="M128" s="131"/>
      <c r="P128" s="132">
        <f>SUM(P129:P279)</f>
        <v>0</v>
      </c>
      <c r="R128" s="132">
        <f>SUM(R129:R279)</f>
        <v>51.538182000000006</v>
      </c>
      <c r="T128" s="133">
        <f>SUM(T129:T279)</f>
        <v>0</v>
      </c>
      <c r="AR128" s="127" t="s">
        <v>83</v>
      </c>
      <c r="AT128" s="134" t="s">
        <v>75</v>
      </c>
      <c r="AU128" s="134" t="s">
        <v>83</v>
      </c>
      <c r="AY128" s="127" t="s">
        <v>296</v>
      </c>
      <c r="BK128" s="135">
        <f>SUM(BK129:BK279)</f>
        <v>0</v>
      </c>
    </row>
    <row r="129" spans="2:65" s="1" customFormat="1" ht="37.9" customHeight="1">
      <c r="B129" s="32"/>
      <c r="C129" s="138" t="s">
        <v>83</v>
      </c>
      <c r="D129" s="138" t="s">
        <v>298</v>
      </c>
      <c r="E129" s="139" t="s">
        <v>6676</v>
      </c>
      <c r="F129" s="140" t="s">
        <v>6677</v>
      </c>
      <c r="G129" s="141" t="s">
        <v>301</v>
      </c>
      <c r="H129" s="142">
        <v>80.599999999999994</v>
      </c>
      <c r="I129" s="143"/>
      <c r="J129" s="144">
        <f>ROUND(I129*H129,2)</f>
        <v>0</v>
      </c>
      <c r="K129" s="140" t="s">
        <v>302</v>
      </c>
      <c r="L129" s="32"/>
      <c r="M129" s="145" t="s">
        <v>1</v>
      </c>
      <c r="N129" s="146" t="s">
        <v>41</v>
      </c>
      <c r="P129" s="147">
        <f>O129*H129</f>
        <v>0</v>
      </c>
      <c r="Q129" s="147">
        <v>0</v>
      </c>
      <c r="R129" s="147">
        <f>Q129*H129</f>
        <v>0</v>
      </c>
      <c r="S129" s="147">
        <v>0</v>
      </c>
      <c r="T129" s="148">
        <f>S129*H129</f>
        <v>0</v>
      </c>
      <c r="AR129" s="149" t="s">
        <v>107</v>
      </c>
      <c r="AT129" s="149" t="s">
        <v>298</v>
      </c>
      <c r="AU129" s="149" t="s">
        <v>85</v>
      </c>
      <c r="AY129" s="17" t="s">
        <v>296</v>
      </c>
      <c r="BE129" s="150">
        <f>IF(N129="základní",J129,0)</f>
        <v>0</v>
      </c>
      <c r="BF129" s="150">
        <f>IF(N129="snížená",J129,0)</f>
        <v>0</v>
      </c>
      <c r="BG129" s="150">
        <f>IF(N129="zákl. přenesená",J129,0)</f>
        <v>0</v>
      </c>
      <c r="BH129" s="150">
        <f>IF(N129="sníž. přenesená",J129,0)</f>
        <v>0</v>
      </c>
      <c r="BI129" s="150">
        <f>IF(N129="nulová",J129,0)</f>
        <v>0</v>
      </c>
      <c r="BJ129" s="17" t="s">
        <v>83</v>
      </c>
      <c r="BK129" s="150">
        <f>ROUND(I129*H129,2)</f>
        <v>0</v>
      </c>
      <c r="BL129" s="17" t="s">
        <v>107</v>
      </c>
      <c r="BM129" s="149" t="s">
        <v>6678</v>
      </c>
    </row>
    <row r="130" spans="2:65" s="12" customFormat="1">
      <c r="B130" s="151"/>
      <c r="D130" s="152" t="s">
        <v>304</v>
      </c>
      <c r="E130" s="153" t="s">
        <v>1</v>
      </c>
      <c r="F130" s="154" t="s">
        <v>6679</v>
      </c>
      <c r="H130" s="155">
        <v>80.599999999999994</v>
      </c>
      <c r="I130" s="156"/>
      <c r="L130" s="151"/>
      <c r="M130" s="157"/>
      <c r="T130" s="158"/>
      <c r="AT130" s="153" t="s">
        <v>304</v>
      </c>
      <c r="AU130" s="153" t="s">
        <v>85</v>
      </c>
      <c r="AV130" s="12" t="s">
        <v>85</v>
      </c>
      <c r="AW130" s="12" t="s">
        <v>32</v>
      </c>
      <c r="AX130" s="12" t="s">
        <v>76</v>
      </c>
      <c r="AY130" s="153" t="s">
        <v>296</v>
      </c>
    </row>
    <row r="131" spans="2:65" s="13" customFormat="1">
      <c r="B131" s="159"/>
      <c r="D131" s="152" t="s">
        <v>304</v>
      </c>
      <c r="E131" s="160" t="s">
        <v>1</v>
      </c>
      <c r="F131" s="161" t="s">
        <v>306</v>
      </c>
      <c r="H131" s="162">
        <v>80.599999999999994</v>
      </c>
      <c r="I131" s="163"/>
      <c r="L131" s="159"/>
      <c r="M131" s="164"/>
      <c r="T131" s="165"/>
      <c r="AT131" s="160" t="s">
        <v>304</v>
      </c>
      <c r="AU131" s="160" t="s">
        <v>85</v>
      </c>
      <c r="AV131" s="13" t="s">
        <v>94</v>
      </c>
      <c r="AW131" s="13" t="s">
        <v>32</v>
      </c>
      <c r="AX131" s="13" t="s">
        <v>76</v>
      </c>
      <c r="AY131" s="160" t="s">
        <v>296</v>
      </c>
    </row>
    <row r="132" spans="2:65" s="14" customFormat="1">
      <c r="B132" s="166"/>
      <c r="D132" s="152" t="s">
        <v>304</v>
      </c>
      <c r="E132" s="167" t="s">
        <v>1</v>
      </c>
      <c r="F132" s="168" t="s">
        <v>308</v>
      </c>
      <c r="H132" s="169">
        <v>80.599999999999994</v>
      </c>
      <c r="I132" s="170"/>
      <c r="L132" s="166"/>
      <c r="M132" s="171"/>
      <c r="T132" s="172"/>
      <c r="AT132" s="167" t="s">
        <v>304</v>
      </c>
      <c r="AU132" s="167" t="s">
        <v>85</v>
      </c>
      <c r="AV132" s="14" t="s">
        <v>107</v>
      </c>
      <c r="AW132" s="14" t="s">
        <v>32</v>
      </c>
      <c r="AX132" s="14" t="s">
        <v>83</v>
      </c>
      <c r="AY132" s="167" t="s">
        <v>296</v>
      </c>
    </row>
    <row r="133" spans="2:65" s="1" customFormat="1" ht="24.2" customHeight="1">
      <c r="B133" s="32"/>
      <c r="C133" s="138" t="s">
        <v>85</v>
      </c>
      <c r="D133" s="138" t="s">
        <v>298</v>
      </c>
      <c r="E133" s="139" t="s">
        <v>4600</v>
      </c>
      <c r="F133" s="140" t="s">
        <v>6680</v>
      </c>
      <c r="G133" s="141" t="s">
        <v>311</v>
      </c>
      <c r="H133" s="142">
        <v>20.9</v>
      </c>
      <c r="I133" s="143"/>
      <c r="J133" s="144">
        <f>ROUND(I133*H133,2)</f>
        <v>0</v>
      </c>
      <c r="K133" s="140" t="s">
        <v>302</v>
      </c>
      <c r="L133" s="32"/>
      <c r="M133" s="145" t="s">
        <v>1</v>
      </c>
      <c r="N133" s="146" t="s">
        <v>41</v>
      </c>
      <c r="P133" s="147">
        <f>O133*H133</f>
        <v>0</v>
      </c>
      <c r="Q133" s="147">
        <v>0</v>
      </c>
      <c r="R133" s="147">
        <f>Q133*H133</f>
        <v>0</v>
      </c>
      <c r="S133" s="147">
        <v>0</v>
      </c>
      <c r="T133" s="148">
        <f>S133*H133</f>
        <v>0</v>
      </c>
      <c r="AR133" s="149" t="s">
        <v>107</v>
      </c>
      <c r="AT133" s="149" t="s">
        <v>298</v>
      </c>
      <c r="AU133" s="149" t="s">
        <v>85</v>
      </c>
      <c r="AY133" s="17" t="s">
        <v>296</v>
      </c>
      <c r="BE133" s="150">
        <f>IF(N133="základní",J133,0)</f>
        <v>0</v>
      </c>
      <c r="BF133" s="150">
        <f>IF(N133="snížená",J133,0)</f>
        <v>0</v>
      </c>
      <c r="BG133" s="150">
        <f>IF(N133="zákl. přenesená",J133,0)</f>
        <v>0</v>
      </c>
      <c r="BH133" s="150">
        <f>IF(N133="sníž. přenesená",J133,0)</f>
        <v>0</v>
      </c>
      <c r="BI133" s="150">
        <f>IF(N133="nulová",J133,0)</f>
        <v>0</v>
      </c>
      <c r="BJ133" s="17" t="s">
        <v>83</v>
      </c>
      <c r="BK133" s="150">
        <f>ROUND(I133*H133,2)</f>
        <v>0</v>
      </c>
      <c r="BL133" s="17" t="s">
        <v>107</v>
      </c>
      <c r="BM133" s="149" t="s">
        <v>6681</v>
      </c>
    </row>
    <row r="134" spans="2:65" s="12" customFormat="1">
      <c r="B134" s="151"/>
      <c r="D134" s="152" t="s">
        <v>304</v>
      </c>
      <c r="E134" s="153" t="s">
        <v>1</v>
      </c>
      <c r="F134" s="154" t="s">
        <v>6682</v>
      </c>
      <c r="H134" s="155">
        <v>12.603999999999999</v>
      </c>
      <c r="I134" s="156"/>
      <c r="L134" s="151"/>
      <c r="M134" s="157"/>
      <c r="T134" s="158"/>
      <c r="AT134" s="153" t="s">
        <v>304</v>
      </c>
      <c r="AU134" s="153" t="s">
        <v>85</v>
      </c>
      <c r="AV134" s="12" t="s">
        <v>85</v>
      </c>
      <c r="AW134" s="12" t="s">
        <v>32</v>
      </c>
      <c r="AX134" s="12" t="s">
        <v>76</v>
      </c>
      <c r="AY134" s="153" t="s">
        <v>296</v>
      </c>
    </row>
    <row r="135" spans="2:65" s="12" customFormat="1">
      <c r="B135" s="151"/>
      <c r="D135" s="152" t="s">
        <v>304</v>
      </c>
      <c r="E135" s="153" t="s">
        <v>1</v>
      </c>
      <c r="F135" s="154" t="s">
        <v>6683</v>
      </c>
      <c r="H135" s="155">
        <v>4.32</v>
      </c>
      <c r="I135" s="156"/>
      <c r="L135" s="151"/>
      <c r="M135" s="157"/>
      <c r="T135" s="158"/>
      <c r="AT135" s="153" t="s">
        <v>304</v>
      </c>
      <c r="AU135" s="153" t="s">
        <v>85</v>
      </c>
      <c r="AV135" s="12" t="s">
        <v>85</v>
      </c>
      <c r="AW135" s="12" t="s">
        <v>32</v>
      </c>
      <c r="AX135" s="12" t="s">
        <v>76</v>
      </c>
      <c r="AY135" s="153" t="s">
        <v>296</v>
      </c>
    </row>
    <row r="136" spans="2:65" s="12" customFormat="1">
      <c r="B136" s="151"/>
      <c r="D136" s="152" t="s">
        <v>304</v>
      </c>
      <c r="E136" s="153" t="s">
        <v>1</v>
      </c>
      <c r="F136" s="154" t="s">
        <v>6684</v>
      </c>
      <c r="H136" s="155">
        <v>1.0760000000000001</v>
      </c>
      <c r="I136" s="156"/>
      <c r="L136" s="151"/>
      <c r="M136" s="157"/>
      <c r="T136" s="158"/>
      <c r="AT136" s="153" t="s">
        <v>304</v>
      </c>
      <c r="AU136" s="153" t="s">
        <v>85</v>
      </c>
      <c r="AV136" s="12" t="s">
        <v>85</v>
      </c>
      <c r="AW136" s="12" t="s">
        <v>32</v>
      </c>
      <c r="AX136" s="12" t="s">
        <v>76</v>
      </c>
      <c r="AY136" s="153" t="s">
        <v>296</v>
      </c>
    </row>
    <row r="137" spans="2:65" s="12" customFormat="1">
      <c r="B137" s="151"/>
      <c r="D137" s="152" t="s">
        <v>304</v>
      </c>
      <c r="E137" s="153" t="s">
        <v>1</v>
      </c>
      <c r="F137" s="154" t="s">
        <v>6685</v>
      </c>
      <c r="H137" s="155">
        <v>2.9</v>
      </c>
      <c r="I137" s="156"/>
      <c r="L137" s="151"/>
      <c r="M137" s="157"/>
      <c r="T137" s="158"/>
      <c r="AT137" s="153" t="s">
        <v>304</v>
      </c>
      <c r="AU137" s="153" t="s">
        <v>85</v>
      </c>
      <c r="AV137" s="12" t="s">
        <v>85</v>
      </c>
      <c r="AW137" s="12" t="s">
        <v>32</v>
      </c>
      <c r="AX137" s="12" t="s">
        <v>76</v>
      </c>
      <c r="AY137" s="153" t="s">
        <v>296</v>
      </c>
    </row>
    <row r="138" spans="2:65" s="13" customFormat="1">
      <c r="B138" s="159"/>
      <c r="D138" s="152" t="s">
        <v>304</v>
      </c>
      <c r="E138" s="160" t="s">
        <v>1</v>
      </c>
      <c r="F138" s="161" t="s">
        <v>306</v>
      </c>
      <c r="H138" s="162">
        <v>20.9</v>
      </c>
      <c r="I138" s="163"/>
      <c r="L138" s="159"/>
      <c r="M138" s="164"/>
      <c r="T138" s="165"/>
      <c r="AT138" s="160" t="s">
        <v>304</v>
      </c>
      <c r="AU138" s="160" t="s">
        <v>85</v>
      </c>
      <c r="AV138" s="13" t="s">
        <v>94</v>
      </c>
      <c r="AW138" s="13" t="s">
        <v>32</v>
      </c>
      <c r="AX138" s="13" t="s">
        <v>76</v>
      </c>
      <c r="AY138" s="160" t="s">
        <v>296</v>
      </c>
    </row>
    <row r="139" spans="2:65" s="14" customFormat="1">
      <c r="B139" s="166"/>
      <c r="D139" s="152" t="s">
        <v>304</v>
      </c>
      <c r="E139" s="167" t="s">
        <v>178</v>
      </c>
      <c r="F139" s="168" t="s">
        <v>308</v>
      </c>
      <c r="H139" s="169">
        <v>20.9</v>
      </c>
      <c r="I139" s="170"/>
      <c r="L139" s="166"/>
      <c r="M139" s="171"/>
      <c r="T139" s="172"/>
      <c r="AT139" s="167" t="s">
        <v>304</v>
      </c>
      <c r="AU139" s="167" t="s">
        <v>85</v>
      </c>
      <c r="AV139" s="14" t="s">
        <v>107</v>
      </c>
      <c r="AW139" s="14" t="s">
        <v>32</v>
      </c>
      <c r="AX139" s="14" t="s">
        <v>83</v>
      </c>
      <c r="AY139" s="167" t="s">
        <v>296</v>
      </c>
    </row>
    <row r="140" spans="2:65" s="1" customFormat="1" ht="33" customHeight="1">
      <c r="B140" s="32"/>
      <c r="C140" s="138" t="s">
        <v>94</v>
      </c>
      <c r="D140" s="138" t="s">
        <v>298</v>
      </c>
      <c r="E140" s="139" t="s">
        <v>6686</v>
      </c>
      <c r="F140" s="140" t="s">
        <v>6687</v>
      </c>
      <c r="G140" s="141" t="s">
        <v>311</v>
      </c>
      <c r="H140" s="142">
        <v>3.2959999999999998</v>
      </c>
      <c r="I140" s="143"/>
      <c r="J140" s="144">
        <f>ROUND(I140*H140,2)</f>
        <v>0</v>
      </c>
      <c r="K140" s="140" t="s">
        <v>302</v>
      </c>
      <c r="L140" s="32"/>
      <c r="M140" s="145" t="s">
        <v>1</v>
      </c>
      <c r="N140" s="146" t="s">
        <v>41</v>
      </c>
      <c r="P140" s="147">
        <f>O140*H140</f>
        <v>0</v>
      </c>
      <c r="Q140" s="147">
        <v>0</v>
      </c>
      <c r="R140" s="147">
        <f>Q140*H140</f>
        <v>0</v>
      </c>
      <c r="S140" s="147">
        <v>0</v>
      </c>
      <c r="T140" s="148">
        <f>S140*H140</f>
        <v>0</v>
      </c>
      <c r="AR140" s="149" t="s">
        <v>107</v>
      </c>
      <c r="AT140" s="149" t="s">
        <v>298</v>
      </c>
      <c r="AU140" s="149" t="s">
        <v>85</v>
      </c>
      <c r="AY140" s="17" t="s">
        <v>296</v>
      </c>
      <c r="BE140" s="150">
        <f>IF(N140="základní",J140,0)</f>
        <v>0</v>
      </c>
      <c r="BF140" s="150">
        <f>IF(N140="snížená",J140,0)</f>
        <v>0</v>
      </c>
      <c r="BG140" s="150">
        <f>IF(N140="zákl. přenesená",J140,0)</f>
        <v>0</v>
      </c>
      <c r="BH140" s="150">
        <f>IF(N140="sníž. přenesená",J140,0)</f>
        <v>0</v>
      </c>
      <c r="BI140" s="150">
        <f>IF(N140="nulová",J140,0)</f>
        <v>0</v>
      </c>
      <c r="BJ140" s="17" t="s">
        <v>83</v>
      </c>
      <c r="BK140" s="150">
        <f>ROUND(I140*H140,2)</f>
        <v>0</v>
      </c>
      <c r="BL140" s="17" t="s">
        <v>107</v>
      </c>
      <c r="BM140" s="149" t="s">
        <v>6688</v>
      </c>
    </row>
    <row r="141" spans="2:65" s="12" customFormat="1">
      <c r="B141" s="151"/>
      <c r="D141" s="152" t="s">
        <v>304</v>
      </c>
      <c r="E141" s="153" t="s">
        <v>1</v>
      </c>
      <c r="F141" s="154" t="s">
        <v>6689</v>
      </c>
      <c r="H141" s="155">
        <v>2.6560000000000001</v>
      </c>
      <c r="I141" s="156"/>
      <c r="L141" s="151"/>
      <c r="M141" s="157"/>
      <c r="T141" s="158"/>
      <c r="AT141" s="153" t="s">
        <v>304</v>
      </c>
      <c r="AU141" s="153" t="s">
        <v>85</v>
      </c>
      <c r="AV141" s="12" t="s">
        <v>85</v>
      </c>
      <c r="AW141" s="12" t="s">
        <v>32</v>
      </c>
      <c r="AX141" s="12" t="s">
        <v>76</v>
      </c>
      <c r="AY141" s="153" t="s">
        <v>296</v>
      </c>
    </row>
    <row r="142" spans="2:65" s="12" customFormat="1">
      <c r="B142" s="151"/>
      <c r="D142" s="152" t="s">
        <v>304</v>
      </c>
      <c r="E142" s="153" t="s">
        <v>1</v>
      </c>
      <c r="F142" s="154" t="s">
        <v>6690</v>
      </c>
      <c r="H142" s="155">
        <v>0.64</v>
      </c>
      <c r="I142" s="156"/>
      <c r="L142" s="151"/>
      <c r="M142" s="157"/>
      <c r="T142" s="158"/>
      <c r="AT142" s="153" t="s">
        <v>304</v>
      </c>
      <c r="AU142" s="153" t="s">
        <v>85</v>
      </c>
      <c r="AV142" s="12" t="s">
        <v>85</v>
      </c>
      <c r="AW142" s="12" t="s">
        <v>32</v>
      </c>
      <c r="AX142" s="12" t="s">
        <v>76</v>
      </c>
      <c r="AY142" s="153" t="s">
        <v>296</v>
      </c>
    </row>
    <row r="143" spans="2:65" s="13" customFormat="1">
      <c r="B143" s="159"/>
      <c r="D143" s="152" t="s">
        <v>304</v>
      </c>
      <c r="E143" s="160" t="s">
        <v>1</v>
      </c>
      <c r="F143" s="161" t="s">
        <v>306</v>
      </c>
      <c r="H143" s="162">
        <v>3.2959999999999998</v>
      </c>
      <c r="I143" s="163"/>
      <c r="L143" s="159"/>
      <c r="M143" s="164"/>
      <c r="T143" s="165"/>
      <c r="AT143" s="160" t="s">
        <v>304</v>
      </c>
      <c r="AU143" s="160" t="s">
        <v>85</v>
      </c>
      <c r="AV143" s="13" t="s">
        <v>94</v>
      </c>
      <c r="AW143" s="13" t="s">
        <v>32</v>
      </c>
      <c r="AX143" s="13" t="s">
        <v>76</v>
      </c>
      <c r="AY143" s="160" t="s">
        <v>296</v>
      </c>
    </row>
    <row r="144" spans="2:65" s="14" customFormat="1">
      <c r="B144" s="166"/>
      <c r="D144" s="152" t="s">
        <v>304</v>
      </c>
      <c r="E144" s="167" t="s">
        <v>6670</v>
      </c>
      <c r="F144" s="168" t="s">
        <v>308</v>
      </c>
      <c r="H144" s="169">
        <v>3.2959999999999998</v>
      </c>
      <c r="I144" s="170"/>
      <c r="L144" s="166"/>
      <c r="M144" s="171"/>
      <c r="T144" s="172"/>
      <c r="AT144" s="167" t="s">
        <v>304</v>
      </c>
      <c r="AU144" s="167" t="s">
        <v>85</v>
      </c>
      <c r="AV144" s="14" t="s">
        <v>107</v>
      </c>
      <c r="AW144" s="14" t="s">
        <v>32</v>
      </c>
      <c r="AX144" s="14" t="s">
        <v>83</v>
      </c>
      <c r="AY144" s="167" t="s">
        <v>296</v>
      </c>
    </row>
    <row r="145" spans="2:65" s="1" customFormat="1" ht="33" customHeight="1">
      <c r="B145" s="32"/>
      <c r="C145" s="138" t="s">
        <v>107</v>
      </c>
      <c r="D145" s="138" t="s">
        <v>298</v>
      </c>
      <c r="E145" s="139" t="s">
        <v>4521</v>
      </c>
      <c r="F145" s="140" t="s">
        <v>6691</v>
      </c>
      <c r="G145" s="141" t="s">
        <v>311</v>
      </c>
      <c r="H145" s="142">
        <v>6.7</v>
      </c>
      <c r="I145" s="143"/>
      <c r="J145" s="144">
        <f>ROUND(I145*H145,2)</f>
        <v>0</v>
      </c>
      <c r="K145" s="140" t="s">
        <v>302</v>
      </c>
      <c r="L145" s="32"/>
      <c r="M145" s="145" t="s">
        <v>1</v>
      </c>
      <c r="N145" s="146" t="s">
        <v>41</v>
      </c>
      <c r="P145" s="147">
        <f>O145*H145</f>
        <v>0</v>
      </c>
      <c r="Q145" s="147">
        <v>0</v>
      </c>
      <c r="R145" s="147">
        <f>Q145*H145</f>
        <v>0</v>
      </c>
      <c r="S145" s="147">
        <v>0</v>
      </c>
      <c r="T145" s="148">
        <f>S145*H145</f>
        <v>0</v>
      </c>
      <c r="AR145" s="149" t="s">
        <v>107</v>
      </c>
      <c r="AT145" s="149" t="s">
        <v>298</v>
      </c>
      <c r="AU145" s="149" t="s">
        <v>85</v>
      </c>
      <c r="AY145" s="17" t="s">
        <v>296</v>
      </c>
      <c r="BE145" s="150">
        <f>IF(N145="základní",J145,0)</f>
        <v>0</v>
      </c>
      <c r="BF145" s="150">
        <f>IF(N145="snížená",J145,0)</f>
        <v>0</v>
      </c>
      <c r="BG145" s="150">
        <f>IF(N145="zákl. přenesená",J145,0)</f>
        <v>0</v>
      </c>
      <c r="BH145" s="150">
        <f>IF(N145="sníž. přenesená",J145,0)</f>
        <v>0</v>
      </c>
      <c r="BI145" s="150">
        <f>IF(N145="nulová",J145,0)</f>
        <v>0</v>
      </c>
      <c r="BJ145" s="17" t="s">
        <v>83</v>
      </c>
      <c r="BK145" s="150">
        <f>ROUND(I145*H145,2)</f>
        <v>0</v>
      </c>
      <c r="BL145" s="17" t="s">
        <v>107</v>
      </c>
      <c r="BM145" s="149" t="s">
        <v>6692</v>
      </c>
    </row>
    <row r="146" spans="2:65" s="12" customFormat="1">
      <c r="B146" s="151"/>
      <c r="D146" s="152" t="s">
        <v>304</v>
      </c>
      <c r="E146" s="153" t="s">
        <v>1</v>
      </c>
      <c r="F146" s="154" t="s">
        <v>6693</v>
      </c>
      <c r="H146" s="155">
        <v>6.7</v>
      </c>
      <c r="I146" s="156"/>
      <c r="L146" s="151"/>
      <c r="M146" s="157"/>
      <c r="T146" s="158"/>
      <c r="AT146" s="153" t="s">
        <v>304</v>
      </c>
      <c r="AU146" s="153" t="s">
        <v>85</v>
      </c>
      <c r="AV146" s="12" t="s">
        <v>85</v>
      </c>
      <c r="AW146" s="12" t="s">
        <v>32</v>
      </c>
      <c r="AX146" s="12" t="s">
        <v>76</v>
      </c>
      <c r="AY146" s="153" t="s">
        <v>296</v>
      </c>
    </row>
    <row r="147" spans="2:65" s="13" customFormat="1">
      <c r="B147" s="159"/>
      <c r="D147" s="152" t="s">
        <v>304</v>
      </c>
      <c r="E147" s="160" t="s">
        <v>1</v>
      </c>
      <c r="F147" s="161" t="s">
        <v>306</v>
      </c>
      <c r="H147" s="162">
        <v>6.7</v>
      </c>
      <c r="I147" s="163"/>
      <c r="L147" s="159"/>
      <c r="M147" s="164"/>
      <c r="T147" s="165"/>
      <c r="AT147" s="160" t="s">
        <v>304</v>
      </c>
      <c r="AU147" s="160" t="s">
        <v>85</v>
      </c>
      <c r="AV147" s="13" t="s">
        <v>94</v>
      </c>
      <c r="AW147" s="13" t="s">
        <v>32</v>
      </c>
      <c r="AX147" s="13" t="s">
        <v>76</v>
      </c>
      <c r="AY147" s="160" t="s">
        <v>296</v>
      </c>
    </row>
    <row r="148" spans="2:65" s="14" customFormat="1">
      <c r="B148" s="166"/>
      <c r="D148" s="152" t="s">
        <v>304</v>
      </c>
      <c r="E148" s="167" t="s">
        <v>247</v>
      </c>
      <c r="F148" s="168" t="s">
        <v>308</v>
      </c>
      <c r="H148" s="169">
        <v>6.7</v>
      </c>
      <c r="I148" s="170"/>
      <c r="L148" s="166"/>
      <c r="M148" s="171"/>
      <c r="T148" s="172"/>
      <c r="AT148" s="167" t="s">
        <v>304</v>
      </c>
      <c r="AU148" s="167" t="s">
        <v>85</v>
      </c>
      <c r="AV148" s="14" t="s">
        <v>107</v>
      </c>
      <c r="AW148" s="14" t="s">
        <v>32</v>
      </c>
      <c r="AX148" s="14" t="s">
        <v>83</v>
      </c>
      <c r="AY148" s="167" t="s">
        <v>296</v>
      </c>
    </row>
    <row r="149" spans="2:65" s="1" customFormat="1" ht="37.9" customHeight="1">
      <c r="B149" s="32"/>
      <c r="C149" s="138" t="s">
        <v>332</v>
      </c>
      <c r="D149" s="138" t="s">
        <v>298</v>
      </c>
      <c r="E149" s="139" t="s">
        <v>403</v>
      </c>
      <c r="F149" s="140" t="s">
        <v>404</v>
      </c>
      <c r="G149" s="141" t="s">
        <v>311</v>
      </c>
      <c r="H149" s="142">
        <v>30.896000000000001</v>
      </c>
      <c r="I149" s="143"/>
      <c r="J149" s="144">
        <f>ROUND(I149*H149,2)</f>
        <v>0</v>
      </c>
      <c r="K149" s="140" t="s">
        <v>302</v>
      </c>
      <c r="L149" s="32"/>
      <c r="M149" s="145" t="s">
        <v>1</v>
      </c>
      <c r="N149" s="146" t="s">
        <v>41</v>
      </c>
      <c r="P149" s="147">
        <f>O149*H149</f>
        <v>0</v>
      </c>
      <c r="Q149" s="147">
        <v>0</v>
      </c>
      <c r="R149" s="147">
        <f>Q149*H149</f>
        <v>0</v>
      </c>
      <c r="S149" s="147">
        <v>0</v>
      </c>
      <c r="T149" s="148">
        <f>S149*H149</f>
        <v>0</v>
      </c>
      <c r="AR149" s="149" t="s">
        <v>107</v>
      </c>
      <c r="AT149" s="149" t="s">
        <v>298</v>
      </c>
      <c r="AU149" s="149" t="s">
        <v>85</v>
      </c>
      <c r="AY149" s="17" t="s">
        <v>296</v>
      </c>
      <c r="BE149" s="150">
        <f>IF(N149="základní",J149,0)</f>
        <v>0</v>
      </c>
      <c r="BF149" s="150">
        <f>IF(N149="snížená",J149,0)</f>
        <v>0</v>
      </c>
      <c r="BG149" s="150">
        <f>IF(N149="zákl. přenesená",J149,0)</f>
        <v>0</v>
      </c>
      <c r="BH149" s="150">
        <f>IF(N149="sníž. přenesená",J149,0)</f>
        <v>0</v>
      </c>
      <c r="BI149" s="150">
        <f>IF(N149="nulová",J149,0)</f>
        <v>0</v>
      </c>
      <c r="BJ149" s="17" t="s">
        <v>83</v>
      </c>
      <c r="BK149" s="150">
        <f>ROUND(I149*H149,2)</f>
        <v>0</v>
      </c>
      <c r="BL149" s="17" t="s">
        <v>107</v>
      </c>
      <c r="BM149" s="149" t="s">
        <v>6694</v>
      </c>
    </row>
    <row r="150" spans="2:65" s="12" customFormat="1">
      <c r="B150" s="151"/>
      <c r="D150" s="152" t="s">
        <v>304</v>
      </c>
      <c r="E150" s="153" t="s">
        <v>1</v>
      </c>
      <c r="F150" s="154" t="s">
        <v>6695</v>
      </c>
      <c r="H150" s="155">
        <v>30.896000000000001</v>
      </c>
      <c r="I150" s="156"/>
      <c r="L150" s="151"/>
      <c r="M150" s="157"/>
      <c r="T150" s="158"/>
      <c r="AT150" s="153" t="s">
        <v>304</v>
      </c>
      <c r="AU150" s="153" t="s">
        <v>85</v>
      </c>
      <c r="AV150" s="12" t="s">
        <v>85</v>
      </c>
      <c r="AW150" s="12" t="s">
        <v>32</v>
      </c>
      <c r="AX150" s="12" t="s">
        <v>76</v>
      </c>
      <c r="AY150" s="153" t="s">
        <v>296</v>
      </c>
    </row>
    <row r="151" spans="2:65" s="13" customFormat="1">
      <c r="B151" s="159"/>
      <c r="D151" s="152" t="s">
        <v>304</v>
      </c>
      <c r="E151" s="160" t="s">
        <v>1</v>
      </c>
      <c r="F151" s="161" t="s">
        <v>306</v>
      </c>
      <c r="H151" s="162">
        <v>30.896000000000001</v>
      </c>
      <c r="I151" s="163"/>
      <c r="L151" s="159"/>
      <c r="M151" s="164"/>
      <c r="T151" s="165"/>
      <c r="AT151" s="160" t="s">
        <v>304</v>
      </c>
      <c r="AU151" s="160" t="s">
        <v>85</v>
      </c>
      <c r="AV151" s="13" t="s">
        <v>94</v>
      </c>
      <c r="AW151" s="13" t="s">
        <v>32</v>
      </c>
      <c r="AX151" s="13" t="s">
        <v>76</v>
      </c>
      <c r="AY151" s="160" t="s">
        <v>296</v>
      </c>
    </row>
    <row r="152" spans="2:65" s="14" customFormat="1">
      <c r="B152" s="166"/>
      <c r="D152" s="152" t="s">
        <v>304</v>
      </c>
      <c r="E152" s="167" t="s">
        <v>1</v>
      </c>
      <c r="F152" s="168" t="s">
        <v>308</v>
      </c>
      <c r="H152" s="169">
        <v>30.896000000000001</v>
      </c>
      <c r="I152" s="170"/>
      <c r="L152" s="166"/>
      <c r="M152" s="171"/>
      <c r="T152" s="172"/>
      <c r="AT152" s="167" t="s">
        <v>304</v>
      </c>
      <c r="AU152" s="167" t="s">
        <v>85</v>
      </c>
      <c r="AV152" s="14" t="s">
        <v>107</v>
      </c>
      <c r="AW152" s="14" t="s">
        <v>32</v>
      </c>
      <c r="AX152" s="14" t="s">
        <v>83</v>
      </c>
      <c r="AY152" s="167" t="s">
        <v>296</v>
      </c>
    </row>
    <row r="153" spans="2:65" s="1" customFormat="1" ht="24.2" customHeight="1">
      <c r="B153" s="32"/>
      <c r="C153" s="138" t="s">
        <v>336</v>
      </c>
      <c r="D153" s="138" t="s">
        <v>298</v>
      </c>
      <c r="E153" s="139" t="s">
        <v>6696</v>
      </c>
      <c r="F153" s="140" t="s">
        <v>6697</v>
      </c>
      <c r="G153" s="141" t="s">
        <v>311</v>
      </c>
      <c r="H153" s="142">
        <v>30.896000000000001</v>
      </c>
      <c r="I153" s="143"/>
      <c r="J153" s="144">
        <f>ROUND(I153*H153,2)</f>
        <v>0</v>
      </c>
      <c r="K153" s="140" t="s">
        <v>302</v>
      </c>
      <c r="L153" s="32"/>
      <c r="M153" s="145" t="s">
        <v>1</v>
      </c>
      <c r="N153" s="146" t="s">
        <v>41</v>
      </c>
      <c r="P153" s="147">
        <f>O153*H153</f>
        <v>0</v>
      </c>
      <c r="Q153" s="147">
        <v>0</v>
      </c>
      <c r="R153" s="147">
        <f>Q153*H153</f>
        <v>0</v>
      </c>
      <c r="S153" s="147">
        <v>0</v>
      </c>
      <c r="T153" s="148">
        <f>S153*H153</f>
        <v>0</v>
      </c>
      <c r="AR153" s="149" t="s">
        <v>107</v>
      </c>
      <c r="AT153" s="149" t="s">
        <v>298</v>
      </c>
      <c r="AU153" s="149" t="s">
        <v>85</v>
      </c>
      <c r="AY153" s="17" t="s">
        <v>296</v>
      </c>
      <c r="BE153" s="150">
        <f>IF(N153="základní",J153,0)</f>
        <v>0</v>
      </c>
      <c r="BF153" s="150">
        <f>IF(N153="snížená",J153,0)</f>
        <v>0</v>
      </c>
      <c r="BG153" s="150">
        <f>IF(N153="zákl. přenesená",J153,0)</f>
        <v>0</v>
      </c>
      <c r="BH153" s="150">
        <f>IF(N153="sníž. přenesená",J153,0)</f>
        <v>0</v>
      </c>
      <c r="BI153" s="150">
        <f>IF(N153="nulová",J153,0)</f>
        <v>0</v>
      </c>
      <c r="BJ153" s="17" t="s">
        <v>83</v>
      </c>
      <c r="BK153" s="150">
        <f>ROUND(I153*H153,2)</f>
        <v>0</v>
      </c>
      <c r="BL153" s="17" t="s">
        <v>107</v>
      </c>
      <c r="BM153" s="149" t="s">
        <v>6698</v>
      </c>
    </row>
    <row r="154" spans="2:65" s="12" customFormat="1">
      <c r="B154" s="151"/>
      <c r="D154" s="152" t="s">
        <v>304</v>
      </c>
      <c r="E154" s="153" t="s">
        <v>1</v>
      </c>
      <c r="F154" s="154" t="s">
        <v>6695</v>
      </c>
      <c r="H154" s="155">
        <v>30.896000000000001</v>
      </c>
      <c r="I154" s="156"/>
      <c r="L154" s="151"/>
      <c r="M154" s="157"/>
      <c r="T154" s="158"/>
      <c r="AT154" s="153" t="s">
        <v>304</v>
      </c>
      <c r="AU154" s="153" t="s">
        <v>85</v>
      </c>
      <c r="AV154" s="12" t="s">
        <v>85</v>
      </c>
      <c r="AW154" s="12" t="s">
        <v>32</v>
      </c>
      <c r="AX154" s="12" t="s">
        <v>76</v>
      </c>
      <c r="AY154" s="153" t="s">
        <v>296</v>
      </c>
    </row>
    <row r="155" spans="2:65" s="13" customFormat="1">
      <c r="B155" s="159"/>
      <c r="D155" s="152" t="s">
        <v>304</v>
      </c>
      <c r="E155" s="160" t="s">
        <v>1</v>
      </c>
      <c r="F155" s="161" t="s">
        <v>306</v>
      </c>
      <c r="H155" s="162">
        <v>30.896000000000001</v>
      </c>
      <c r="I155" s="163"/>
      <c r="L155" s="159"/>
      <c r="M155" s="164"/>
      <c r="T155" s="165"/>
      <c r="AT155" s="160" t="s">
        <v>304</v>
      </c>
      <c r="AU155" s="160" t="s">
        <v>85</v>
      </c>
      <c r="AV155" s="13" t="s">
        <v>94</v>
      </c>
      <c r="AW155" s="13" t="s">
        <v>32</v>
      </c>
      <c r="AX155" s="13" t="s">
        <v>76</v>
      </c>
      <c r="AY155" s="160" t="s">
        <v>296</v>
      </c>
    </row>
    <row r="156" spans="2:65" s="14" customFormat="1">
      <c r="B156" s="166"/>
      <c r="D156" s="152" t="s">
        <v>304</v>
      </c>
      <c r="E156" s="167" t="s">
        <v>1</v>
      </c>
      <c r="F156" s="168" t="s">
        <v>308</v>
      </c>
      <c r="H156" s="169">
        <v>30.896000000000001</v>
      </c>
      <c r="I156" s="170"/>
      <c r="L156" s="166"/>
      <c r="M156" s="171"/>
      <c r="T156" s="172"/>
      <c r="AT156" s="167" t="s">
        <v>304</v>
      </c>
      <c r="AU156" s="167" t="s">
        <v>85</v>
      </c>
      <c r="AV156" s="14" t="s">
        <v>107</v>
      </c>
      <c r="AW156" s="14" t="s">
        <v>32</v>
      </c>
      <c r="AX156" s="14" t="s">
        <v>83</v>
      </c>
      <c r="AY156" s="167" t="s">
        <v>296</v>
      </c>
    </row>
    <row r="157" spans="2:65" s="1" customFormat="1" ht="33" customHeight="1">
      <c r="B157" s="32"/>
      <c r="C157" s="138" t="s">
        <v>342</v>
      </c>
      <c r="D157" s="138" t="s">
        <v>298</v>
      </c>
      <c r="E157" s="139" t="s">
        <v>423</v>
      </c>
      <c r="F157" s="140" t="s">
        <v>424</v>
      </c>
      <c r="G157" s="141" t="s">
        <v>346</v>
      </c>
      <c r="H157" s="142">
        <v>57.158000000000001</v>
      </c>
      <c r="I157" s="143"/>
      <c r="J157" s="144">
        <f>ROUND(I157*H157,2)</f>
        <v>0</v>
      </c>
      <c r="K157" s="140" t="s">
        <v>302</v>
      </c>
      <c r="L157" s="32"/>
      <c r="M157" s="145" t="s">
        <v>1</v>
      </c>
      <c r="N157" s="146" t="s">
        <v>41</v>
      </c>
      <c r="P157" s="147">
        <f>O157*H157</f>
        <v>0</v>
      </c>
      <c r="Q157" s="147">
        <v>0</v>
      </c>
      <c r="R157" s="147">
        <f>Q157*H157</f>
        <v>0</v>
      </c>
      <c r="S157" s="147">
        <v>0</v>
      </c>
      <c r="T157" s="148">
        <f>S157*H157</f>
        <v>0</v>
      </c>
      <c r="AR157" s="149" t="s">
        <v>107</v>
      </c>
      <c r="AT157" s="149" t="s">
        <v>298</v>
      </c>
      <c r="AU157" s="149" t="s">
        <v>85</v>
      </c>
      <c r="AY157" s="17" t="s">
        <v>296</v>
      </c>
      <c r="BE157" s="150">
        <f>IF(N157="základní",J157,0)</f>
        <v>0</v>
      </c>
      <c r="BF157" s="150">
        <f>IF(N157="snížená",J157,0)</f>
        <v>0</v>
      </c>
      <c r="BG157" s="150">
        <f>IF(N157="zákl. přenesená",J157,0)</f>
        <v>0</v>
      </c>
      <c r="BH157" s="150">
        <f>IF(N157="sníž. přenesená",J157,0)</f>
        <v>0</v>
      </c>
      <c r="BI157" s="150">
        <f>IF(N157="nulová",J157,0)</f>
        <v>0</v>
      </c>
      <c r="BJ157" s="17" t="s">
        <v>83</v>
      </c>
      <c r="BK157" s="150">
        <f>ROUND(I157*H157,2)</f>
        <v>0</v>
      </c>
      <c r="BL157" s="17" t="s">
        <v>107</v>
      </c>
      <c r="BM157" s="149" t="s">
        <v>6699</v>
      </c>
    </row>
    <row r="158" spans="2:65" s="12" customFormat="1">
      <c r="B158" s="151"/>
      <c r="D158" s="152" t="s">
        <v>304</v>
      </c>
      <c r="E158" s="153" t="s">
        <v>1</v>
      </c>
      <c r="F158" s="154" t="s">
        <v>6700</v>
      </c>
      <c r="H158" s="155">
        <v>38.664999999999999</v>
      </c>
      <c r="I158" s="156"/>
      <c r="L158" s="151"/>
      <c r="M158" s="157"/>
      <c r="T158" s="158"/>
      <c r="AT158" s="153" t="s">
        <v>304</v>
      </c>
      <c r="AU158" s="153" t="s">
        <v>85</v>
      </c>
      <c r="AV158" s="12" t="s">
        <v>85</v>
      </c>
      <c r="AW158" s="12" t="s">
        <v>32</v>
      </c>
      <c r="AX158" s="12" t="s">
        <v>76</v>
      </c>
      <c r="AY158" s="153" t="s">
        <v>296</v>
      </c>
    </row>
    <row r="159" spans="2:65" s="12" customFormat="1">
      <c r="B159" s="151"/>
      <c r="D159" s="152" t="s">
        <v>304</v>
      </c>
      <c r="E159" s="153" t="s">
        <v>1</v>
      </c>
      <c r="F159" s="154" t="s">
        <v>6701</v>
      </c>
      <c r="H159" s="155">
        <v>6.0979999999999999</v>
      </c>
      <c r="I159" s="156"/>
      <c r="L159" s="151"/>
      <c r="M159" s="157"/>
      <c r="T159" s="158"/>
      <c r="AT159" s="153" t="s">
        <v>304</v>
      </c>
      <c r="AU159" s="153" t="s">
        <v>85</v>
      </c>
      <c r="AV159" s="12" t="s">
        <v>85</v>
      </c>
      <c r="AW159" s="12" t="s">
        <v>32</v>
      </c>
      <c r="AX159" s="12" t="s">
        <v>76</v>
      </c>
      <c r="AY159" s="153" t="s">
        <v>296</v>
      </c>
    </row>
    <row r="160" spans="2:65" s="12" customFormat="1">
      <c r="B160" s="151"/>
      <c r="D160" s="152" t="s">
        <v>304</v>
      </c>
      <c r="E160" s="153" t="s">
        <v>1</v>
      </c>
      <c r="F160" s="154" t="s">
        <v>6702</v>
      </c>
      <c r="H160" s="155">
        <v>12.395</v>
      </c>
      <c r="I160" s="156"/>
      <c r="L160" s="151"/>
      <c r="M160" s="157"/>
      <c r="T160" s="158"/>
      <c r="AT160" s="153" t="s">
        <v>304</v>
      </c>
      <c r="AU160" s="153" t="s">
        <v>85</v>
      </c>
      <c r="AV160" s="12" t="s">
        <v>85</v>
      </c>
      <c r="AW160" s="12" t="s">
        <v>32</v>
      </c>
      <c r="AX160" s="12" t="s">
        <v>76</v>
      </c>
      <c r="AY160" s="153" t="s">
        <v>296</v>
      </c>
    </row>
    <row r="161" spans="2:65" s="13" customFormat="1">
      <c r="B161" s="159"/>
      <c r="D161" s="152" t="s">
        <v>304</v>
      </c>
      <c r="E161" s="160" t="s">
        <v>1</v>
      </c>
      <c r="F161" s="161" t="s">
        <v>306</v>
      </c>
      <c r="H161" s="162">
        <v>57.158000000000001</v>
      </c>
      <c r="I161" s="163"/>
      <c r="L161" s="159"/>
      <c r="M161" s="164"/>
      <c r="T161" s="165"/>
      <c r="AT161" s="160" t="s">
        <v>304</v>
      </c>
      <c r="AU161" s="160" t="s">
        <v>85</v>
      </c>
      <c r="AV161" s="13" t="s">
        <v>94</v>
      </c>
      <c r="AW161" s="13" t="s">
        <v>32</v>
      </c>
      <c r="AX161" s="13" t="s">
        <v>76</v>
      </c>
      <c r="AY161" s="160" t="s">
        <v>296</v>
      </c>
    </row>
    <row r="162" spans="2:65" s="14" customFormat="1">
      <c r="B162" s="166"/>
      <c r="D162" s="152" t="s">
        <v>304</v>
      </c>
      <c r="E162" s="167" t="s">
        <v>1</v>
      </c>
      <c r="F162" s="168" t="s">
        <v>308</v>
      </c>
      <c r="H162" s="169">
        <v>57.158000000000001</v>
      </c>
      <c r="I162" s="170"/>
      <c r="L162" s="166"/>
      <c r="M162" s="171"/>
      <c r="T162" s="172"/>
      <c r="AT162" s="167" t="s">
        <v>304</v>
      </c>
      <c r="AU162" s="167" t="s">
        <v>85</v>
      </c>
      <c r="AV162" s="14" t="s">
        <v>107</v>
      </c>
      <c r="AW162" s="14" t="s">
        <v>32</v>
      </c>
      <c r="AX162" s="14" t="s">
        <v>83</v>
      </c>
      <c r="AY162" s="167" t="s">
        <v>296</v>
      </c>
    </row>
    <row r="163" spans="2:65" s="1" customFormat="1" ht="16.5" customHeight="1">
      <c r="B163" s="32"/>
      <c r="C163" s="138" t="s">
        <v>347</v>
      </c>
      <c r="D163" s="138" t="s">
        <v>298</v>
      </c>
      <c r="E163" s="139" t="s">
        <v>428</v>
      </c>
      <c r="F163" s="140" t="s">
        <v>429</v>
      </c>
      <c r="G163" s="141" t="s">
        <v>311</v>
      </c>
      <c r="H163" s="142">
        <v>24.196000000000002</v>
      </c>
      <c r="I163" s="143"/>
      <c r="J163" s="144">
        <f>ROUND(I163*H163,2)</f>
        <v>0</v>
      </c>
      <c r="K163" s="140" t="s">
        <v>302</v>
      </c>
      <c r="L163" s="32"/>
      <c r="M163" s="145" t="s">
        <v>1</v>
      </c>
      <c r="N163" s="146" t="s">
        <v>41</v>
      </c>
      <c r="P163" s="147">
        <f>O163*H163</f>
        <v>0</v>
      </c>
      <c r="Q163" s="147">
        <v>0</v>
      </c>
      <c r="R163" s="147">
        <f>Q163*H163</f>
        <v>0</v>
      </c>
      <c r="S163" s="147">
        <v>0</v>
      </c>
      <c r="T163" s="148">
        <f>S163*H163</f>
        <v>0</v>
      </c>
      <c r="AR163" s="149" t="s">
        <v>107</v>
      </c>
      <c r="AT163" s="149" t="s">
        <v>298</v>
      </c>
      <c r="AU163" s="149" t="s">
        <v>85</v>
      </c>
      <c r="AY163" s="17" t="s">
        <v>296</v>
      </c>
      <c r="BE163" s="150">
        <f>IF(N163="základní",J163,0)</f>
        <v>0</v>
      </c>
      <c r="BF163" s="150">
        <f>IF(N163="snížená",J163,0)</f>
        <v>0</v>
      </c>
      <c r="BG163" s="150">
        <f>IF(N163="zákl. přenesená",J163,0)</f>
        <v>0</v>
      </c>
      <c r="BH163" s="150">
        <f>IF(N163="sníž. přenesená",J163,0)</f>
        <v>0</v>
      </c>
      <c r="BI163" s="150">
        <f>IF(N163="nulová",J163,0)</f>
        <v>0</v>
      </c>
      <c r="BJ163" s="17" t="s">
        <v>83</v>
      </c>
      <c r="BK163" s="150">
        <f>ROUND(I163*H163,2)</f>
        <v>0</v>
      </c>
      <c r="BL163" s="17" t="s">
        <v>107</v>
      </c>
      <c r="BM163" s="149" t="s">
        <v>6703</v>
      </c>
    </row>
    <row r="164" spans="2:65" s="12" customFormat="1">
      <c r="B164" s="151"/>
      <c r="D164" s="152" t="s">
        <v>304</v>
      </c>
      <c r="E164" s="153" t="s">
        <v>1</v>
      </c>
      <c r="F164" s="154" t="s">
        <v>6704</v>
      </c>
      <c r="H164" s="155">
        <v>24.196000000000002</v>
      </c>
      <c r="I164" s="156"/>
      <c r="L164" s="151"/>
      <c r="M164" s="157"/>
      <c r="T164" s="158"/>
      <c r="AT164" s="153" t="s">
        <v>304</v>
      </c>
      <c r="AU164" s="153" t="s">
        <v>85</v>
      </c>
      <c r="AV164" s="12" t="s">
        <v>85</v>
      </c>
      <c r="AW164" s="12" t="s">
        <v>32</v>
      </c>
      <c r="AX164" s="12" t="s">
        <v>76</v>
      </c>
      <c r="AY164" s="153" t="s">
        <v>296</v>
      </c>
    </row>
    <row r="165" spans="2:65" s="13" customFormat="1">
      <c r="B165" s="159"/>
      <c r="D165" s="152" t="s">
        <v>304</v>
      </c>
      <c r="E165" s="160" t="s">
        <v>1</v>
      </c>
      <c r="F165" s="161" t="s">
        <v>306</v>
      </c>
      <c r="H165" s="162">
        <v>24.196000000000002</v>
      </c>
      <c r="I165" s="163"/>
      <c r="L165" s="159"/>
      <c r="M165" s="164"/>
      <c r="T165" s="165"/>
      <c r="AT165" s="160" t="s">
        <v>304</v>
      </c>
      <c r="AU165" s="160" t="s">
        <v>85</v>
      </c>
      <c r="AV165" s="13" t="s">
        <v>94</v>
      </c>
      <c r="AW165" s="13" t="s">
        <v>32</v>
      </c>
      <c r="AX165" s="13" t="s">
        <v>76</v>
      </c>
      <c r="AY165" s="160" t="s">
        <v>296</v>
      </c>
    </row>
    <row r="166" spans="2:65" s="14" customFormat="1">
      <c r="B166" s="166"/>
      <c r="D166" s="152" t="s">
        <v>304</v>
      </c>
      <c r="E166" s="167" t="s">
        <v>1</v>
      </c>
      <c r="F166" s="168" t="s">
        <v>308</v>
      </c>
      <c r="H166" s="169">
        <v>24.196000000000002</v>
      </c>
      <c r="I166" s="170"/>
      <c r="L166" s="166"/>
      <c r="M166" s="171"/>
      <c r="T166" s="172"/>
      <c r="AT166" s="167" t="s">
        <v>304</v>
      </c>
      <c r="AU166" s="167" t="s">
        <v>85</v>
      </c>
      <c r="AV166" s="14" t="s">
        <v>107</v>
      </c>
      <c r="AW166" s="14" t="s">
        <v>32</v>
      </c>
      <c r="AX166" s="14" t="s">
        <v>83</v>
      </c>
      <c r="AY166" s="167" t="s">
        <v>296</v>
      </c>
    </row>
    <row r="167" spans="2:65" s="1" customFormat="1" ht="37.9" customHeight="1">
      <c r="B167" s="32"/>
      <c r="C167" s="138" t="s">
        <v>354</v>
      </c>
      <c r="D167" s="138" t="s">
        <v>298</v>
      </c>
      <c r="E167" s="139" t="s">
        <v>6705</v>
      </c>
      <c r="F167" s="140" t="s">
        <v>6706</v>
      </c>
      <c r="G167" s="141" t="s">
        <v>301</v>
      </c>
      <c r="H167" s="142">
        <v>142.19999999999999</v>
      </c>
      <c r="I167" s="143"/>
      <c r="J167" s="144">
        <f>ROUND(I167*H167,2)</f>
        <v>0</v>
      </c>
      <c r="K167" s="140" t="s">
        <v>302</v>
      </c>
      <c r="L167" s="32"/>
      <c r="M167" s="145" t="s">
        <v>1</v>
      </c>
      <c r="N167" s="146" t="s">
        <v>41</v>
      </c>
      <c r="P167" s="147">
        <f>O167*H167</f>
        <v>0</v>
      </c>
      <c r="Q167" s="147">
        <v>0</v>
      </c>
      <c r="R167" s="147">
        <f>Q167*H167</f>
        <v>0</v>
      </c>
      <c r="S167" s="147">
        <v>0</v>
      </c>
      <c r="T167" s="148">
        <f>S167*H167</f>
        <v>0</v>
      </c>
      <c r="AR167" s="149" t="s">
        <v>107</v>
      </c>
      <c r="AT167" s="149" t="s">
        <v>298</v>
      </c>
      <c r="AU167" s="149" t="s">
        <v>85</v>
      </c>
      <c r="AY167" s="17" t="s">
        <v>296</v>
      </c>
      <c r="BE167" s="150">
        <f>IF(N167="základní",J167,0)</f>
        <v>0</v>
      </c>
      <c r="BF167" s="150">
        <f>IF(N167="snížená",J167,0)</f>
        <v>0</v>
      </c>
      <c r="BG167" s="150">
        <f>IF(N167="zákl. přenesená",J167,0)</f>
        <v>0</v>
      </c>
      <c r="BH167" s="150">
        <f>IF(N167="sníž. přenesená",J167,0)</f>
        <v>0</v>
      </c>
      <c r="BI167" s="150">
        <f>IF(N167="nulová",J167,0)</f>
        <v>0</v>
      </c>
      <c r="BJ167" s="17" t="s">
        <v>83</v>
      </c>
      <c r="BK167" s="150">
        <f>ROUND(I167*H167,2)</f>
        <v>0</v>
      </c>
      <c r="BL167" s="17" t="s">
        <v>107</v>
      </c>
      <c r="BM167" s="149" t="s">
        <v>6707</v>
      </c>
    </row>
    <row r="168" spans="2:65" s="12" customFormat="1">
      <c r="B168" s="151"/>
      <c r="D168" s="152" t="s">
        <v>304</v>
      </c>
      <c r="E168" s="153" t="s">
        <v>1</v>
      </c>
      <c r="F168" s="154" t="s">
        <v>6679</v>
      </c>
      <c r="H168" s="155">
        <v>80.599999999999994</v>
      </c>
      <c r="I168" s="156"/>
      <c r="L168" s="151"/>
      <c r="M168" s="157"/>
      <c r="T168" s="158"/>
      <c r="AT168" s="153" t="s">
        <v>304</v>
      </c>
      <c r="AU168" s="153" t="s">
        <v>85</v>
      </c>
      <c r="AV168" s="12" t="s">
        <v>85</v>
      </c>
      <c r="AW168" s="12" t="s">
        <v>32</v>
      </c>
      <c r="AX168" s="12" t="s">
        <v>76</v>
      </c>
      <c r="AY168" s="153" t="s">
        <v>296</v>
      </c>
    </row>
    <row r="169" spans="2:65" s="12" customFormat="1">
      <c r="B169" s="151"/>
      <c r="D169" s="152" t="s">
        <v>304</v>
      </c>
      <c r="E169" s="153" t="s">
        <v>1</v>
      </c>
      <c r="F169" s="154" t="s">
        <v>6708</v>
      </c>
      <c r="H169" s="155">
        <v>61.6</v>
      </c>
      <c r="I169" s="156"/>
      <c r="L169" s="151"/>
      <c r="M169" s="157"/>
      <c r="T169" s="158"/>
      <c r="AT169" s="153" t="s">
        <v>304</v>
      </c>
      <c r="AU169" s="153" t="s">
        <v>85</v>
      </c>
      <c r="AV169" s="12" t="s">
        <v>85</v>
      </c>
      <c r="AW169" s="12" t="s">
        <v>32</v>
      </c>
      <c r="AX169" s="12" t="s">
        <v>76</v>
      </c>
      <c r="AY169" s="153" t="s">
        <v>296</v>
      </c>
    </row>
    <row r="170" spans="2:65" s="13" customFormat="1">
      <c r="B170" s="159"/>
      <c r="D170" s="152" t="s">
        <v>304</v>
      </c>
      <c r="E170" s="160" t="s">
        <v>1</v>
      </c>
      <c r="F170" s="161" t="s">
        <v>306</v>
      </c>
      <c r="H170" s="162">
        <v>142.19999999999999</v>
      </c>
      <c r="I170" s="163"/>
      <c r="L170" s="159"/>
      <c r="M170" s="164"/>
      <c r="T170" s="165"/>
      <c r="AT170" s="160" t="s">
        <v>304</v>
      </c>
      <c r="AU170" s="160" t="s">
        <v>85</v>
      </c>
      <c r="AV170" s="13" t="s">
        <v>94</v>
      </c>
      <c r="AW170" s="13" t="s">
        <v>32</v>
      </c>
      <c r="AX170" s="13" t="s">
        <v>76</v>
      </c>
      <c r="AY170" s="160" t="s">
        <v>296</v>
      </c>
    </row>
    <row r="171" spans="2:65" s="14" customFormat="1">
      <c r="B171" s="166"/>
      <c r="D171" s="152" t="s">
        <v>304</v>
      </c>
      <c r="E171" s="167" t="s">
        <v>1</v>
      </c>
      <c r="F171" s="168" t="s">
        <v>308</v>
      </c>
      <c r="H171" s="169">
        <v>142.19999999999999</v>
      </c>
      <c r="I171" s="170"/>
      <c r="L171" s="166"/>
      <c r="M171" s="171"/>
      <c r="T171" s="172"/>
      <c r="AT171" s="167" t="s">
        <v>304</v>
      </c>
      <c r="AU171" s="167" t="s">
        <v>85</v>
      </c>
      <c r="AV171" s="14" t="s">
        <v>107</v>
      </c>
      <c r="AW171" s="14" t="s">
        <v>32</v>
      </c>
      <c r="AX171" s="14" t="s">
        <v>83</v>
      </c>
      <c r="AY171" s="167" t="s">
        <v>296</v>
      </c>
    </row>
    <row r="172" spans="2:65" s="1" customFormat="1" ht="33" customHeight="1">
      <c r="B172" s="32"/>
      <c r="C172" s="138" t="s">
        <v>358</v>
      </c>
      <c r="D172" s="138" t="s">
        <v>298</v>
      </c>
      <c r="E172" s="139" t="s">
        <v>6709</v>
      </c>
      <c r="F172" s="140" t="s">
        <v>6710</v>
      </c>
      <c r="G172" s="141" t="s">
        <v>301</v>
      </c>
      <c r="H172" s="142">
        <v>142.19999999999999</v>
      </c>
      <c r="I172" s="143"/>
      <c r="J172" s="144">
        <f>ROUND(I172*H172,2)</f>
        <v>0</v>
      </c>
      <c r="K172" s="140" t="s">
        <v>302</v>
      </c>
      <c r="L172" s="32"/>
      <c r="M172" s="145" t="s">
        <v>1</v>
      </c>
      <c r="N172" s="146" t="s">
        <v>41</v>
      </c>
      <c r="P172" s="147">
        <f>O172*H172</f>
        <v>0</v>
      </c>
      <c r="Q172" s="147">
        <v>0</v>
      </c>
      <c r="R172" s="147">
        <f>Q172*H172</f>
        <v>0</v>
      </c>
      <c r="S172" s="147">
        <v>0</v>
      </c>
      <c r="T172" s="148">
        <f>S172*H172</f>
        <v>0</v>
      </c>
      <c r="AR172" s="149" t="s">
        <v>107</v>
      </c>
      <c r="AT172" s="149" t="s">
        <v>298</v>
      </c>
      <c r="AU172" s="149" t="s">
        <v>85</v>
      </c>
      <c r="AY172" s="17" t="s">
        <v>296</v>
      </c>
      <c r="BE172" s="150">
        <f>IF(N172="základní",J172,0)</f>
        <v>0</v>
      </c>
      <c r="BF172" s="150">
        <f>IF(N172="snížená",J172,0)</f>
        <v>0</v>
      </c>
      <c r="BG172" s="150">
        <f>IF(N172="zákl. přenesená",J172,0)</f>
        <v>0</v>
      </c>
      <c r="BH172" s="150">
        <f>IF(N172="sníž. přenesená",J172,0)</f>
        <v>0</v>
      </c>
      <c r="BI172" s="150">
        <f>IF(N172="nulová",J172,0)</f>
        <v>0</v>
      </c>
      <c r="BJ172" s="17" t="s">
        <v>83</v>
      </c>
      <c r="BK172" s="150">
        <f>ROUND(I172*H172,2)</f>
        <v>0</v>
      </c>
      <c r="BL172" s="17" t="s">
        <v>107</v>
      </c>
      <c r="BM172" s="149" t="s">
        <v>6711</v>
      </c>
    </row>
    <row r="173" spans="2:65" s="12" customFormat="1">
      <c r="B173" s="151"/>
      <c r="D173" s="152" t="s">
        <v>304</v>
      </c>
      <c r="E173" s="153" t="s">
        <v>1</v>
      </c>
      <c r="F173" s="154" t="s">
        <v>6679</v>
      </c>
      <c r="H173" s="155">
        <v>80.599999999999994</v>
      </c>
      <c r="I173" s="156"/>
      <c r="L173" s="151"/>
      <c r="M173" s="157"/>
      <c r="T173" s="158"/>
      <c r="AT173" s="153" t="s">
        <v>304</v>
      </c>
      <c r="AU173" s="153" t="s">
        <v>85</v>
      </c>
      <c r="AV173" s="12" t="s">
        <v>85</v>
      </c>
      <c r="AW173" s="12" t="s">
        <v>32</v>
      </c>
      <c r="AX173" s="12" t="s">
        <v>76</v>
      </c>
      <c r="AY173" s="153" t="s">
        <v>296</v>
      </c>
    </row>
    <row r="174" spans="2:65" s="12" customFormat="1">
      <c r="B174" s="151"/>
      <c r="D174" s="152" t="s">
        <v>304</v>
      </c>
      <c r="E174" s="153" t="s">
        <v>1</v>
      </c>
      <c r="F174" s="154" t="s">
        <v>6708</v>
      </c>
      <c r="H174" s="155">
        <v>61.6</v>
      </c>
      <c r="I174" s="156"/>
      <c r="L174" s="151"/>
      <c r="M174" s="157"/>
      <c r="T174" s="158"/>
      <c r="AT174" s="153" t="s">
        <v>304</v>
      </c>
      <c r="AU174" s="153" t="s">
        <v>85</v>
      </c>
      <c r="AV174" s="12" t="s">
        <v>85</v>
      </c>
      <c r="AW174" s="12" t="s">
        <v>32</v>
      </c>
      <c r="AX174" s="12" t="s">
        <v>76</v>
      </c>
      <c r="AY174" s="153" t="s">
        <v>296</v>
      </c>
    </row>
    <row r="175" spans="2:65" s="13" customFormat="1">
      <c r="B175" s="159"/>
      <c r="D175" s="152" t="s">
        <v>304</v>
      </c>
      <c r="E175" s="160" t="s">
        <v>1</v>
      </c>
      <c r="F175" s="161" t="s">
        <v>306</v>
      </c>
      <c r="H175" s="162">
        <v>142.19999999999999</v>
      </c>
      <c r="I175" s="163"/>
      <c r="L175" s="159"/>
      <c r="M175" s="164"/>
      <c r="T175" s="165"/>
      <c r="AT175" s="160" t="s">
        <v>304</v>
      </c>
      <c r="AU175" s="160" t="s">
        <v>85</v>
      </c>
      <c r="AV175" s="13" t="s">
        <v>94</v>
      </c>
      <c r="AW175" s="13" t="s">
        <v>32</v>
      </c>
      <c r="AX175" s="13" t="s">
        <v>76</v>
      </c>
      <c r="AY175" s="160" t="s">
        <v>296</v>
      </c>
    </row>
    <row r="176" spans="2:65" s="14" customFormat="1">
      <c r="B176" s="166"/>
      <c r="D176" s="152" t="s">
        <v>304</v>
      </c>
      <c r="E176" s="167" t="s">
        <v>1</v>
      </c>
      <c r="F176" s="168" t="s">
        <v>308</v>
      </c>
      <c r="H176" s="169">
        <v>142.19999999999999</v>
      </c>
      <c r="I176" s="170"/>
      <c r="L176" s="166"/>
      <c r="M176" s="171"/>
      <c r="T176" s="172"/>
      <c r="AT176" s="167" t="s">
        <v>304</v>
      </c>
      <c r="AU176" s="167" t="s">
        <v>85</v>
      </c>
      <c r="AV176" s="14" t="s">
        <v>107</v>
      </c>
      <c r="AW176" s="14" t="s">
        <v>32</v>
      </c>
      <c r="AX176" s="14" t="s">
        <v>83</v>
      </c>
      <c r="AY176" s="167" t="s">
        <v>296</v>
      </c>
    </row>
    <row r="177" spans="2:65" s="1" customFormat="1" ht="16.5" customHeight="1">
      <c r="B177" s="32"/>
      <c r="C177" s="173" t="s">
        <v>365</v>
      </c>
      <c r="D177" s="173" t="s">
        <v>343</v>
      </c>
      <c r="E177" s="174" t="s">
        <v>6712</v>
      </c>
      <c r="F177" s="175" t="s">
        <v>6713</v>
      </c>
      <c r="G177" s="176" t="s">
        <v>346</v>
      </c>
      <c r="H177" s="177">
        <v>49.77</v>
      </c>
      <c r="I177" s="178"/>
      <c r="J177" s="179">
        <f>ROUND(I177*H177,2)</f>
        <v>0</v>
      </c>
      <c r="K177" s="175" t="s">
        <v>302</v>
      </c>
      <c r="L177" s="180"/>
      <c r="M177" s="181" t="s">
        <v>1</v>
      </c>
      <c r="N177" s="182" t="s">
        <v>41</v>
      </c>
      <c r="P177" s="147">
        <f>O177*H177</f>
        <v>0</v>
      </c>
      <c r="Q177" s="147">
        <v>1</v>
      </c>
      <c r="R177" s="147">
        <f>Q177*H177</f>
        <v>49.77</v>
      </c>
      <c r="S177" s="147">
        <v>0</v>
      </c>
      <c r="T177" s="148">
        <f>S177*H177</f>
        <v>0</v>
      </c>
      <c r="AR177" s="149" t="s">
        <v>347</v>
      </c>
      <c r="AT177" s="149" t="s">
        <v>343</v>
      </c>
      <c r="AU177" s="149" t="s">
        <v>85</v>
      </c>
      <c r="AY177" s="17" t="s">
        <v>296</v>
      </c>
      <c r="BE177" s="150">
        <f>IF(N177="základní",J177,0)</f>
        <v>0</v>
      </c>
      <c r="BF177" s="150">
        <f>IF(N177="snížená",J177,0)</f>
        <v>0</v>
      </c>
      <c r="BG177" s="150">
        <f>IF(N177="zákl. přenesená",J177,0)</f>
        <v>0</v>
      </c>
      <c r="BH177" s="150">
        <f>IF(N177="sníž. přenesená",J177,0)</f>
        <v>0</v>
      </c>
      <c r="BI177" s="150">
        <f>IF(N177="nulová",J177,0)</f>
        <v>0</v>
      </c>
      <c r="BJ177" s="17" t="s">
        <v>83</v>
      </c>
      <c r="BK177" s="150">
        <f>ROUND(I177*H177,2)</f>
        <v>0</v>
      </c>
      <c r="BL177" s="17" t="s">
        <v>107</v>
      </c>
      <c r="BM177" s="149" t="s">
        <v>6714</v>
      </c>
    </row>
    <row r="178" spans="2:65" s="12" customFormat="1">
      <c r="B178" s="151"/>
      <c r="D178" s="152" t="s">
        <v>304</v>
      </c>
      <c r="E178" s="153" t="s">
        <v>1</v>
      </c>
      <c r="F178" s="154" t="s">
        <v>6715</v>
      </c>
      <c r="H178" s="155">
        <v>49.77</v>
      </c>
      <c r="I178" s="156"/>
      <c r="L178" s="151"/>
      <c r="M178" s="157"/>
      <c r="T178" s="158"/>
      <c r="AT178" s="153" t="s">
        <v>304</v>
      </c>
      <c r="AU178" s="153" t="s">
        <v>85</v>
      </c>
      <c r="AV178" s="12" t="s">
        <v>85</v>
      </c>
      <c r="AW178" s="12" t="s">
        <v>32</v>
      </c>
      <c r="AX178" s="12" t="s">
        <v>83</v>
      </c>
      <c r="AY178" s="153" t="s">
        <v>296</v>
      </c>
    </row>
    <row r="179" spans="2:65" s="1" customFormat="1" ht="24.2" customHeight="1">
      <c r="B179" s="32"/>
      <c r="C179" s="138" t="s">
        <v>8</v>
      </c>
      <c r="D179" s="138" t="s">
        <v>298</v>
      </c>
      <c r="E179" s="139" t="s">
        <v>6716</v>
      </c>
      <c r="F179" s="140" t="s">
        <v>6717</v>
      </c>
      <c r="G179" s="141" t="s">
        <v>301</v>
      </c>
      <c r="H179" s="142">
        <v>61.6</v>
      </c>
      <c r="I179" s="143"/>
      <c r="J179" s="144">
        <f>ROUND(I179*H179,2)</f>
        <v>0</v>
      </c>
      <c r="K179" s="140" t="s">
        <v>302</v>
      </c>
      <c r="L179" s="32"/>
      <c r="M179" s="145" t="s">
        <v>1</v>
      </c>
      <c r="N179" s="146" t="s">
        <v>41</v>
      </c>
      <c r="P179" s="147">
        <f>O179*H179</f>
        <v>0</v>
      </c>
      <c r="Q179" s="147">
        <v>0</v>
      </c>
      <c r="R179" s="147">
        <f>Q179*H179</f>
        <v>0</v>
      </c>
      <c r="S179" s="147">
        <v>0</v>
      </c>
      <c r="T179" s="148">
        <f>S179*H179</f>
        <v>0</v>
      </c>
      <c r="AR179" s="149" t="s">
        <v>107</v>
      </c>
      <c r="AT179" s="149" t="s">
        <v>298</v>
      </c>
      <c r="AU179" s="149" t="s">
        <v>85</v>
      </c>
      <c r="AY179" s="17" t="s">
        <v>296</v>
      </c>
      <c r="BE179" s="150">
        <f>IF(N179="základní",J179,0)</f>
        <v>0</v>
      </c>
      <c r="BF179" s="150">
        <f>IF(N179="snížená",J179,0)</f>
        <v>0</v>
      </c>
      <c r="BG179" s="150">
        <f>IF(N179="zákl. přenesená",J179,0)</f>
        <v>0</v>
      </c>
      <c r="BH179" s="150">
        <f>IF(N179="sníž. přenesená",J179,0)</f>
        <v>0</v>
      </c>
      <c r="BI179" s="150">
        <f>IF(N179="nulová",J179,0)</f>
        <v>0</v>
      </c>
      <c r="BJ179" s="17" t="s">
        <v>83</v>
      </c>
      <c r="BK179" s="150">
        <f>ROUND(I179*H179,2)</f>
        <v>0</v>
      </c>
      <c r="BL179" s="17" t="s">
        <v>107</v>
      </c>
      <c r="BM179" s="149" t="s">
        <v>6718</v>
      </c>
    </row>
    <row r="180" spans="2:65" s="12" customFormat="1">
      <c r="B180" s="151"/>
      <c r="D180" s="152" t="s">
        <v>304</v>
      </c>
      <c r="E180" s="153" t="s">
        <v>1</v>
      </c>
      <c r="F180" s="154" t="s">
        <v>6708</v>
      </c>
      <c r="H180" s="155">
        <v>61.6</v>
      </c>
      <c r="I180" s="156"/>
      <c r="L180" s="151"/>
      <c r="M180" s="157"/>
      <c r="T180" s="158"/>
      <c r="AT180" s="153" t="s">
        <v>304</v>
      </c>
      <c r="AU180" s="153" t="s">
        <v>85</v>
      </c>
      <c r="AV180" s="12" t="s">
        <v>85</v>
      </c>
      <c r="AW180" s="12" t="s">
        <v>32</v>
      </c>
      <c r="AX180" s="12" t="s">
        <v>76</v>
      </c>
      <c r="AY180" s="153" t="s">
        <v>296</v>
      </c>
    </row>
    <row r="181" spans="2:65" s="13" customFormat="1">
      <c r="B181" s="159"/>
      <c r="D181" s="152" t="s">
        <v>304</v>
      </c>
      <c r="E181" s="160" t="s">
        <v>1</v>
      </c>
      <c r="F181" s="161" t="s">
        <v>306</v>
      </c>
      <c r="H181" s="162">
        <v>61.6</v>
      </c>
      <c r="I181" s="163"/>
      <c r="L181" s="159"/>
      <c r="M181" s="164"/>
      <c r="T181" s="165"/>
      <c r="AT181" s="160" t="s">
        <v>304</v>
      </c>
      <c r="AU181" s="160" t="s">
        <v>85</v>
      </c>
      <c r="AV181" s="13" t="s">
        <v>94</v>
      </c>
      <c r="AW181" s="13" t="s">
        <v>32</v>
      </c>
      <c r="AX181" s="13" t="s">
        <v>76</v>
      </c>
      <c r="AY181" s="160" t="s">
        <v>296</v>
      </c>
    </row>
    <row r="182" spans="2:65" s="14" customFormat="1">
      <c r="B182" s="166"/>
      <c r="D182" s="152" t="s">
        <v>304</v>
      </c>
      <c r="E182" s="167" t="s">
        <v>1</v>
      </c>
      <c r="F182" s="168" t="s">
        <v>308</v>
      </c>
      <c r="H182" s="169">
        <v>61.6</v>
      </c>
      <c r="I182" s="170"/>
      <c r="L182" s="166"/>
      <c r="M182" s="171"/>
      <c r="T182" s="172"/>
      <c r="AT182" s="167" t="s">
        <v>304</v>
      </c>
      <c r="AU182" s="167" t="s">
        <v>85</v>
      </c>
      <c r="AV182" s="14" t="s">
        <v>107</v>
      </c>
      <c r="AW182" s="14" t="s">
        <v>32</v>
      </c>
      <c r="AX182" s="14" t="s">
        <v>83</v>
      </c>
      <c r="AY182" s="167" t="s">
        <v>296</v>
      </c>
    </row>
    <row r="183" spans="2:65" s="1" customFormat="1" ht="16.5" customHeight="1">
      <c r="B183" s="32"/>
      <c r="C183" s="173" t="s">
        <v>373</v>
      </c>
      <c r="D183" s="173" t="s">
        <v>343</v>
      </c>
      <c r="E183" s="174" t="s">
        <v>6719</v>
      </c>
      <c r="F183" s="175" t="s">
        <v>6720</v>
      </c>
      <c r="G183" s="176" t="s">
        <v>382</v>
      </c>
      <c r="H183" s="177">
        <v>1.232</v>
      </c>
      <c r="I183" s="178"/>
      <c r="J183" s="179">
        <f>ROUND(I183*H183,2)</f>
        <v>0</v>
      </c>
      <c r="K183" s="175" t="s">
        <v>302</v>
      </c>
      <c r="L183" s="180"/>
      <c r="M183" s="181" t="s">
        <v>1</v>
      </c>
      <c r="N183" s="182" t="s">
        <v>41</v>
      </c>
      <c r="P183" s="147">
        <f>O183*H183</f>
        <v>0</v>
      </c>
      <c r="Q183" s="147">
        <v>1E-3</v>
      </c>
      <c r="R183" s="147">
        <f>Q183*H183</f>
        <v>1.232E-3</v>
      </c>
      <c r="S183" s="147">
        <v>0</v>
      </c>
      <c r="T183" s="148">
        <f>S183*H183</f>
        <v>0</v>
      </c>
      <c r="AR183" s="149" t="s">
        <v>347</v>
      </c>
      <c r="AT183" s="149" t="s">
        <v>343</v>
      </c>
      <c r="AU183" s="149" t="s">
        <v>85</v>
      </c>
      <c r="AY183" s="17" t="s">
        <v>296</v>
      </c>
      <c r="BE183" s="150">
        <f>IF(N183="základní",J183,0)</f>
        <v>0</v>
      </c>
      <c r="BF183" s="150">
        <f>IF(N183="snížená",J183,0)</f>
        <v>0</v>
      </c>
      <c r="BG183" s="150">
        <f>IF(N183="zákl. přenesená",J183,0)</f>
        <v>0</v>
      </c>
      <c r="BH183" s="150">
        <f>IF(N183="sníž. přenesená",J183,0)</f>
        <v>0</v>
      </c>
      <c r="BI183" s="150">
        <f>IF(N183="nulová",J183,0)</f>
        <v>0</v>
      </c>
      <c r="BJ183" s="17" t="s">
        <v>83</v>
      </c>
      <c r="BK183" s="150">
        <f>ROUND(I183*H183,2)</f>
        <v>0</v>
      </c>
      <c r="BL183" s="17" t="s">
        <v>107</v>
      </c>
      <c r="BM183" s="149" t="s">
        <v>6721</v>
      </c>
    </row>
    <row r="184" spans="2:65" s="12" customFormat="1">
      <c r="B184" s="151"/>
      <c r="D184" s="152" t="s">
        <v>304</v>
      </c>
      <c r="F184" s="154" t="s">
        <v>6722</v>
      </c>
      <c r="H184" s="155">
        <v>1.232</v>
      </c>
      <c r="I184" s="156"/>
      <c r="L184" s="151"/>
      <c r="M184" s="157"/>
      <c r="T184" s="158"/>
      <c r="AT184" s="153" t="s">
        <v>304</v>
      </c>
      <c r="AU184" s="153" t="s">
        <v>85</v>
      </c>
      <c r="AV184" s="12" t="s">
        <v>85</v>
      </c>
      <c r="AW184" s="12" t="s">
        <v>4</v>
      </c>
      <c r="AX184" s="12" t="s">
        <v>83</v>
      </c>
      <c r="AY184" s="153" t="s">
        <v>296</v>
      </c>
    </row>
    <row r="185" spans="2:65" s="1" customFormat="1" ht="24.2" customHeight="1">
      <c r="B185" s="32"/>
      <c r="C185" s="138" t="s">
        <v>379</v>
      </c>
      <c r="D185" s="138" t="s">
        <v>298</v>
      </c>
      <c r="E185" s="139" t="s">
        <v>6723</v>
      </c>
      <c r="F185" s="140" t="s">
        <v>6724</v>
      </c>
      <c r="G185" s="141" t="s">
        <v>301</v>
      </c>
      <c r="H185" s="142">
        <v>142.19999999999999</v>
      </c>
      <c r="I185" s="143"/>
      <c r="J185" s="144">
        <f>ROUND(I185*H185,2)</f>
        <v>0</v>
      </c>
      <c r="K185" s="140" t="s">
        <v>302</v>
      </c>
      <c r="L185" s="32"/>
      <c r="M185" s="145" t="s">
        <v>1</v>
      </c>
      <c r="N185" s="146" t="s">
        <v>41</v>
      </c>
      <c r="P185" s="147">
        <f>O185*H185</f>
        <v>0</v>
      </c>
      <c r="Q185" s="147">
        <v>0</v>
      </c>
      <c r="R185" s="147">
        <f>Q185*H185</f>
        <v>0</v>
      </c>
      <c r="S185" s="147">
        <v>0</v>
      </c>
      <c r="T185" s="148">
        <f>S185*H185</f>
        <v>0</v>
      </c>
      <c r="AR185" s="149" t="s">
        <v>107</v>
      </c>
      <c r="AT185" s="149" t="s">
        <v>298</v>
      </c>
      <c r="AU185" s="149" t="s">
        <v>85</v>
      </c>
      <c r="AY185" s="17" t="s">
        <v>296</v>
      </c>
      <c r="BE185" s="150">
        <f>IF(N185="základní",J185,0)</f>
        <v>0</v>
      </c>
      <c r="BF185" s="150">
        <f>IF(N185="snížená",J185,0)</f>
        <v>0</v>
      </c>
      <c r="BG185" s="150">
        <f>IF(N185="zákl. přenesená",J185,0)</f>
        <v>0</v>
      </c>
      <c r="BH185" s="150">
        <f>IF(N185="sníž. přenesená",J185,0)</f>
        <v>0</v>
      </c>
      <c r="BI185" s="150">
        <f>IF(N185="nulová",J185,0)</f>
        <v>0</v>
      </c>
      <c r="BJ185" s="17" t="s">
        <v>83</v>
      </c>
      <c r="BK185" s="150">
        <f>ROUND(I185*H185,2)</f>
        <v>0</v>
      </c>
      <c r="BL185" s="17" t="s">
        <v>107</v>
      </c>
      <c r="BM185" s="149" t="s">
        <v>6725</v>
      </c>
    </row>
    <row r="186" spans="2:65" s="12" customFormat="1">
      <c r="B186" s="151"/>
      <c r="D186" s="152" t="s">
        <v>304</v>
      </c>
      <c r="E186" s="153" t="s">
        <v>1</v>
      </c>
      <c r="F186" s="154" t="s">
        <v>6679</v>
      </c>
      <c r="H186" s="155">
        <v>80.599999999999994</v>
      </c>
      <c r="I186" s="156"/>
      <c r="L186" s="151"/>
      <c r="M186" s="157"/>
      <c r="T186" s="158"/>
      <c r="AT186" s="153" t="s">
        <v>304</v>
      </c>
      <c r="AU186" s="153" t="s">
        <v>85</v>
      </c>
      <c r="AV186" s="12" t="s">
        <v>85</v>
      </c>
      <c r="AW186" s="12" t="s">
        <v>32</v>
      </c>
      <c r="AX186" s="12" t="s">
        <v>76</v>
      </c>
      <c r="AY186" s="153" t="s">
        <v>296</v>
      </c>
    </row>
    <row r="187" spans="2:65" s="12" customFormat="1">
      <c r="B187" s="151"/>
      <c r="D187" s="152" t="s">
        <v>304</v>
      </c>
      <c r="E187" s="153" t="s">
        <v>1</v>
      </c>
      <c r="F187" s="154" t="s">
        <v>6708</v>
      </c>
      <c r="H187" s="155">
        <v>61.6</v>
      </c>
      <c r="I187" s="156"/>
      <c r="L187" s="151"/>
      <c r="M187" s="157"/>
      <c r="T187" s="158"/>
      <c r="AT187" s="153" t="s">
        <v>304</v>
      </c>
      <c r="AU187" s="153" t="s">
        <v>85</v>
      </c>
      <c r="AV187" s="12" t="s">
        <v>85</v>
      </c>
      <c r="AW187" s="12" t="s">
        <v>32</v>
      </c>
      <c r="AX187" s="12" t="s">
        <v>76</v>
      </c>
      <c r="AY187" s="153" t="s">
        <v>296</v>
      </c>
    </row>
    <row r="188" spans="2:65" s="13" customFormat="1">
      <c r="B188" s="159"/>
      <c r="D188" s="152" t="s">
        <v>304</v>
      </c>
      <c r="E188" s="160" t="s">
        <v>1</v>
      </c>
      <c r="F188" s="161" t="s">
        <v>306</v>
      </c>
      <c r="H188" s="162">
        <v>142.19999999999999</v>
      </c>
      <c r="I188" s="163"/>
      <c r="L188" s="159"/>
      <c r="M188" s="164"/>
      <c r="T188" s="165"/>
      <c r="AT188" s="160" t="s">
        <v>304</v>
      </c>
      <c r="AU188" s="160" t="s">
        <v>85</v>
      </c>
      <c r="AV188" s="13" t="s">
        <v>94</v>
      </c>
      <c r="AW188" s="13" t="s">
        <v>32</v>
      </c>
      <c r="AX188" s="13" t="s">
        <v>76</v>
      </c>
      <c r="AY188" s="160" t="s">
        <v>296</v>
      </c>
    </row>
    <row r="189" spans="2:65" s="14" customFormat="1">
      <c r="B189" s="166"/>
      <c r="D189" s="152" t="s">
        <v>304</v>
      </c>
      <c r="E189" s="167" t="s">
        <v>1</v>
      </c>
      <c r="F189" s="168" t="s">
        <v>308</v>
      </c>
      <c r="H189" s="169">
        <v>142.19999999999999</v>
      </c>
      <c r="I189" s="170"/>
      <c r="L189" s="166"/>
      <c r="M189" s="171"/>
      <c r="T189" s="172"/>
      <c r="AT189" s="167" t="s">
        <v>304</v>
      </c>
      <c r="AU189" s="167" t="s">
        <v>85</v>
      </c>
      <c r="AV189" s="14" t="s">
        <v>107</v>
      </c>
      <c r="AW189" s="14" t="s">
        <v>32</v>
      </c>
      <c r="AX189" s="14" t="s">
        <v>83</v>
      </c>
      <c r="AY189" s="167" t="s">
        <v>296</v>
      </c>
    </row>
    <row r="190" spans="2:65" s="1" customFormat="1" ht="24.2" customHeight="1">
      <c r="B190" s="32"/>
      <c r="C190" s="138" t="s">
        <v>385</v>
      </c>
      <c r="D190" s="138" t="s">
        <v>298</v>
      </c>
      <c r="E190" s="139" t="s">
        <v>446</v>
      </c>
      <c r="F190" s="140" t="s">
        <v>447</v>
      </c>
      <c r="G190" s="141" t="s">
        <v>301</v>
      </c>
      <c r="H190" s="142">
        <v>104.502</v>
      </c>
      <c r="I190" s="143"/>
      <c r="J190" s="144">
        <f>ROUND(I190*H190,2)</f>
        <v>0</v>
      </c>
      <c r="K190" s="140" t="s">
        <v>302</v>
      </c>
      <c r="L190" s="32"/>
      <c r="M190" s="145" t="s">
        <v>1</v>
      </c>
      <c r="N190" s="146" t="s">
        <v>41</v>
      </c>
      <c r="P190" s="147">
        <f>O190*H190</f>
        <v>0</v>
      </c>
      <c r="Q190" s="147">
        <v>0</v>
      </c>
      <c r="R190" s="147">
        <f>Q190*H190</f>
        <v>0</v>
      </c>
      <c r="S190" s="147">
        <v>0</v>
      </c>
      <c r="T190" s="148">
        <f>S190*H190</f>
        <v>0</v>
      </c>
      <c r="AR190" s="149" t="s">
        <v>107</v>
      </c>
      <c r="AT190" s="149" t="s">
        <v>298</v>
      </c>
      <c r="AU190" s="149" t="s">
        <v>85</v>
      </c>
      <c r="AY190" s="17" t="s">
        <v>296</v>
      </c>
      <c r="BE190" s="150">
        <f>IF(N190="základní",J190,0)</f>
        <v>0</v>
      </c>
      <c r="BF190" s="150">
        <f>IF(N190="snížená",J190,0)</f>
        <v>0</v>
      </c>
      <c r="BG190" s="150">
        <f>IF(N190="zákl. přenesená",J190,0)</f>
        <v>0</v>
      </c>
      <c r="BH190" s="150">
        <f>IF(N190="sníž. přenesená",J190,0)</f>
        <v>0</v>
      </c>
      <c r="BI190" s="150">
        <f>IF(N190="nulová",J190,0)</f>
        <v>0</v>
      </c>
      <c r="BJ190" s="17" t="s">
        <v>83</v>
      </c>
      <c r="BK190" s="150">
        <f>ROUND(I190*H190,2)</f>
        <v>0</v>
      </c>
      <c r="BL190" s="17" t="s">
        <v>107</v>
      </c>
      <c r="BM190" s="149" t="s">
        <v>6726</v>
      </c>
    </row>
    <row r="191" spans="2:65" s="12" customFormat="1">
      <c r="B191" s="151"/>
      <c r="D191" s="152" t="s">
        <v>304</v>
      </c>
      <c r="E191" s="153" t="s">
        <v>1</v>
      </c>
      <c r="F191" s="154" t="s">
        <v>6727</v>
      </c>
      <c r="H191" s="155">
        <v>63.02</v>
      </c>
      <c r="I191" s="156"/>
      <c r="L191" s="151"/>
      <c r="M191" s="157"/>
      <c r="T191" s="158"/>
      <c r="AT191" s="153" t="s">
        <v>304</v>
      </c>
      <c r="AU191" s="153" t="s">
        <v>85</v>
      </c>
      <c r="AV191" s="12" t="s">
        <v>85</v>
      </c>
      <c r="AW191" s="12" t="s">
        <v>32</v>
      </c>
      <c r="AX191" s="12" t="s">
        <v>76</v>
      </c>
      <c r="AY191" s="153" t="s">
        <v>296</v>
      </c>
    </row>
    <row r="192" spans="2:65" s="12" customFormat="1">
      <c r="B192" s="151"/>
      <c r="D192" s="152" t="s">
        <v>304</v>
      </c>
      <c r="E192" s="153" t="s">
        <v>1</v>
      </c>
      <c r="F192" s="154" t="s">
        <v>6728</v>
      </c>
      <c r="H192" s="155">
        <v>21.6</v>
      </c>
      <c r="I192" s="156"/>
      <c r="L192" s="151"/>
      <c r="M192" s="157"/>
      <c r="T192" s="158"/>
      <c r="AT192" s="153" t="s">
        <v>304</v>
      </c>
      <c r="AU192" s="153" t="s">
        <v>85</v>
      </c>
      <c r="AV192" s="12" t="s">
        <v>85</v>
      </c>
      <c r="AW192" s="12" t="s">
        <v>32</v>
      </c>
      <c r="AX192" s="12" t="s">
        <v>76</v>
      </c>
      <c r="AY192" s="153" t="s">
        <v>296</v>
      </c>
    </row>
    <row r="193" spans="2:65" s="12" customFormat="1">
      <c r="B193" s="151"/>
      <c r="D193" s="152" t="s">
        <v>304</v>
      </c>
      <c r="E193" s="153" t="s">
        <v>1</v>
      </c>
      <c r="F193" s="154" t="s">
        <v>6729</v>
      </c>
      <c r="H193" s="155">
        <v>5.3819999999999997</v>
      </c>
      <c r="I193" s="156"/>
      <c r="L193" s="151"/>
      <c r="M193" s="157"/>
      <c r="T193" s="158"/>
      <c r="AT193" s="153" t="s">
        <v>304</v>
      </c>
      <c r="AU193" s="153" t="s">
        <v>85</v>
      </c>
      <c r="AV193" s="12" t="s">
        <v>85</v>
      </c>
      <c r="AW193" s="12" t="s">
        <v>32</v>
      </c>
      <c r="AX193" s="12" t="s">
        <v>76</v>
      </c>
      <c r="AY193" s="153" t="s">
        <v>296</v>
      </c>
    </row>
    <row r="194" spans="2:65" s="12" customFormat="1">
      <c r="B194" s="151"/>
      <c r="D194" s="152" t="s">
        <v>304</v>
      </c>
      <c r="E194" s="153" t="s">
        <v>1</v>
      </c>
      <c r="F194" s="154" t="s">
        <v>6730</v>
      </c>
      <c r="H194" s="155">
        <v>14.5</v>
      </c>
      <c r="I194" s="156"/>
      <c r="L194" s="151"/>
      <c r="M194" s="157"/>
      <c r="T194" s="158"/>
      <c r="AT194" s="153" t="s">
        <v>304</v>
      </c>
      <c r="AU194" s="153" t="s">
        <v>85</v>
      </c>
      <c r="AV194" s="12" t="s">
        <v>85</v>
      </c>
      <c r="AW194" s="12" t="s">
        <v>32</v>
      </c>
      <c r="AX194" s="12" t="s">
        <v>76</v>
      </c>
      <c r="AY194" s="153" t="s">
        <v>296</v>
      </c>
    </row>
    <row r="195" spans="2:65" s="13" customFormat="1">
      <c r="B195" s="159"/>
      <c r="D195" s="152" t="s">
        <v>304</v>
      </c>
      <c r="E195" s="160" t="s">
        <v>1</v>
      </c>
      <c r="F195" s="161" t="s">
        <v>306</v>
      </c>
      <c r="H195" s="162">
        <v>104.502</v>
      </c>
      <c r="I195" s="163"/>
      <c r="L195" s="159"/>
      <c r="M195" s="164"/>
      <c r="T195" s="165"/>
      <c r="AT195" s="160" t="s">
        <v>304</v>
      </c>
      <c r="AU195" s="160" t="s">
        <v>85</v>
      </c>
      <c r="AV195" s="13" t="s">
        <v>94</v>
      </c>
      <c r="AW195" s="13" t="s">
        <v>32</v>
      </c>
      <c r="AX195" s="13" t="s">
        <v>76</v>
      </c>
      <c r="AY195" s="160" t="s">
        <v>296</v>
      </c>
    </row>
    <row r="196" spans="2:65" s="14" customFormat="1">
      <c r="B196" s="166"/>
      <c r="D196" s="152" t="s">
        <v>304</v>
      </c>
      <c r="E196" s="167" t="s">
        <v>1</v>
      </c>
      <c r="F196" s="168" t="s">
        <v>308</v>
      </c>
      <c r="H196" s="169">
        <v>104.502</v>
      </c>
      <c r="I196" s="170"/>
      <c r="L196" s="166"/>
      <c r="M196" s="171"/>
      <c r="T196" s="172"/>
      <c r="AT196" s="167" t="s">
        <v>304</v>
      </c>
      <c r="AU196" s="167" t="s">
        <v>85</v>
      </c>
      <c r="AV196" s="14" t="s">
        <v>107</v>
      </c>
      <c r="AW196" s="14" t="s">
        <v>32</v>
      </c>
      <c r="AX196" s="14" t="s">
        <v>83</v>
      </c>
      <c r="AY196" s="167" t="s">
        <v>296</v>
      </c>
    </row>
    <row r="197" spans="2:65" s="1" customFormat="1" ht="33" customHeight="1">
      <c r="B197" s="32"/>
      <c r="C197" s="138" t="s">
        <v>378</v>
      </c>
      <c r="D197" s="138" t="s">
        <v>298</v>
      </c>
      <c r="E197" s="139" t="s">
        <v>6731</v>
      </c>
      <c r="F197" s="140" t="s">
        <v>6732</v>
      </c>
      <c r="G197" s="141" t="s">
        <v>376</v>
      </c>
      <c r="H197" s="142">
        <v>52</v>
      </c>
      <c r="I197" s="143"/>
      <c r="J197" s="144">
        <f>ROUND(I197*H197,2)</f>
        <v>0</v>
      </c>
      <c r="K197" s="140" t="s">
        <v>302</v>
      </c>
      <c r="L197" s="32"/>
      <c r="M197" s="145" t="s">
        <v>1</v>
      </c>
      <c r="N197" s="146" t="s">
        <v>41</v>
      </c>
      <c r="P197" s="147">
        <f>O197*H197</f>
        <v>0</v>
      </c>
      <c r="Q197" s="147">
        <v>0</v>
      </c>
      <c r="R197" s="147">
        <f>Q197*H197</f>
        <v>0</v>
      </c>
      <c r="S197" s="147">
        <v>0</v>
      </c>
      <c r="T197" s="148">
        <f>S197*H197</f>
        <v>0</v>
      </c>
      <c r="AR197" s="149" t="s">
        <v>107</v>
      </c>
      <c r="AT197" s="149" t="s">
        <v>298</v>
      </c>
      <c r="AU197" s="149" t="s">
        <v>85</v>
      </c>
      <c r="AY197" s="17" t="s">
        <v>296</v>
      </c>
      <c r="BE197" s="150">
        <f>IF(N197="základní",J197,0)</f>
        <v>0</v>
      </c>
      <c r="BF197" s="150">
        <f>IF(N197="snížená",J197,0)</f>
        <v>0</v>
      </c>
      <c r="BG197" s="150">
        <f>IF(N197="zákl. přenesená",J197,0)</f>
        <v>0</v>
      </c>
      <c r="BH197" s="150">
        <f>IF(N197="sníž. přenesená",J197,0)</f>
        <v>0</v>
      </c>
      <c r="BI197" s="150">
        <f>IF(N197="nulová",J197,0)</f>
        <v>0</v>
      </c>
      <c r="BJ197" s="17" t="s">
        <v>83</v>
      </c>
      <c r="BK197" s="150">
        <f>ROUND(I197*H197,2)</f>
        <v>0</v>
      </c>
      <c r="BL197" s="17" t="s">
        <v>107</v>
      </c>
      <c r="BM197" s="149" t="s">
        <v>6733</v>
      </c>
    </row>
    <row r="198" spans="2:65" s="12" customFormat="1">
      <c r="B198" s="151"/>
      <c r="D198" s="152" t="s">
        <v>304</v>
      </c>
      <c r="E198" s="153" t="s">
        <v>1</v>
      </c>
      <c r="F198" s="154" t="s">
        <v>6734</v>
      </c>
      <c r="H198" s="155">
        <v>52</v>
      </c>
      <c r="I198" s="156"/>
      <c r="L198" s="151"/>
      <c r="M198" s="157"/>
      <c r="T198" s="158"/>
      <c r="AT198" s="153" t="s">
        <v>304</v>
      </c>
      <c r="AU198" s="153" t="s">
        <v>85</v>
      </c>
      <c r="AV198" s="12" t="s">
        <v>85</v>
      </c>
      <c r="AW198" s="12" t="s">
        <v>32</v>
      </c>
      <c r="AX198" s="12" t="s">
        <v>76</v>
      </c>
      <c r="AY198" s="153" t="s">
        <v>296</v>
      </c>
    </row>
    <row r="199" spans="2:65" s="13" customFormat="1">
      <c r="B199" s="159"/>
      <c r="D199" s="152" t="s">
        <v>304</v>
      </c>
      <c r="E199" s="160" t="s">
        <v>1</v>
      </c>
      <c r="F199" s="161" t="s">
        <v>306</v>
      </c>
      <c r="H199" s="162">
        <v>52</v>
      </c>
      <c r="I199" s="163"/>
      <c r="L199" s="159"/>
      <c r="M199" s="164"/>
      <c r="T199" s="165"/>
      <c r="AT199" s="160" t="s">
        <v>304</v>
      </c>
      <c r="AU199" s="160" t="s">
        <v>85</v>
      </c>
      <c r="AV199" s="13" t="s">
        <v>94</v>
      </c>
      <c r="AW199" s="13" t="s">
        <v>32</v>
      </c>
      <c r="AX199" s="13" t="s">
        <v>76</v>
      </c>
      <c r="AY199" s="160" t="s">
        <v>296</v>
      </c>
    </row>
    <row r="200" spans="2:65" s="14" customFormat="1">
      <c r="B200" s="166"/>
      <c r="D200" s="152" t="s">
        <v>304</v>
      </c>
      <c r="E200" s="167" t="s">
        <v>1</v>
      </c>
      <c r="F200" s="168" t="s">
        <v>308</v>
      </c>
      <c r="H200" s="169">
        <v>52</v>
      </c>
      <c r="I200" s="170"/>
      <c r="L200" s="166"/>
      <c r="M200" s="171"/>
      <c r="T200" s="172"/>
      <c r="AT200" s="167" t="s">
        <v>304</v>
      </c>
      <c r="AU200" s="167" t="s">
        <v>85</v>
      </c>
      <c r="AV200" s="14" t="s">
        <v>107</v>
      </c>
      <c r="AW200" s="14" t="s">
        <v>32</v>
      </c>
      <c r="AX200" s="14" t="s">
        <v>83</v>
      </c>
      <c r="AY200" s="167" t="s">
        <v>296</v>
      </c>
    </row>
    <row r="201" spans="2:65" s="1" customFormat="1" ht="33" customHeight="1">
      <c r="B201" s="32"/>
      <c r="C201" s="138" t="s">
        <v>393</v>
      </c>
      <c r="D201" s="138" t="s">
        <v>298</v>
      </c>
      <c r="E201" s="139" t="s">
        <v>6735</v>
      </c>
      <c r="F201" s="140" t="s">
        <v>6736</v>
      </c>
      <c r="G201" s="141" t="s">
        <v>376</v>
      </c>
      <c r="H201" s="142">
        <v>5</v>
      </c>
      <c r="I201" s="143"/>
      <c r="J201" s="144">
        <f>ROUND(I201*H201,2)</f>
        <v>0</v>
      </c>
      <c r="K201" s="140" t="s">
        <v>302</v>
      </c>
      <c r="L201" s="32"/>
      <c r="M201" s="145" t="s">
        <v>1</v>
      </c>
      <c r="N201" s="146" t="s">
        <v>41</v>
      </c>
      <c r="P201" s="147">
        <f>O201*H201</f>
        <v>0</v>
      </c>
      <c r="Q201" s="147">
        <v>0</v>
      </c>
      <c r="R201" s="147">
        <f>Q201*H201</f>
        <v>0</v>
      </c>
      <c r="S201" s="147">
        <v>0</v>
      </c>
      <c r="T201" s="148">
        <f>S201*H201</f>
        <v>0</v>
      </c>
      <c r="AR201" s="149" t="s">
        <v>107</v>
      </c>
      <c r="AT201" s="149" t="s">
        <v>298</v>
      </c>
      <c r="AU201" s="149" t="s">
        <v>85</v>
      </c>
      <c r="AY201" s="17" t="s">
        <v>296</v>
      </c>
      <c r="BE201" s="150">
        <f>IF(N201="základní",J201,0)</f>
        <v>0</v>
      </c>
      <c r="BF201" s="150">
        <f>IF(N201="snížená",J201,0)</f>
        <v>0</v>
      </c>
      <c r="BG201" s="150">
        <f>IF(N201="zákl. přenesená",J201,0)</f>
        <v>0</v>
      </c>
      <c r="BH201" s="150">
        <f>IF(N201="sníž. přenesená",J201,0)</f>
        <v>0</v>
      </c>
      <c r="BI201" s="150">
        <f>IF(N201="nulová",J201,0)</f>
        <v>0</v>
      </c>
      <c r="BJ201" s="17" t="s">
        <v>83</v>
      </c>
      <c r="BK201" s="150">
        <f>ROUND(I201*H201,2)</f>
        <v>0</v>
      </c>
      <c r="BL201" s="17" t="s">
        <v>107</v>
      </c>
      <c r="BM201" s="149" t="s">
        <v>6737</v>
      </c>
    </row>
    <row r="202" spans="2:65" s="12" customFormat="1">
      <c r="B202" s="151"/>
      <c r="D202" s="152" t="s">
        <v>304</v>
      </c>
      <c r="E202" s="153" t="s">
        <v>1</v>
      </c>
      <c r="F202" s="154" t="s">
        <v>6738</v>
      </c>
      <c r="H202" s="155">
        <v>5</v>
      </c>
      <c r="I202" s="156"/>
      <c r="L202" s="151"/>
      <c r="M202" s="157"/>
      <c r="T202" s="158"/>
      <c r="AT202" s="153" t="s">
        <v>304</v>
      </c>
      <c r="AU202" s="153" t="s">
        <v>85</v>
      </c>
      <c r="AV202" s="12" t="s">
        <v>85</v>
      </c>
      <c r="AW202" s="12" t="s">
        <v>32</v>
      </c>
      <c r="AX202" s="12" t="s">
        <v>76</v>
      </c>
      <c r="AY202" s="153" t="s">
        <v>296</v>
      </c>
    </row>
    <row r="203" spans="2:65" s="13" customFormat="1">
      <c r="B203" s="159"/>
      <c r="D203" s="152" t="s">
        <v>304</v>
      </c>
      <c r="E203" s="160" t="s">
        <v>1</v>
      </c>
      <c r="F203" s="161" t="s">
        <v>306</v>
      </c>
      <c r="H203" s="162">
        <v>5</v>
      </c>
      <c r="I203" s="163"/>
      <c r="L203" s="159"/>
      <c r="M203" s="164"/>
      <c r="T203" s="165"/>
      <c r="AT203" s="160" t="s">
        <v>304</v>
      </c>
      <c r="AU203" s="160" t="s">
        <v>85</v>
      </c>
      <c r="AV203" s="13" t="s">
        <v>94</v>
      </c>
      <c r="AW203" s="13" t="s">
        <v>32</v>
      </c>
      <c r="AX203" s="13" t="s">
        <v>76</v>
      </c>
      <c r="AY203" s="160" t="s">
        <v>296</v>
      </c>
    </row>
    <row r="204" spans="2:65" s="14" customFormat="1">
      <c r="B204" s="166"/>
      <c r="D204" s="152" t="s">
        <v>304</v>
      </c>
      <c r="E204" s="167" t="s">
        <v>1</v>
      </c>
      <c r="F204" s="168" t="s">
        <v>308</v>
      </c>
      <c r="H204" s="169">
        <v>5</v>
      </c>
      <c r="I204" s="170"/>
      <c r="L204" s="166"/>
      <c r="M204" s="171"/>
      <c r="T204" s="172"/>
      <c r="AT204" s="167" t="s">
        <v>304</v>
      </c>
      <c r="AU204" s="167" t="s">
        <v>85</v>
      </c>
      <c r="AV204" s="14" t="s">
        <v>107</v>
      </c>
      <c r="AW204" s="14" t="s">
        <v>32</v>
      </c>
      <c r="AX204" s="14" t="s">
        <v>83</v>
      </c>
      <c r="AY204" s="167" t="s">
        <v>296</v>
      </c>
    </row>
    <row r="205" spans="2:65" s="1" customFormat="1" ht="33" customHeight="1">
      <c r="B205" s="32"/>
      <c r="C205" s="138" t="s">
        <v>397</v>
      </c>
      <c r="D205" s="138" t="s">
        <v>298</v>
      </c>
      <c r="E205" s="139" t="s">
        <v>6739</v>
      </c>
      <c r="F205" s="140" t="s">
        <v>6740</v>
      </c>
      <c r="G205" s="141" t="s">
        <v>376</v>
      </c>
      <c r="H205" s="142">
        <v>1882</v>
      </c>
      <c r="I205" s="143"/>
      <c r="J205" s="144">
        <f>ROUND(I205*H205,2)</f>
        <v>0</v>
      </c>
      <c r="K205" s="140" t="s">
        <v>302</v>
      </c>
      <c r="L205" s="32"/>
      <c r="M205" s="145" t="s">
        <v>1</v>
      </c>
      <c r="N205" s="146" t="s">
        <v>41</v>
      </c>
      <c r="P205" s="147">
        <f>O205*H205</f>
        <v>0</v>
      </c>
      <c r="Q205" s="147">
        <v>0</v>
      </c>
      <c r="R205" s="147">
        <f>Q205*H205</f>
        <v>0</v>
      </c>
      <c r="S205" s="147">
        <v>0</v>
      </c>
      <c r="T205" s="148">
        <f>S205*H205</f>
        <v>0</v>
      </c>
      <c r="AR205" s="149" t="s">
        <v>107</v>
      </c>
      <c r="AT205" s="149" t="s">
        <v>298</v>
      </c>
      <c r="AU205" s="149" t="s">
        <v>85</v>
      </c>
      <c r="AY205" s="17" t="s">
        <v>296</v>
      </c>
      <c r="BE205" s="150">
        <f>IF(N205="základní",J205,0)</f>
        <v>0</v>
      </c>
      <c r="BF205" s="150">
        <f>IF(N205="snížená",J205,0)</f>
        <v>0</v>
      </c>
      <c r="BG205" s="150">
        <f>IF(N205="zákl. přenesená",J205,0)</f>
        <v>0</v>
      </c>
      <c r="BH205" s="150">
        <f>IF(N205="sníž. přenesená",J205,0)</f>
        <v>0</v>
      </c>
      <c r="BI205" s="150">
        <f>IF(N205="nulová",J205,0)</f>
        <v>0</v>
      </c>
      <c r="BJ205" s="17" t="s">
        <v>83</v>
      </c>
      <c r="BK205" s="150">
        <f>ROUND(I205*H205,2)</f>
        <v>0</v>
      </c>
      <c r="BL205" s="17" t="s">
        <v>107</v>
      </c>
      <c r="BM205" s="149" t="s">
        <v>6741</v>
      </c>
    </row>
    <row r="206" spans="2:65" s="12" customFormat="1">
      <c r="B206" s="151"/>
      <c r="D206" s="152" t="s">
        <v>304</v>
      </c>
      <c r="E206" s="153" t="s">
        <v>1</v>
      </c>
      <c r="F206" s="154" t="s">
        <v>6742</v>
      </c>
      <c r="H206" s="155">
        <v>417</v>
      </c>
      <c r="I206" s="156"/>
      <c r="L206" s="151"/>
      <c r="M206" s="157"/>
      <c r="T206" s="158"/>
      <c r="AT206" s="153" t="s">
        <v>304</v>
      </c>
      <c r="AU206" s="153" t="s">
        <v>85</v>
      </c>
      <c r="AV206" s="12" t="s">
        <v>85</v>
      </c>
      <c r="AW206" s="12" t="s">
        <v>32</v>
      </c>
      <c r="AX206" s="12" t="s">
        <v>76</v>
      </c>
      <c r="AY206" s="153" t="s">
        <v>296</v>
      </c>
    </row>
    <row r="207" spans="2:65" s="12" customFormat="1">
      <c r="B207" s="151"/>
      <c r="D207" s="152" t="s">
        <v>304</v>
      </c>
      <c r="E207" s="153" t="s">
        <v>1</v>
      </c>
      <c r="F207" s="154" t="s">
        <v>6743</v>
      </c>
      <c r="H207" s="155">
        <v>1465</v>
      </c>
      <c r="I207" s="156"/>
      <c r="L207" s="151"/>
      <c r="M207" s="157"/>
      <c r="T207" s="158"/>
      <c r="AT207" s="153" t="s">
        <v>304</v>
      </c>
      <c r="AU207" s="153" t="s">
        <v>85</v>
      </c>
      <c r="AV207" s="12" t="s">
        <v>85</v>
      </c>
      <c r="AW207" s="12" t="s">
        <v>32</v>
      </c>
      <c r="AX207" s="12" t="s">
        <v>76</v>
      </c>
      <c r="AY207" s="153" t="s">
        <v>296</v>
      </c>
    </row>
    <row r="208" spans="2:65" s="13" customFormat="1">
      <c r="B208" s="159"/>
      <c r="D208" s="152" t="s">
        <v>304</v>
      </c>
      <c r="E208" s="160" t="s">
        <v>1</v>
      </c>
      <c r="F208" s="161" t="s">
        <v>306</v>
      </c>
      <c r="H208" s="162">
        <v>1882</v>
      </c>
      <c r="I208" s="163"/>
      <c r="L208" s="159"/>
      <c r="M208" s="164"/>
      <c r="T208" s="165"/>
      <c r="AT208" s="160" t="s">
        <v>304</v>
      </c>
      <c r="AU208" s="160" t="s">
        <v>85</v>
      </c>
      <c r="AV208" s="13" t="s">
        <v>94</v>
      </c>
      <c r="AW208" s="13" t="s">
        <v>32</v>
      </c>
      <c r="AX208" s="13" t="s">
        <v>76</v>
      </c>
      <c r="AY208" s="160" t="s">
        <v>296</v>
      </c>
    </row>
    <row r="209" spans="2:65" s="14" customFormat="1">
      <c r="B209" s="166"/>
      <c r="D209" s="152" t="s">
        <v>304</v>
      </c>
      <c r="E209" s="167" t="s">
        <v>1</v>
      </c>
      <c r="F209" s="168" t="s">
        <v>308</v>
      </c>
      <c r="H209" s="169">
        <v>1882</v>
      </c>
      <c r="I209" s="170"/>
      <c r="L209" s="166"/>
      <c r="M209" s="171"/>
      <c r="T209" s="172"/>
      <c r="AT209" s="167" t="s">
        <v>304</v>
      </c>
      <c r="AU209" s="167" t="s">
        <v>85</v>
      </c>
      <c r="AV209" s="14" t="s">
        <v>107</v>
      </c>
      <c r="AW209" s="14" t="s">
        <v>32</v>
      </c>
      <c r="AX209" s="14" t="s">
        <v>83</v>
      </c>
      <c r="AY209" s="167" t="s">
        <v>296</v>
      </c>
    </row>
    <row r="210" spans="2:65" s="1" customFormat="1" ht="24.2" customHeight="1">
      <c r="B210" s="32"/>
      <c r="C210" s="138" t="s">
        <v>402</v>
      </c>
      <c r="D210" s="138" t="s">
        <v>298</v>
      </c>
      <c r="E210" s="139" t="s">
        <v>6744</v>
      </c>
      <c r="F210" s="140" t="s">
        <v>6745</v>
      </c>
      <c r="G210" s="141" t="s">
        <v>301</v>
      </c>
      <c r="H210" s="142">
        <v>80.599999999999994</v>
      </c>
      <c r="I210" s="143"/>
      <c r="J210" s="144">
        <f>ROUND(I210*H210,2)</f>
        <v>0</v>
      </c>
      <c r="K210" s="140" t="s">
        <v>302</v>
      </c>
      <c r="L210" s="32"/>
      <c r="M210" s="145" t="s">
        <v>1</v>
      </c>
      <c r="N210" s="146" t="s">
        <v>41</v>
      </c>
      <c r="P210" s="147">
        <f>O210*H210</f>
        <v>0</v>
      </c>
      <c r="Q210" s="147">
        <v>0</v>
      </c>
      <c r="R210" s="147">
        <f>Q210*H210</f>
        <v>0</v>
      </c>
      <c r="S210" s="147">
        <v>0</v>
      </c>
      <c r="T210" s="148">
        <f>S210*H210</f>
        <v>0</v>
      </c>
      <c r="AR210" s="149" t="s">
        <v>107</v>
      </c>
      <c r="AT210" s="149" t="s">
        <v>298</v>
      </c>
      <c r="AU210" s="149" t="s">
        <v>85</v>
      </c>
      <c r="AY210" s="17" t="s">
        <v>296</v>
      </c>
      <c r="BE210" s="150">
        <f>IF(N210="základní",J210,0)</f>
        <v>0</v>
      </c>
      <c r="BF210" s="150">
        <f>IF(N210="snížená",J210,0)</f>
        <v>0</v>
      </c>
      <c r="BG210" s="150">
        <f>IF(N210="zákl. přenesená",J210,0)</f>
        <v>0</v>
      </c>
      <c r="BH210" s="150">
        <f>IF(N210="sníž. přenesená",J210,0)</f>
        <v>0</v>
      </c>
      <c r="BI210" s="150">
        <f>IF(N210="nulová",J210,0)</f>
        <v>0</v>
      </c>
      <c r="BJ210" s="17" t="s">
        <v>83</v>
      </c>
      <c r="BK210" s="150">
        <f>ROUND(I210*H210,2)</f>
        <v>0</v>
      </c>
      <c r="BL210" s="17" t="s">
        <v>107</v>
      </c>
      <c r="BM210" s="149" t="s">
        <v>6746</v>
      </c>
    </row>
    <row r="211" spans="2:65" s="12" customFormat="1">
      <c r="B211" s="151"/>
      <c r="D211" s="152" t="s">
        <v>304</v>
      </c>
      <c r="E211" s="153" t="s">
        <v>1</v>
      </c>
      <c r="F211" s="154" t="s">
        <v>6679</v>
      </c>
      <c r="H211" s="155">
        <v>80.599999999999994</v>
      </c>
      <c r="I211" s="156"/>
      <c r="L211" s="151"/>
      <c r="M211" s="157"/>
      <c r="T211" s="158"/>
      <c r="AT211" s="153" t="s">
        <v>304</v>
      </c>
      <c r="AU211" s="153" t="s">
        <v>85</v>
      </c>
      <c r="AV211" s="12" t="s">
        <v>85</v>
      </c>
      <c r="AW211" s="12" t="s">
        <v>32</v>
      </c>
      <c r="AX211" s="12" t="s">
        <v>76</v>
      </c>
      <c r="AY211" s="153" t="s">
        <v>296</v>
      </c>
    </row>
    <row r="212" spans="2:65" s="13" customFormat="1">
      <c r="B212" s="159"/>
      <c r="D212" s="152" t="s">
        <v>304</v>
      </c>
      <c r="E212" s="160" t="s">
        <v>1</v>
      </c>
      <c r="F212" s="161" t="s">
        <v>306</v>
      </c>
      <c r="H212" s="162">
        <v>80.599999999999994</v>
      </c>
      <c r="I212" s="163"/>
      <c r="L212" s="159"/>
      <c r="M212" s="164"/>
      <c r="T212" s="165"/>
      <c r="AT212" s="160" t="s">
        <v>304</v>
      </c>
      <c r="AU212" s="160" t="s">
        <v>85</v>
      </c>
      <c r="AV212" s="13" t="s">
        <v>94</v>
      </c>
      <c r="AW212" s="13" t="s">
        <v>32</v>
      </c>
      <c r="AX212" s="13" t="s">
        <v>76</v>
      </c>
      <c r="AY212" s="160" t="s">
        <v>296</v>
      </c>
    </row>
    <row r="213" spans="2:65" s="14" customFormat="1">
      <c r="B213" s="166"/>
      <c r="D213" s="152" t="s">
        <v>304</v>
      </c>
      <c r="E213" s="167" t="s">
        <v>1</v>
      </c>
      <c r="F213" s="168" t="s">
        <v>308</v>
      </c>
      <c r="H213" s="169">
        <v>80.599999999999994</v>
      </c>
      <c r="I213" s="170"/>
      <c r="L213" s="166"/>
      <c r="M213" s="171"/>
      <c r="T213" s="172"/>
      <c r="AT213" s="167" t="s">
        <v>304</v>
      </c>
      <c r="AU213" s="167" t="s">
        <v>85</v>
      </c>
      <c r="AV213" s="14" t="s">
        <v>107</v>
      </c>
      <c r="AW213" s="14" t="s">
        <v>32</v>
      </c>
      <c r="AX213" s="14" t="s">
        <v>83</v>
      </c>
      <c r="AY213" s="167" t="s">
        <v>296</v>
      </c>
    </row>
    <row r="214" spans="2:65" s="1" customFormat="1" ht="16.5" customHeight="1">
      <c r="B214" s="32"/>
      <c r="C214" s="138" t="s">
        <v>409</v>
      </c>
      <c r="D214" s="138" t="s">
        <v>298</v>
      </c>
      <c r="E214" s="139" t="s">
        <v>6747</v>
      </c>
      <c r="F214" s="140" t="s">
        <v>6748</v>
      </c>
      <c r="G214" s="141" t="s">
        <v>376</v>
      </c>
      <c r="H214" s="142">
        <v>1882</v>
      </c>
      <c r="I214" s="143"/>
      <c r="J214" s="144">
        <f>ROUND(I214*H214,2)</f>
        <v>0</v>
      </c>
      <c r="K214" s="140" t="s">
        <v>302</v>
      </c>
      <c r="L214" s="32"/>
      <c r="M214" s="145" t="s">
        <v>1</v>
      </c>
      <c r="N214" s="146" t="s">
        <v>41</v>
      </c>
      <c r="P214" s="147">
        <f>O214*H214</f>
        <v>0</v>
      </c>
      <c r="Q214" s="147">
        <v>0</v>
      </c>
      <c r="R214" s="147">
        <f>Q214*H214</f>
        <v>0</v>
      </c>
      <c r="S214" s="147">
        <v>0</v>
      </c>
      <c r="T214" s="148">
        <f>S214*H214</f>
        <v>0</v>
      </c>
      <c r="AR214" s="149" t="s">
        <v>107</v>
      </c>
      <c r="AT214" s="149" t="s">
        <v>298</v>
      </c>
      <c r="AU214" s="149" t="s">
        <v>85</v>
      </c>
      <c r="AY214" s="17" t="s">
        <v>296</v>
      </c>
      <c r="BE214" s="150">
        <f>IF(N214="základní",J214,0)</f>
        <v>0</v>
      </c>
      <c r="BF214" s="150">
        <f>IF(N214="snížená",J214,0)</f>
        <v>0</v>
      </c>
      <c r="BG214" s="150">
        <f>IF(N214="zákl. přenesená",J214,0)</f>
        <v>0</v>
      </c>
      <c r="BH214" s="150">
        <f>IF(N214="sníž. přenesená",J214,0)</f>
        <v>0</v>
      </c>
      <c r="BI214" s="150">
        <f>IF(N214="nulová",J214,0)</f>
        <v>0</v>
      </c>
      <c r="BJ214" s="17" t="s">
        <v>83</v>
      </c>
      <c r="BK214" s="150">
        <f>ROUND(I214*H214,2)</f>
        <v>0</v>
      </c>
      <c r="BL214" s="17" t="s">
        <v>107</v>
      </c>
      <c r="BM214" s="149" t="s">
        <v>6749</v>
      </c>
    </row>
    <row r="215" spans="2:65" s="12" customFormat="1">
      <c r="B215" s="151"/>
      <c r="D215" s="152" t="s">
        <v>304</v>
      </c>
      <c r="E215" s="153" t="s">
        <v>1</v>
      </c>
      <c r="F215" s="154" t="s">
        <v>6742</v>
      </c>
      <c r="H215" s="155">
        <v>417</v>
      </c>
      <c r="I215" s="156"/>
      <c r="L215" s="151"/>
      <c r="M215" s="157"/>
      <c r="T215" s="158"/>
      <c r="AT215" s="153" t="s">
        <v>304</v>
      </c>
      <c r="AU215" s="153" t="s">
        <v>85</v>
      </c>
      <c r="AV215" s="12" t="s">
        <v>85</v>
      </c>
      <c r="AW215" s="12" t="s">
        <v>32</v>
      </c>
      <c r="AX215" s="12" t="s">
        <v>76</v>
      </c>
      <c r="AY215" s="153" t="s">
        <v>296</v>
      </c>
    </row>
    <row r="216" spans="2:65" s="12" customFormat="1">
      <c r="B216" s="151"/>
      <c r="D216" s="152" t="s">
        <v>304</v>
      </c>
      <c r="E216" s="153" t="s">
        <v>1</v>
      </c>
      <c r="F216" s="154" t="s">
        <v>6743</v>
      </c>
      <c r="H216" s="155">
        <v>1465</v>
      </c>
      <c r="I216" s="156"/>
      <c r="L216" s="151"/>
      <c r="M216" s="157"/>
      <c r="T216" s="158"/>
      <c r="AT216" s="153" t="s">
        <v>304</v>
      </c>
      <c r="AU216" s="153" t="s">
        <v>85</v>
      </c>
      <c r="AV216" s="12" t="s">
        <v>85</v>
      </c>
      <c r="AW216" s="12" t="s">
        <v>32</v>
      </c>
      <c r="AX216" s="12" t="s">
        <v>76</v>
      </c>
      <c r="AY216" s="153" t="s">
        <v>296</v>
      </c>
    </row>
    <row r="217" spans="2:65" s="13" customFormat="1">
      <c r="B217" s="159"/>
      <c r="D217" s="152" t="s">
        <v>304</v>
      </c>
      <c r="E217" s="160" t="s">
        <v>1</v>
      </c>
      <c r="F217" s="161" t="s">
        <v>306</v>
      </c>
      <c r="H217" s="162">
        <v>1882</v>
      </c>
      <c r="I217" s="163"/>
      <c r="L217" s="159"/>
      <c r="M217" s="164"/>
      <c r="T217" s="165"/>
      <c r="AT217" s="160" t="s">
        <v>304</v>
      </c>
      <c r="AU217" s="160" t="s">
        <v>85</v>
      </c>
      <c r="AV217" s="13" t="s">
        <v>94</v>
      </c>
      <c r="AW217" s="13" t="s">
        <v>32</v>
      </c>
      <c r="AX217" s="13" t="s">
        <v>76</v>
      </c>
      <c r="AY217" s="160" t="s">
        <v>296</v>
      </c>
    </row>
    <row r="218" spans="2:65" s="14" customFormat="1">
      <c r="B218" s="166"/>
      <c r="D218" s="152" t="s">
        <v>304</v>
      </c>
      <c r="E218" s="167" t="s">
        <v>1</v>
      </c>
      <c r="F218" s="168" t="s">
        <v>308</v>
      </c>
      <c r="H218" s="169">
        <v>1882</v>
      </c>
      <c r="I218" s="170"/>
      <c r="L218" s="166"/>
      <c r="M218" s="171"/>
      <c r="T218" s="172"/>
      <c r="AT218" s="167" t="s">
        <v>304</v>
      </c>
      <c r="AU218" s="167" t="s">
        <v>85</v>
      </c>
      <c r="AV218" s="14" t="s">
        <v>107</v>
      </c>
      <c r="AW218" s="14" t="s">
        <v>32</v>
      </c>
      <c r="AX218" s="14" t="s">
        <v>83</v>
      </c>
      <c r="AY218" s="167" t="s">
        <v>296</v>
      </c>
    </row>
    <row r="219" spans="2:65" s="1" customFormat="1" ht="33" customHeight="1">
      <c r="B219" s="32"/>
      <c r="C219" s="138" t="s">
        <v>7</v>
      </c>
      <c r="D219" s="138" t="s">
        <v>298</v>
      </c>
      <c r="E219" s="139" t="s">
        <v>6750</v>
      </c>
      <c r="F219" s="140" t="s">
        <v>6751</v>
      </c>
      <c r="G219" s="141" t="s">
        <v>301</v>
      </c>
      <c r="H219" s="142">
        <v>142.19999999999999</v>
      </c>
      <c r="I219" s="143"/>
      <c r="J219" s="144">
        <f>ROUND(I219*H219,2)</f>
        <v>0</v>
      </c>
      <c r="K219" s="140" t="s">
        <v>302</v>
      </c>
      <c r="L219" s="32"/>
      <c r="M219" s="145" t="s">
        <v>1</v>
      </c>
      <c r="N219" s="146" t="s">
        <v>41</v>
      </c>
      <c r="P219" s="147">
        <f>O219*H219</f>
        <v>0</v>
      </c>
      <c r="Q219" s="147">
        <v>0</v>
      </c>
      <c r="R219" s="147">
        <f>Q219*H219</f>
        <v>0</v>
      </c>
      <c r="S219" s="147">
        <v>0</v>
      </c>
      <c r="T219" s="148">
        <f>S219*H219</f>
        <v>0</v>
      </c>
      <c r="AR219" s="149" t="s">
        <v>107</v>
      </c>
      <c r="AT219" s="149" t="s">
        <v>298</v>
      </c>
      <c r="AU219" s="149" t="s">
        <v>85</v>
      </c>
      <c r="AY219" s="17" t="s">
        <v>296</v>
      </c>
      <c r="BE219" s="150">
        <f>IF(N219="základní",J219,0)</f>
        <v>0</v>
      </c>
      <c r="BF219" s="150">
        <f>IF(N219="snížená",J219,0)</f>
        <v>0</v>
      </c>
      <c r="BG219" s="150">
        <f>IF(N219="zákl. přenesená",J219,0)</f>
        <v>0</v>
      </c>
      <c r="BH219" s="150">
        <f>IF(N219="sníž. přenesená",J219,0)</f>
        <v>0</v>
      </c>
      <c r="BI219" s="150">
        <f>IF(N219="nulová",J219,0)</f>
        <v>0</v>
      </c>
      <c r="BJ219" s="17" t="s">
        <v>83</v>
      </c>
      <c r="BK219" s="150">
        <f>ROUND(I219*H219,2)</f>
        <v>0</v>
      </c>
      <c r="BL219" s="17" t="s">
        <v>107</v>
      </c>
      <c r="BM219" s="149" t="s">
        <v>6752</v>
      </c>
    </row>
    <row r="220" spans="2:65" s="12" customFormat="1">
      <c r="B220" s="151"/>
      <c r="D220" s="152" t="s">
        <v>304</v>
      </c>
      <c r="E220" s="153" t="s">
        <v>1</v>
      </c>
      <c r="F220" s="154" t="s">
        <v>6679</v>
      </c>
      <c r="H220" s="155">
        <v>80.599999999999994</v>
      </c>
      <c r="I220" s="156"/>
      <c r="L220" s="151"/>
      <c r="M220" s="157"/>
      <c r="T220" s="158"/>
      <c r="AT220" s="153" t="s">
        <v>304</v>
      </c>
      <c r="AU220" s="153" t="s">
        <v>85</v>
      </c>
      <c r="AV220" s="12" t="s">
        <v>85</v>
      </c>
      <c r="AW220" s="12" t="s">
        <v>32</v>
      </c>
      <c r="AX220" s="12" t="s">
        <v>76</v>
      </c>
      <c r="AY220" s="153" t="s">
        <v>296</v>
      </c>
    </row>
    <row r="221" spans="2:65" s="12" customFormat="1">
      <c r="B221" s="151"/>
      <c r="D221" s="152" t="s">
        <v>304</v>
      </c>
      <c r="E221" s="153" t="s">
        <v>1</v>
      </c>
      <c r="F221" s="154" t="s">
        <v>6708</v>
      </c>
      <c r="H221" s="155">
        <v>61.6</v>
      </c>
      <c r="I221" s="156"/>
      <c r="L221" s="151"/>
      <c r="M221" s="157"/>
      <c r="T221" s="158"/>
      <c r="AT221" s="153" t="s">
        <v>304</v>
      </c>
      <c r="AU221" s="153" t="s">
        <v>85</v>
      </c>
      <c r="AV221" s="12" t="s">
        <v>85</v>
      </c>
      <c r="AW221" s="12" t="s">
        <v>32</v>
      </c>
      <c r="AX221" s="12" t="s">
        <v>76</v>
      </c>
      <c r="AY221" s="153" t="s">
        <v>296</v>
      </c>
    </row>
    <row r="222" spans="2:65" s="13" customFormat="1">
      <c r="B222" s="159"/>
      <c r="D222" s="152" t="s">
        <v>304</v>
      </c>
      <c r="E222" s="160" t="s">
        <v>1</v>
      </c>
      <c r="F222" s="161" t="s">
        <v>306</v>
      </c>
      <c r="H222" s="162">
        <v>142.19999999999999</v>
      </c>
      <c r="I222" s="163"/>
      <c r="L222" s="159"/>
      <c r="M222" s="164"/>
      <c r="T222" s="165"/>
      <c r="AT222" s="160" t="s">
        <v>304</v>
      </c>
      <c r="AU222" s="160" t="s">
        <v>85</v>
      </c>
      <c r="AV222" s="13" t="s">
        <v>94</v>
      </c>
      <c r="AW222" s="13" t="s">
        <v>32</v>
      </c>
      <c r="AX222" s="13" t="s">
        <v>76</v>
      </c>
      <c r="AY222" s="160" t="s">
        <v>296</v>
      </c>
    </row>
    <row r="223" spans="2:65" s="14" customFormat="1">
      <c r="B223" s="166"/>
      <c r="D223" s="152" t="s">
        <v>304</v>
      </c>
      <c r="E223" s="167" t="s">
        <v>1</v>
      </c>
      <c r="F223" s="168" t="s">
        <v>308</v>
      </c>
      <c r="H223" s="169">
        <v>142.19999999999999</v>
      </c>
      <c r="I223" s="170"/>
      <c r="L223" s="166"/>
      <c r="M223" s="171"/>
      <c r="T223" s="172"/>
      <c r="AT223" s="167" t="s">
        <v>304</v>
      </c>
      <c r="AU223" s="167" t="s">
        <v>85</v>
      </c>
      <c r="AV223" s="14" t="s">
        <v>107</v>
      </c>
      <c r="AW223" s="14" t="s">
        <v>32</v>
      </c>
      <c r="AX223" s="14" t="s">
        <v>83</v>
      </c>
      <c r="AY223" s="167" t="s">
        <v>296</v>
      </c>
    </row>
    <row r="224" spans="2:65" s="1" customFormat="1" ht="24.2" customHeight="1">
      <c r="B224" s="32"/>
      <c r="C224" s="138" t="s">
        <v>422</v>
      </c>
      <c r="D224" s="138" t="s">
        <v>298</v>
      </c>
      <c r="E224" s="139" t="s">
        <v>6753</v>
      </c>
      <c r="F224" s="140" t="s">
        <v>6754</v>
      </c>
      <c r="G224" s="141" t="s">
        <v>376</v>
      </c>
      <c r="H224" s="142">
        <v>5</v>
      </c>
      <c r="I224" s="143"/>
      <c r="J224" s="144">
        <f>ROUND(I224*H224,2)</f>
        <v>0</v>
      </c>
      <c r="K224" s="140" t="s">
        <v>302</v>
      </c>
      <c r="L224" s="32"/>
      <c r="M224" s="145" t="s">
        <v>1</v>
      </c>
      <c r="N224" s="146" t="s">
        <v>41</v>
      </c>
      <c r="P224" s="147">
        <f>O224*H224</f>
        <v>0</v>
      </c>
      <c r="Q224" s="147">
        <v>0</v>
      </c>
      <c r="R224" s="147">
        <f>Q224*H224</f>
        <v>0</v>
      </c>
      <c r="S224" s="147">
        <v>0</v>
      </c>
      <c r="T224" s="148">
        <f>S224*H224</f>
        <v>0</v>
      </c>
      <c r="AR224" s="149" t="s">
        <v>107</v>
      </c>
      <c r="AT224" s="149" t="s">
        <v>298</v>
      </c>
      <c r="AU224" s="149" t="s">
        <v>85</v>
      </c>
      <c r="AY224" s="17" t="s">
        <v>296</v>
      </c>
      <c r="BE224" s="150">
        <f>IF(N224="základní",J224,0)</f>
        <v>0</v>
      </c>
      <c r="BF224" s="150">
        <f>IF(N224="snížená",J224,0)</f>
        <v>0</v>
      </c>
      <c r="BG224" s="150">
        <f>IF(N224="zákl. přenesená",J224,0)</f>
        <v>0</v>
      </c>
      <c r="BH224" s="150">
        <f>IF(N224="sníž. přenesená",J224,0)</f>
        <v>0</v>
      </c>
      <c r="BI224" s="150">
        <f>IF(N224="nulová",J224,0)</f>
        <v>0</v>
      </c>
      <c r="BJ224" s="17" t="s">
        <v>83</v>
      </c>
      <c r="BK224" s="150">
        <f>ROUND(I224*H224,2)</f>
        <v>0</v>
      </c>
      <c r="BL224" s="17" t="s">
        <v>107</v>
      </c>
      <c r="BM224" s="149" t="s">
        <v>6755</v>
      </c>
    </row>
    <row r="225" spans="2:65" s="12" customFormat="1">
      <c r="B225" s="151"/>
      <c r="D225" s="152" t="s">
        <v>304</v>
      </c>
      <c r="E225" s="153" t="s">
        <v>1</v>
      </c>
      <c r="F225" s="154" t="s">
        <v>6738</v>
      </c>
      <c r="H225" s="155">
        <v>5</v>
      </c>
      <c r="I225" s="156"/>
      <c r="L225" s="151"/>
      <c r="M225" s="157"/>
      <c r="T225" s="158"/>
      <c r="AT225" s="153" t="s">
        <v>304</v>
      </c>
      <c r="AU225" s="153" t="s">
        <v>85</v>
      </c>
      <c r="AV225" s="12" t="s">
        <v>85</v>
      </c>
      <c r="AW225" s="12" t="s">
        <v>32</v>
      </c>
      <c r="AX225" s="12" t="s">
        <v>76</v>
      </c>
      <c r="AY225" s="153" t="s">
        <v>296</v>
      </c>
    </row>
    <row r="226" spans="2:65" s="13" customFormat="1">
      <c r="B226" s="159"/>
      <c r="D226" s="152" t="s">
        <v>304</v>
      </c>
      <c r="E226" s="160" t="s">
        <v>1</v>
      </c>
      <c r="F226" s="161" t="s">
        <v>306</v>
      </c>
      <c r="H226" s="162">
        <v>5</v>
      </c>
      <c r="I226" s="163"/>
      <c r="L226" s="159"/>
      <c r="M226" s="164"/>
      <c r="T226" s="165"/>
      <c r="AT226" s="160" t="s">
        <v>304</v>
      </c>
      <c r="AU226" s="160" t="s">
        <v>85</v>
      </c>
      <c r="AV226" s="13" t="s">
        <v>94</v>
      </c>
      <c r="AW226" s="13" t="s">
        <v>32</v>
      </c>
      <c r="AX226" s="13" t="s">
        <v>76</v>
      </c>
      <c r="AY226" s="160" t="s">
        <v>296</v>
      </c>
    </row>
    <row r="227" spans="2:65" s="14" customFormat="1">
      <c r="B227" s="166"/>
      <c r="D227" s="152" t="s">
        <v>304</v>
      </c>
      <c r="E227" s="167" t="s">
        <v>1</v>
      </c>
      <c r="F227" s="168" t="s">
        <v>308</v>
      </c>
      <c r="H227" s="169">
        <v>5</v>
      </c>
      <c r="I227" s="170"/>
      <c r="L227" s="166"/>
      <c r="M227" s="171"/>
      <c r="T227" s="172"/>
      <c r="AT227" s="167" t="s">
        <v>304</v>
      </c>
      <c r="AU227" s="167" t="s">
        <v>85</v>
      </c>
      <c r="AV227" s="14" t="s">
        <v>107</v>
      </c>
      <c r="AW227" s="14" t="s">
        <v>32</v>
      </c>
      <c r="AX227" s="14" t="s">
        <v>83</v>
      </c>
      <c r="AY227" s="167" t="s">
        <v>296</v>
      </c>
    </row>
    <row r="228" spans="2:65" s="1" customFormat="1" ht="16.5" customHeight="1">
      <c r="B228" s="32"/>
      <c r="C228" s="173" t="s">
        <v>427</v>
      </c>
      <c r="D228" s="173" t="s">
        <v>343</v>
      </c>
      <c r="E228" s="174" t="s">
        <v>6756</v>
      </c>
      <c r="F228" s="175" t="s">
        <v>6757</v>
      </c>
      <c r="G228" s="176" t="s">
        <v>1102</v>
      </c>
      <c r="H228" s="177">
        <v>5</v>
      </c>
      <c r="I228" s="178"/>
      <c r="J228" s="179">
        <f>ROUND(I228*H228,2)</f>
        <v>0</v>
      </c>
      <c r="K228" s="175" t="s">
        <v>1</v>
      </c>
      <c r="L228" s="180"/>
      <c r="M228" s="181" t="s">
        <v>1</v>
      </c>
      <c r="N228" s="182" t="s">
        <v>41</v>
      </c>
      <c r="P228" s="147">
        <f>O228*H228</f>
        <v>0</v>
      </c>
      <c r="Q228" s="147">
        <v>0</v>
      </c>
      <c r="R228" s="147">
        <f>Q228*H228</f>
        <v>0</v>
      </c>
      <c r="S228" s="147">
        <v>0</v>
      </c>
      <c r="T228" s="148">
        <f>S228*H228</f>
        <v>0</v>
      </c>
      <c r="AR228" s="149" t="s">
        <v>347</v>
      </c>
      <c r="AT228" s="149" t="s">
        <v>343</v>
      </c>
      <c r="AU228" s="149" t="s">
        <v>85</v>
      </c>
      <c r="AY228" s="17" t="s">
        <v>296</v>
      </c>
      <c r="BE228" s="150">
        <f>IF(N228="základní",J228,0)</f>
        <v>0</v>
      </c>
      <c r="BF228" s="150">
        <f>IF(N228="snížená",J228,0)</f>
        <v>0</v>
      </c>
      <c r="BG228" s="150">
        <f>IF(N228="zákl. přenesená",J228,0)</f>
        <v>0</v>
      </c>
      <c r="BH228" s="150">
        <f>IF(N228="sníž. přenesená",J228,0)</f>
        <v>0</v>
      </c>
      <c r="BI228" s="150">
        <f>IF(N228="nulová",J228,0)</f>
        <v>0</v>
      </c>
      <c r="BJ228" s="17" t="s">
        <v>83</v>
      </c>
      <c r="BK228" s="150">
        <f>ROUND(I228*H228,2)</f>
        <v>0</v>
      </c>
      <c r="BL228" s="17" t="s">
        <v>107</v>
      </c>
      <c r="BM228" s="149" t="s">
        <v>6758</v>
      </c>
    </row>
    <row r="229" spans="2:65" s="1" customFormat="1" ht="24.2" customHeight="1">
      <c r="B229" s="32"/>
      <c r="C229" s="138" t="s">
        <v>432</v>
      </c>
      <c r="D229" s="138" t="s">
        <v>298</v>
      </c>
      <c r="E229" s="139" t="s">
        <v>6759</v>
      </c>
      <c r="F229" s="140" t="s">
        <v>6760</v>
      </c>
      <c r="G229" s="141" t="s">
        <v>376</v>
      </c>
      <c r="H229" s="142">
        <v>52</v>
      </c>
      <c r="I229" s="143"/>
      <c r="J229" s="144">
        <f>ROUND(I229*H229,2)</f>
        <v>0</v>
      </c>
      <c r="K229" s="140" t="s">
        <v>302</v>
      </c>
      <c r="L229" s="32"/>
      <c r="M229" s="145" t="s">
        <v>1</v>
      </c>
      <c r="N229" s="146" t="s">
        <v>41</v>
      </c>
      <c r="P229" s="147">
        <f>O229*H229</f>
        <v>0</v>
      </c>
      <c r="Q229" s="147">
        <v>0</v>
      </c>
      <c r="R229" s="147">
        <f>Q229*H229</f>
        <v>0</v>
      </c>
      <c r="S229" s="147">
        <v>0</v>
      </c>
      <c r="T229" s="148">
        <f>S229*H229</f>
        <v>0</v>
      </c>
      <c r="AR229" s="149" t="s">
        <v>107</v>
      </c>
      <c r="AT229" s="149" t="s">
        <v>298</v>
      </c>
      <c r="AU229" s="149" t="s">
        <v>85</v>
      </c>
      <c r="AY229" s="17" t="s">
        <v>296</v>
      </c>
      <c r="BE229" s="150">
        <f>IF(N229="základní",J229,0)</f>
        <v>0</v>
      </c>
      <c r="BF229" s="150">
        <f>IF(N229="snížená",J229,0)</f>
        <v>0</v>
      </c>
      <c r="BG229" s="150">
        <f>IF(N229="zákl. přenesená",J229,0)</f>
        <v>0</v>
      </c>
      <c r="BH229" s="150">
        <f>IF(N229="sníž. přenesená",J229,0)</f>
        <v>0</v>
      </c>
      <c r="BI229" s="150">
        <f>IF(N229="nulová",J229,0)</f>
        <v>0</v>
      </c>
      <c r="BJ229" s="17" t="s">
        <v>83</v>
      </c>
      <c r="BK229" s="150">
        <f>ROUND(I229*H229,2)</f>
        <v>0</v>
      </c>
      <c r="BL229" s="17" t="s">
        <v>107</v>
      </c>
      <c r="BM229" s="149" t="s">
        <v>6761</v>
      </c>
    </row>
    <row r="230" spans="2:65" s="12" customFormat="1">
      <c r="B230" s="151"/>
      <c r="D230" s="152" t="s">
        <v>304</v>
      </c>
      <c r="E230" s="153" t="s">
        <v>1</v>
      </c>
      <c r="F230" s="154" t="s">
        <v>6734</v>
      </c>
      <c r="H230" s="155">
        <v>52</v>
      </c>
      <c r="I230" s="156"/>
      <c r="L230" s="151"/>
      <c r="M230" s="157"/>
      <c r="T230" s="158"/>
      <c r="AT230" s="153" t="s">
        <v>304</v>
      </c>
      <c r="AU230" s="153" t="s">
        <v>85</v>
      </c>
      <c r="AV230" s="12" t="s">
        <v>85</v>
      </c>
      <c r="AW230" s="12" t="s">
        <v>32</v>
      </c>
      <c r="AX230" s="12" t="s">
        <v>76</v>
      </c>
      <c r="AY230" s="153" t="s">
        <v>296</v>
      </c>
    </row>
    <row r="231" spans="2:65" s="13" customFormat="1">
      <c r="B231" s="159"/>
      <c r="D231" s="152" t="s">
        <v>304</v>
      </c>
      <c r="E231" s="160" t="s">
        <v>1</v>
      </c>
      <c r="F231" s="161" t="s">
        <v>306</v>
      </c>
      <c r="H231" s="162">
        <v>52</v>
      </c>
      <c r="I231" s="163"/>
      <c r="L231" s="159"/>
      <c r="M231" s="164"/>
      <c r="T231" s="165"/>
      <c r="AT231" s="160" t="s">
        <v>304</v>
      </c>
      <c r="AU231" s="160" t="s">
        <v>85</v>
      </c>
      <c r="AV231" s="13" t="s">
        <v>94</v>
      </c>
      <c r="AW231" s="13" t="s">
        <v>32</v>
      </c>
      <c r="AX231" s="13" t="s">
        <v>76</v>
      </c>
      <c r="AY231" s="160" t="s">
        <v>296</v>
      </c>
    </row>
    <row r="232" spans="2:65" s="14" customFormat="1">
      <c r="B232" s="166"/>
      <c r="D232" s="152" t="s">
        <v>304</v>
      </c>
      <c r="E232" s="167" t="s">
        <v>1</v>
      </c>
      <c r="F232" s="168" t="s">
        <v>308</v>
      </c>
      <c r="H232" s="169">
        <v>52</v>
      </c>
      <c r="I232" s="170"/>
      <c r="L232" s="166"/>
      <c r="M232" s="171"/>
      <c r="T232" s="172"/>
      <c r="AT232" s="167" t="s">
        <v>304</v>
      </c>
      <c r="AU232" s="167" t="s">
        <v>85</v>
      </c>
      <c r="AV232" s="14" t="s">
        <v>107</v>
      </c>
      <c r="AW232" s="14" t="s">
        <v>32</v>
      </c>
      <c r="AX232" s="14" t="s">
        <v>83</v>
      </c>
      <c r="AY232" s="167" t="s">
        <v>296</v>
      </c>
    </row>
    <row r="233" spans="2:65" s="1" customFormat="1" ht="16.5" customHeight="1">
      <c r="B233" s="32"/>
      <c r="C233" s="173" t="s">
        <v>445</v>
      </c>
      <c r="D233" s="173" t="s">
        <v>343</v>
      </c>
      <c r="E233" s="174" t="s">
        <v>6762</v>
      </c>
      <c r="F233" s="175" t="s">
        <v>6763</v>
      </c>
      <c r="G233" s="176" t="s">
        <v>1102</v>
      </c>
      <c r="H233" s="177">
        <v>52</v>
      </c>
      <c r="I233" s="178"/>
      <c r="J233" s="179">
        <f>ROUND(I233*H233,2)</f>
        <v>0</v>
      </c>
      <c r="K233" s="175" t="s">
        <v>1</v>
      </c>
      <c r="L233" s="180"/>
      <c r="M233" s="181" t="s">
        <v>1</v>
      </c>
      <c r="N233" s="182" t="s">
        <v>41</v>
      </c>
      <c r="P233" s="147">
        <f>O233*H233</f>
        <v>0</v>
      </c>
      <c r="Q233" s="147">
        <v>0</v>
      </c>
      <c r="R233" s="147">
        <f>Q233*H233</f>
        <v>0</v>
      </c>
      <c r="S233" s="147">
        <v>0</v>
      </c>
      <c r="T233" s="148">
        <f>S233*H233</f>
        <v>0</v>
      </c>
      <c r="AR233" s="149" t="s">
        <v>347</v>
      </c>
      <c r="AT233" s="149" t="s">
        <v>343</v>
      </c>
      <c r="AU233" s="149" t="s">
        <v>85</v>
      </c>
      <c r="AY233" s="17" t="s">
        <v>296</v>
      </c>
      <c r="BE233" s="150">
        <f>IF(N233="základní",J233,0)</f>
        <v>0</v>
      </c>
      <c r="BF233" s="150">
        <f>IF(N233="snížená",J233,0)</f>
        <v>0</v>
      </c>
      <c r="BG233" s="150">
        <f>IF(N233="zákl. přenesená",J233,0)</f>
        <v>0</v>
      </c>
      <c r="BH233" s="150">
        <f>IF(N233="sníž. přenesená",J233,0)</f>
        <v>0</v>
      </c>
      <c r="BI233" s="150">
        <f>IF(N233="nulová",J233,0)</f>
        <v>0</v>
      </c>
      <c r="BJ233" s="17" t="s">
        <v>83</v>
      </c>
      <c r="BK233" s="150">
        <f>ROUND(I233*H233,2)</f>
        <v>0</v>
      </c>
      <c r="BL233" s="17" t="s">
        <v>107</v>
      </c>
      <c r="BM233" s="149" t="s">
        <v>6764</v>
      </c>
    </row>
    <row r="234" spans="2:65" s="1" customFormat="1" ht="24.2" customHeight="1">
      <c r="B234" s="32"/>
      <c r="C234" s="138" t="s">
        <v>451</v>
      </c>
      <c r="D234" s="138" t="s">
        <v>298</v>
      </c>
      <c r="E234" s="139" t="s">
        <v>6765</v>
      </c>
      <c r="F234" s="140" t="s">
        <v>6766</v>
      </c>
      <c r="G234" s="141" t="s">
        <v>376</v>
      </c>
      <c r="H234" s="142">
        <v>1465</v>
      </c>
      <c r="I234" s="143"/>
      <c r="J234" s="144">
        <f>ROUND(I234*H234,2)</f>
        <v>0</v>
      </c>
      <c r="K234" s="140" t="s">
        <v>302</v>
      </c>
      <c r="L234" s="32"/>
      <c r="M234" s="145" t="s">
        <v>1</v>
      </c>
      <c r="N234" s="146" t="s">
        <v>41</v>
      </c>
      <c r="P234" s="147">
        <f>O234*H234</f>
        <v>0</v>
      </c>
      <c r="Q234" s="147">
        <v>0</v>
      </c>
      <c r="R234" s="147">
        <f>Q234*H234</f>
        <v>0</v>
      </c>
      <c r="S234" s="147">
        <v>0</v>
      </c>
      <c r="T234" s="148">
        <f>S234*H234</f>
        <v>0</v>
      </c>
      <c r="AR234" s="149" t="s">
        <v>107</v>
      </c>
      <c r="AT234" s="149" t="s">
        <v>298</v>
      </c>
      <c r="AU234" s="149" t="s">
        <v>85</v>
      </c>
      <c r="AY234" s="17" t="s">
        <v>296</v>
      </c>
      <c r="BE234" s="150">
        <f>IF(N234="základní",J234,0)</f>
        <v>0</v>
      </c>
      <c r="BF234" s="150">
        <f>IF(N234="snížená",J234,0)</f>
        <v>0</v>
      </c>
      <c r="BG234" s="150">
        <f>IF(N234="zákl. přenesená",J234,0)</f>
        <v>0</v>
      </c>
      <c r="BH234" s="150">
        <f>IF(N234="sníž. přenesená",J234,0)</f>
        <v>0</v>
      </c>
      <c r="BI234" s="150">
        <f>IF(N234="nulová",J234,0)</f>
        <v>0</v>
      </c>
      <c r="BJ234" s="17" t="s">
        <v>83</v>
      </c>
      <c r="BK234" s="150">
        <f>ROUND(I234*H234,2)</f>
        <v>0</v>
      </c>
      <c r="BL234" s="17" t="s">
        <v>107</v>
      </c>
      <c r="BM234" s="149" t="s">
        <v>6767</v>
      </c>
    </row>
    <row r="235" spans="2:65" s="12" customFormat="1">
      <c r="B235" s="151"/>
      <c r="D235" s="152" t="s">
        <v>304</v>
      </c>
      <c r="E235" s="153" t="s">
        <v>1</v>
      </c>
      <c r="F235" s="154" t="s">
        <v>6743</v>
      </c>
      <c r="H235" s="155">
        <v>1465</v>
      </c>
      <c r="I235" s="156"/>
      <c r="L235" s="151"/>
      <c r="M235" s="157"/>
      <c r="T235" s="158"/>
      <c r="AT235" s="153" t="s">
        <v>304</v>
      </c>
      <c r="AU235" s="153" t="s">
        <v>85</v>
      </c>
      <c r="AV235" s="12" t="s">
        <v>85</v>
      </c>
      <c r="AW235" s="12" t="s">
        <v>32</v>
      </c>
      <c r="AX235" s="12" t="s">
        <v>76</v>
      </c>
      <c r="AY235" s="153" t="s">
        <v>296</v>
      </c>
    </row>
    <row r="236" spans="2:65" s="13" customFormat="1">
      <c r="B236" s="159"/>
      <c r="D236" s="152" t="s">
        <v>304</v>
      </c>
      <c r="E236" s="160" t="s">
        <v>1</v>
      </c>
      <c r="F236" s="161" t="s">
        <v>306</v>
      </c>
      <c r="H236" s="162">
        <v>1465</v>
      </c>
      <c r="I236" s="163"/>
      <c r="L236" s="159"/>
      <c r="M236" s="164"/>
      <c r="T236" s="165"/>
      <c r="AT236" s="160" t="s">
        <v>304</v>
      </c>
      <c r="AU236" s="160" t="s">
        <v>85</v>
      </c>
      <c r="AV236" s="13" t="s">
        <v>94</v>
      </c>
      <c r="AW236" s="13" t="s">
        <v>32</v>
      </c>
      <c r="AX236" s="13" t="s">
        <v>76</v>
      </c>
      <c r="AY236" s="160" t="s">
        <v>296</v>
      </c>
    </row>
    <row r="237" spans="2:65" s="14" customFormat="1">
      <c r="B237" s="166"/>
      <c r="D237" s="152" t="s">
        <v>304</v>
      </c>
      <c r="E237" s="167" t="s">
        <v>1</v>
      </c>
      <c r="F237" s="168" t="s">
        <v>308</v>
      </c>
      <c r="H237" s="169">
        <v>1465</v>
      </c>
      <c r="I237" s="170"/>
      <c r="L237" s="166"/>
      <c r="M237" s="171"/>
      <c r="T237" s="172"/>
      <c r="AT237" s="167" t="s">
        <v>304</v>
      </c>
      <c r="AU237" s="167" t="s">
        <v>85</v>
      </c>
      <c r="AV237" s="14" t="s">
        <v>107</v>
      </c>
      <c r="AW237" s="14" t="s">
        <v>32</v>
      </c>
      <c r="AX237" s="14" t="s">
        <v>83</v>
      </c>
      <c r="AY237" s="167" t="s">
        <v>296</v>
      </c>
    </row>
    <row r="238" spans="2:65" s="1" customFormat="1" ht="24.2" customHeight="1">
      <c r="B238" s="32"/>
      <c r="C238" s="138" t="s">
        <v>457</v>
      </c>
      <c r="D238" s="138" t="s">
        <v>298</v>
      </c>
      <c r="E238" s="139" t="s">
        <v>6768</v>
      </c>
      <c r="F238" s="140" t="s">
        <v>6769</v>
      </c>
      <c r="G238" s="141" t="s">
        <v>376</v>
      </c>
      <c r="H238" s="142">
        <v>5</v>
      </c>
      <c r="I238" s="143"/>
      <c r="J238" s="144">
        <f>ROUND(I238*H238,2)</f>
        <v>0</v>
      </c>
      <c r="K238" s="140" t="s">
        <v>302</v>
      </c>
      <c r="L238" s="32"/>
      <c r="M238" s="145" t="s">
        <v>1</v>
      </c>
      <c r="N238" s="146" t="s">
        <v>41</v>
      </c>
      <c r="P238" s="147">
        <f>O238*H238</f>
        <v>0</v>
      </c>
      <c r="Q238" s="147">
        <v>5.0000000000000002E-5</v>
      </c>
      <c r="R238" s="147">
        <f>Q238*H238</f>
        <v>2.5000000000000001E-4</v>
      </c>
      <c r="S238" s="147">
        <v>0</v>
      </c>
      <c r="T238" s="148">
        <f>S238*H238</f>
        <v>0</v>
      </c>
      <c r="AR238" s="149" t="s">
        <v>107</v>
      </c>
      <c r="AT238" s="149" t="s">
        <v>298</v>
      </c>
      <c r="AU238" s="149" t="s">
        <v>85</v>
      </c>
      <c r="AY238" s="17" t="s">
        <v>296</v>
      </c>
      <c r="BE238" s="150">
        <f>IF(N238="základní",J238,0)</f>
        <v>0</v>
      </c>
      <c r="BF238" s="150">
        <f>IF(N238="snížená",J238,0)</f>
        <v>0</v>
      </c>
      <c r="BG238" s="150">
        <f>IF(N238="zákl. přenesená",J238,0)</f>
        <v>0</v>
      </c>
      <c r="BH238" s="150">
        <f>IF(N238="sníž. přenesená",J238,0)</f>
        <v>0</v>
      </c>
      <c r="BI238" s="150">
        <f>IF(N238="nulová",J238,0)</f>
        <v>0</v>
      </c>
      <c r="BJ238" s="17" t="s">
        <v>83</v>
      </c>
      <c r="BK238" s="150">
        <f>ROUND(I238*H238,2)</f>
        <v>0</v>
      </c>
      <c r="BL238" s="17" t="s">
        <v>107</v>
      </c>
      <c r="BM238" s="149" t="s">
        <v>6770</v>
      </c>
    </row>
    <row r="239" spans="2:65" s="1" customFormat="1" ht="21.75" customHeight="1">
      <c r="B239" s="32"/>
      <c r="C239" s="173" t="s">
        <v>462</v>
      </c>
      <c r="D239" s="173" t="s">
        <v>343</v>
      </c>
      <c r="E239" s="174" t="s">
        <v>6771</v>
      </c>
      <c r="F239" s="175" t="s">
        <v>6772</v>
      </c>
      <c r="G239" s="176" t="s">
        <v>376</v>
      </c>
      <c r="H239" s="177">
        <v>15</v>
      </c>
      <c r="I239" s="178"/>
      <c r="J239" s="179">
        <f>ROUND(I239*H239,2)</f>
        <v>0</v>
      </c>
      <c r="K239" s="175" t="s">
        <v>302</v>
      </c>
      <c r="L239" s="180"/>
      <c r="M239" s="181" t="s">
        <v>1</v>
      </c>
      <c r="N239" s="182" t="s">
        <v>41</v>
      </c>
      <c r="P239" s="147">
        <f>O239*H239</f>
        <v>0</v>
      </c>
      <c r="Q239" s="147">
        <v>3.5400000000000002E-3</v>
      </c>
      <c r="R239" s="147">
        <f>Q239*H239</f>
        <v>5.3100000000000001E-2</v>
      </c>
      <c r="S239" s="147">
        <v>0</v>
      </c>
      <c r="T239" s="148">
        <f>S239*H239</f>
        <v>0</v>
      </c>
      <c r="AR239" s="149" t="s">
        <v>347</v>
      </c>
      <c r="AT239" s="149" t="s">
        <v>343</v>
      </c>
      <c r="AU239" s="149" t="s">
        <v>85</v>
      </c>
      <c r="AY239" s="17" t="s">
        <v>296</v>
      </c>
      <c r="BE239" s="150">
        <f>IF(N239="základní",J239,0)</f>
        <v>0</v>
      </c>
      <c r="BF239" s="150">
        <f>IF(N239="snížená",J239,0)</f>
        <v>0</v>
      </c>
      <c r="BG239" s="150">
        <f>IF(N239="zákl. přenesená",J239,0)</f>
        <v>0</v>
      </c>
      <c r="BH239" s="150">
        <f>IF(N239="sníž. přenesená",J239,0)</f>
        <v>0</v>
      </c>
      <c r="BI239" s="150">
        <f>IF(N239="nulová",J239,0)</f>
        <v>0</v>
      </c>
      <c r="BJ239" s="17" t="s">
        <v>83</v>
      </c>
      <c r="BK239" s="150">
        <f>ROUND(I239*H239,2)</f>
        <v>0</v>
      </c>
      <c r="BL239" s="17" t="s">
        <v>107</v>
      </c>
      <c r="BM239" s="149" t="s">
        <v>6773</v>
      </c>
    </row>
    <row r="240" spans="2:65" s="12" customFormat="1">
      <c r="B240" s="151"/>
      <c r="D240" s="152" t="s">
        <v>304</v>
      </c>
      <c r="F240" s="154" t="s">
        <v>6774</v>
      </c>
      <c r="H240" s="155">
        <v>15</v>
      </c>
      <c r="I240" s="156"/>
      <c r="L240" s="151"/>
      <c r="M240" s="157"/>
      <c r="T240" s="158"/>
      <c r="AT240" s="153" t="s">
        <v>304</v>
      </c>
      <c r="AU240" s="153" t="s">
        <v>85</v>
      </c>
      <c r="AV240" s="12" t="s">
        <v>85</v>
      </c>
      <c r="AW240" s="12" t="s">
        <v>4</v>
      </c>
      <c r="AX240" s="12" t="s">
        <v>83</v>
      </c>
      <c r="AY240" s="153" t="s">
        <v>296</v>
      </c>
    </row>
    <row r="241" spans="2:65" s="1" customFormat="1" ht="24.2" customHeight="1">
      <c r="B241" s="32"/>
      <c r="C241" s="138" t="s">
        <v>466</v>
      </c>
      <c r="D241" s="138" t="s">
        <v>298</v>
      </c>
      <c r="E241" s="139" t="s">
        <v>6775</v>
      </c>
      <c r="F241" s="140" t="s">
        <v>6776</v>
      </c>
      <c r="G241" s="141" t="s">
        <v>376</v>
      </c>
      <c r="H241" s="142">
        <v>57</v>
      </c>
      <c r="I241" s="143"/>
      <c r="J241" s="144">
        <f>ROUND(I241*H241,2)</f>
        <v>0</v>
      </c>
      <c r="K241" s="140" t="s">
        <v>302</v>
      </c>
      <c r="L241" s="32"/>
      <c r="M241" s="145" t="s">
        <v>1</v>
      </c>
      <c r="N241" s="146" t="s">
        <v>41</v>
      </c>
      <c r="P241" s="147">
        <f>O241*H241</f>
        <v>0</v>
      </c>
      <c r="Q241" s="147">
        <v>0</v>
      </c>
      <c r="R241" s="147">
        <f>Q241*H241</f>
        <v>0</v>
      </c>
      <c r="S241" s="147">
        <v>0</v>
      </c>
      <c r="T241" s="148">
        <f>S241*H241</f>
        <v>0</v>
      </c>
      <c r="AR241" s="149" t="s">
        <v>107</v>
      </c>
      <c r="AT241" s="149" t="s">
        <v>298</v>
      </c>
      <c r="AU241" s="149" t="s">
        <v>85</v>
      </c>
      <c r="AY241" s="17" t="s">
        <v>296</v>
      </c>
      <c r="BE241" s="150">
        <f>IF(N241="základní",J241,0)</f>
        <v>0</v>
      </c>
      <c r="BF241" s="150">
        <f>IF(N241="snížená",J241,0)</f>
        <v>0</v>
      </c>
      <c r="BG241" s="150">
        <f>IF(N241="zákl. přenesená",J241,0)</f>
        <v>0</v>
      </c>
      <c r="BH241" s="150">
        <f>IF(N241="sníž. přenesená",J241,0)</f>
        <v>0</v>
      </c>
      <c r="BI241" s="150">
        <f>IF(N241="nulová",J241,0)</f>
        <v>0</v>
      </c>
      <c r="BJ241" s="17" t="s">
        <v>83</v>
      </c>
      <c r="BK241" s="150">
        <f>ROUND(I241*H241,2)</f>
        <v>0</v>
      </c>
      <c r="BL241" s="17" t="s">
        <v>107</v>
      </c>
      <c r="BM241" s="149" t="s">
        <v>6777</v>
      </c>
    </row>
    <row r="242" spans="2:65" s="12" customFormat="1">
      <c r="B242" s="151"/>
      <c r="D242" s="152" t="s">
        <v>304</v>
      </c>
      <c r="E242" s="153" t="s">
        <v>1</v>
      </c>
      <c r="F242" s="154" t="s">
        <v>6778</v>
      </c>
      <c r="H242" s="155">
        <v>57</v>
      </c>
      <c r="I242" s="156"/>
      <c r="L242" s="151"/>
      <c r="M242" s="157"/>
      <c r="T242" s="158"/>
      <c r="AT242" s="153" t="s">
        <v>304</v>
      </c>
      <c r="AU242" s="153" t="s">
        <v>85</v>
      </c>
      <c r="AV242" s="12" t="s">
        <v>85</v>
      </c>
      <c r="AW242" s="12" t="s">
        <v>32</v>
      </c>
      <c r="AX242" s="12" t="s">
        <v>76</v>
      </c>
      <c r="AY242" s="153" t="s">
        <v>296</v>
      </c>
    </row>
    <row r="243" spans="2:65" s="13" customFormat="1">
      <c r="B243" s="159"/>
      <c r="D243" s="152" t="s">
        <v>304</v>
      </c>
      <c r="E243" s="160" t="s">
        <v>1</v>
      </c>
      <c r="F243" s="161" t="s">
        <v>306</v>
      </c>
      <c r="H243" s="162">
        <v>57</v>
      </c>
      <c r="I243" s="163"/>
      <c r="L243" s="159"/>
      <c r="M243" s="164"/>
      <c r="T243" s="165"/>
      <c r="AT243" s="160" t="s">
        <v>304</v>
      </c>
      <c r="AU243" s="160" t="s">
        <v>85</v>
      </c>
      <c r="AV243" s="13" t="s">
        <v>94</v>
      </c>
      <c r="AW243" s="13" t="s">
        <v>32</v>
      </c>
      <c r="AX243" s="13" t="s">
        <v>76</v>
      </c>
      <c r="AY243" s="160" t="s">
        <v>296</v>
      </c>
    </row>
    <row r="244" spans="2:65" s="14" customFormat="1">
      <c r="B244" s="166"/>
      <c r="D244" s="152" t="s">
        <v>304</v>
      </c>
      <c r="E244" s="167" t="s">
        <v>1</v>
      </c>
      <c r="F244" s="168" t="s">
        <v>308</v>
      </c>
      <c r="H244" s="169">
        <v>57</v>
      </c>
      <c r="I244" s="170"/>
      <c r="L244" s="166"/>
      <c r="M244" s="171"/>
      <c r="T244" s="172"/>
      <c r="AT244" s="167" t="s">
        <v>304</v>
      </c>
      <c r="AU244" s="167" t="s">
        <v>85</v>
      </c>
      <c r="AV244" s="14" t="s">
        <v>107</v>
      </c>
      <c r="AW244" s="14" t="s">
        <v>32</v>
      </c>
      <c r="AX244" s="14" t="s">
        <v>83</v>
      </c>
      <c r="AY244" s="167" t="s">
        <v>296</v>
      </c>
    </row>
    <row r="245" spans="2:65" s="1" customFormat="1" ht="24.2" customHeight="1">
      <c r="B245" s="32"/>
      <c r="C245" s="138" t="s">
        <v>470</v>
      </c>
      <c r="D245" s="138" t="s">
        <v>298</v>
      </c>
      <c r="E245" s="139" t="s">
        <v>6779</v>
      </c>
      <c r="F245" s="140" t="s">
        <v>6780</v>
      </c>
      <c r="G245" s="141" t="s">
        <v>301</v>
      </c>
      <c r="H245" s="142">
        <v>80.599999999999994</v>
      </c>
      <c r="I245" s="143"/>
      <c r="J245" s="144">
        <f>ROUND(I245*H245,2)</f>
        <v>0</v>
      </c>
      <c r="K245" s="140" t="s">
        <v>302</v>
      </c>
      <c r="L245" s="32"/>
      <c r="M245" s="145" t="s">
        <v>1</v>
      </c>
      <c r="N245" s="146" t="s">
        <v>41</v>
      </c>
      <c r="P245" s="147">
        <f>O245*H245</f>
        <v>0</v>
      </c>
      <c r="Q245" s="147">
        <v>0</v>
      </c>
      <c r="R245" s="147">
        <f>Q245*H245</f>
        <v>0</v>
      </c>
      <c r="S245" s="147">
        <v>0</v>
      </c>
      <c r="T245" s="148">
        <f>S245*H245</f>
        <v>0</v>
      </c>
      <c r="AR245" s="149" t="s">
        <v>107</v>
      </c>
      <c r="AT245" s="149" t="s">
        <v>298</v>
      </c>
      <c r="AU245" s="149" t="s">
        <v>85</v>
      </c>
      <c r="AY245" s="17" t="s">
        <v>296</v>
      </c>
      <c r="BE245" s="150">
        <f>IF(N245="základní",J245,0)</f>
        <v>0</v>
      </c>
      <c r="BF245" s="150">
        <f>IF(N245="snížená",J245,0)</f>
        <v>0</v>
      </c>
      <c r="BG245" s="150">
        <f>IF(N245="zákl. přenesená",J245,0)</f>
        <v>0</v>
      </c>
      <c r="BH245" s="150">
        <f>IF(N245="sníž. přenesená",J245,0)</f>
        <v>0</v>
      </c>
      <c r="BI245" s="150">
        <f>IF(N245="nulová",J245,0)</f>
        <v>0</v>
      </c>
      <c r="BJ245" s="17" t="s">
        <v>83</v>
      </c>
      <c r="BK245" s="150">
        <f>ROUND(I245*H245,2)</f>
        <v>0</v>
      </c>
      <c r="BL245" s="17" t="s">
        <v>107</v>
      </c>
      <c r="BM245" s="149" t="s">
        <v>6781</v>
      </c>
    </row>
    <row r="246" spans="2:65" s="12" customFormat="1">
      <c r="B246" s="151"/>
      <c r="D246" s="152" t="s">
        <v>304</v>
      </c>
      <c r="E246" s="153" t="s">
        <v>1</v>
      </c>
      <c r="F246" s="154" t="s">
        <v>6679</v>
      </c>
      <c r="H246" s="155">
        <v>80.599999999999994</v>
      </c>
      <c r="I246" s="156"/>
      <c r="L246" s="151"/>
      <c r="M246" s="157"/>
      <c r="T246" s="158"/>
      <c r="AT246" s="153" t="s">
        <v>304</v>
      </c>
      <c r="AU246" s="153" t="s">
        <v>85</v>
      </c>
      <c r="AV246" s="12" t="s">
        <v>85</v>
      </c>
      <c r="AW246" s="12" t="s">
        <v>32</v>
      </c>
      <c r="AX246" s="12" t="s">
        <v>76</v>
      </c>
      <c r="AY246" s="153" t="s">
        <v>296</v>
      </c>
    </row>
    <row r="247" spans="2:65" s="13" customFormat="1">
      <c r="B247" s="159"/>
      <c r="D247" s="152" t="s">
        <v>304</v>
      </c>
      <c r="E247" s="160" t="s">
        <v>1</v>
      </c>
      <c r="F247" s="161" t="s">
        <v>306</v>
      </c>
      <c r="H247" s="162">
        <v>80.599999999999994</v>
      </c>
      <c r="I247" s="163"/>
      <c r="L247" s="159"/>
      <c r="M247" s="164"/>
      <c r="T247" s="165"/>
      <c r="AT247" s="160" t="s">
        <v>304</v>
      </c>
      <c r="AU247" s="160" t="s">
        <v>85</v>
      </c>
      <c r="AV247" s="13" t="s">
        <v>94</v>
      </c>
      <c r="AW247" s="13" t="s">
        <v>32</v>
      </c>
      <c r="AX247" s="13" t="s">
        <v>76</v>
      </c>
      <c r="AY247" s="160" t="s">
        <v>296</v>
      </c>
    </row>
    <row r="248" spans="2:65" s="14" customFormat="1">
      <c r="B248" s="166"/>
      <c r="D248" s="152" t="s">
        <v>304</v>
      </c>
      <c r="E248" s="167" t="s">
        <v>1</v>
      </c>
      <c r="F248" s="168" t="s">
        <v>308</v>
      </c>
      <c r="H248" s="169">
        <v>80.599999999999994</v>
      </c>
      <c r="I248" s="170"/>
      <c r="L248" s="166"/>
      <c r="M248" s="171"/>
      <c r="T248" s="172"/>
      <c r="AT248" s="167" t="s">
        <v>304</v>
      </c>
      <c r="AU248" s="167" t="s">
        <v>85</v>
      </c>
      <c r="AV248" s="14" t="s">
        <v>107</v>
      </c>
      <c r="AW248" s="14" t="s">
        <v>32</v>
      </c>
      <c r="AX248" s="14" t="s">
        <v>83</v>
      </c>
      <c r="AY248" s="167" t="s">
        <v>296</v>
      </c>
    </row>
    <row r="249" spans="2:65" s="1" customFormat="1" ht="33" customHeight="1">
      <c r="B249" s="32"/>
      <c r="C249" s="138" t="s">
        <v>474</v>
      </c>
      <c r="D249" s="138" t="s">
        <v>298</v>
      </c>
      <c r="E249" s="139" t="s">
        <v>6782</v>
      </c>
      <c r="F249" s="140" t="s">
        <v>6783</v>
      </c>
      <c r="G249" s="141" t="s">
        <v>301</v>
      </c>
      <c r="H249" s="142">
        <v>142.19999999999999</v>
      </c>
      <c r="I249" s="143"/>
      <c r="J249" s="144">
        <f>ROUND(I249*H249,2)</f>
        <v>0</v>
      </c>
      <c r="K249" s="140" t="s">
        <v>302</v>
      </c>
      <c r="L249" s="32"/>
      <c r="M249" s="145" t="s">
        <v>1</v>
      </c>
      <c r="N249" s="146" t="s">
        <v>41</v>
      </c>
      <c r="P249" s="147">
        <f>O249*H249</f>
        <v>0</v>
      </c>
      <c r="Q249" s="147">
        <v>0</v>
      </c>
      <c r="R249" s="147">
        <f>Q249*H249</f>
        <v>0</v>
      </c>
      <c r="S249" s="147">
        <v>0</v>
      </c>
      <c r="T249" s="148">
        <f>S249*H249</f>
        <v>0</v>
      </c>
      <c r="AR249" s="149" t="s">
        <v>107</v>
      </c>
      <c r="AT249" s="149" t="s">
        <v>298</v>
      </c>
      <c r="AU249" s="149" t="s">
        <v>85</v>
      </c>
      <c r="AY249" s="17" t="s">
        <v>296</v>
      </c>
      <c r="BE249" s="150">
        <f>IF(N249="základní",J249,0)</f>
        <v>0</v>
      </c>
      <c r="BF249" s="150">
        <f>IF(N249="snížená",J249,0)</f>
        <v>0</v>
      </c>
      <c r="BG249" s="150">
        <f>IF(N249="zákl. přenesená",J249,0)</f>
        <v>0</v>
      </c>
      <c r="BH249" s="150">
        <f>IF(N249="sníž. přenesená",J249,0)</f>
        <v>0</v>
      </c>
      <c r="BI249" s="150">
        <f>IF(N249="nulová",J249,0)</f>
        <v>0</v>
      </c>
      <c r="BJ249" s="17" t="s">
        <v>83</v>
      </c>
      <c r="BK249" s="150">
        <f>ROUND(I249*H249,2)</f>
        <v>0</v>
      </c>
      <c r="BL249" s="17" t="s">
        <v>107</v>
      </c>
      <c r="BM249" s="149" t="s">
        <v>6784</v>
      </c>
    </row>
    <row r="250" spans="2:65" s="12" customFormat="1">
      <c r="B250" s="151"/>
      <c r="D250" s="152" t="s">
        <v>304</v>
      </c>
      <c r="E250" s="153" t="s">
        <v>1</v>
      </c>
      <c r="F250" s="154" t="s">
        <v>6679</v>
      </c>
      <c r="H250" s="155">
        <v>80.599999999999994</v>
      </c>
      <c r="I250" s="156"/>
      <c r="L250" s="151"/>
      <c r="M250" s="157"/>
      <c r="T250" s="158"/>
      <c r="AT250" s="153" t="s">
        <v>304</v>
      </c>
      <c r="AU250" s="153" t="s">
        <v>85</v>
      </c>
      <c r="AV250" s="12" t="s">
        <v>85</v>
      </c>
      <c r="AW250" s="12" t="s">
        <v>32</v>
      </c>
      <c r="AX250" s="12" t="s">
        <v>76</v>
      </c>
      <c r="AY250" s="153" t="s">
        <v>296</v>
      </c>
    </row>
    <row r="251" spans="2:65" s="12" customFormat="1">
      <c r="B251" s="151"/>
      <c r="D251" s="152" t="s">
        <v>304</v>
      </c>
      <c r="E251" s="153" t="s">
        <v>1</v>
      </c>
      <c r="F251" s="154" t="s">
        <v>6708</v>
      </c>
      <c r="H251" s="155">
        <v>61.6</v>
      </c>
      <c r="I251" s="156"/>
      <c r="L251" s="151"/>
      <c r="M251" s="157"/>
      <c r="T251" s="158"/>
      <c r="AT251" s="153" t="s">
        <v>304</v>
      </c>
      <c r="AU251" s="153" t="s">
        <v>85</v>
      </c>
      <c r="AV251" s="12" t="s">
        <v>85</v>
      </c>
      <c r="AW251" s="12" t="s">
        <v>32</v>
      </c>
      <c r="AX251" s="12" t="s">
        <v>76</v>
      </c>
      <c r="AY251" s="153" t="s">
        <v>296</v>
      </c>
    </row>
    <row r="252" spans="2:65" s="13" customFormat="1">
      <c r="B252" s="159"/>
      <c r="D252" s="152" t="s">
        <v>304</v>
      </c>
      <c r="E252" s="160" t="s">
        <v>1</v>
      </c>
      <c r="F252" s="161" t="s">
        <v>306</v>
      </c>
      <c r="H252" s="162">
        <v>142.19999999999999</v>
      </c>
      <c r="I252" s="163"/>
      <c r="L252" s="159"/>
      <c r="M252" s="164"/>
      <c r="T252" s="165"/>
      <c r="AT252" s="160" t="s">
        <v>304</v>
      </c>
      <c r="AU252" s="160" t="s">
        <v>85</v>
      </c>
      <c r="AV252" s="13" t="s">
        <v>94</v>
      </c>
      <c r="AW252" s="13" t="s">
        <v>32</v>
      </c>
      <c r="AX252" s="13" t="s">
        <v>76</v>
      </c>
      <c r="AY252" s="160" t="s">
        <v>296</v>
      </c>
    </row>
    <row r="253" spans="2:65" s="14" customFormat="1">
      <c r="B253" s="166"/>
      <c r="D253" s="152" t="s">
        <v>304</v>
      </c>
      <c r="E253" s="167" t="s">
        <v>1</v>
      </c>
      <c r="F253" s="168" t="s">
        <v>308</v>
      </c>
      <c r="H253" s="169">
        <v>142.19999999999999</v>
      </c>
      <c r="I253" s="170"/>
      <c r="L253" s="166"/>
      <c r="M253" s="171"/>
      <c r="T253" s="172"/>
      <c r="AT253" s="167" t="s">
        <v>304</v>
      </c>
      <c r="AU253" s="167" t="s">
        <v>85</v>
      </c>
      <c r="AV253" s="14" t="s">
        <v>107</v>
      </c>
      <c r="AW253" s="14" t="s">
        <v>32</v>
      </c>
      <c r="AX253" s="14" t="s">
        <v>83</v>
      </c>
      <c r="AY253" s="167" t="s">
        <v>296</v>
      </c>
    </row>
    <row r="254" spans="2:65" s="1" customFormat="1" ht="21.75" customHeight="1">
      <c r="B254" s="32"/>
      <c r="C254" s="138" t="s">
        <v>479</v>
      </c>
      <c r="D254" s="138" t="s">
        <v>298</v>
      </c>
      <c r="E254" s="139" t="s">
        <v>6785</v>
      </c>
      <c r="F254" s="140" t="s">
        <v>6786</v>
      </c>
      <c r="G254" s="141" t="s">
        <v>301</v>
      </c>
      <c r="H254" s="142">
        <v>80.599999999999994</v>
      </c>
      <c r="I254" s="143"/>
      <c r="J254" s="144">
        <f>ROUND(I254*H254,2)</f>
        <v>0</v>
      </c>
      <c r="K254" s="140" t="s">
        <v>302</v>
      </c>
      <c r="L254" s="32"/>
      <c r="M254" s="145" t="s">
        <v>1</v>
      </c>
      <c r="N254" s="146" t="s">
        <v>41</v>
      </c>
      <c r="P254" s="147">
        <f>O254*H254</f>
        <v>0</v>
      </c>
      <c r="Q254" s="147">
        <v>0</v>
      </c>
      <c r="R254" s="147">
        <f>Q254*H254</f>
        <v>0</v>
      </c>
      <c r="S254" s="147">
        <v>0</v>
      </c>
      <c r="T254" s="148">
        <f>S254*H254</f>
        <v>0</v>
      </c>
      <c r="AR254" s="149" t="s">
        <v>107</v>
      </c>
      <c r="AT254" s="149" t="s">
        <v>298</v>
      </c>
      <c r="AU254" s="149" t="s">
        <v>85</v>
      </c>
      <c r="AY254" s="17" t="s">
        <v>296</v>
      </c>
      <c r="BE254" s="150">
        <f>IF(N254="základní",J254,0)</f>
        <v>0</v>
      </c>
      <c r="BF254" s="150">
        <f>IF(N254="snížená",J254,0)</f>
        <v>0</v>
      </c>
      <c r="BG254" s="150">
        <f>IF(N254="zákl. přenesená",J254,0)</f>
        <v>0</v>
      </c>
      <c r="BH254" s="150">
        <f>IF(N254="sníž. přenesená",J254,0)</f>
        <v>0</v>
      </c>
      <c r="BI254" s="150">
        <f>IF(N254="nulová",J254,0)</f>
        <v>0</v>
      </c>
      <c r="BJ254" s="17" t="s">
        <v>83</v>
      </c>
      <c r="BK254" s="150">
        <f>ROUND(I254*H254,2)</f>
        <v>0</v>
      </c>
      <c r="BL254" s="17" t="s">
        <v>107</v>
      </c>
      <c r="BM254" s="149" t="s">
        <v>6787</v>
      </c>
    </row>
    <row r="255" spans="2:65" s="12" customFormat="1">
      <c r="B255" s="151"/>
      <c r="D255" s="152" t="s">
        <v>304</v>
      </c>
      <c r="E255" s="153" t="s">
        <v>1</v>
      </c>
      <c r="F255" s="154" t="s">
        <v>6679</v>
      </c>
      <c r="H255" s="155">
        <v>80.599999999999994</v>
      </c>
      <c r="I255" s="156"/>
      <c r="L255" s="151"/>
      <c r="M255" s="157"/>
      <c r="T255" s="158"/>
      <c r="AT255" s="153" t="s">
        <v>304</v>
      </c>
      <c r="AU255" s="153" t="s">
        <v>85</v>
      </c>
      <c r="AV255" s="12" t="s">
        <v>85</v>
      </c>
      <c r="AW255" s="12" t="s">
        <v>32</v>
      </c>
      <c r="AX255" s="12" t="s">
        <v>76</v>
      </c>
      <c r="AY255" s="153" t="s">
        <v>296</v>
      </c>
    </row>
    <row r="256" spans="2:65" s="13" customFormat="1">
      <c r="B256" s="159"/>
      <c r="D256" s="152" t="s">
        <v>304</v>
      </c>
      <c r="E256" s="160" t="s">
        <v>1</v>
      </c>
      <c r="F256" s="161" t="s">
        <v>306</v>
      </c>
      <c r="H256" s="162">
        <v>80.599999999999994</v>
      </c>
      <c r="I256" s="163"/>
      <c r="L256" s="159"/>
      <c r="M256" s="164"/>
      <c r="T256" s="165"/>
      <c r="AT256" s="160" t="s">
        <v>304</v>
      </c>
      <c r="AU256" s="160" t="s">
        <v>85</v>
      </c>
      <c r="AV256" s="13" t="s">
        <v>94</v>
      </c>
      <c r="AW256" s="13" t="s">
        <v>32</v>
      </c>
      <c r="AX256" s="13" t="s">
        <v>76</v>
      </c>
      <c r="AY256" s="160" t="s">
        <v>296</v>
      </c>
    </row>
    <row r="257" spans="2:65" s="14" customFormat="1">
      <c r="B257" s="166"/>
      <c r="D257" s="152" t="s">
        <v>304</v>
      </c>
      <c r="E257" s="167" t="s">
        <v>1</v>
      </c>
      <c r="F257" s="168" t="s">
        <v>308</v>
      </c>
      <c r="H257" s="169">
        <v>80.599999999999994</v>
      </c>
      <c r="I257" s="170"/>
      <c r="L257" s="166"/>
      <c r="M257" s="171"/>
      <c r="T257" s="172"/>
      <c r="AT257" s="167" t="s">
        <v>304</v>
      </c>
      <c r="AU257" s="167" t="s">
        <v>85</v>
      </c>
      <c r="AV257" s="14" t="s">
        <v>107</v>
      </c>
      <c r="AW257" s="14" t="s">
        <v>32</v>
      </c>
      <c r="AX257" s="14" t="s">
        <v>83</v>
      </c>
      <c r="AY257" s="167" t="s">
        <v>296</v>
      </c>
    </row>
    <row r="258" spans="2:65" s="1" customFormat="1" ht="16.5" customHeight="1">
      <c r="B258" s="32"/>
      <c r="C258" s="173" t="s">
        <v>484</v>
      </c>
      <c r="D258" s="173" t="s">
        <v>343</v>
      </c>
      <c r="E258" s="174" t="s">
        <v>6788</v>
      </c>
      <c r="F258" s="175" t="s">
        <v>6789</v>
      </c>
      <c r="G258" s="176" t="s">
        <v>301</v>
      </c>
      <c r="H258" s="177">
        <v>80.599999999999994</v>
      </c>
      <c r="I258" s="178"/>
      <c r="J258" s="179">
        <f>ROUND(I258*H258,2)</f>
        <v>0</v>
      </c>
      <c r="K258" s="175" t="s">
        <v>302</v>
      </c>
      <c r="L258" s="180"/>
      <c r="M258" s="181" t="s">
        <v>1</v>
      </c>
      <c r="N258" s="182" t="s">
        <v>41</v>
      </c>
      <c r="P258" s="147">
        <f>O258*H258</f>
        <v>0</v>
      </c>
      <c r="Q258" s="147">
        <v>6.6E-4</v>
      </c>
      <c r="R258" s="147">
        <f>Q258*H258</f>
        <v>5.3195999999999993E-2</v>
      </c>
      <c r="S258" s="147">
        <v>0</v>
      </c>
      <c r="T258" s="148">
        <f>S258*H258</f>
        <v>0</v>
      </c>
      <c r="AR258" s="149" t="s">
        <v>347</v>
      </c>
      <c r="AT258" s="149" t="s">
        <v>343</v>
      </c>
      <c r="AU258" s="149" t="s">
        <v>85</v>
      </c>
      <c r="AY258" s="17" t="s">
        <v>296</v>
      </c>
      <c r="BE258" s="150">
        <f>IF(N258="základní",J258,0)</f>
        <v>0</v>
      </c>
      <c r="BF258" s="150">
        <f>IF(N258="snížená",J258,0)</f>
        <v>0</v>
      </c>
      <c r="BG258" s="150">
        <f>IF(N258="zákl. přenesená",J258,0)</f>
        <v>0</v>
      </c>
      <c r="BH258" s="150">
        <f>IF(N258="sníž. přenesená",J258,0)</f>
        <v>0</v>
      </c>
      <c r="BI258" s="150">
        <f>IF(N258="nulová",J258,0)</f>
        <v>0</v>
      </c>
      <c r="BJ258" s="17" t="s">
        <v>83</v>
      </c>
      <c r="BK258" s="150">
        <f>ROUND(I258*H258,2)</f>
        <v>0</v>
      </c>
      <c r="BL258" s="17" t="s">
        <v>107</v>
      </c>
      <c r="BM258" s="149" t="s">
        <v>6790</v>
      </c>
    </row>
    <row r="259" spans="2:65" s="1" customFormat="1" ht="24.2" customHeight="1">
      <c r="B259" s="32"/>
      <c r="C259" s="138" t="s">
        <v>490</v>
      </c>
      <c r="D259" s="138" t="s">
        <v>298</v>
      </c>
      <c r="E259" s="139" t="s">
        <v>6791</v>
      </c>
      <c r="F259" s="140" t="s">
        <v>6792</v>
      </c>
      <c r="G259" s="141" t="s">
        <v>301</v>
      </c>
      <c r="H259" s="142">
        <v>80.599999999999994</v>
      </c>
      <c r="I259" s="143"/>
      <c r="J259" s="144">
        <f>ROUND(I259*H259,2)</f>
        <v>0</v>
      </c>
      <c r="K259" s="140" t="s">
        <v>302</v>
      </c>
      <c r="L259" s="32"/>
      <c r="M259" s="145" t="s">
        <v>1</v>
      </c>
      <c r="N259" s="146" t="s">
        <v>41</v>
      </c>
      <c r="P259" s="147">
        <f>O259*H259</f>
        <v>0</v>
      </c>
      <c r="Q259" s="147">
        <v>0</v>
      </c>
      <c r="R259" s="147">
        <f>Q259*H259</f>
        <v>0</v>
      </c>
      <c r="S259" s="147">
        <v>0</v>
      </c>
      <c r="T259" s="148">
        <f>S259*H259</f>
        <v>0</v>
      </c>
      <c r="AR259" s="149" t="s">
        <v>107</v>
      </c>
      <c r="AT259" s="149" t="s">
        <v>298</v>
      </c>
      <c r="AU259" s="149" t="s">
        <v>85</v>
      </c>
      <c r="AY259" s="17" t="s">
        <v>296</v>
      </c>
      <c r="BE259" s="150">
        <f>IF(N259="základní",J259,0)</f>
        <v>0</v>
      </c>
      <c r="BF259" s="150">
        <f>IF(N259="snížená",J259,0)</f>
        <v>0</v>
      </c>
      <c r="BG259" s="150">
        <f>IF(N259="zákl. přenesená",J259,0)</f>
        <v>0</v>
      </c>
      <c r="BH259" s="150">
        <f>IF(N259="sníž. přenesená",J259,0)</f>
        <v>0</v>
      </c>
      <c r="BI259" s="150">
        <f>IF(N259="nulová",J259,0)</f>
        <v>0</v>
      </c>
      <c r="BJ259" s="17" t="s">
        <v>83</v>
      </c>
      <c r="BK259" s="150">
        <f>ROUND(I259*H259,2)</f>
        <v>0</v>
      </c>
      <c r="BL259" s="17" t="s">
        <v>107</v>
      </c>
      <c r="BM259" s="149" t="s">
        <v>6793</v>
      </c>
    </row>
    <row r="260" spans="2:65" s="12" customFormat="1">
      <c r="B260" s="151"/>
      <c r="D260" s="152" t="s">
        <v>304</v>
      </c>
      <c r="E260" s="153" t="s">
        <v>1</v>
      </c>
      <c r="F260" s="154" t="s">
        <v>6679</v>
      </c>
      <c r="H260" s="155">
        <v>80.599999999999994</v>
      </c>
      <c r="I260" s="156"/>
      <c r="L260" s="151"/>
      <c r="M260" s="157"/>
      <c r="T260" s="158"/>
      <c r="AT260" s="153" t="s">
        <v>304</v>
      </c>
      <c r="AU260" s="153" t="s">
        <v>85</v>
      </c>
      <c r="AV260" s="12" t="s">
        <v>85</v>
      </c>
      <c r="AW260" s="12" t="s">
        <v>32</v>
      </c>
      <c r="AX260" s="12" t="s">
        <v>76</v>
      </c>
      <c r="AY260" s="153" t="s">
        <v>296</v>
      </c>
    </row>
    <row r="261" spans="2:65" s="13" customFormat="1">
      <c r="B261" s="159"/>
      <c r="D261" s="152" t="s">
        <v>304</v>
      </c>
      <c r="E261" s="160" t="s">
        <v>1</v>
      </c>
      <c r="F261" s="161" t="s">
        <v>306</v>
      </c>
      <c r="H261" s="162">
        <v>80.599999999999994</v>
      </c>
      <c r="I261" s="163"/>
      <c r="L261" s="159"/>
      <c r="M261" s="164"/>
      <c r="T261" s="165"/>
      <c r="AT261" s="160" t="s">
        <v>304</v>
      </c>
      <c r="AU261" s="160" t="s">
        <v>85</v>
      </c>
      <c r="AV261" s="13" t="s">
        <v>94</v>
      </c>
      <c r="AW261" s="13" t="s">
        <v>32</v>
      </c>
      <c r="AX261" s="13" t="s">
        <v>76</v>
      </c>
      <c r="AY261" s="160" t="s">
        <v>296</v>
      </c>
    </row>
    <row r="262" spans="2:65" s="14" customFormat="1">
      <c r="B262" s="166"/>
      <c r="D262" s="152" t="s">
        <v>304</v>
      </c>
      <c r="E262" s="167" t="s">
        <v>1</v>
      </c>
      <c r="F262" s="168" t="s">
        <v>308</v>
      </c>
      <c r="H262" s="169">
        <v>80.599999999999994</v>
      </c>
      <c r="I262" s="170"/>
      <c r="L262" s="166"/>
      <c r="M262" s="171"/>
      <c r="T262" s="172"/>
      <c r="AT262" s="167" t="s">
        <v>304</v>
      </c>
      <c r="AU262" s="167" t="s">
        <v>85</v>
      </c>
      <c r="AV262" s="14" t="s">
        <v>107</v>
      </c>
      <c r="AW262" s="14" t="s">
        <v>32</v>
      </c>
      <c r="AX262" s="14" t="s">
        <v>83</v>
      </c>
      <c r="AY262" s="167" t="s">
        <v>296</v>
      </c>
    </row>
    <row r="263" spans="2:65" s="1" customFormat="1" ht="16.5" customHeight="1">
      <c r="B263" s="32"/>
      <c r="C263" s="173" t="s">
        <v>497</v>
      </c>
      <c r="D263" s="173" t="s">
        <v>343</v>
      </c>
      <c r="E263" s="174" t="s">
        <v>6794</v>
      </c>
      <c r="F263" s="175" t="s">
        <v>6795</v>
      </c>
      <c r="G263" s="176" t="s">
        <v>311</v>
      </c>
      <c r="H263" s="177">
        <v>8.3019999999999996</v>
      </c>
      <c r="I263" s="178"/>
      <c r="J263" s="179">
        <f>ROUND(I263*H263,2)</f>
        <v>0</v>
      </c>
      <c r="K263" s="175" t="s">
        <v>302</v>
      </c>
      <c r="L263" s="180"/>
      <c r="M263" s="181" t="s">
        <v>1</v>
      </c>
      <c r="N263" s="182" t="s">
        <v>41</v>
      </c>
      <c r="P263" s="147">
        <f>O263*H263</f>
        <v>0</v>
      </c>
      <c r="Q263" s="147">
        <v>0.2</v>
      </c>
      <c r="R263" s="147">
        <f>Q263*H263</f>
        <v>1.6604000000000001</v>
      </c>
      <c r="S263" s="147">
        <v>0</v>
      </c>
      <c r="T263" s="148">
        <f>S263*H263</f>
        <v>0</v>
      </c>
      <c r="AR263" s="149" t="s">
        <v>347</v>
      </c>
      <c r="AT263" s="149" t="s">
        <v>343</v>
      </c>
      <c r="AU263" s="149" t="s">
        <v>85</v>
      </c>
      <c r="AY263" s="17" t="s">
        <v>296</v>
      </c>
      <c r="BE263" s="150">
        <f>IF(N263="základní",J263,0)</f>
        <v>0</v>
      </c>
      <c r="BF263" s="150">
        <f>IF(N263="snížená",J263,0)</f>
        <v>0</v>
      </c>
      <c r="BG263" s="150">
        <f>IF(N263="zákl. přenesená",J263,0)</f>
        <v>0</v>
      </c>
      <c r="BH263" s="150">
        <f>IF(N263="sníž. přenesená",J263,0)</f>
        <v>0</v>
      </c>
      <c r="BI263" s="150">
        <f>IF(N263="nulová",J263,0)</f>
        <v>0</v>
      </c>
      <c r="BJ263" s="17" t="s">
        <v>83</v>
      </c>
      <c r="BK263" s="150">
        <f>ROUND(I263*H263,2)</f>
        <v>0</v>
      </c>
      <c r="BL263" s="17" t="s">
        <v>107</v>
      </c>
      <c r="BM263" s="149" t="s">
        <v>6796</v>
      </c>
    </row>
    <row r="264" spans="2:65" s="12" customFormat="1">
      <c r="B264" s="151"/>
      <c r="D264" s="152" t="s">
        <v>304</v>
      </c>
      <c r="F264" s="154" t="s">
        <v>6797</v>
      </c>
      <c r="H264" s="155">
        <v>8.3019999999999996</v>
      </c>
      <c r="I264" s="156"/>
      <c r="L264" s="151"/>
      <c r="M264" s="157"/>
      <c r="T264" s="158"/>
      <c r="AT264" s="153" t="s">
        <v>304</v>
      </c>
      <c r="AU264" s="153" t="s">
        <v>85</v>
      </c>
      <c r="AV264" s="12" t="s">
        <v>85</v>
      </c>
      <c r="AW264" s="12" t="s">
        <v>4</v>
      </c>
      <c r="AX264" s="12" t="s">
        <v>83</v>
      </c>
      <c r="AY264" s="153" t="s">
        <v>296</v>
      </c>
    </row>
    <row r="265" spans="2:65" s="1" customFormat="1" ht="24.2" customHeight="1">
      <c r="B265" s="32"/>
      <c r="C265" s="138" t="s">
        <v>505</v>
      </c>
      <c r="D265" s="138" t="s">
        <v>298</v>
      </c>
      <c r="E265" s="139" t="s">
        <v>6798</v>
      </c>
      <c r="F265" s="140" t="s">
        <v>6799</v>
      </c>
      <c r="G265" s="141" t="s">
        <v>346</v>
      </c>
      <c r="H265" s="142">
        <v>0.14199999999999999</v>
      </c>
      <c r="I265" s="143"/>
      <c r="J265" s="144">
        <f>ROUND(I265*H265,2)</f>
        <v>0</v>
      </c>
      <c r="K265" s="140" t="s">
        <v>302</v>
      </c>
      <c r="L265" s="32"/>
      <c r="M265" s="145" t="s">
        <v>1</v>
      </c>
      <c r="N265" s="146" t="s">
        <v>41</v>
      </c>
      <c r="P265" s="147">
        <f>O265*H265</f>
        <v>0</v>
      </c>
      <c r="Q265" s="147">
        <v>0</v>
      </c>
      <c r="R265" s="147">
        <f>Q265*H265</f>
        <v>0</v>
      </c>
      <c r="S265" s="147">
        <v>0</v>
      </c>
      <c r="T265" s="148">
        <f>S265*H265</f>
        <v>0</v>
      </c>
      <c r="AR265" s="149" t="s">
        <v>107</v>
      </c>
      <c r="AT265" s="149" t="s">
        <v>298</v>
      </c>
      <c r="AU265" s="149" t="s">
        <v>85</v>
      </c>
      <c r="AY265" s="17" t="s">
        <v>296</v>
      </c>
      <c r="BE265" s="150">
        <f>IF(N265="základní",J265,0)</f>
        <v>0</v>
      </c>
      <c r="BF265" s="150">
        <f>IF(N265="snížená",J265,0)</f>
        <v>0</v>
      </c>
      <c r="BG265" s="150">
        <f>IF(N265="zákl. přenesená",J265,0)</f>
        <v>0</v>
      </c>
      <c r="BH265" s="150">
        <f>IF(N265="sníž. přenesená",J265,0)</f>
        <v>0</v>
      </c>
      <c r="BI265" s="150">
        <f>IF(N265="nulová",J265,0)</f>
        <v>0</v>
      </c>
      <c r="BJ265" s="17" t="s">
        <v>83</v>
      </c>
      <c r="BK265" s="150">
        <f>ROUND(I265*H265,2)</f>
        <v>0</v>
      </c>
      <c r="BL265" s="17" t="s">
        <v>107</v>
      </c>
      <c r="BM265" s="149" t="s">
        <v>6800</v>
      </c>
    </row>
    <row r="266" spans="2:65" s="12" customFormat="1">
      <c r="B266" s="151"/>
      <c r="D266" s="152" t="s">
        <v>304</v>
      </c>
      <c r="E266" s="153" t="s">
        <v>1</v>
      </c>
      <c r="F266" s="154" t="s">
        <v>6801</v>
      </c>
      <c r="H266" s="155">
        <v>0.14199999999999999</v>
      </c>
      <c r="I266" s="156"/>
      <c r="L266" s="151"/>
      <c r="M266" s="157"/>
      <c r="T266" s="158"/>
      <c r="AT266" s="153" t="s">
        <v>304</v>
      </c>
      <c r="AU266" s="153" t="s">
        <v>85</v>
      </c>
      <c r="AV266" s="12" t="s">
        <v>85</v>
      </c>
      <c r="AW266" s="12" t="s">
        <v>32</v>
      </c>
      <c r="AX266" s="12" t="s">
        <v>76</v>
      </c>
      <c r="AY266" s="153" t="s">
        <v>296</v>
      </c>
    </row>
    <row r="267" spans="2:65" s="13" customFormat="1">
      <c r="B267" s="159"/>
      <c r="D267" s="152" t="s">
        <v>304</v>
      </c>
      <c r="E267" s="160" t="s">
        <v>1</v>
      </c>
      <c r="F267" s="161" t="s">
        <v>306</v>
      </c>
      <c r="H267" s="162">
        <v>0.14199999999999999</v>
      </c>
      <c r="I267" s="163"/>
      <c r="L267" s="159"/>
      <c r="M267" s="164"/>
      <c r="T267" s="165"/>
      <c r="AT267" s="160" t="s">
        <v>304</v>
      </c>
      <c r="AU267" s="160" t="s">
        <v>85</v>
      </c>
      <c r="AV267" s="13" t="s">
        <v>94</v>
      </c>
      <c r="AW267" s="13" t="s">
        <v>32</v>
      </c>
      <c r="AX267" s="13" t="s">
        <v>76</v>
      </c>
      <c r="AY267" s="160" t="s">
        <v>296</v>
      </c>
    </row>
    <row r="268" spans="2:65" s="14" customFormat="1">
      <c r="B268" s="166"/>
      <c r="D268" s="152" t="s">
        <v>304</v>
      </c>
      <c r="E268" s="167" t="s">
        <v>1</v>
      </c>
      <c r="F268" s="168" t="s">
        <v>308</v>
      </c>
      <c r="H268" s="169">
        <v>0.14199999999999999</v>
      </c>
      <c r="I268" s="170"/>
      <c r="L268" s="166"/>
      <c r="M268" s="171"/>
      <c r="T268" s="172"/>
      <c r="AT268" s="167" t="s">
        <v>304</v>
      </c>
      <c r="AU268" s="167" t="s">
        <v>85</v>
      </c>
      <c r="AV268" s="14" t="s">
        <v>107</v>
      </c>
      <c r="AW268" s="14" t="s">
        <v>32</v>
      </c>
      <c r="AX268" s="14" t="s">
        <v>83</v>
      </c>
      <c r="AY268" s="167" t="s">
        <v>296</v>
      </c>
    </row>
    <row r="269" spans="2:65" s="1" customFormat="1" ht="16.5" customHeight="1">
      <c r="B269" s="32"/>
      <c r="C269" s="173" t="s">
        <v>512</v>
      </c>
      <c r="D269" s="173" t="s">
        <v>343</v>
      </c>
      <c r="E269" s="174" t="s">
        <v>6802</v>
      </c>
      <c r="F269" s="175" t="s">
        <v>6803</v>
      </c>
      <c r="G269" s="176" t="s">
        <v>382</v>
      </c>
      <c r="H269" s="177">
        <v>4.0000000000000001E-3</v>
      </c>
      <c r="I269" s="178"/>
      <c r="J269" s="179">
        <f>ROUND(I269*H269,2)</f>
        <v>0</v>
      </c>
      <c r="K269" s="175" t="s">
        <v>302</v>
      </c>
      <c r="L269" s="180"/>
      <c r="M269" s="181" t="s">
        <v>1</v>
      </c>
      <c r="N269" s="182" t="s">
        <v>41</v>
      </c>
      <c r="P269" s="147">
        <f>O269*H269</f>
        <v>0</v>
      </c>
      <c r="Q269" s="147">
        <v>1E-3</v>
      </c>
      <c r="R269" s="147">
        <f>Q269*H269</f>
        <v>3.9999999999999998E-6</v>
      </c>
      <c r="S269" s="147">
        <v>0</v>
      </c>
      <c r="T269" s="148">
        <f>S269*H269</f>
        <v>0</v>
      </c>
      <c r="AR269" s="149" t="s">
        <v>347</v>
      </c>
      <c r="AT269" s="149" t="s">
        <v>343</v>
      </c>
      <c r="AU269" s="149" t="s">
        <v>85</v>
      </c>
      <c r="AY269" s="17" t="s">
        <v>296</v>
      </c>
      <c r="BE269" s="150">
        <f>IF(N269="základní",J269,0)</f>
        <v>0</v>
      </c>
      <c r="BF269" s="150">
        <f>IF(N269="snížená",J269,0)</f>
        <v>0</v>
      </c>
      <c r="BG269" s="150">
        <f>IF(N269="zákl. přenesená",J269,0)</f>
        <v>0</v>
      </c>
      <c r="BH269" s="150">
        <f>IF(N269="sníž. přenesená",J269,0)</f>
        <v>0</v>
      </c>
      <c r="BI269" s="150">
        <f>IF(N269="nulová",J269,0)</f>
        <v>0</v>
      </c>
      <c r="BJ269" s="17" t="s">
        <v>83</v>
      </c>
      <c r="BK269" s="150">
        <f>ROUND(I269*H269,2)</f>
        <v>0</v>
      </c>
      <c r="BL269" s="17" t="s">
        <v>107</v>
      </c>
      <c r="BM269" s="149" t="s">
        <v>6804</v>
      </c>
    </row>
    <row r="270" spans="2:65" s="12" customFormat="1">
      <c r="B270" s="151"/>
      <c r="D270" s="152" t="s">
        <v>304</v>
      </c>
      <c r="F270" s="154" t="s">
        <v>6805</v>
      </c>
      <c r="H270" s="155">
        <v>4.0000000000000001E-3</v>
      </c>
      <c r="I270" s="156"/>
      <c r="L270" s="151"/>
      <c r="M270" s="157"/>
      <c r="T270" s="158"/>
      <c r="AT270" s="153" t="s">
        <v>304</v>
      </c>
      <c r="AU270" s="153" t="s">
        <v>85</v>
      </c>
      <c r="AV270" s="12" t="s">
        <v>85</v>
      </c>
      <c r="AW270" s="12" t="s">
        <v>4</v>
      </c>
      <c r="AX270" s="12" t="s">
        <v>83</v>
      </c>
      <c r="AY270" s="153" t="s">
        <v>296</v>
      </c>
    </row>
    <row r="271" spans="2:65" s="1" customFormat="1" ht="21.75" customHeight="1">
      <c r="B271" s="32"/>
      <c r="C271" s="138" t="s">
        <v>521</v>
      </c>
      <c r="D271" s="138" t="s">
        <v>298</v>
      </c>
      <c r="E271" s="139" t="s">
        <v>6806</v>
      </c>
      <c r="F271" s="140" t="s">
        <v>6807</v>
      </c>
      <c r="G271" s="141" t="s">
        <v>301</v>
      </c>
      <c r="H271" s="142">
        <v>61.6</v>
      </c>
      <c r="I271" s="143"/>
      <c r="J271" s="144">
        <f>ROUND(I271*H271,2)</f>
        <v>0</v>
      </c>
      <c r="K271" s="140" t="s">
        <v>302</v>
      </c>
      <c r="L271" s="32"/>
      <c r="M271" s="145" t="s">
        <v>1</v>
      </c>
      <c r="N271" s="146" t="s">
        <v>41</v>
      </c>
      <c r="P271" s="147">
        <f>O271*H271</f>
        <v>0</v>
      </c>
      <c r="Q271" s="147">
        <v>0</v>
      </c>
      <c r="R271" s="147">
        <f>Q271*H271</f>
        <v>0</v>
      </c>
      <c r="S271" s="147">
        <v>0</v>
      </c>
      <c r="T271" s="148">
        <f>S271*H271</f>
        <v>0</v>
      </c>
      <c r="AR271" s="149" t="s">
        <v>107</v>
      </c>
      <c r="AT271" s="149" t="s">
        <v>298</v>
      </c>
      <c r="AU271" s="149" t="s">
        <v>85</v>
      </c>
      <c r="AY271" s="17" t="s">
        <v>296</v>
      </c>
      <c r="BE271" s="150">
        <f>IF(N271="základní",J271,0)</f>
        <v>0</v>
      </c>
      <c r="BF271" s="150">
        <f>IF(N271="snížená",J271,0)</f>
        <v>0</v>
      </c>
      <c r="BG271" s="150">
        <f>IF(N271="zákl. přenesená",J271,0)</f>
        <v>0</v>
      </c>
      <c r="BH271" s="150">
        <f>IF(N271="sníž. přenesená",J271,0)</f>
        <v>0</v>
      </c>
      <c r="BI271" s="150">
        <f>IF(N271="nulová",J271,0)</f>
        <v>0</v>
      </c>
      <c r="BJ271" s="17" t="s">
        <v>83</v>
      </c>
      <c r="BK271" s="150">
        <f>ROUND(I271*H271,2)</f>
        <v>0</v>
      </c>
      <c r="BL271" s="17" t="s">
        <v>107</v>
      </c>
      <c r="BM271" s="149" t="s">
        <v>6808</v>
      </c>
    </row>
    <row r="272" spans="2:65" s="12" customFormat="1">
      <c r="B272" s="151"/>
      <c r="D272" s="152" t="s">
        <v>304</v>
      </c>
      <c r="E272" s="153" t="s">
        <v>1</v>
      </c>
      <c r="F272" s="154" t="s">
        <v>6708</v>
      </c>
      <c r="H272" s="155">
        <v>61.6</v>
      </c>
      <c r="I272" s="156"/>
      <c r="L272" s="151"/>
      <c r="M272" s="157"/>
      <c r="T272" s="158"/>
      <c r="AT272" s="153" t="s">
        <v>304</v>
      </c>
      <c r="AU272" s="153" t="s">
        <v>85</v>
      </c>
      <c r="AV272" s="12" t="s">
        <v>85</v>
      </c>
      <c r="AW272" s="12" t="s">
        <v>32</v>
      </c>
      <c r="AX272" s="12" t="s">
        <v>76</v>
      </c>
      <c r="AY272" s="153" t="s">
        <v>296</v>
      </c>
    </row>
    <row r="273" spans="2:65" s="13" customFormat="1">
      <c r="B273" s="159"/>
      <c r="D273" s="152" t="s">
        <v>304</v>
      </c>
      <c r="E273" s="160" t="s">
        <v>1</v>
      </c>
      <c r="F273" s="161" t="s">
        <v>306</v>
      </c>
      <c r="H273" s="162">
        <v>61.6</v>
      </c>
      <c r="I273" s="163"/>
      <c r="L273" s="159"/>
      <c r="M273" s="164"/>
      <c r="T273" s="165"/>
      <c r="AT273" s="160" t="s">
        <v>304</v>
      </c>
      <c r="AU273" s="160" t="s">
        <v>85</v>
      </c>
      <c r="AV273" s="13" t="s">
        <v>94</v>
      </c>
      <c r="AW273" s="13" t="s">
        <v>32</v>
      </c>
      <c r="AX273" s="13" t="s">
        <v>76</v>
      </c>
      <c r="AY273" s="160" t="s">
        <v>296</v>
      </c>
    </row>
    <row r="274" spans="2:65" s="14" customFormat="1">
      <c r="B274" s="166"/>
      <c r="D274" s="152" t="s">
        <v>304</v>
      </c>
      <c r="E274" s="167" t="s">
        <v>1</v>
      </c>
      <c r="F274" s="168" t="s">
        <v>308</v>
      </c>
      <c r="H274" s="169">
        <v>61.6</v>
      </c>
      <c r="I274" s="170"/>
      <c r="L274" s="166"/>
      <c r="M274" s="171"/>
      <c r="T274" s="172"/>
      <c r="AT274" s="167" t="s">
        <v>304</v>
      </c>
      <c r="AU274" s="167" t="s">
        <v>85</v>
      </c>
      <c r="AV274" s="14" t="s">
        <v>107</v>
      </c>
      <c r="AW274" s="14" t="s">
        <v>32</v>
      </c>
      <c r="AX274" s="14" t="s">
        <v>83</v>
      </c>
      <c r="AY274" s="167" t="s">
        <v>296</v>
      </c>
    </row>
    <row r="275" spans="2:65" s="1" customFormat="1" ht="21.75" customHeight="1">
      <c r="B275" s="32"/>
      <c r="C275" s="138" t="s">
        <v>525</v>
      </c>
      <c r="D275" s="138" t="s">
        <v>298</v>
      </c>
      <c r="E275" s="139" t="s">
        <v>6809</v>
      </c>
      <c r="F275" s="140" t="s">
        <v>6810</v>
      </c>
      <c r="G275" s="141" t="s">
        <v>301</v>
      </c>
      <c r="H275" s="142">
        <v>80.599999999999994</v>
      </c>
      <c r="I275" s="143"/>
      <c r="J275" s="144">
        <f>ROUND(I275*H275,2)</f>
        <v>0</v>
      </c>
      <c r="K275" s="140" t="s">
        <v>302</v>
      </c>
      <c r="L275" s="32"/>
      <c r="M275" s="145" t="s">
        <v>1</v>
      </c>
      <c r="N275" s="146" t="s">
        <v>41</v>
      </c>
      <c r="P275" s="147">
        <f>O275*H275</f>
        <v>0</v>
      </c>
      <c r="Q275" s="147">
        <v>0</v>
      </c>
      <c r="R275" s="147">
        <f>Q275*H275</f>
        <v>0</v>
      </c>
      <c r="S275" s="147">
        <v>0</v>
      </c>
      <c r="T275" s="148">
        <f>S275*H275</f>
        <v>0</v>
      </c>
      <c r="AR275" s="149" t="s">
        <v>107</v>
      </c>
      <c r="AT275" s="149" t="s">
        <v>298</v>
      </c>
      <c r="AU275" s="149" t="s">
        <v>85</v>
      </c>
      <c r="AY275" s="17" t="s">
        <v>296</v>
      </c>
      <c r="BE275" s="150">
        <f>IF(N275="základní",J275,0)</f>
        <v>0</v>
      </c>
      <c r="BF275" s="150">
        <f>IF(N275="snížená",J275,0)</f>
        <v>0</v>
      </c>
      <c r="BG275" s="150">
        <f>IF(N275="zákl. přenesená",J275,0)</f>
        <v>0</v>
      </c>
      <c r="BH275" s="150">
        <f>IF(N275="sníž. přenesená",J275,0)</f>
        <v>0</v>
      </c>
      <c r="BI275" s="150">
        <f>IF(N275="nulová",J275,0)</f>
        <v>0</v>
      </c>
      <c r="BJ275" s="17" t="s">
        <v>83</v>
      </c>
      <c r="BK275" s="150">
        <f>ROUND(I275*H275,2)</f>
        <v>0</v>
      </c>
      <c r="BL275" s="17" t="s">
        <v>107</v>
      </c>
      <c r="BM275" s="149" t="s">
        <v>6811</v>
      </c>
    </row>
    <row r="276" spans="2:65" s="12" customFormat="1">
      <c r="B276" s="151"/>
      <c r="D276" s="152" t="s">
        <v>304</v>
      </c>
      <c r="E276" s="153" t="s">
        <v>1</v>
      </c>
      <c r="F276" s="154" t="s">
        <v>6679</v>
      </c>
      <c r="H276" s="155">
        <v>80.599999999999994</v>
      </c>
      <c r="I276" s="156"/>
      <c r="L276" s="151"/>
      <c r="M276" s="157"/>
      <c r="T276" s="158"/>
      <c r="AT276" s="153" t="s">
        <v>304</v>
      </c>
      <c r="AU276" s="153" t="s">
        <v>85</v>
      </c>
      <c r="AV276" s="12" t="s">
        <v>85</v>
      </c>
      <c r="AW276" s="12" t="s">
        <v>32</v>
      </c>
      <c r="AX276" s="12" t="s">
        <v>76</v>
      </c>
      <c r="AY276" s="153" t="s">
        <v>296</v>
      </c>
    </row>
    <row r="277" spans="2:65" s="13" customFormat="1">
      <c r="B277" s="159"/>
      <c r="D277" s="152" t="s">
        <v>304</v>
      </c>
      <c r="E277" s="160" t="s">
        <v>1</v>
      </c>
      <c r="F277" s="161" t="s">
        <v>306</v>
      </c>
      <c r="H277" s="162">
        <v>80.599999999999994</v>
      </c>
      <c r="I277" s="163"/>
      <c r="L277" s="159"/>
      <c r="M277" s="164"/>
      <c r="T277" s="165"/>
      <c r="AT277" s="160" t="s">
        <v>304</v>
      </c>
      <c r="AU277" s="160" t="s">
        <v>85</v>
      </c>
      <c r="AV277" s="13" t="s">
        <v>94</v>
      </c>
      <c r="AW277" s="13" t="s">
        <v>32</v>
      </c>
      <c r="AX277" s="13" t="s">
        <v>76</v>
      </c>
      <c r="AY277" s="160" t="s">
        <v>296</v>
      </c>
    </row>
    <row r="278" spans="2:65" s="14" customFormat="1">
      <c r="B278" s="166"/>
      <c r="D278" s="152" t="s">
        <v>304</v>
      </c>
      <c r="E278" s="167" t="s">
        <v>1</v>
      </c>
      <c r="F278" s="168" t="s">
        <v>308</v>
      </c>
      <c r="H278" s="169">
        <v>80.599999999999994</v>
      </c>
      <c r="I278" s="170"/>
      <c r="L278" s="166"/>
      <c r="M278" s="171"/>
      <c r="T278" s="172"/>
      <c r="AT278" s="167" t="s">
        <v>304</v>
      </c>
      <c r="AU278" s="167" t="s">
        <v>85</v>
      </c>
      <c r="AV278" s="14" t="s">
        <v>107</v>
      </c>
      <c r="AW278" s="14" t="s">
        <v>32</v>
      </c>
      <c r="AX278" s="14" t="s">
        <v>83</v>
      </c>
      <c r="AY278" s="167" t="s">
        <v>296</v>
      </c>
    </row>
    <row r="279" spans="2:65" s="1" customFormat="1" ht="21.75" customHeight="1">
      <c r="B279" s="32"/>
      <c r="C279" s="138" t="s">
        <v>531</v>
      </c>
      <c r="D279" s="138" t="s">
        <v>298</v>
      </c>
      <c r="E279" s="139" t="s">
        <v>6812</v>
      </c>
      <c r="F279" s="140" t="s">
        <v>6813</v>
      </c>
      <c r="G279" s="141" t="s">
        <v>311</v>
      </c>
      <c r="H279" s="142">
        <v>1.5</v>
      </c>
      <c r="I279" s="143"/>
      <c r="J279" s="144">
        <f>ROUND(I279*H279,2)</f>
        <v>0</v>
      </c>
      <c r="K279" s="140" t="s">
        <v>302</v>
      </c>
      <c r="L279" s="32"/>
      <c r="M279" s="145" t="s">
        <v>1</v>
      </c>
      <c r="N279" s="146" t="s">
        <v>41</v>
      </c>
      <c r="P279" s="147">
        <f>O279*H279</f>
        <v>0</v>
      </c>
      <c r="Q279" s="147">
        <v>0</v>
      </c>
      <c r="R279" s="147">
        <f>Q279*H279</f>
        <v>0</v>
      </c>
      <c r="S279" s="147">
        <v>0</v>
      </c>
      <c r="T279" s="148">
        <f>S279*H279</f>
        <v>0</v>
      </c>
      <c r="AR279" s="149" t="s">
        <v>107</v>
      </c>
      <c r="AT279" s="149" t="s">
        <v>298</v>
      </c>
      <c r="AU279" s="149" t="s">
        <v>85</v>
      </c>
      <c r="AY279" s="17" t="s">
        <v>296</v>
      </c>
      <c r="BE279" s="150">
        <f>IF(N279="základní",J279,0)</f>
        <v>0</v>
      </c>
      <c r="BF279" s="150">
        <f>IF(N279="snížená",J279,0)</f>
        <v>0</v>
      </c>
      <c r="BG279" s="150">
        <f>IF(N279="zákl. přenesená",J279,0)</f>
        <v>0</v>
      </c>
      <c r="BH279" s="150">
        <f>IF(N279="sníž. přenesená",J279,0)</f>
        <v>0</v>
      </c>
      <c r="BI279" s="150">
        <f>IF(N279="nulová",J279,0)</f>
        <v>0</v>
      </c>
      <c r="BJ279" s="17" t="s">
        <v>83</v>
      </c>
      <c r="BK279" s="150">
        <f>ROUND(I279*H279,2)</f>
        <v>0</v>
      </c>
      <c r="BL279" s="17" t="s">
        <v>107</v>
      </c>
      <c r="BM279" s="149" t="s">
        <v>6814</v>
      </c>
    </row>
    <row r="280" spans="2:65" s="11" customFormat="1" ht="22.9" customHeight="1">
      <c r="B280" s="126"/>
      <c r="D280" s="127" t="s">
        <v>75</v>
      </c>
      <c r="E280" s="136" t="s">
        <v>85</v>
      </c>
      <c r="F280" s="136" t="s">
        <v>450</v>
      </c>
      <c r="I280" s="129"/>
      <c r="J280" s="137">
        <f>BK280</f>
        <v>0</v>
      </c>
      <c r="L280" s="126"/>
      <c r="M280" s="131"/>
      <c r="P280" s="132">
        <f>SUM(P281:P285)</f>
        <v>0</v>
      </c>
      <c r="R280" s="132">
        <f>SUM(R281:R285)</f>
        <v>7.5841619199999988</v>
      </c>
      <c r="T280" s="133">
        <f>SUM(T281:T285)</f>
        <v>0</v>
      </c>
      <c r="AR280" s="127" t="s">
        <v>83</v>
      </c>
      <c r="AT280" s="134" t="s">
        <v>75</v>
      </c>
      <c r="AU280" s="134" t="s">
        <v>83</v>
      </c>
      <c r="AY280" s="127" t="s">
        <v>296</v>
      </c>
      <c r="BK280" s="135">
        <f>SUM(BK281:BK285)</f>
        <v>0</v>
      </c>
    </row>
    <row r="281" spans="2:65" s="1" customFormat="1" ht="16.5" customHeight="1">
      <c r="B281" s="32"/>
      <c r="C281" s="138" t="s">
        <v>536</v>
      </c>
      <c r="D281" s="138" t="s">
        <v>298</v>
      </c>
      <c r="E281" s="139" t="s">
        <v>6815</v>
      </c>
      <c r="F281" s="140" t="s">
        <v>6816</v>
      </c>
      <c r="G281" s="141" t="s">
        <v>311</v>
      </c>
      <c r="H281" s="142">
        <v>3.2959999999999998</v>
      </c>
      <c r="I281" s="143"/>
      <c r="J281" s="144">
        <f>ROUND(I281*H281,2)</f>
        <v>0</v>
      </c>
      <c r="K281" s="140" t="s">
        <v>302</v>
      </c>
      <c r="L281" s="32"/>
      <c r="M281" s="145" t="s">
        <v>1</v>
      </c>
      <c r="N281" s="146" t="s">
        <v>41</v>
      </c>
      <c r="P281" s="147">
        <f>O281*H281</f>
        <v>0</v>
      </c>
      <c r="Q281" s="147">
        <v>2.3010199999999998</v>
      </c>
      <c r="R281" s="147">
        <f>Q281*H281</f>
        <v>7.5841619199999988</v>
      </c>
      <c r="S281" s="147">
        <v>0</v>
      </c>
      <c r="T281" s="148">
        <f>S281*H281</f>
        <v>0</v>
      </c>
      <c r="AR281" s="149" t="s">
        <v>107</v>
      </c>
      <c r="AT281" s="149" t="s">
        <v>298</v>
      </c>
      <c r="AU281" s="149" t="s">
        <v>85</v>
      </c>
      <c r="AY281" s="17" t="s">
        <v>296</v>
      </c>
      <c r="BE281" s="150">
        <f>IF(N281="základní",J281,0)</f>
        <v>0</v>
      </c>
      <c r="BF281" s="150">
        <f>IF(N281="snížená",J281,0)</f>
        <v>0</v>
      </c>
      <c r="BG281" s="150">
        <f>IF(N281="zákl. přenesená",J281,0)</f>
        <v>0</v>
      </c>
      <c r="BH281" s="150">
        <f>IF(N281="sníž. přenesená",J281,0)</f>
        <v>0</v>
      </c>
      <c r="BI281" s="150">
        <f>IF(N281="nulová",J281,0)</f>
        <v>0</v>
      </c>
      <c r="BJ281" s="17" t="s">
        <v>83</v>
      </c>
      <c r="BK281" s="150">
        <f>ROUND(I281*H281,2)</f>
        <v>0</v>
      </c>
      <c r="BL281" s="17" t="s">
        <v>107</v>
      </c>
      <c r="BM281" s="149" t="s">
        <v>6817</v>
      </c>
    </row>
    <row r="282" spans="2:65" s="12" customFormat="1">
      <c r="B282" s="151"/>
      <c r="D282" s="152" t="s">
        <v>304</v>
      </c>
      <c r="E282" s="153" t="s">
        <v>1</v>
      </c>
      <c r="F282" s="154" t="s">
        <v>6689</v>
      </c>
      <c r="H282" s="155">
        <v>2.6560000000000001</v>
      </c>
      <c r="I282" s="156"/>
      <c r="L282" s="151"/>
      <c r="M282" s="157"/>
      <c r="T282" s="158"/>
      <c r="AT282" s="153" t="s">
        <v>304</v>
      </c>
      <c r="AU282" s="153" t="s">
        <v>85</v>
      </c>
      <c r="AV282" s="12" t="s">
        <v>85</v>
      </c>
      <c r="AW282" s="12" t="s">
        <v>32</v>
      </c>
      <c r="AX282" s="12" t="s">
        <v>76</v>
      </c>
      <c r="AY282" s="153" t="s">
        <v>296</v>
      </c>
    </row>
    <row r="283" spans="2:65" s="12" customFormat="1">
      <c r="B283" s="151"/>
      <c r="D283" s="152" t="s">
        <v>304</v>
      </c>
      <c r="E283" s="153" t="s">
        <v>1</v>
      </c>
      <c r="F283" s="154" t="s">
        <v>6690</v>
      </c>
      <c r="H283" s="155">
        <v>0.64</v>
      </c>
      <c r="I283" s="156"/>
      <c r="L283" s="151"/>
      <c r="M283" s="157"/>
      <c r="T283" s="158"/>
      <c r="AT283" s="153" t="s">
        <v>304</v>
      </c>
      <c r="AU283" s="153" t="s">
        <v>85</v>
      </c>
      <c r="AV283" s="12" t="s">
        <v>85</v>
      </c>
      <c r="AW283" s="12" t="s">
        <v>32</v>
      </c>
      <c r="AX283" s="12" t="s">
        <v>76</v>
      </c>
      <c r="AY283" s="153" t="s">
        <v>296</v>
      </c>
    </row>
    <row r="284" spans="2:65" s="13" customFormat="1">
      <c r="B284" s="159"/>
      <c r="D284" s="152" t="s">
        <v>304</v>
      </c>
      <c r="E284" s="160" t="s">
        <v>1</v>
      </c>
      <c r="F284" s="161" t="s">
        <v>306</v>
      </c>
      <c r="H284" s="162">
        <v>3.2959999999999998</v>
      </c>
      <c r="I284" s="163"/>
      <c r="L284" s="159"/>
      <c r="M284" s="164"/>
      <c r="T284" s="165"/>
      <c r="AT284" s="160" t="s">
        <v>304</v>
      </c>
      <c r="AU284" s="160" t="s">
        <v>85</v>
      </c>
      <c r="AV284" s="13" t="s">
        <v>94</v>
      </c>
      <c r="AW284" s="13" t="s">
        <v>32</v>
      </c>
      <c r="AX284" s="13" t="s">
        <v>76</v>
      </c>
      <c r="AY284" s="160" t="s">
        <v>296</v>
      </c>
    </row>
    <row r="285" spans="2:65" s="14" customFormat="1">
      <c r="B285" s="166"/>
      <c r="D285" s="152" t="s">
        <v>304</v>
      </c>
      <c r="E285" s="167" t="s">
        <v>1</v>
      </c>
      <c r="F285" s="168" t="s">
        <v>308</v>
      </c>
      <c r="H285" s="169">
        <v>3.2959999999999998</v>
      </c>
      <c r="I285" s="170"/>
      <c r="L285" s="166"/>
      <c r="M285" s="171"/>
      <c r="T285" s="172"/>
      <c r="AT285" s="167" t="s">
        <v>304</v>
      </c>
      <c r="AU285" s="167" t="s">
        <v>85</v>
      </c>
      <c r="AV285" s="14" t="s">
        <v>107</v>
      </c>
      <c r="AW285" s="14" t="s">
        <v>32</v>
      </c>
      <c r="AX285" s="14" t="s">
        <v>83</v>
      </c>
      <c r="AY285" s="167" t="s">
        <v>296</v>
      </c>
    </row>
    <row r="286" spans="2:65" s="11" customFormat="1" ht="22.9" customHeight="1">
      <c r="B286" s="126"/>
      <c r="D286" s="127" t="s">
        <v>75</v>
      </c>
      <c r="E286" s="136" t="s">
        <v>94</v>
      </c>
      <c r="F286" s="136" t="s">
        <v>619</v>
      </c>
      <c r="I286" s="129"/>
      <c r="J286" s="137">
        <f>BK286</f>
        <v>0</v>
      </c>
      <c r="L286" s="126"/>
      <c r="M286" s="131"/>
      <c r="P286" s="132">
        <f>SUM(P287:P301)</f>
        <v>0</v>
      </c>
      <c r="R286" s="132">
        <f>SUM(R287:R301)</f>
        <v>28.778218500000005</v>
      </c>
      <c r="T286" s="133">
        <f>SUM(T287:T301)</f>
        <v>0</v>
      </c>
      <c r="AR286" s="127" t="s">
        <v>83</v>
      </c>
      <c r="AT286" s="134" t="s">
        <v>75</v>
      </c>
      <c r="AU286" s="134" t="s">
        <v>83</v>
      </c>
      <c r="AY286" s="127" t="s">
        <v>296</v>
      </c>
      <c r="BK286" s="135">
        <f>SUM(BK287:BK301)</f>
        <v>0</v>
      </c>
    </row>
    <row r="287" spans="2:65" s="1" customFormat="1" ht="37.9" customHeight="1">
      <c r="B287" s="32"/>
      <c r="C287" s="138" t="s">
        <v>547</v>
      </c>
      <c r="D287" s="138" t="s">
        <v>298</v>
      </c>
      <c r="E287" s="139" t="s">
        <v>6818</v>
      </c>
      <c r="F287" s="140" t="s">
        <v>6819</v>
      </c>
      <c r="G287" s="141" t="s">
        <v>301</v>
      </c>
      <c r="H287" s="142">
        <v>20.100000000000001</v>
      </c>
      <c r="I287" s="143"/>
      <c r="J287" s="144">
        <f>ROUND(I287*H287,2)</f>
        <v>0</v>
      </c>
      <c r="K287" s="140" t="s">
        <v>302</v>
      </c>
      <c r="L287" s="32"/>
      <c r="M287" s="145" t="s">
        <v>1</v>
      </c>
      <c r="N287" s="146" t="s">
        <v>41</v>
      </c>
      <c r="P287" s="147">
        <f>O287*H287</f>
        <v>0</v>
      </c>
      <c r="Q287" s="147">
        <v>1.2381500000000001</v>
      </c>
      <c r="R287" s="147">
        <f>Q287*H287</f>
        <v>24.886815000000002</v>
      </c>
      <c r="S287" s="147">
        <v>0</v>
      </c>
      <c r="T287" s="148">
        <f>S287*H287</f>
        <v>0</v>
      </c>
      <c r="AR287" s="149" t="s">
        <v>107</v>
      </c>
      <c r="AT287" s="149" t="s">
        <v>298</v>
      </c>
      <c r="AU287" s="149" t="s">
        <v>85</v>
      </c>
      <c r="AY287" s="17" t="s">
        <v>296</v>
      </c>
      <c r="BE287" s="150">
        <f>IF(N287="základní",J287,0)</f>
        <v>0</v>
      </c>
      <c r="BF287" s="150">
        <f>IF(N287="snížená",J287,0)</f>
        <v>0</v>
      </c>
      <c r="BG287" s="150">
        <f>IF(N287="zákl. přenesená",J287,0)</f>
        <v>0</v>
      </c>
      <c r="BH287" s="150">
        <f>IF(N287="sníž. přenesená",J287,0)</f>
        <v>0</v>
      </c>
      <c r="BI287" s="150">
        <f>IF(N287="nulová",J287,0)</f>
        <v>0</v>
      </c>
      <c r="BJ287" s="17" t="s">
        <v>83</v>
      </c>
      <c r="BK287" s="150">
        <f>ROUND(I287*H287,2)</f>
        <v>0</v>
      </c>
      <c r="BL287" s="17" t="s">
        <v>107</v>
      </c>
      <c r="BM287" s="149" t="s">
        <v>6820</v>
      </c>
    </row>
    <row r="288" spans="2:65" s="12" customFormat="1">
      <c r="B288" s="151"/>
      <c r="D288" s="152" t="s">
        <v>304</v>
      </c>
      <c r="E288" s="153" t="s">
        <v>1</v>
      </c>
      <c r="F288" s="154" t="s">
        <v>6821</v>
      </c>
      <c r="H288" s="155">
        <v>20.100000000000001</v>
      </c>
      <c r="I288" s="156"/>
      <c r="L288" s="151"/>
      <c r="M288" s="157"/>
      <c r="T288" s="158"/>
      <c r="AT288" s="153" t="s">
        <v>304</v>
      </c>
      <c r="AU288" s="153" t="s">
        <v>85</v>
      </c>
      <c r="AV288" s="12" t="s">
        <v>85</v>
      </c>
      <c r="AW288" s="12" t="s">
        <v>32</v>
      </c>
      <c r="AX288" s="12" t="s">
        <v>76</v>
      </c>
      <c r="AY288" s="153" t="s">
        <v>296</v>
      </c>
    </row>
    <row r="289" spans="2:65" s="13" customFormat="1">
      <c r="B289" s="159"/>
      <c r="D289" s="152" t="s">
        <v>304</v>
      </c>
      <c r="E289" s="160" t="s">
        <v>1</v>
      </c>
      <c r="F289" s="161" t="s">
        <v>306</v>
      </c>
      <c r="H289" s="162">
        <v>20.100000000000001</v>
      </c>
      <c r="I289" s="163"/>
      <c r="L289" s="159"/>
      <c r="M289" s="164"/>
      <c r="T289" s="165"/>
      <c r="AT289" s="160" t="s">
        <v>304</v>
      </c>
      <c r="AU289" s="160" t="s">
        <v>85</v>
      </c>
      <c r="AV289" s="13" t="s">
        <v>94</v>
      </c>
      <c r="AW289" s="13" t="s">
        <v>32</v>
      </c>
      <c r="AX289" s="13" t="s">
        <v>76</v>
      </c>
      <c r="AY289" s="160" t="s">
        <v>296</v>
      </c>
    </row>
    <row r="290" spans="2:65" s="14" customFormat="1">
      <c r="B290" s="166"/>
      <c r="D290" s="152" t="s">
        <v>304</v>
      </c>
      <c r="E290" s="167" t="s">
        <v>1</v>
      </c>
      <c r="F290" s="168" t="s">
        <v>308</v>
      </c>
      <c r="H290" s="169">
        <v>20.100000000000001</v>
      </c>
      <c r="I290" s="170"/>
      <c r="L290" s="166"/>
      <c r="M290" s="171"/>
      <c r="T290" s="172"/>
      <c r="AT290" s="167" t="s">
        <v>304</v>
      </c>
      <c r="AU290" s="167" t="s">
        <v>85</v>
      </c>
      <c r="AV290" s="14" t="s">
        <v>107</v>
      </c>
      <c r="AW290" s="14" t="s">
        <v>32</v>
      </c>
      <c r="AX290" s="14" t="s">
        <v>83</v>
      </c>
      <c r="AY290" s="167" t="s">
        <v>296</v>
      </c>
    </row>
    <row r="291" spans="2:65" s="1" customFormat="1" ht="33" customHeight="1">
      <c r="B291" s="32"/>
      <c r="C291" s="138" t="s">
        <v>552</v>
      </c>
      <c r="D291" s="138" t="s">
        <v>298</v>
      </c>
      <c r="E291" s="139" t="s">
        <v>6822</v>
      </c>
      <c r="F291" s="140" t="s">
        <v>6823</v>
      </c>
      <c r="G291" s="141" t="s">
        <v>311</v>
      </c>
      <c r="H291" s="142">
        <v>1.3280000000000001</v>
      </c>
      <c r="I291" s="143"/>
      <c r="J291" s="144">
        <f>ROUND(I291*H291,2)</f>
        <v>0</v>
      </c>
      <c r="K291" s="140" t="s">
        <v>302</v>
      </c>
      <c r="L291" s="32"/>
      <c r="M291" s="145" t="s">
        <v>1</v>
      </c>
      <c r="N291" s="146" t="s">
        <v>41</v>
      </c>
      <c r="P291" s="147">
        <f>O291*H291</f>
        <v>0</v>
      </c>
      <c r="Q291" s="147">
        <v>2.6814</v>
      </c>
      <c r="R291" s="147">
        <f>Q291*H291</f>
        <v>3.5608992000000002</v>
      </c>
      <c r="S291" s="147">
        <v>0</v>
      </c>
      <c r="T291" s="148">
        <f>S291*H291</f>
        <v>0</v>
      </c>
      <c r="AR291" s="149" t="s">
        <v>107</v>
      </c>
      <c r="AT291" s="149" t="s">
        <v>298</v>
      </c>
      <c r="AU291" s="149" t="s">
        <v>85</v>
      </c>
      <c r="AY291" s="17" t="s">
        <v>296</v>
      </c>
      <c r="BE291" s="150">
        <f>IF(N291="základní",J291,0)</f>
        <v>0</v>
      </c>
      <c r="BF291" s="150">
        <f>IF(N291="snížená",J291,0)</f>
        <v>0</v>
      </c>
      <c r="BG291" s="150">
        <f>IF(N291="zákl. přenesená",J291,0)</f>
        <v>0</v>
      </c>
      <c r="BH291" s="150">
        <f>IF(N291="sníž. přenesená",J291,0)</f>
        <v>0</v>
      </c>
      <c r="BI291" s="150">
        <f>IF(N291="nulová",J291,0)</f>
        <v>0</v>
      </c>
      <c r="BJ291" s="17" t="s">
        <v>83</v>
      </c>
      <c r="BK291" s="150">
        <f>ROUND(I291*H291,2)</f>
        <v>0</v>
      </c>
      <c r="BL291" s="17" t="s">
        <v>107</v>
      </c>
      <c r="BM291" s="149" t="s">
        <v>6824</v>
      </c>
    </row>
    <row r="292" spans="2:65" s="12" customFormat="1">
      <c r="B292" s="151"/>
      <c r="D292" s="152" t="s">
        <v>304</v>
      </c>
      <c r="E292" s="153" t="s">
        <v>1</v>
      </c>
      <c r="F292" s="154" t="s">
        <v>6825</v>
      </c>
      <c r="H292" s="155">
        <v>1.3280000000000001</v>
      </c>
      <c r="I292" s="156"/>
      <c r="L292" s="151"/>
      <c r="M292" s="157"/>
      <c r="T292" s="158"/>
      <c r="AT292" s="153" t="s">
        <v>304</v>
      </c>
      <c r="AU292" s="153" t="s">
        <v>85</v>
      </c>
      <c r="AV292" s="12" t="s">
        <v>85</v>
      </c>
      <c r="AW292" s="12" t="s">
        <v>32</v>
      </c>
      <c r="AX292" s="12" t="s">
        <v>76</v>
      </c>
      <c r="AY292" s="153" t="s">
        <v>296</v>
      </c>
    </row>
    <row r="293" spans="2:65" s="13" customFormat="1">
      <c r="B293" s="159"/>
      <c r="D293" s="152" t="s">
        <v>304</v>
      </c>
      <c r="E293" s="160" t="s">
        <v>1</v>
      </c>
      <c r="F293" s="161" t="s">
        <v>306</v>
      </c>
      <c r="H293" s="162">
        <v>1.3280000000000001</v>
      </c>
      <c r="I293" s="163"/>
      <c r="L293" s="159"/>
      <c r="M293" s="164"/>
      <c r="T293" s="165"/>
      <c r="AT293" s="160" t="s">
        <v>304</v>
      </c>
      <c r="AU293" s="160" t="s">
        <v>85</v>
      </c>
      <c r="AV293" s="13" t="s">
        <v>94</v>
      </c>
      <c r="AW293" s="13" t="s">
        <v>32</v>
      </c>
      <c r="AX293" s="13" t="s">
        <v>76</v>
      </c>
      <c r="AY293" s="160" t="s">
        <v>296</v>
      </c>
    </row>
    <row r="294" spans="2:65" s="14" customFormat="1">
      <c r="B294" s="166"/>
      <c r="D294" s="152" t="s">
        <v>304</v>
      </c>
      <c r="E294" s="167" t="s">
        <v>1</v>
      </c>
      <c r="F294" s="168" t="s">
        <v>308</v>
      </c>
      <c r="H294" s="169">
        <v>1.3280000000000001</v>
      </c>
      <c r="I294" s="170"/>
      <c r="L294" s="166"/>
      <c r="M294" s="171"/>
      <c r="T294" s="172"/>
      <c r="AT294" s="167" t="s">
        <v>304</v>
      </c>
      <c r="AU294" s="167" t="s">
        <v>85</v>
      </c>
      <c r="AV294" s="14" t="s">
        <v>107</v>
      </c>
      <c r="AW294" s="14" t="s">
        <v>32</v>
      </c>
      <c r="AX294" s="14" t="s">
        <v>83</v>
      </c>
      <c r="AY294" s="167" t="s">
        <v>296</v>
      </c>
    </row>
    <row r="295" spans="2:65" s="1" customFormat="1" ht="24.2" customHeight="1">
      <c r="B295" s="32"/>
      <c r="C295" s="138" t="s">
        <v>558</v>
      </c>
      <c r="D295" s="138" t="s">
        <v>298</v>
      </c>
      <c r="E295" s="139" t="s">
        <v>6826</v>
      </c>
      <c r="F295" s="140" t="s">
        <v>6827</v>
      </c>
      <c r="G295" s="141" t="s">
        <v>311</v>
      </c>
      <c r="H295" s="142">
        <v>1.3280000000000001</v>
      </c>
      <c r="I295" s="143"/>
      <c r="J295" s="144">
        <f>ROUND(I295*H295,2)</f>
        <v>0</v>
      </c>
      <c r="K295" s="140" t="s">
        <v>302</v>
      </c>
      <c r="L295" s="32"/>
      <c r="M295" s="145" t="s">
        <v>1</v>
      </c>
      <c r="N295" s="146" t="s">
        <v>41</v>
      </c>
      <c r="P295" s="147">
        <f>O295*H295</f>
        <v>0</v>
      </c>
      <c r="Q295" s="147">
        <v>0</v>
      </c>
      <c r="R295" s="147">
        <f>Q295*H295</f>
        <v>0</v>
      </c>
      <c r="S295" s="147">
        <v>0</v>
      </c>
      <c r="T295" s="148">
        <f>S295*H295</f>
        <v>0</v>
      </c>
      <c r="AR295" s="149" t="s">
        <v>107</v>
      </c>
      <c r="AT295" s="149" t="s">
        <v>298</v>
      </c>
      <c r="AU295" s="149" t="s">
        <v>85</v>
      </c>
      <c r="AY295" s="17" t="s">
        <v>296</v>
      </c>
      <c r="BE295" s="150">
        <f>IF(N295="základní",J295,0)</f>
        <v>0</v>
      </c>
      <c r="BF295" s="150">
        <f>IF(N295="snížená",J295,0)</f>
        <v>0</v>
      </c>
      <c r="BG295" s="150">
        <f>IF(N295="zákl. přenesená",J295,0)</f>
        <v>0</v>
      </c>
      <c r="BH295" s="150">
        <f>IF(N295="sníž. přenesená",J295,0)</f>
        <v>0</v>
      </c>
      <c r="BI295" s="150">
        <f>IF(N295="nulová",J295,0)</f>
        <v>0</v>
      </c>
      <c r="BJ295" s="17" t="s">
        <v>83</v>
      </c>
      <c r="BK295" s="150">
        <f>ROUND(I295*H295,2)</f>
        <v>0</v>
      </c>
      <c r="BL295" s="17" t="s">
        <v>107</v>
      </c>
      <c r="BM295" s="149" t="s">
        <v>6828</v>
      </c>
    </row>
    <row r="296" spans="2:65" s="1" customFormat="1" ht="24.2" customHeight="1">
      <c r="B296" s="32"/>
      <c r="C296" s="138" t="s">
        <v>563</v>
      </c>
      <c r="D296" s="138" t="s">
        <v>298</v>
      </c>
      <c r="E296" s="139" t="s">
        <v>6829</v>
      </c>
      <c r="F296" s="140" t="s">
        <v>6830</v>
      </c>
      <c r="G296" s="141" t="s">
        <v>339</v>
      </c>
      <c r="H296" s="142">
        <v>3.2</v>
      </c>
      <c r="I296" s="143"/>
      <c r="J296" s="144">
        <f>ROUND(I296*H296,2)</f>
        <v>0</v>
      </c>
      <c r="K296" s="140" t="s">
        <v>302</v>
      </c>
      <c r="L296" s="32"/>
      <c r="M296" s="145" t="s">
        <v>1</v>
      </c>
      <c r="N296" s="146" t="s">
        <v>41</v>
      </c>
      <c r="P296" s="147">
        <f>O296*H296</f>
        <v>0</v>
      </c>
      <c r="Q296" s="147">
        <v>0</v>
      </c>
      <c r="R296" s="147">
        <f>Q296*H296</f>
        <v>0</v>
      </c>
      <c r="S296" s="147">
        <v>0</v>
      </c>
      <c r="T296" s="148">
        <f>S296*H296</f>
        <v>0</v>
      </c>
      <c r="AR296" s="149" t="s">
        <v>107</v>
      </c>
      <c r="AT296" s="149" t="s">
        <v>298</v>
      </c>
      <c r="AU296" s="149" t="s">
        <v>85</v>
      </c>
      <c r="AY296" s="17" t="s">
        <v>296</v>
      </c>
      <c r="BE296" s="150">
        <f>IF(N296="základní",J296,0)</f>
        <v>0</v>
      </c>
      <c r="BF296" s="150">
        <f>IF(N296="snížená",J296,0)</f>
        <v>0</v>
      </c>
      <c r="BG296" s="150">
        <f>IF(N296="zákl. přenesená",J296,0)</f>
        <v>0</v>
      </c>
      <c r="BH296" s="150">
        <f>IF(N296="sníž. přenesená",J296,0)</f>
        <v>0</v>
      </c>
      <c r="BI296" s="150">
        <f>IF(N296="nulová",J296,0)</f>
        <v>0</v>
      </c>
      <c r="BJ296" s="17" t="s">
        <v>83</v>
      </c>
      <c r="BK296" s="150">
        <f>ROUND(I296*H296,2)</f>
        <v>0</v>
      </c>
      <c r="BL296" s="17" t="s">
        <v>107</v>
      </c>
      <c r="BM296" s="149" t="s">
        <v>6831</v>
      </c>
    </row>
    <row r="297" spans="2:65" s="12" customFormat="1">
      <c r="B297" s="151"/>
      <c r="D297" s="152" t="s">
        <v>304</v>
      </c>
      <c r="E297" s="153" t="s">
        <v>1</v>
      </c>
      <c r="F297" s="154" t="s">
        <v>6832</v>
      </c>
      <c r="H297" s="155">
        <v>3.2</v>
      </c>
      <c r="I297" s="156"/>
      <c r="L297" s="151"/>
      <c r="M297" s="157"/>
      <c r="T297" s="158"/>
      <c r="AT297" s="153" t="s">
        <v>304</v>
      </c>
      <c r="AU297" s="153" t="s">
        <v>85</v>
      </c>
      <c r="AV297" s="12" t="s">
        <v>85</v>
      </c>
      <c r="AW297" s="12" t="s">
        <v>32</v>
      </c>
      <c r="AX297" s="12" t="s">
        <v>76</v>
      </c>
      <c r="AY297" s="153" t="s">
        <v>296</v>
      </c>
    </row>
    <row r="298" spans="2:65" s="13" customFormat="1">
      <c r="B298" s="159"/>
      <c r="D298" s="152" t="s">
        <v>304</v>
      </c>
      <c r="E298" s="160" t="s">
        <v>1</v>
      </c>
      <c r="F298" s="161" t="s">
        <v>306</v>
      </c>
      <c r="H298" s="162">
        <v>3.2</v>
      </c>
      <c r="I298" s="163"/>
      <c r="L298" s="159"/>
      <c r="M298" s="164"/>
      <c r="T298" s="165"/>
      <c r="AT298" s="160" t="s">
        <v>304</v>
      </c>
      <c r="AU298" s="160" t="s">
        <v>85</v>
      </c>
      <c r="AV298" s="13" t="s">
        <v>94</v>
      </c>
      <c r="AW298" s="13" t="s">
        <v>32</v>
      </c>
      <c r="AX298" s="13" t="s">
        <v>76</v>
      </c>
      <c r="AY298" s="160" t="s">
        <v>296</v>
      </c>
    </row>
    <row r="299" spans="2:65" s="14" customFormat="1">
      <c r="B299" s="166"/>
      <c r="D299" s="152" t="s">
        <v>304</v>
      </c>
      <c r="E299" s="167" t="s">
        <v>1</v>
      </c>
      <c r="F299" s="168" t="s">
        <v>308</v>
      </c>
      <c r="H299" s="169">
        <v>3.2</v>
      </c>
      <c r="I299" s="170"/>
      <c r="L299" s="166"/>
      <c r="M299" s="171"/>
      <c r="T299" s="172"/>
      <c r="AT299" s="167" t="s">
        <v>304</v>
      </c>
      <c r="AU299" s="167" t="s">
        <v>85</v>
      </c>
      <c r="AV299" s="14" t="s">
        <v>107</v>
      </c>
      <c r="AW299" s="14" t="s">
        <v>32</v>
      </c>
      <c r="AX299" s="14" t="s">
        <v>83</v>
      </c>
      <c r="AY299" s="167" t="s">
        <v>296</v>
      </c>
    </row>
    <row r="300" spans="2:65" s="1" customFormat="1" ht="16.5" customHeight="1">
      <c r="B300" s="32"/>
      <c r="C300" s="138" t="s">
        <v>569</v>
      </c>
      <c r="D300" s="138" t="s">
        <v>298</v>
      </c>
      <c r="E300" s="139" t="s">
        <v>743</v>
      </c>
      <c r="F300" s="140" t="s">
        <v>744</v>
      </c>
      <c r="G300" s="141" t="s">
        <v>346</v>
      </c>
      <c r="H300" s="142">
        <v>0.315</v>
      </c>
      <c r="I300" s="143"/>
      <c r="J300" s="144">
        <f>ROUND(I300*H300,2)</f>
        <v>0</v>
      </c>
      <c r="K300" s="140" t="s">
        <v>302</v>
      </c>
      <c r="L300" s="32"/>
      <c r="M300" s="145" t="s">
        <v>1</v>
      </c>
      <c r="N300" s="146" t="s">
        <v>41</v>
      </c>
      <c r="P300" s="147">
        <f>O300*H300</f>
        <v>0</v>
      </c>
      <c r="Q300" s="147">
        <v>1.04922</v>
      </c>
      <c r="R300" s="147">
        <f>Q300*H300</f>
        <v>0.33050430000000003</v>
      </c>
      <c r="S300" s="147">
        <v>0</v>
      </c>
      <c r="T300" s="148">
        <f>S300*H300</f>
        <v>0</v>
      </c>
      <c r="AR300" s="149" t="s">
        <v>107</v>
      </c>
      <c r="AT300" s="149" t="s">
        <v>298</v>
      </c>
      <c r="AU300" s="149" t="s">
        <v>85</v>
      </c>
      <c r="AY300" s="17" t="s">
        <v>296</v>
      </c>
      <c r="BE300" s="150">
        <f>IF(N300="základní",J300,0)</f>
        <v>0</v>
      </c>
      <c r="BF300" s="150">
        <f>IF(N300="snížená",J300,0)</f>
        <v>0</v>
      </c>
      <c r="BG300" s="150">
        <f>IF(N300="zákl. přenesená",J300,0)</f>
        <v>0</v>
      </c>
      <c r="BH300" s="150">
        <f>IF(N300="sníž. přenesená",J300,0)</f>
        <v>0</v>
      </c>
      <c r="BI300" s="150">
        <f>IF(N300="nulová",J300,0)</f>
        <v>0</v>
      </c>
      <c r="BJ300" s="17" t="s">
        <v>83</v>
      </c>
      <c r="BK300" s="150">
        <f>ROUND(I300*H300,2)</f>
        <v>0</v>
      </c>
      <c r="BL300" s="17" t="s">
        <v>107</v>
      </c>
      <c r="BM300" s="149" t="s">
        <v>6833</v>
      </c>
    </row>
    <row r="301" spans="2:65" s="12" customFormat="1">
      <c r="B301" s="151"/>
      <c r="D301" s="152" t="s">
        <v>304</v>
      </c>
      <c r="E301" s="153" t="s">
        <v>1</v>
      </c>
      <c r="F301" s="154" t="s">
        <v>6834</v>
      </c>
      <c r="H301" s="155">
        <v>0.315</v>
      </c>
      <c r="I301" s="156"/>
      <c r="L301" s="151"/>
      <c r="M301" s="157"/>
      <c r="T301" s="158"/>
      <c r="AT301" s="153" t="s">
        <v>304</v>
      </c>
      <c r="AU301" s="153" t="s">
        <v>85</v>
      </c>
      <c r="AV301" s="12" t="s">
        <v>85</v>
      </c>
      <c r="AW301" s="12" t="s">
        <v>32</v>
      </c>
      <c r="AX301" s="12" t="s">
        <v>83</v>
      </c>
      <c r="AY301" s="153" t="s">
        <v>296</v>
      </c>
    </row>
    <row r="302" spans="2:65" s="11" customFormat="1" ht="22.9" customHeight="1">
      <c r="B302" s="126"/>
      <c r="D302" s="127" t="s">
        <v>75</v>
      </c>
      <c r="E302" s="136" t="s">
        <v>332</v>
      </c>
      <c r="F302" s="136" t="s">
        <v>6835</v>
      </c>
      <c r="I302" s="129"/>
      <c r="J302" s="137">
        <f>BK302</f>
        <v>0</v>
      </c>
      <c r="L302" s="126"/>
      <c r="M302" s="131"/>
      <c r="P302" s="132">
        <f>SUM(P303:P324)</f>
        <v>0</v>
      </c>
      <c r="R302" s="132">
        <f>SUM(R303:R324)</f>
        <v>18.109380000000002</v>
      </c>
      <c r="T302" s="133">
        <f>SUM(T303:T324)</f>
        <v>0</v>
      </c>
      <c r="AR302" s="127" t="s">
        <v>83</v>
      </c>
      <c r="AT302" s="134" t="s">
        <v>75</v>
      </c>
      <c r="AU302" s="134" t="s">
        <v>83</v>
      </c>
      <c r="AY302" s="127" t="s">
        <v>296</v>
      </c>
      <c r="BK302" s="135">
        <f>SUM(BK303:BK324)</f>
        <v>0</v>
      </c>
    </row>
    <row r="303" spans="2:65" s="1" customFormat="1" ht="21.75" customHeight="1">
      <c r="B303" s="32"/>
      <c r="C303" s="138" t="s">
        <v>583</v>
      </c>
      <c r="D303" s="138" t="s">
        <v>298</v>
      </c>
      <c r="E303" s="139" t="s">
        <v>6836</v>
      </c>
      <c r="F303" s="140" t="s">
        <v>6837</v>
      </c>
      <c r="G303" s="141" t="s">
        <v>301</v>
      </c>
      <c r="H303" s="142">
        <v>21.6</v>
      </c>
      <c r="I303" s="143"/>
      <c r="J303" s="144">
        <f>ROUND(I303*H303,2)</f>
        <v>0</v>
      </c>
      <c r="K303" s="140" t="s">
        <v>302</v>
      </c>
      <c r="L303" s="32"/>
      <c r="M303" s="145" t="s">
        <v>1</v>
      </c>
      <c r="N303" s="146" t="s">
        <v>41</v>
      </c>
      <c r="P303" s="147">
        <f>O303*H303</f>
        <v>0</v>
      </c>
      <c r="Q303" s="147">
        <v>0</v>
      </c>
      <c r="R303" s="147">
        <f>Q303*H303</f>
        <v>0</v>
      </c>
      <c r="S303" s="147">
        <v>0</v>
      </c>
      <c r="T303" s="148">
        <f>S303*H303</f>
        <v>0</v>
      </c>
      <c r="AR303" s="149" t="s">
        <v>107</v>
      </c>
      <c r="AT303" s="149" t="s">
        <v>298</v>
      </c>
      <c r="AU303" s="149" t="s">
        <v>85</v>
      </c>
      <c r="AY303" s="17" t="s">
        <v>296</v>
      </c>
      <c r="BE303" s="150">
        <f>IF(N303="základní",J303,0)</f>
        <v>0</v>
      </c>
      <c r="BF303" s="150">
        <f>IF(N303="snížená",J303,0)</f>
        <v>0</v>
      </c>
      <c r="BG303" s="150">
        <f>IF(N303="zákl. přenesená",J303,0)</f>
        <v>0</v>
      </c>
      <c r="BH303" s="150">
        <f>IF(N303="sníž. přenesená",J303,0)</f>
        <v>0</v>
      </c>
      <c r="BI303" s="150">
        <f>IF(N303="nulová",J303,0)</f>
        <v>0</v>
      </c>
      <c r="BJ303" s="17" t="s">
        <v>83</v>
      </c>
      <c r="BK303" s="150">
        <f>ROUND(I303*H303,2)</f>
        <v>0</v>
      </c>
      <c r="BL303" s="17" t="s">
        <v>107</v>
      </c>
      <c r="BM303" s="149" t="s">
        <v>6838</v>
      </c>
    </row>
    <row r="304" spans="2:65" s="12" customFormat="1">
      <c r="B304" s="151"/>
      <c r="D304" s="152" t="s">
        <v>304</v>
      </c>
      <c r="E304" s="153" t="s">
        <v>1</v>
      </c>
      <c r="F304" s="154" t="s">
        <v>6728</v>
      </c>
      <c r="H304" s="155">
        <v>21.6</v>
      </c>
      <c r="I304" s="156"/>
      <c r="L304" s="151"/>
      <c r="M304" s="157"/>
      <c r="T304" s="158"/>
      <c r="AT304" s="153" t="s">
        <v>304</v>
      </c>
      <c r="AU304" s="153" t="s">
        <v>85</v>
      </c>
      <c r="AV304" s="12" t="s">
        <v>85</v>
      </c>
      <c r="AW304" s="12" t="s">
        <v>32</v>
      </c>
      <c r="AX304" s="12" t="s">
        <v>76</v>
      </c>
      <c r="AY304" s="153" t="s">
        <v>296</v>
      </c>
    </row>
    <row r="305" spans="2:65" s="13" customFormat="1">
      <c r="B305" s="159"/>
      <c r="D305" s="152" t="s">
        <v>304</v>
      </c>
      <c r="E305" s="160" t="s">
        <v>1</v>
      </c>
      <c r="F305" s="161" t="s">
        <v>306</v>
      </c>
      <c r="H305" s="162">
        <v>21.6</v>
      </c>
      <c r="I305" s="163"/>
      <c r="L305" s="159"/>
      <c r="M305" s="164"/>
      <c r="T305" s="165"/>
      <c r="AT305" s="160" t="s">
        <v>304</v>
      </c>
      <c r="AU305" s="160" t="s">
        <v>85</v>
      </c>
      <c r="AV305" s="13" t="s">
        <v>94</v>
      </c>
      <c r="AW305" s="13" t="s">
        <v>32</v>
      </c>
      <c r="AX305" s="13" t="s">
        <v>76</v>
      </c>
      <c r="AY305" s="160" t="s">
        <v>296</v>
      </c>
    </row>
    <row r="306" spans="2:65" s="14" customFormat="1">
      <c r="B306" s="166"/>
      <c r="D306" s="152" t="s">
        <v>304</v>
      </c>
      <c r="E306" s="167" t="s">
        <v>1</v>
      </c>
      <c r="F306" s="168" t="s">
        <v>308</v>
      </c>
      <c r="H306" s="169">
        <v>21.6</v>
      </c>
      <c r="I306" s="170"/>
      <c r="L306" s="166"/>
      <c r="M306" s="171"/>
      <c r="T306" s="172"/>
      <c r="AT306" s="167" t="s">
        <v>304</v>
      </c>
      <c r="AU306" s="167" t="s">
        <v>85</v>
      </c>
      <c r="AV306" s="14" t="s">
        <v>107</v>
      </c>
      <c r="AW306" s="14" t="s">
        <v>32</v>
      </c>
      <c r="AX306" s="14" t="s">
        <v>83</v>
      </c>
      <c r="AY306" s="167" t="s">
        <v>296</v>
      </c>
    </row>
    <row r="307" spans="2:65" s="1" customFormat="1" ht="21.75" customHeight="1">
      <c r="B307" s="32"/>
      <c r="C307" s="138" t="s">
        <v>588</v>
      </c>
      <c r="D307" s="138" t="s">
        <v>298</v>
      </c>
      <c r="E307" s="139" t="s">
        <v>6839</v>
      </c>
      <c r="F307" s="140" t="s">
        <v>6840</v>
      </c>
      <c r="G307" s="141" t="s">
        <v>301</v>
      </c>
      <c r="H307" s="142">
        <v>21.6</v>
      </c>
      <c r="I307" s="143"/>
      <c r="J307" s="144">
        <f>ROUND(I307*H307,2)</f>
        <v>0</v>
      </c>
      <c r="K307" s="140" t="s">
        <v>302</v>
      </c>
      <c r="L307" s="32"/>
      <c r="M307" s="145" t="s">
        <v>1</v>
      </c>
      <c r="N307" s="146" t="s">
        <v>41</v>
      </c>
      <c r="P307" s="147">
        <f>O307*H307</f>
        <v>0</v>
      </c>
      <c r="Q307" s="147">
        <v>0</v>
      </c>
      <c r="R307" s="147">
        <f>Q307*H307</f>
        <v>0</v>
      </c>
      <c r="S307" s="147">
        <v>0</v>
      </c>
      <c r="T307" s="148">
        <f>S307*H307</f>
        <v>0</v>
      </c>
      <c r="AR307" s="149" t="s">
        <v>107</v>
      </c>
      <c r="AT307" s="149" t="s">
        <v>298</v>
      </c>
      <c r="AU307" s="149" t="s">
        <v>85</v>
      </c>
      <c r="AY307" s="17" t="s">
        <v>296</v>
      </c>
      <c r="BE307" s="150">
        <f>IF(N307="základní",J307,0)</f>
        <v>0</v>
      </c>
      <c r="BF307" s="150">
        <f>IF(N307="snížená",J307,0)</f>
        <v>0</v>
      </c>
      <c r="BG307" s="150">
        <f>IF(N307="zákl. přenesená",J307,0)</f>
        <v>0</v>
      </c>
      <c r="BH307" s="150">
        <f>IF(N307="sníž. přenesená",J307,0)</f>
        <v>0</v>
      </c>
      <c r="BI307" s="150">
        <f>IF(N307="nulová",J307,0)</f>
        <v>0</v>
      </c>
      <c r="BJ307" s="17" t="s">
        <v>83</v>
      </c>
      <c r="BK307" s="150">
        <f>ROUND(I307*H307,2)</f>
        <v>0</v>
      </c>
      <c r="BL307" s="17" t="s">
        <v>107</v>
      </c>
      <c r="BM307" s="149" t="s">
        <v>6841</v>
      </c>
    </row>
    <row r="308" spans="2:65" s="12" customFormat="1">
      <c r="B308" s="151"/>
      <c r="D308" s="152" t="s">
        <v>304</v>
      </c>
      <c r="E308" s="153" t="s">
        <v>1</v>
      </c>
      <c r="F308" s="154" t="s">
        <v>6728</v>
      </c>
      <c r="H308" s="155">
        <v>21.6</v>
      </c>
      <c r="I308" s="156"/>
      <c r="L308" s="151"/>
      <c r="M308" s="157"/>
      <c r="T308" s="158"/>
      <c r="AT308" s="153" t="s">
        <v>304</v>
      </c>
      <c r="AU308" s="153" t="s">
        <v>85</v>
      </c>
      <c r="AV308" s="12" t="s">
        <v>85</v>
      </c>
      <c r="AW308" s="12" t="s">
        <v>32</v>
      </c>
      <c r="AX308" s="12" t="s">
        <v>76</v>
      </c>
      <c r="AY308" s="153" t="s">
        <v>296</v>
      </c>
    </row>
    <row r="309" spans="2:65" s="13" customFormat="1">
      <c r="B309" s="159"/>
      <c r="D309" s="152" t="s">
        <v>304</v>
      </c>
      <c r="E309" s="160" t="s">
        <v>1</v>
      </c>
      <c r="F309" s="161" t="s">
        <v>306</v>
      </c>
      <c r="H309" s="162">
        <v>21.6</v>
      </c>
      <c r="I309" s="163"/>
      <c r="L309" s="159"/>
      <c r="M309" s="164"/>
      <c r="T309" s="165"/>
      <c r="AT309" s="160" t="s">
        <v>304</v>
      </c>
      <c r="AU309" s="160" t="s">
        <v>85</v>
      </c>
      <c r="AV309" s="13" t="s">
        <v>94</v>
      </c>
      <c r="AW309" s="13" t="s">
        <v>32</v>
      </c>
      <c r="AX309" s="13" t="s">
        <v>76</v>
      </c>
      <c r="AY309" s="160" t="s">
        <v>296</v>
      </c>
    </row>
    <row r="310" spans="2:65" s="14" customFormat="1">
      <c r="B310" s="166"/>
      <c r="D310" s="152" t="s">
        <v>304</v>
      </c>
      <c r="E310" s="167" t="s">
        <v>1</v>
      </c>
      <c r="F310" s="168" t="s">
        <v>308</v>
      </c>
      <c r="H310" s="169">
        <v>21.6</v>
      </c>
      <c r="I310" s="170"/>
      <c r="L310" s="166"/>
      <c r="M310" s="171"/>
      <c r="T310" s="172"/>
      <c r="AT310" s="167" t="s">
        <v>304</v>
      </c>
      <c r="AU310" s="167" t="s">
        <v>85</v>
      </c>
      <c r="AV310" s="14" t="s">
        <v>107</v>
      </c>
      <c r="AW310" s="14" t="s">
        <v>32</v>
      </c>
      <c r="AX310" s="14" t="s">
        <v>83</v>
      </c>
      <c r="AY310" s="167" t="s">
        <v>296</v>
      </c>
    </row>
    <row r="311" spans="2:65" s="1" customFormat="1" ht="21.75" customHeight="1">
      <c r="B311" s="32"/>
      <c r="C311" s="138" t="s">
        <v>593</v>
      </c>
      <c r="D311" s="138" t="s">
        <v>298</v>
      </c>
      <c r="E311" s="139" t="s">
        <v>6842</v>
      </c>
      <c r="F311" s="140" t="s">
        <v>6843</v>
      </c>
      <c r="G311" s="141" t="s">
        <v>301</v>
      </c>
      <c r="H311" s="142">
        <v>21.6</v>
      </c>
      <c r="I311" s="143"/>
      <c r="J311" s="144">
        <f>ROUND(I311*H311,2)</f>
        <v>0</v>
      </c>
      <c r="K311" s="140" t="s">
        <v>302</v>
      </c>
      <c r="L311" s="32"/>
      <c r="M311" s="145" t="s">
        <v>1</v>
      </c>
      <c r="N311" s="146" t="s">
        <v>41</v>
      </c>
      <c r="P311" s="147">
        <f>O311*H311</f>
        <v>0</v>
      </c>
      <c r="Q311" s="147">
        <v>0</v>
      </c>
      <c r="R311" s="147">
        <f>Q311*H311</f>
        <v>0</v>
      </c>
      <c r="S311" s="147">
        <v>0</v>
      </c>
      <c r="T311" s="148">
        <f>S311*H311</f>
        <v>0</v>
      </c>
      <c r="AR311" s="149" t="s">
        <v>107</v>
      </c>
      <c r="AT311" s="149" t="s">
        <v>298</v>
      </c>
      <c r="AU311" s="149" t="s">
        <v>85</v>
      </c>
      <c r="AY311" s="17" t="s">
        <v>296</v>
      </c>
      <c r="BE311" s="150">
        <f>IF(N311="základní",J311,0)</f>
        <v>0</v>
      </c>
      <c r="BF311" s="150">
        <f>IF(N311="snížená",J311,0)</f>
        <v>0</v>
      </c>
      <c r="BG311" s="150">
        <f>IF(N311="zákl. přenesená",J311,0)</f>
        <v>0</v>
      </c>
      <c r="BH311" s="150">
        <f>IF(N311="sníž. přenesená",J311,0)</f>
        <v>0</v>
      </c>
      <c r="BI311" s="150">
        <f>IF(N311="nulová",J311,0)</f>
        <v>0</v>
      </c>
      <c r="BJ311" s="17" t="s">
        <v>83</v>
      </c>
      <c r="BK311" s="150">
        <f>ROUND(I311*H311,2)</f>
        <v>0</v>
      </c>
      <c r="BL311" s="17" t="s">
        <v>107</v>
      </c>
      <c r="BM311" s="149" t="s">
        <v>6844</v>
      </c>
    </row>
    <row r="312" spans="2:65" s="12" customFormat="1">
      <c r="B312" s="151"/>
      <c r="D312" s="152" t="s">
        <v>304</v>
      </c>
      <c r="E312" s="153" t="s">
        <v>1</v>
      </c>
      <c r="F312" s="154" t="s">
        <v>6728</v>
      </c>
      <c r="H312" s="155">
        <v>21.6</v>
      </c>
      <c r="I312" s="156"/>
      <c r="L312" s="151"/>
      <c r="M312" s="157"/>
      <c r="T312" s="158"/>
      <c r="AT312" s="153" t="s">
        <v>304</v>
      </c>
      <c r="AU312" s="153" t="s">
        <v>85</v>
      </c>
      <c r="AV312" s="12" t="s">
        <v>85</v>
      </c>
      <c r="AW312" s="12" t="s">
        <v>32</v>
      </c>
      <c r="AX312" s="12" t="s">
        <v>76</v>
      </c>
      <c r="AY312" s="153" t="s">
        <v>296</v>
      </c>
    </row>
    <row r="313" spans="2:65" s="13" customFormat="1">
      <c r="B313" s="159"/>
      <c r="D313" s="152" t="s">
        <v>304</v>
      </c>
      <c r="E313" s="160" t="s">
        <v>1</v>
      </c>
      <c r="F313" s="161" t="s">
        <v>306</v>
      </c>
      <c r="H313" s="162">
        <v>21.6</v>
      </c>
      <c r="I313" s="163"/>
      <c r="L313" s="159"/>
      <c r="M313" s="164"/>
      <c r="T313" s="165"/>
      <c r="AT313" s="160" t="s">
        <v>304</v>
      </c>
      <c r="AU313" s="160" t="s">
        <v>85</v>
      </c>
      <c r="AV313" s="13" t="s">
        <v>94</v>
      </c>
      <c r="AW313" s="13" t="s">
        <v>32</v>
      </c>
      <c r="AX313" s="13" t="s">
        <v>76</v>
      </c>
      <c r="AY313" s="160" t="s">
        <v>296</v>
      </c>
    </row>
    <row r="314" spans="2:65" s="14" customFormat="1">
      <c r="B314" s="166"/>
      <c r="D314" s="152" t="s">
        <v>304</v>
      </c>
      <c r="E314" s="167" t="s">
        <v>1</v>
      </c>
      <c r="F314" s="168" t="s">
        <v>308</v>
      </c>
      <c r="H314" s="169">
        <v>21.6</v>
      </c>
      <c r="I314" s="170"/>
      <c r="L314" s="166"/>
      <c r="M314" s="171"/>
      <c r="T314" s="172"/>
      <c r="AT314" s="167" t="s">
        <v>304</v>
      </c>
      <c r="AU314" s="167" t="s">
        <v>85</v>
      </c>
      <c r="AV314" s="14" t="s">
        <v>107</v>
      </c>
      <c r="AW314" s="14" t="s">
        <v>32</v>
      </c>
      <c r="AX314" s="14" t="s">
        <v>83</v>
      </c>
      <c r="AY314" s="167" t="s">
        <v>296</v>
      </c>
    </row>
    <row r="315" spans="2:65" s="1" customFormat="1" ht="21.75" customHeight="1">
      <c r="B315" s="32"/>
      <c r="C315" s="138" t="s">
        <v>599</v>
      </c>
      <c r="D315" s="138" t="s">
        <v>298</v>
      </c>
      <c r="E315" s="139" t="s">
        <v>6845</v>
      </c>
      <c r="F315" s="140" t="s">
        <v>6846</v>
      </c>
      <c r="G315" s="141" t="s">
        <v>301</v>
      </c>
      <c r="H315" s="142">
        <v>63.02</v>
      </c>
      <c r="I315" s="143"/>
      <c r="J315" s="144">
        <f>ROUND(I315*H315,2)</f>
        <v>0</v>
      </c>
      <c r="K315" s="140" t="s">
        <v>302</v>
      </c>
      <c r="L315" s="32"/>
      <c r="M315" s="145" t="s">
        <v>1</v>
      </c>
      <c r="N315" s="146" t="s">
        <v>41</v>
      </c>
      <c r="P315" s="147">
        <f>O315*H315</f>
        <v>0</v>
      </c>
      <c r="Q315" s="147">
        <v>0</v>
      </c>
      <c r="R315" s="147">
        <f>Q315*H315</f>
        <v>0</v>
      </c>
      <c r="S315" s="147">
        <v>0</v>
      </c>
      <c r="T315" s="148">
        <f>S315*H315</f>
        <v>0</v>
      </c>
      <c r="AR315" s="149" t="s">
        <v>107</v>
      </c>
      <c r="AT315" s="149" t="s">
        <v>298</v>
      </c>
      <c r="AU315" s="149" t="s">
        <v>85</v>
      </c>
      <c r="AY315" s="17" t="s">
        <v>296</v>
      </c>
      <c r="BE315" s="150">
        <f>IF(N315="základní",J315,0)</f>
        <v>0</v>
      </c>
      <c r="BF315" s="150">
        <f>IF(N315="snížená",J315,0)</f>
        <v>0</v>
      </c>
      <c r="BG315" s="150">
        <f>IF(N315="zákl. přenesená",J315,0)</f>
        <v>0</v>
      </c>
      <c r="BH315" s="150">
        <f>IF(N315="sníž. přenesená",J315,0)</f>
        <v>0</v>
      </c>
      <c r="BI315" s="150">
        <f>IF(N315="nulová",J315,0)</f>
        <v>0</v>
      </c>
      <c r="BJ315" s="17" t="s">
        <v>83</v>
      </c>
      <c r="BK315" s="150">
        <f>ROUND(I315*H315,2)</f>
        <v>0</v>
      </c>
      <c r="BL315" s="17" t="s">
        <v>107</v>
      </c>
      <c r="BM315" s="149" t="s">
        <v>6847</v>
      </c>
    </row>
    <row r="316" spans="2:65" s="12" customFormat="1">
      <c r="B316" s="151"/>
      <c r="D316" s="152" t="s">
        <v>304</v>
      </c>
      <c r="E316" s="153" t="s">
        <v>1</v>
      </c>
      <c r="F316" s="154" t="s">
        <v>6727</v>
      </c>
      <c r="H316" s="155">
        <v>63.02</v>
      </c>
      <c r="I316" s="156"/>
      <c r="L316" s="151"/>
      <c r="M316" s="157"/>
      <c r="T316" s="158"/>
      <c r="AT316" s="153" t="s">
        <v>304</v>
      </c>
      <c r="AU316" s="153" t="s">
        <v>85</v>
      </c>
      <c r="AV316" s="12" t="s">
        <v>85</v>
      </c>
      <c r="AW316" s="12" t="s">
        <v>32</v>
      </c>
      <c r="AX316" s="12" t="s">
        <v>76</v>
      </c>
      <c r="AY316" s="153" t="s">
        <v>296</v>
      </c>
    </row>
    <row r="317" spans="2:65" s="13" customFormat="1">
      <c r="B317" s="159"/>
      <c r="D317" s="152" t="s">
        <v>304</v>
      </c>
      <c r="E317" s="160" t="s">
        <v>1</v>
      </c>
      <c r="F317" s="161" t="s">
        <v>306</v>
      </c>
      <c r="H317" s="162">
        <v>63.02</v>
      </c>
      <c r="I317" s="163"/>
      <c r="L317" s="159"/>
      <c r="M317" s="164"/>
      <c r="T317" s="165"/>
      <c r="AT317" s="160" t="s">
        <v>304</v>
      </c>
      <c r="AU317" s="160" t="s">
        <v>85</v>
      </c>
      <c r="AV317" s="13" t="s">
        <v>94</v>
      </c>
      <c r="AW317" s="13" t="s">
        <v>32</v>
      </c>
      <c r="AX317" s="13" t="s">
        <v>76</v>
      </c>
      <c r="AY317" s="160" t="s">
        <v>296</v>
      </c>
    </row>
    <row r="318" spans="2:65" s="14" customFormat="1">
      <c r="B318" s="166"/>
      <c r="D318" s="152" t="s">
        <v>304</v>
      </c>
      <c r="E318" s="167" t="s">
        <v>1</v>
      </c>
      <c r="F318" s="168" t="s">
        <v>308</v>
      </c>
      <c r="H318" s="169">
        <v>63.02</v>
      </c>
      <c r="I318" s="170"/>
      <c r="L318" s="166"/>
      <c r="M318" s="171"/>
      <c r="T318" s="172"/>
      <c r="AT318" s="167" t="s">
        <v>304</v>
      </c>
      <c r="AU318" s="167" t="s">
        <v>85</v>
      </c>
      <c r="AV318" s="14" t="s">
        <v>107</v>
      </c>
      <c r="AW318" s="14" t="s">
        <v>32</v>
      </c>
      <c r="AX318" s="14" t="s">
        <v>83</v>
      </c>
      <c r="AY318" s="167" t="s">
        <v>296</v>
      </c>
    </row>
    <row r="319" spans="2:65" s="1" customFormat="1" ht="24.2" customHeight="1">
      <c r="B319" s="32"/>
      <c r="C319" s="138" t="s">
        <v>603</v>
      </c>
      <c r="D319" s="138" t="s">
        <v>298</v>
      </c>
      <c r="E319" s="139" t="s">
        <v>6848</v>
      </c>
      <c r="F319" s="140" t="s">
        <v>6849</v>
      </c>
      <c r="G319" s="141" t="s">
        <v>301</v>
      </c>
      <c r="H319" s="142">
        <v>63.02</v>
      </c>
      <c r="I319" s="143"/>
      <c r="J319" s="144">
        <f>ROUND(I319*H319,2)</f>
        <v>0</v>
      </c>
      <c r="K319" s="140" t="s">
        <v>302</v>
      </c>
      <c r="L319" s="32"/>
      <c r="M319" s="145" t="s">
        <v>1</v>
      </c>
      <c r="N319" s="146" t="s">
        <v>41</v>
      </c>
      <c r="P319" s="147">
        <f>O319*H319</f>
        <v>0</v>
      </c>
      <c r="Q319" s="147">
        <v>0.16700000000000001</v>
      </c>
      <c r="R319" s="147">
        <f>Q319*H319</f>
        <v>10.52434</v>
      </c>
      <c r="S319" s="147">
        <v>0</v>
      </c>
      <c r="T319" s="148">
        <f>S319*H319</f>
        <v>0</v>
      </c>
      <c r="AR319" s="149" t="s">
        <v>107</v>
      </c>
      <c r="AT319" s="149" t="s">
        <v>298</v>
      </c>
      <c r="AU319" s="149" t="s">
        <v>85</v>
      </c>
      <c r="AY319" s="17" t="s">
        <v>296</v>
      </c>
      <c r="BE319" s="150">
        <f>IF(N319="základní",J319,0)</f>
        <v>0</v>
      </c>
      <c r="BF319" s="150">
        <f>IF(N319="snížená",J319,0)</f>
        <v>0</v>
      </c>
      <c r="BG319" s="150">
        <f>IF(N319="zákl. přenesená",J319,0)</f>
        <v>0</v>
      </c>
      <c r="BH319" s="150">
        <f>IF(N319="sníž. přenesená",J319,0)</f>
        <v>0</v>
      </c>
      <c r="BI319" s="150">
        <f>IF(N319="nulová",J319,0)</f>
        <v>0</v>
      </c>
      <c r="BJ319" s="17" t="s">
        <v>83</v>
      </c>
      <c r="BK319" s="150">
        <f>ROUND(I319*H319,2)</f>
        <v>0</v>
      </c>
      <c r="BL319" s="17" t="s">
        <v>107</v>
      </c>
      <c r="BM319" s="149" t="s">
        <v>6850</v>
      </c>
    </row>
    <row r="320" spans="2:65" s="12" customFormat="1">
      <c r="B320" s="151"/>
      <c r="D320" s="152" t="s">
        <v>304</v>
      </c>
      <c r="E320" s="153" t="s">
        <v>1</v>
      </c>
      <c r="F320" s="154" t="s">
        <v>6727</v>
      </c>
      <c r="H320" s="155">
        <v>63.02</v>
      </c>
      <c r="I320" s="156"/>
      <c r="L320" s="151"/>
      <c r="M320" s="157"/>
      <c r="T320" s="158"/>
      <c r="AT320" s="153" t="s">
        <v>304</v>
      </c>
      <c r="AU320" s="153" t="s">
        <v>85</v>
      </c>
      <c r="AV320" s="12" t="s">
        <v>85</v>
      </c>
      <c r="AW320" s="12" t="s">
        <v>32</v>
      </c>
      <c r="AX320" s="12" t="s">
        <v>76</v>
      </c>
      <c r="AY320" s="153" t="s">
        <v>296</v>
      </c>
    </row>
    <row r="321" spans="2:65" s="13" customFormat="1">
      <c r="B321" s="159"/>
      <c r="D321" s="152" t="s">
        <v>304</v>
      </c>
      <c r="E321" s="160" t="s">
        <v>1</v>
      </c>
      <c r="F321" s="161" t="s">
        <v>306</v>
      </c>
      <c r="H321" s="162">
        <v>63.02</v>
      </c>
      <c r="I321" s="163"/>
      <c r="L321" s="159"/>
      <c r="M321" s="164"/>
      <c r="T321" s="165"/>
      <c r="AT321" s="160" t="s">
        <v>304</v>
      </c>
      <c r="AU321" s="160" t="s">
        <v>85</v>
      </c>
      <c r="AV321" s="13" t="s">
        <v>94</v>
      </c>
      <c r="AW321" s="13" t="s">
        <v>32</v>
      </c>
      <c r="AX321" s="13" t="s">
        <v>76</v>
      </c>
      <c r="AY321" s="160" t="s">
        <v>296</v>
      </c>
    </row>
    <row r="322" spans="2:65" s="14" customFormat="1">
      <c r="B322" s="166"/>
      <c r="D322" s="152" t="s">
        <v>304</v>
      </c>
      <c r="E322" s="167" t="s">
        <v>1</v>
      </c>
      <c r="F322" s="168" t="s">
        <v>308</v>
      </c>
      <c r="H322" s="169">
        <v>63.02</v>
      </c>
      <c r="I322" s="170"/>
      <c r="L322" s="166"/>
      <c r="M322" s="171"/>
      <c r="T322" s="172"/>
      <c r="AT322" s="167" t="s">
        <v>304</v>
      </c>
      <c r="AU322" s="167" t="s">
        <v>85</v>
      </c>
      <c r="AV322" s="14" t="s">
        <v>107</v>
      </c>
      <c r="AW322" s="14" t="s">
        <v>32</v>
      </c>
      <c r="AX322" s="14" t="s">
        <v>83</v>
      </c>
      <c r="AY322" s="167" t="s">
        <v>296</v>
      </c>
    </row>
    <row r="323" spans="2:65" s="1" customFormat="1" ht="16.5" customHeight="1">
      <c r="B323" s="32"/>
      <c r="C323" s="173" t="s">
        <v>609</v>
      </c>
      <c r="D323" s="173" t="s">
        <v>343</v>
      </c>
      <c r="E323" s="174" t="s">
        <v>6851</v>
      </c>
      <c r="F323" s="175" t="s">
        <v>6852</v>
      </c>
      <c r="G323" s="176" t="s">
        <v>301</v>
      </c>
      <c r="H323" s="177">
        <v>64.28</v>
      </c>
      <c r="I323" s="178"/>
      <c r="J323" s="179">
        <f>ROUND(I323*H323,2)</f>
        <v>0</v>
      </c>
      <c r="K323" s="175" t="s">
        <v>302</v>
      </c>
      <c r="L323" s="180"/>
      <c r="M323" s="181" t="s">
        <v>1</v>
      </c>
      <c r="N323" s="182" t="s">
        <v>41</v>
      </c>
      <c r="P323" s="147">
        <f>O323*H323</f>
        <v>0</v>
      </c>
      <c r="Q323" s="147">
        <v>0.11799999999999999</v>
      </c>
      <c r="R323" s="147">
        <f>Q323*H323</f>
        <v>7.5850399999999993</v>
      </c>
      <c r="S323" s="147">
        <v>0</v>
      </c>
      <c r="T323" s="148">
        <f>S323*H323</f>
        <v>0</v>
      </c>
      <c r="AR323" s="149" t="s">
        <v>347</v>
      </c>
      <c r="AT323" s="149" t="s">
        <v>343</v>
      </c>
      <c r="AU323" s="149" t="s">
        <v>85</v>
      </c>
      <c r="AY323" s="17" t="s">
        <v>296</v>
      </c>
      <c r="BE323" s="150">
        <f>IF(N323="základní",J323,0)</f>
        <v>0</v>
      </c>
      <c r="BF323" s="150">
        <f>IF(N323="snížená",J323,0)</f>
        <v>0</v>
      </c>
      <c r="BG323" s="150">
        <f>IF(N323="zákl. přenesená",J323,0)</f>
        <v>0</v>
      </c>
      <c r="BH323" s="150">
        <f>IF(N323="sníž. přenesená",J323,0)</f>
        <v>0</v>
      </c>
      <c r="BI323" s="150">
        <f>IF(N323="nulová",J323,0)</f>
        <v>0</v>
      </c>
      <c r="BJ323" s="17" t="s">
        <v>83</v>
      </c>
      <c r="BK323" s="150">
        <f>ROUND(I323*H323,2)</f>
        <v>0</v>
      </c>
      <c r="BL323" s="17" t="s">
        <v>107</v>
      </c>
      <c r="BM323" s="149" t="s">
        <v>6853</v>
      </c>
    </row>
    <row r="324" spans="2:65" s="12" customFormat="1">
      <c r="B324" s="151"/>
      <c r="D324" s="152" t="s">
        <v>304</v>
      </c>
      <c r="F324" s="154" t="s">
        <v>6854</v>
      </c>
      <c r="H324" s="155">
        <v>64.28</v>
      </c>
      <c r="I324" s="156"/>
      <c r="L324" s="151"/>
      <c r="M324" s="157"/>
      <c r="T324" s="158"/>
      <c r="AT324" s="153" t="s">
        <v>304</v>
      </c>
      <c r="AU324" s="153" t="s">
        <v>85</v>
      </c>
      <c r="AV324" s="12" t="s">
        <v>85</v>
      </c>
      <c r="AW324" s="12" t="s">
        <v>4</v>
      </c>
      <c r="AX324" s="12" t="s">
        <v>83</v>
      </c>
      <c r="AY324" s="153" t="s">
        <v>296</v>
      </c>
    </row>
    <row r="325" spans="2:65" s="11" customFormat="1" ht="22.9" customHeight="1">
      <c r="B325" s="126"/>
      <c r="D325" s="127" t="s">
        <v>75</v>
      </c>
      <c r="E325" s="136" t="s">
        <v>336</v>
      </c>
      <c r="F325" s="136" t="s">
        <v>1111</v>
      </c>
      <c r="I325" s="129"/>
      <c r="J325" s="137">
        <f>BK325</f>
        <v>0</v>
      </c>
      <c r="L325" s="126"/>
      <c r="M325" s="131"/>
      <c r="P325" s="132">
        <f>SUM(P326:P331)</f>
        <v>0</v>
      </c>
      <c r="R325" s="132">
        <f>SUM(R326:R331)</f>
        <v>2.1279599999999999</v>
      </c>
      <c r="T325" s="133">
        <f>SUM(T326:T331)</f>
        <v>0</v>
      </c>
      <c r="AR325" s="127" t="s">
        <v>83</v>
      </c>
      <c r="AT325" s="134" t="s">
        <v>75</v>
      </c>
      <c r="AU325" s="134" t="s">
        <v>83</v>
      </c>
      <c r="AY325" s="127" t="s">
        <v>296</v>
      </c>
      <c r="BK325" s="135">
        <f>SUM(BK326:BK331)</f>
        <v>0</v>
      </c>
    </row>
    <row r="326" spans="2:65" s="1" customFormat="1" ht="24.2" customHeight="1">
      <c r="B326" s="32"/>
      <c r="C326" s="138" t="s">
        <v>614</v>
      </c>
      <c r="D326" s="138" t="s">
        <v>298</v>
      </c>
      <c r="E326" s="139" t="s">
        <v>6855</v>
      </c>
      <c r="F326" s="140" t="s">
        <v>6856</v>
      </c>
      <c r="G326" s="141" t="s">
        <v>301</v>
      </c>
      <c r="H326" s="142">
        <v>69</v>
      </c>
      <c r="I326" s="143"/>
      <c r="J326" s="144">
        <f>ROUND(I326*H326,2)</f>
        <v>0</v>
      </c>
      <c r="K326" s="140" t="s">
        <v>302</v>
      </c>
      <c r="L326" s="32"/>
      <c r="M326" s="145" t="s">
        <v>1</v>
      </c>
      <c r="N326" s="146" t="s">
        <v>41</v>
      </c>
      <c r="P326" s="147">
        <f>O326*H326</f>
        <v>0</v>
      </c>
      <c r="Q326" s="147">
        <v>7.3499999999999998E-3</v>
      </c>
      <c r="R326" s="147">
        <f>Q326*H326</f>
        <v>0.50714999999999999</v>
      </c>
      <c r="S326" s="147">
        <v>0</v>
      </c>
      <c r="T326" s="148">
        <f>S326*H326</f>
        <v>0</v>
      </c>
      <c r="AR326" s="149" t="s">
        <v>107</v>
      </c>
      <c r="AT326" s="149" t="s">
        <v>298</v>
      </c>
      <c r="AU326" s="149" t="s">
        <v>85</v>
      </c>
      <c r="AY326" s="17" t="s">
        <v>296</v>
      </c>
      <c r="BE326" s="150">
        <f>IF(N326="základní",J326,0)</f>
        <v>0</v>
      </c>
      <c r="BF326" s="150">
        <f>IF(N326="snížená",J326,0)</f>
        <v>0</v>
      </c>
      <c r="BG326" s="150">
        <f>IF(N326="zákl. přenesená",J326,0)</f>
        <v>0</v>
      </c>
      <c r="BH326" s="150">
        <f>IF(N326="sníž. přenesená",J326,0)</f>
        <v>0</v>
      </c>
      <c r="BI326" s="150">
        <f>IF(N326="nulová",J326,0)</f>
        <v>0</v>
      </c>
      <c r="BJ326" s="17" t="s">
        <v>83</v>
      </c>
      <c r="BK326" s="150">
        <f>ROUND(I326*H326,2)</f>
        <v>0</v>
      </c>
      <c r="BL326" s="17" t="s">
        <v>107</v>
      </c>
      <c r="BM326" s="149" t="s">
        <v>6857</v>
      </c>
    </row>
    <row r="327" spans="2:65" s="12" customFormat="1">
      <c r="B327" s="151"/>
      <c r="D327" s="152" t="s">
        <v>304</v>
      </c>
      <c r="E327" s="153" t="s">
        <v>1</v>
      </c>
      <c r="F327" s="154" t="s">
        <v>6858</v>
      </c>
      <c r="H327" s="155">
        <v>69</v>
      </c>
      <c r="I327" s="156"/>
      <c r="L327" s="151"/>
      <c r="M327" s="157"/>
      <c r="T327" s="158"/>
      <c r="AT327" s="153" t="s">
        <v>304</v>
      </c>
      <c r="AU327" s="153" t="s">
        <v>85</v>
      </c>
      <c r="AV327" s="12" t="s">
        <v>85</v>
      </c>
      <c r="AW327" s="12" t="s">
        <v>32</v>
      </c>
      <c r="AX327" s="12" t="s">
        <v>76</v>
      </c>
      <c r="AY327" s="153" t="s">
        <v>296</v>
      </c>
    </row>
    <row r="328" spans="2:65" s="13" customFormat="1">
      <c r="B328" s="159"/>
      <c r="D328" s="152" t="s">
        <v>304</v>
      </c>
      <c r="E328" s="160" t="s">
        <v>1</v>
      </c>
      <c r="F328" s="161" t="s">
        <v>306</v>
      </c>
      <c r="H328" s="162">
        <v>69</v>
      </c>
      <c r="I328" s="163"/>
      <c r="L328" s="159"/>
      <c r="M328" s="164"/>
      <c r="T328" s="165"/>
      <c r="AT328" s="160" t="s">
        <v>304</v>
      </c>
      <c r="AU328" s="160" t="s">
        <v>85</v>
      </c>
      <c r="AV328" s="13" t="s">
        <v>94</v>
      </c>
      <c r="AW328" s="13" t="s">
        <v>32</v>
      </c>
      <c r="AX328" s="13" t="s">
        <v>76</v>
      </c>
      <c r="AY328" s="160" t="s">
        <v>296</v>
      </c>
    </row>
    <row r="329" spans="2:65" s="14" customFormat="1">
      <c r="B329" s="166"/>
      <c r="D329" s="152" t="s">
        <v>304</v>
      </c>
      <c r="E329" s="167" t="s">
        <v>1</v>
      </c>
      <c r="F329" s="168" t="s">
        <v>308</v>
      </c>
      <c r="H329" s="169">
        <v>69</v>
      </c>
      <c r="I329" s="170"/>
      <c r="L329" s="166"/>
      <c r="M329" s="171"/>
      <c r="T329" s="172"/>
      <c r="AT329" s="167" t="s">
        <v>304</v>
      </c>
      <c r="AU329" s="167" t="s">
        <v>85</v>
      </c>
      <c r="AV329" s="14" t="s">
        <v>107</v>
      </c>
      <c r="AW329" s="14" t="s">
        <v>32</v>
      </c>
      <c r="AX329" s="14" t="s">
        <v>83</v>
      </c>
      <c r="AY329" s="167" t="s">
        <v>296</v>
      </c>
    </row>
    <row r="330" spans="2:65" s="1" customFormat="1" ht="16.5" customHeight="1">
      <c r="B330" s="32"/>
      <c r="C330" s="138" t="s">
        <v>620</v>
      </c>
      <c r="D330" s="138" t="s">
        <v>298</v>
      </c>
      <c r="E330" s="139" t="s">
        <v>6859</v>
      </c>
      <c r="F330" s="140" t="s">
        <v>6860</v>
      </c>
      <c r="G330" s="141" t="s">
        <v>301</v>
      </c>
      <c r="H330" s="142">
        <v>69</v>
      </c>
      <c r="I330" s="143"/>
      <c r="J330" s="144">
        <f>ROUND(I330*H330,2)</f>
        <v>0</v>
      </c>
      <c r="K330" s="140" t="s">
        <v>302</v>
      </c>
      <c r="L330" s="32"/>
      <c r="M330" s="145" t="s">
        <v>1</v>
      </c>
      <c r="N330" s="146" t="s">
        <v>41</v>
      </c>
      <c r="P330" s="147">
        <f>O330*H330</f>
        <v>0</v>
      </c>
      <c r="Q330" s="147">
        <v>2.5999999999999998E-4</v>
      </c>
      <c r="R330" s="147">
        <f>Q330*H330</f>
        <v>1.7939999999999998E-2</v>
      </c>
      <c r="S330" s="147">
        <v>0</v>
      </c>
      <c r="T330" s="148">
        <f>S330*H330</f>
        <v>0</v>
      </c>
      <c r="AR330" s="149" t="s">
        <v>107</v>
      </c>
      <c r="AT330" s="149" t="s">
        <v>298</v>
      </c>
      <c r="AU330" s="149" t="s">
        <v>85</v>
      </c>
      <c r="AY330" s="17" t="s">
        <v>296</v>
      </c>
      <c r="BE330" s="150">
        <f>IF(N330="základní",J330,0)</f>
        <v>0</v>
      </c>
      <c r="BF330" s="150">
        <f>IF(N330="snížená",J330,0)</f>
        <v>0</v>
      </c>
      <c r="BG330" s="150">
        <f>IF(N330="zákl. přenesená",J330,0)</f>
        <v>0</v>
      </c>
      <c r="BH330" s="150">
        <f>IF(N330="sníž. přenesená",J330,0)</f>
        <v>0</v>
      </c>
      <c r="BI330" s="150">
        <f>IF(N330="nulová",J330,0)</f>
        <v>0</v>
      </c>
      <c r="BJ330" s="17" t="s">
        <v>83</v>
      </c>
      <c r="BK330" s="150">
        <f>ROUND(I330*H330,2)</f>
        <v>0</v>
      </c>
      <c r="BL330" s="17" t="s">
        <v>107</v>
      </c>
      <c r="BM330" s="149" t="s">
        <v>6861</v>
      </c>
    </row>
    <row r="331" spans="2:65" s="1" customFormat="1" ht="24.2" customHeight="1">
      <c r="B331" s="32"/>
      <c r="C331" s="138" t="s">
        <v>625</v>
      </c>
      <c r="D331" s="138" t="s">
        <v>298</v>
      </c>
      <c r="E331" s="139" t="s">
        <v>6862</v>
      </c>
      <c r="F331" s="140" t="s">
        <v>6863</v>
      </c>
      <c r="G331" s="141" t="s">
        <v>301</v>
      </c>
      <c r="H331" s="142">
        <v>69</v>
      </c>
      <c r="I331" s="143"/>
      <c r="J331" s="144">
        <f>ROUND(I331*H331,2)</f>
        <v>0</v>
      </c>
      <c r="K331" s="140" t="s">
        <v>302</v>
      </c>
      <c r="L331" s="32"/>
      <c r="M331" s="145" t="s">
        <v>1</v>
      </c>
      <c r="N331" s="146" t="s">
        <v>41</v>
      </c>
      <c r="P331" s="147">
        <f>O331*H331</f>
        <v>0</v>
      </c>
      <c r="Q331" s="147">
        <v>2.3230000000000001E-2</v>
      </c>
      <c r="R331" s="147">
        <f>Q331*H331</f>
        <v>1.60287</v>
      </c>
      <c r="S331" s="147">
        <v>0</v>
      </c>
      <c r="T331" s="148">
        <f>S331*H331</f>
        <v>0</v>
      </c>
      <c r="AR331" s="149" t="s">
        <v>107</v>
      </c>
      <c r="AT331" s="149" t="s">
        <v>298</v>
      </c>
      <c r="AU331" s="149" t="s">
        <v>85</v>
      </c>
      <c r="AY331" s="17" t="s">
        <v>296</v>
      </c>
      <c r="BE331" s="150">
        <f>IF(N331="základní",J331,0)</f>
        <v>0</v>
      </c>
      <c r="BF331" s="150">
        <f>IF(N331="snížená",J331,0)</f>
        <v>0</v>
      </c>
      <c r="BG331" s="150">
        <f>IF(N331="zákl. přenesená",J331,0)</f>
        <v>0</v>
      </c>
      <c r="BH331" s="150">
        <f>IF(N331="sníž. přenesená",J331,0)</f>
        <v>0</v>
      </c>
      <c r="BI331" s="150">
        <f>IF(N331="nulová",J331,0)</f>
        <v>0</v>
      </c>
      <c r="BJ331" s="17" t="s">
        <v>83</v>
      </c>
      <c r="BK331" s="150">
        <f>ROUND(I331*H331,2)</f>
        <v>0</v>
      </c>
      <c r="BL331" s="17" t="s">
        <v>107</v>
      </c>
      <c r="BM331" s="149" t="s">
        <v>6864</v>
      </c>
    </row>
    <row r="332" spans="2:65" s="11" customFormat="1" ht="22.9" customHeight="1">
      <c r="B332" s="126"/>
      <c r="D332" s="127" t="s">
        <v>75</v>
      </c>
      <c r="E332" s="136" t="s">
        <v>354</v>
      </c>
      <c r="F332" s="136" t="s">
        <v>1333</v>
      </c>
      <c r="I332" s="129"/>
      <c r="J332" s="137">
        <f>BK332</f>
        <v>0</v>
      </c>
      <c r="L332" s="126"/>
      <c r="M332" s="131"/>
      <c r="P332" s="132">
        <f>SUM(P333:P354)</f>
        <v>0</v>
      </c>
      <c r="R332" s="132">
        <f>SUM(R333:R354)</f>
        <v>11.611057000000001</v>
      </c>
      <c r="T332" s="133">
        <f>SUM(T333:T354)</f>
        <v>0</v>
      </c>
      <c r="AR332" s="127" t="s">
        <v>83</v>
      </c>
      <c r="AT332" s="134" t="s">
        <v>75</v>
      </c>
      <c r="AU332" s="134" t="s">
        <v>83</v>
      </c>
      <c r="AY332" s="127" t="s">
        <v>296</v>
      </c>
      <c r="BK332" s="135">
        <f>SUM(BK333:BK354)</f>
        <v>0</v>
      </c>
    </row>
    <row r="333" spans="2:65" s="1" customFormat="1" ht="24.2" customHeight="1">
      <c r="B333" s="32"/>
      <c r="C333" s="138" t="s">
        <v>632</v>
      </c>
      <c r="D333" s="138" t="s">
        <v>298</v>
      </c>
      <c r="E333" s="139" t="s">
        <v>6865</v>
      </c>
      <c r="F333" s="140" t="s">
        <v>6866</v>
      </c>
      <c r="G333" s="141" t="s">
        <v>339</v>
      </c>
      <c r="H333" s="142">
        <v>72.5</v>
      </c>
      <c r="I333" s="143"/>
      <c r="J333" s="144">
        <f>ROUND(I333*H333,2)</f>
        <v>0</v>
      </c>
      <c r="K333" s="140" t="s">
        <v>302</v>
      </c>
      <c r="L333" s="32"/>
      <c r="M333" s="145" t="s">
        <v>1</v>
      </c>
      <c r="N333" s="146" t="s">
        <v>41</v>
      </c>
      <c r="P333" s="147">
        <f>O333*H333</f>
        <v>0</v>
      </c>
      <c r="Q333" s="147">
        <v>8.9779999999999999E-2</v>
      </c>
      <c r="R333" s="147">
        <f>Q333*H333</f>
        <v>6.5090500000000002</v>
      </c>
      <c r="S333" s="147">
        <v>0</v>
      </c>
      <c r="T333" s="148">
        <f>S333*H333</f>
        <v>0</v>
      </c>
      <c r="AR333" s="149" t="s">
        <v>107</v>
      </c>
      <c r="AT333" s="149" t="s">
        <v>298</v>
      </c>
      <c r="AU333" s="149" t="s">
        <v>85</v>
      </c>
      <c r="AY333" s="17" t="s">
        <v>296</v>
      </c>
      <c r="BE333" s="150">
        <f>IF(N333="základní",J333,0)</f>
        <v>0</v>
      </c>
      <c r="BF333" s="150">
        <f>IF(N333="snížená",J333,0)</f>
        <v>0</v>
      </c>
      <c r="BG333" s="150">
        <f>IF(N333="zákl. přenesená",J333,0)</f>
        <v>0</v>
      </c>
      <c r="BH333" s="150">
        <f>IF(N333="sníž. přenesená",J333,0)</f>
        <v>0</v>
      </c>
      <c r="BI333" s="150">
        <f>IF(N333="nulová",J333,0)</f>
        <v>0</v>
      </c>
      <c r="BJ333" s="17" t="s">
        <v>83</v>
      </c>
      <c r="BK333" s="150">
        <f>ROUND(I333*H333,2)</f>
        <v>0</v>
      </c>
      <c r="BL333" s="17" t="s">
        <v>107</v>
      </c>
      <c r="BM333" s="149" t="s">
        <v>6867</v>
      </c>
    </row>
    <row r="334" spans="2:65" s="12" customFormat="1">
      <c r="B334" s="151"/>
      <c r="D334" s="152" t="s">
        <v>304</v>
      </c>
      <c r="E334" s="153" t="s">
        <v>1</v>
      </c>
      <c r="F334" s="154" t="s">
        <v>6868</v>
      </c>
      <c r="H334" s="155">
        <v>72.5</v>
      </c>
      <c r="I334" s="156"/>
      <c r="L334" s="151"/>
      <c r="M334" s="157"/>
      <c r="T334" s="158"/>
      <c r="AT334" s="153" t="s">
        <v>304</v>
      </c>
      <c r="AU334" s="153" t="s">
        <v>85</v>
      </c>
      <c r="AV334" s="12" t="s">
        <v>85</v>
      </c>
      <c r="AW334" s="12" t="s">
        <v>32</v>
      </c>
      <c r="AX334" s="12" t="s">
        <v>76</v>
      </c>
      <c r="AY334" s="153" t="s">
        <v>296</v>
      </c>
    </row>
    <row r="335" spans="2:65" s="13" customFormat="1">
      <c r="B335" s="159"/>
      <c r="D335" s="152" t="s">
        <v>304</v>
      </c>
      <c r="E335" s="160" t="s">
        <v>1</v>
      </c>
      <c r="F335" s="161" t="s">
        <v>306</v>
      </c>
      <c r="H335" s="162">
        <v>72.5</v>
      </c>
      <c r="I335" s="163"/>
      <c r="L335" s="159"/>
      <c r="M335" s="164"/>
      <c r="T335" s="165"/>
      <c r="AT335" s="160" t="s">
        <v>304</v>
      </c>
      <c r="AU335" s="160" t="s">
        <v>85</v>
      </c>
      <c r="AV335" s="13" t="s">
        <v>94</v>
      </c>
      <c r="AW335" s="13" t="s">
        <v>32</v>
      </c>
      <c r="AX335" s="13" t="s">
        <v>76</v>
      </c>
      <c r="AY335" s="160" t="s">
        <v>296</v>
      </c>
    </row>
    <row r="336" spans="2:65" s="14" customFormat="1">
      <c r="B336" s="166"/>
      <c r="D336" s="152" t="s">
        <v>304</v>
      </c>
      <c r="E336" s="167" t="s">
        <v>1</v>
      </c>
      <c r="F336" s="168" t="s">
        <v>308</v>
      </c>
      <c r="H336" s="169">
        <v>72.5</v>
      </c>
      <c r="I336" s="170"/>
      <c r="L336" s="166"/>
      <c r="M336" s="171"/>
      <c r="T336" s="172"/>
      <c r="AT336" s="167" t="s">
        <v>304</v>
      </c>
      <c r="AU336" s="167" t="s">
        <v>85</v>
      </c>
      <c r="AV336" s="14" t="s">
        <v>107</v>
      </c>
      <c r="AW336" s="14" t="s">
        <v>32</v>
      </c>
      <c r="AX336" s="14" t="s">
        <v>83</v>
      </c>
      <c r="AY336" s="167" t="s">
        <v>296</v>
      </c>
    </row>
    <row r="337" spans="2:65" s="1" customFormat="1" ht="16.5" customHeight="1">
      <c r="B337" s="32"/>
      <c r="C337" s="173" t="s">
        <v>668</v>
      </c>
      <c r="D337" s="173" t="s">
        <v>343</v>
      </c>
      <c r="E337" s="174" t="s">
        <v>6869</v>
      </c>
      <c r="F337" s="175" t="s">
        <v>6870</v>
      </c>
      <c r="G337" s="176" t="s">
        <v>301</v>
      </c>
      <c r="H337" s="177">
        <v>7.25</v>
      </c>
      <c r="I337" s="178"/>
      <c r="J337" s="179">
        <f>ROUND(I337*H337,2)</f>
        <v>0</v>
      </c>
      <c r="K337" s="175" t="s">
        <v>302</v>
      </c>
      <c r="L337" s="180"/>
      <c r="M337" s="181" t="s">
        <v>1</v>
      </c>
      <c r="N337" s="182" t="s">
        <v>41</v>
      </c>
      <c r="P337" s="147">
        <f>O337*H337</f>
        <v>0</v>
      </c>
      <c r="Q337" s="147">
        <v>0.222</v>
      </c>
      <c r="R337" s="147">
        <f>Q337*H337</f>
        <v>1.6094999999999999</v>
      </c>
      <c r="S337" s="147">
        <v>0</v>
      </c>
      <c r="T337" s="148">
        <f>S337*H337</f>
        <v>0</v>
      </c>
      <c r="AR337" s="149" t="s">
        <v>347</v>
      </c>
      <c r="AT337" s="149" t="s">
        <v>343</v>
      </c>
      <c r="AU337" s="149" t="s">
        <v>85</v>
      </c>
      <c r="AY337" s="17" t="s">
        <v>296</v>
      </c>
      <c r="BE337" s="150">
        <f>IF(N337="základní",J337,0)</f>
        <v>0</v>
      </c>
      <c r="BF337" s="150">
        <f>IF(N337="snížená",J337,0)</f>
        <v>0</v>
      </c>
      <c r="BG337" s="150">
        <f>IF(N337="zákl. přenesená",J337,0)</f>
        <v>0</v>
      </c>
      <c r="BH337" s="150">
        <f>IF(N337="sníž. přenesená",J337,0)</f>
        <v>0</v>
      </c>
      <c r="BI337" s="150">
        <f>IF(N337="nulová",J337,0)</f>
        <v>0</v>
      </c>
      <c r="BJ337" s="17" t="s">
        <v>83</v>
      </c>
      <c r="BK337" s="150">
        <f>ROUND(I337*H337,2)</f>
        <v>0</v>
      </c>
      <c r="BL337" s="17" t="s">
        <v>107</v>
      </c>
      <c r="BM337" s="149" t="s">
        <v>6871</v>
      </c>
    </row>
    <row r="338" spans="2:65" s="12" customFormat="1">
      <c r="B338" s="151"/>
      <c r="D338" s="152" t="s">
        <v>304</v>
      </c>
      <c r="F338" s="154" t="s">
        <v>6872</v>
      </c>
      <c r="H338" s="155">
        <v>7.25</v>
      </c>
      <c r="I338" s="156"/>
      <c r="L338" s="151"/>
      <c r="M338" s="157"/>
      <c r="T338" s="158"/>
      <c r="AT338" s="153" t="s">
        <v>304</v>
      </c>
      <c r="AU338" s="153" t="s">
        <v>85</v>
      </c>
      <c r="AV338" s="12" t="s">
        <v>85</v>
      </c>
      <c r="AW338" s="12" t="s">
        <v>4</v>
      </c>
      <c r="AX338" s="12" t="s">
        <v>83</v>
      </c>
      <c r="AY338" s="153" t="s">
        <v>296</v>
      </c>
    </row>
    <row r="339" spans="2:65" s="1" customFormat="1" ht="33" customHeight="1">
      <c r="B339" s="32"/>
      <c r="C339" s="138" t="s">
        <v>695</v>
      </c>
      <c r="D339" s="138" t="s">
        <v>298</v>
      </c>
      <c r="E339" s="139" t="s">
        <v>6873</v>
      </c>
      <c r="F339" s="140" t="s">
        <v>6874</v>
      </c>
      <c r="G339" s="141" t="s">
        <v>339</v>
      </c>
      <c r="H339" s="142">
        <v>26.91</v>
      </c>
      <c r="I339" s="143"/>
      <c r="J339" s="144">
        <f>ROUND(I339*H339,2)</f>
        <v>0</v>
      </c>
      <c r="K339" s="140" t="s">
        <v>1</v>
      </c>
      <c r="L339" s="32"/>
      <c r="M339" s="145" t="s">
        <v>1</v>
      </c>
      <c r="N339" s="146" t="s">
        <v>41</v>
      </c>
      <c r="P339" s="147">
        <f>O339*H339</f>
        <v>0</v>
      </c>
      <c r="Q339" s="147">
        <v>0.1295</v>
      </c>
      <c r="R339" s="147">
        <f>Q339*H339</f>
        <v>3.484845</v>
      </c>
      <c r="S339" s="147">
        <v>0</v>
      </c>
      <c r="T339" s="148">
        <f>S339*H339</f>
        <v>0</v>
      </c>
      <c r="AR339" s="149" t="s">
        <v>107</v>
      </c>
      <c r="AT339" s="149" t="s">
        <v>298</v>
      </c>
      <c r="AU339" s="149" t="s">
        <v>85</v>
      </c>
      <c r="AY339" s="17" t="s">
        <v>296</v>
      </c>
      <c r="BE339" s="150">
        <f>IF(N339="základní",J339,0)</f>
        <v>0</v>
      </c>
      <c r="BF339" s="150">
        <f>IF(N339="snížená",J339,0)</f>
        <v>0</v>
      </c>
      <c r="BG339" s="150">
        <f>IF(N339="zákl. přenesená",J339,0)</f>
        <v>0</v>
      </c>
      <c r="BH339" s="150">
        <f>IF(N339="sníž. přenesená",J339,0)</f>
        <v>0</v>
      </c>
      <c r="BI339" s="150">
        <f>IF(N339="nulová",J339,0)</f>
        <v>0</v>
      </c>
      <c r="BJ339" s="17" t="s">
        <v>83</v>
      </c>
      <c r="BK339" s="150">
        <f>ROUND(I339*H339,2)</f>
        <v>0</v>
      </c>
      <c r="BL339" s="17" t="s">
        <v>107</v>
      </c>
      <c r="BM339" s="149" t="s">
        <v>6875</v>
      </c>
    </row>
    <row r="340" spans="2:65" s="12" customFormat="1">
      <c r="B340" s="151"/>
      <c r="D340" s="152" t="s">
        <v>304</v>
      </c>
      <c r="E340" s="153" t="s">
        <v>1</v>
      </c>
      <c r="F340" s="154" t="s">
        <v>6876</v>
      </c>
      <c r="H340" s="155">
        <v>26.91</v>
      </c>
      <c r="I340" s="156"/>
      <c r="L340" s="151"/>
      <c r="M340" s="157"/>
      <c r="T340" s="158"/>
      <c r="AT340" s="153" t="s">
        <v>304</v>
      </c>
      <c r="AU340" s="153" t="s">
        <v>85</v>
      </c>
      <c r="AV340" s="12" t="s">
        <v>85</v>
      </c>
      <c r="AW340" s="12" t="s">
        <v>32</v>
      </c>
      <c r="AX340" s="12" t="s">
        <v>76</v>
      </c>
      <c r="AY340" s="153" t="s">
        <v>296</v>
      </c>
    </row>
    <row r="341" spans="2:65" s="13" customFormat="1">
      <c r="B341" s="159"/>
      <c r="D341" s="152" t="s">
        <v>304</v>
      </c>
      <c r="E341" s="160" t="s">
        <v>1</v>
      </c>
      <c r="F341" s="161" t="s">
        <v>306</v>
      </c>
      <c r="H341" s="162">
        <v>26.91</v>
      </c>
      <c r="I341" s="163"/>
      <c r="L341" s="159"/>
      <c r="M341" s="164"/>
      <c r="T341" s="165"/>
      <c r="AT341" s="160" t="s">
        <v>304</v>
      </c>
      <c r="AU341" s="160" t="s">
        <v>85</v>
      </c>
      <c r="AV341" s="13" t="s">
        <v>94</v>
      </c>
      <c r="AW341" s="13" t="s">
        <v>32</v>
      </c>
      <c r="AX341" s="13" t="s">
        <v>76</v>
      </c>
      <c r="AY341" s="160" t="s">
        <v>296</v>
      </c>
    </row>
    <row r="342" spans="2:65" s="14" customFormat="1">
      <c r="B342" s="166"/>
      <c r="D342" s="152" t="s">
        <v>304</v>
      </c>
      <c r="E342" s="167" t="s">
        <v>1</v>
      </c>
      <c r="F342" s="168" t="s">
        <v>308</v>
      </c>
      <c r="H342" s="169">
        <v>26.91</v>
      </c>
      <c r="I342" s="170"/>
      <c r="L342" s="166"/>
      <c r="M342" s="171"/>
      <c r="T342" s="172"/>
      <c r="AT342" s="167" t="s">
        <v>304</v>
      </c>
      <c r="AU342" s="167" t="s">
        <v>85</v>
      </c>
      <c r="AV342" s="14" t="s">
        <v>107</v>
      </c>
      <c r="AW342" s="14" t="s">
        <v>32</v>
      </c>
      <c r="AX342" s="14" t="s">
        <v>83</v>
      </c>
      <c r="AY342" s="167" t="s">
        <v>296</v>
      </c>
    </row>
    <row r="343" spans="2:65" s="1" customFormat="1" ht="16.5" customHeight="1">
      <c r="B343" s="32"/>
      <c r="C343" s="173" t="s">
        <v>718</v>
      </c>
      <c r="D343" s="173" t="s">
        <v>343</v>
      </c>
      <c r="E343" s="174" t="s">
        <v>6877</v>
      </c>
      <c r="F343" s="175" t="s">
        <v>6878</v>
      </c>
      <c r="G343" s="176" t="s">
        <v>339</v>
      </c>
      <c r="H343" s="177">
        <v>26.91</v>
      </c>
      <c r="I343" s="178"/>
      <c r="J343" s="179">
        <f>ROUND(I343*H343,2)</f>
        <v>0</v>
      </c>
      <c r="K343" s="175" t="s">
        <v>1</v>
      </c>
      <c r="L343" s="180"/>
      <c r="M343" s="181" t="s">
        <v>1</v>
      </c>
      <c r="N343" s="182" t="s">
        <v>41</v>
      </c>
      <c r="P343" s="147">
        <f>O343*H343</f>
        <v>0</v>
      </c>
      <c r="Q343" s="147">
        <v>0</v>
      </c>
      <c r="R343" s="147">
        <f>Q343*H343</f>
        <v>0</v>
      </c>
      <c r="S343" s="147">
        <v>0</v>
      </c>
      <c r="T343" s="148">
        <f>S343*H343</f>
        <v>0</v>
      </c>
      <c r="AR343" s="149" t="s">
        <v>347</v>
      </c>
      <c r="AT343" s="149" t="s">
        <v>343</v>
      </c>
      <c r="AU343" s="149" t="s">
        <v>85</v>
      </c>
      <c r="AY343" s="17" t="s">
        <v>296</v>
      </c>
      <c r="BE343" s="150">
        <f>IF(N343="základní",J343,0)</f>
        <v>0</v>
      </c>
      <c r="BF343" s="150">
        <f>IF(N343="snížená",J343,0)</f>
        <v>0</v>
      </c>
      <c r="BG343" s="150">
        <f>IF(N343="zákl. přenesená",J343,0)</f>
        <v>0</v>
      </c>
      <c r="BH343" s="150">
        <f>IF(N343="sníž. přenesená",J343,0)</f>
        <v>0</v>
      </c>
      <c r="BI343" s="150">
        <f>IF(N343="nulová",J343,0)</f>
        <v>0</v>
      </c>
      <c r="BJ343" s="17" t="s">
        <v>83</v>
      </c>
      <c r="BK343" s="150">
        <f>ROUND(I343*H343,2)</f>
        <v>0</v>
      </c>
      <c r="BL343" s="17" t="s">
        <v>107</v>
      </c>
      <c r="BM343" s="149" t="s">
        <v>6879</v>
      </c>
    </row>
    <row r="344" spans="2:65" s="1" customFormat="1" ht="24.2" customHeight="1">
      <c r="B344" s="32"/>
      <c r="C344" s="138" t="s">
        <v>722</v>
      </c>
      <c r="D344" s="138" t="s">
        <v>298</v>
      </c>
      <c r="E344" s="139" t="s">
        <v>6880</v>
      </c>
      <c r="F344" s="140" t="s">
        <v>6881</v>
      </c>
      <c r="G344" s="141" t="s">
        <v>376</v>
      </c>
      <c r="H344" s="142">
        <v>3</v>
      </c>
      <c r="I344" s="143"/>
      <c r="J344" s="144">
        <f>ROUND(I344*H344,2)</f>
        <v>0</v>
      </c>
      <c r="K344" s="140" t="s">
        <v>302</v>
      </c>
      <c r="L344" s="32"/>
      <c r="M344" s="145" t="s">
        <v>1</v>
      </c>
      <c r="N344" s="146" t="s">
        <v>41</v>
      </c>
      <c r="P344" s="147">
        <f>O344*H344</f>
        <v>0</v>
      </c>
      <c r="Q344" s="147">
        <v>1E-3</v>
      </c>
      <c r="R344" s="147">
        <f>Q344*H344</f>
        <v>3.0000000000000001E-3</v>
      </c>
      <c r="S344" s="147">
        <v>0</v>
      </c>
      <c r="T344" s="148">
        <f>S344*H344</f>
        <v>0</v>
      </c>
      <c r="AR344" s="149" t="s">
        <v>107</v>
      </c>
      <c r="AT344" s="149" t="s">
        <v>298</v>
      </c>
      <c r="AU344" s="149" t="s">
        <v>85</v>
      </c>
      <c r="AY344" s="17" t="s">
        <v>296</v>
      </c>
      <c r="BE344" s="150">
        <f>IF(N344="základní",J344,0)</f>
        <v>0</v>
      </c>
      <c r="BF344" s="150">
        <f>IF(N344="snížená",J344,0)</f>
        <v>0</v>
      </c>
      <c r="BG344" s="150">
        <f>IF(N344="zákl. přenesená",J344,0)</f>
        <v>0</v>
      </c>
      <c r="BH344" s="150">
        <f>IF(N344="sníž. přenesená",J344,0)</f>
        <v>0</v>
      </c>
      <c r="BI344" s="150">
        <f>IF(N344="nulová",J344,0)</f>
        <v>0</v>
      </c>
      <c r="BJ344" s="17" t="s">
        <v>83</v>
      </c>
      <c r="BK344" s="150">
        <f>ROUND(I344*H344,2)</f>
        <v>0</v>
      </c>
      <c r="BL344" s="17" t="s">
        <v>107</v>
      </c>
      <c r="BM344" s="149" t="s">
        <v>6882</v>
      </c>
    </row>
    <row r="345" spans="2:65" s="12" customFormat="1">
      <c r="B345" s="151"/>
      <c r="D345" s="152" t="s">
        <v>304</v>
      </c>
      <c r="E345" s="153" t="s">
        <v>1</v>
      </c>
      <c r="F345" s="154" t="s">
        <v>94</v>
      </c>
      <c r="H345" s="155">
        <v>3</v>
      </c>
      <c r="I345" s="156"/>
      <c r="L345" s="151"/>
      <c r="M345" s="157"/>
      <c r="T345" s="158"/>
      <c r="AT345" s="153" t="s">
        <v>304</v>
      </c>
      <c r="AU345" s="153" t="s">
        <v>85</v>
      </c>
      <c r="AV345" s="12" t="s">
        <v>85</v>
      </c>
      <c r="AW345" s="12" t="s">
        <v>32</v>
      </c>
      <c r="AX345" s="12" t="s">
        <v>76</v>
      </c>
      <c r="AY345" s="153" t="s">
        <v>296</v>
      </c>
    </row>
    <row r="346" spans="2:65" s="13" customFormat="1">
      <c r="B346" s="159"/>
      <c r="D346" s="152" t="s">
        <v>304</v>
      </c>
      <c r="E346" s="160" t="s">
        <v>1</v>
      </c>
      <c r="F346" s="161" t="s">
        <v>306</v>
      </c>
      <c r="H346" s="162">
        <v>3</v>
      </c>
      <c r="I346" s="163"/>
      <c r="L346" s="159"/>
      <c r="M346" s="164"/>
      <c r="T346" s="165"/>
      <c r="AT346" s="160" t="s">
        <v>304</v>
      </c>
      <c r="AU346" s="160" t="s">
        <v>85</v>
      </c>
      <c r="AV346" s="13" t="s">
        <v>94</v>
      </c>
      <c r="AW346" s="13" t="s">
        <v>32</v>
      </c>
      <c r="AX346" s="13" t="s">
        <v>76</v>
      </c>
      <c r="AY346" s="160" t="s">
        <v>296</v>
      </c>
    </row>
    <row r="347" spans="2:65" s="14" customFormat="1">
      <c r="B347" s="166"/>
      <c r="D347" s="152" t="s">
        <v>304</v>
      </c>
      <c r="E347" s="167" t="s">
        <v>1</v>
      </c>
      <c r="F347" s="168" t="s">
        <v>308</v>
      </c>
      <c r="H347" s="169">
        <v>3</v>
      </c>
      <c r="I347" s="170"/>
      <c r="L347" s="166"/>
      <c r="M347" s="171"/>
      <c r="T347" s="172"/>
      <c r="AT347" s="167" t="s">
        <v>304</v>
      </c>
      <c r="AU347" s="167" t="s">
        <v>85</v>
      </c>
      <c r="AV347" s="14" t="s">
        <v>107</v>
      </c>
      <c r="AW347" s="14" t="s">
        <v>32</v>
      </c>
      <c r="AX347" s="14" t="s">
        <v>83</v>
      </c>
      <c r="AY347" s="167" t="s">
        <v>296</v>
      </c>
    </row>
    <row r="348" spans="2:65" s="1" customFormat="1" ht="16.5" customHeight="1">
      <c r="B348" s="32"/>
      <c r="C348" s="173" t="s">
        <v>738</v>
      </c>
      <c r="D348" s="173" t="s">
        <v>343</v>
      </c>
      <c r="E348" s="174" t="s">
        <v>6883</v>
      </c>
      <c r="F348" s="175" t="s">
        <v>6884</v>
      </c>
      <c r="G348" s="176" t="s">
        <v>1102</v>
      </c>
      <c r="H348" s="177">
        <v>2</v>
      </c>
      <c r="I348" s="178"/>
      <c r="J348" s="179">
        <f>ROUND(I348*H348,2)</f>
        <v>0</v>
      </c>
      <c r="K348" s="175" t="s">
        <v>1</v>
      </c>
      <c r="L348" s="180"/>
      <c r="M348" s="181" t="s">
        <v>1</v>
      </c>
      <c r="N348" s="182" t="s">
        <v>41</v>
      </c>
      <c r="P348" s="147">
        <f>O348*H348</f>
        <v>0</v>
      </c>
      <c r="Q348" s="147">
        <v>0</v>
      </c>
      <c r="R348" s="147">
        <f>Q348*H348</f>
        <v>0</v>
      </c>
      <c r="S348" s="147">
        <v>0</v>
      </c>
      <c r="T348" s="148">
        <f>S348*H348</f>
        <v>0</v>
      </c>
      <c r="AR348" s="149" t="s">
        <v>347</v>
      </c>
      <c r="AT348" s="149" t="s">
        <v>343</v>
      </c>
      <c r="AU348" s="149" t="s">
        <v>85</v>
      </c>
      <c r="AY348" s="17" t="s">
        <v>296</v>
      </c>
      <c r="BE348" s="150">
        <f>IF(N348="základní",J348,0)</f>
        <v>0</v>
      </c>
      <c r="BF348" s="150">
        <f>IF(N348="snížená",J348,0)</f>
        <v>0</v>
      </c>
      <c r="BG348" s="150">
        <f>IF(N348="zákl. přenesená",J348,0)</f>
        <v>0</v>
      </c>
      <c r="BH348" s="150">
        <f>IF(N348="sníž. přenesená",J348,0)</f>
        <v>0</v>
      </c>
      <c r="BI348" s="150">
        <f>IF(N348="nulová",J348,0)</f>
        <v>0</v>
      </c>
      <c r="BJ348" s="17" t="s">
        <v>83</v>
      </c>
      <c r="BK348" s="150">
        <f>ROUND(I348*H348,2)</f>
        <v>0</v>
      </c>
      <c r="BL348" s="17" t="s">
        <v>107</v>
      </c>
      <c r="BM348" s="149" t="s">
        <v>6885</v>
      </c>
    </row>
    <row r="349" spans="2:65" s="1" customFormat="1" ht="16.5" customHeight="1">
      <c r="B349" s="32"/>
      <c r="C349" s="173" t="s">
        <v>742</v>
      </c>
      <c r="D349" s="173" t="s">
        <v>343</v>
      </c>
      <c r="E349" s="174" t="s">
        <v>6886</v>
      </c>
      <c r="F349" s="175" t="s">
        <v>6887</v>
      </c>
      <c r="G349" s="176" t="s">
        <v>1102</v>
      </c>
      <c r="H349" s="177">
        <v>1</v>
      </c>
      <c r="I349" s="178"/>
      <c r="J349" s="179">
        <f>ROUND(I349*H349,2)</f>
        <v>0</v>
      </c>
      <c r="K349" s="175" t="s">
        <v>1</v>
      </c>
      <c r="L349" s="180"/>
      <c r="M349" s="181" t="s">
        <v>1</v>
      </c>
      <c r="N349" s="182" t="s">
        <v>41</v>
      </c>
      <c r="P349" s="147">
        <f>O349*H349</f>
        <v>0</v>
      </c>
      <c r="Q349" s="147">
        <v>0</v>
      </c>
      <c r="R349" s="147">
        <f>Q349*H349</f>
        <v>0</v>
      </c>
      <c r="S349" s="147">
        <v>0</v>
      </c>
      <c r="T349" s="148">
        <f>S349*H349</f>
        <v>0</v>
      </c>
      <c r="AR349" s="149" t="s">
        <v>347</v>
      </c>
      <c r="AT349" s="149" t="s">
        <v>343</v>
      </c>
      <c r="AU349" s="149" t="s">
        <v>85</v>
      </c>
      <c r="AY349" s="17" t="s">
        <v>296</v>
      </c>
      <c r="BE349" s="150">
        <f>IF(N349="základní",J349,0)</f>
        <v>0</v>
      </c>
      <c r="BF349" s="150">
        <f>IF(N349="snížená",J349,0)</f>
        <v>0</v>
      </c>
      <c r="BG349" s="150">
        <f>IF(N349="zákl. přenesená",J349,0)</f>
        <v>0</v>
      </c>
      <c r="BH349" s="150">
        <f>IF(N349="sníž. přenesená",J349,0)</f>
        <v>0</v>
      </c>
      <c r="BI349" s="150">
        <f>IF(N349="nulová",J349,0)</f>
        <v>0</v>
      </c>
      <c r="BJ349" s="17" t="s">
        <v>83</v>
      </c>
      <c r="BK349" s="150">
        <f>ROUND(I349*H349,2)</f>
        <v>0</v>
      </c>
      <c r="BL349" s="17" t="s">
        <v>107</v>
      </c>
      <c r="BM349" s="149" t="s">
        <v>6888</v>
      </c>
    </row>
    <row r="350" spans="2:65" s="1" customFormat="1" ht="37.9" customHeight="1">
      <c r="B350" s="32"/>
      <c r="C350" s="138" t="s">
        <v>747</v>
      </c>
      <c r="D350" s="138" t="s">
        <v>298</v>
      </c>
      <c r="E350" s="139" t="s">
        <v>4435</v>
      </c>
      <c r="F350" s="140" t="s">
        <v>6889</v>
      </c>
      <c r="G350" s="141" t="s">
        <v>301</v>
      </c>
      <c r="H350" s="142">
        <v>22.2</v>
      </c>
      <c r="I350" s="143"/>
      <c r="J350" s="144">
        <f>ROUND(I350*H350,2)</f>
        <v>0</v>
      </c>
      <c r="K350" s="140" t="s">
        <v>302</v>
      </c>
      <c r="L350" s="32"/>
      <c r="M350" s="145" t="s">
        <v>1</v>
      </c>
      <c r="N350" s="146" t="s">
        <v>41</v>
      </c>
      <c r="P350" s="147">
        <f>O350*H350</f>
        <v>0</v>
      </c>
      <c r="Q350" s="147">
        <v>2.1000000000000001E-4</v>
      </c>
      <c r="R350" s="147">
        <f>Q350*H350</f>
        <v>4.6620000000000003E-3</v>
      </c>
      <c r="S350" s="147">
        <v>0</v>
      </c>
      <c r="T350" s="148">
        <f>S350*H350</f>
        <v>0</v>
      </c>
      <c r="AR350" s="149" t="s">
        <v>107</v>
      </c>
      <c r="AT350" s="149" t="s">
        <v>298</v>
      </c>
      <c r="AU350" s="149" t="s">
        <v>85</v>
      </c>
      <c r="AY350" s="17" t="s">
        <v>296</v>
      </c>
      <c r="BE350" s="150">
        <f>IF(N350="základní",J350,0)</f>
        <v>0</v>
      </c>
      <c r="BF350" s="150">
        <f>IF(N350="snížená",J350,0)</f>
        <v>0</v>
      </c>
      <c r="BG350" s="150">
        <f>IF(N350="zákl. přenesená",J350,0)</f>
        <v>0</v>
      </c>
      <c r="BH350" s="150">
        <f>IF(N350="sníž. přenesená",J350,0)</f>
        <v>0</v>
      </c>
      <c r="BI350" s="150">
        <f>IF(N350="nulová",J350,0)</f>
        <v>0</v>
      </c>
      <c r="BJ350" s="17" t="s">
        <v>83</v>
      </c>
      <c r="BK350" s="150">
        <f>ROUND(I350*H350,2)</f>
        <v>0</v>
      </c>
      <c r="BL350" s="17" t="s">
        <v>107</v>
      </c>
      <c r="BM350" s="149" t="s">
        <v>6890</v>
      </c>
    </row>
    <row r="351" spans="2:65" s="12" customFormat="1">
      <c r="B351" s="151"/>
      <c r="D351" s="152" t="s">
        <v>304</v>
      </c>
      <c r="E351" s="153" t="s">
        <v>1</v>
      </c>
      <c r="F351" s="154" t="s">
        <v>6891</v>
      </c>
      <c r="H351" s="155">
        <v>22.2</v>
      </c>
      <c r="I351" s="156"/>
      <c r="L351" s="151"/>
      <c r="M351" s="157"/>
      <c r="T351" s="158"/>
      <c r="AT351" s="153" t="s">
        <v>304</v>
      </c>
      <c r="AU351" s="153" t="s">
        <v>85</v>
      </c>
      <c r="AV351" s="12" t="s">
        <v>85</v>
      </c>
      <c r="AW351" s="12" t="s">
        <v>32</v>
      </c>
      <c r="AX351" s="12" t="s">
        <v>76</v>
      </c>
      <c r="AY351" s="153" t="s">
        <v>296</v>
      </c>
    </row>
    <row r="352" spans="2:65" s="13" customFormat="1">
      <c r="B352" s="159"/>
      <c r="D352" s="152" t="s">
        <v>304</v>
      </c>
      <c r="E352" s="160" t="s">
        <v>1</v>
      </c>
      <c r="F352" s="161" t="s">
        <v>306</v>
      </c>
      <c r="H352" s="162">
        <v>22.2</v>
      </c>
      <c r="I352" s="163"/>
      <c r="L352" s="159"/>
      <c r="M352" s="164"/>
      <c r="T352" s="165"/>
      <c r="AT352" s="160" t="s">
        <v>304</v>
      </c>
      <c r="AU352" s="160" t="s">
        <v>85</v>
      </c>
      <c r="AV352" s="13" t="s">
        <v>94</v>
      </c>
      <c r="AW352" s="13" t="s">
        <v>32</v>
      </c>
      <c r="AX352" s="13" t="s">
        <v>76</v>
      </c>
      <c r="AY352" s="160" t="s">
        <v>296</v>
      </c>
    </row>
    <row r="353" spans="2:65" s="14" customFormat="1">
      <c r="B353" s="166"/>
      <c r="D353" s="152" t="s">
        <v>304</v>
      </c>
      <c r="E353" s="167" t="s">
        <v>1</v>
      </c>
      <c r="F353" s="168" t="s">
        <v>308</v>
      </c>
      <c r="H353" s="169">
        <v>22.2</v>
      </c>
      <c r="I353" s="170"/>
      <c r="L353" s="166"/>
      <c r="M353" s="171"/>
      <c r="T353" s="172"/>
      <c r="AT353" s="167" t="s">
        <v>304</v>
      </c>
      <c r="AU353" s="167" t="s">
        <v>85</v>
      </c>
      <c r="AV353" s="14" t="s">
        <v>107</v>
      </c>
      <c r="AW353" s="14" t="s">
        <v>32</v>
      </c>
      <c r="AX353" s="14" t="s">
        <v>83</v>
      </c>
      <c r="AY353" s="167" t="s">
        <v>296</v>
      </c>
    </row>
    <row r="354" spans="2:65" s="1" customFormat="1" ht="16.5" customHeight="1">
      <c r="B354" s="32"/>
      <c r="C354" s="138" t="s">
        <v>751</v>
      </c>
      <c r="D354" s="138" t="s">
        <v>298</v>
      </c>
      <c r="E354" s="139" t="s">
        <v>2580</v>
      </c>
      <c r="F354" s="140" t="s">
        <v>6892</v>
      </c>
      <c r="G354" s="141" t="s">
        <v>301</v>
      </c>
      <c r="H354" s="142">
        <v>69</v>
      </c>
      <c r="I354" s="143"/>
      <c r="J354" s="144">
        <f>ROUND(I354*H354,2)</f>
        <v>0</v>
      </c>
      <c r="K354" s="140" t="s">
        <v>1</v>
      </c>
      <c r="L354" s="32"/>
      <c r="M354" s="145" t="s">
        <v>1</v>
      </c>
      <c r="N354" s="146" t="s">
        <v>41</v>
      </c>
      <c r="P354" s="147">
        <f>O354*H354</f>
        <v>0</v>
      </c>
      <c r="Q354" s="147">
        <v>0</v>
      </c>
      <c r="R354" s="147">
        <f>Q354*H354</f>
        <v>0</v>
      </c>
      <c r="S354" s="147">
        <v>0</v>
      </c>
      <c r="T354" s="148">
        <f>S354*H354</f>
        <v>0</v>
      </c>
      <c r="AR354" s="149" t="s">
        <v>107</v>
      </c>
      <c r="AT354" s="149" t="s">
        <v>298</v>
      </c>
      <c r="AU354" s="149" t="s">
        <v>85</v>
      </c>
      <c r="AY354" s="17" t="s">
        <v>296</v>
      </c>
      <c r="BE354" s="150">
        <f>IF(N354="základní",J354,0)</f>
        <v>0</v>
      </c>
      <c r="BF354" s="150">
        <f>IF(N354="snížená",J354,0)</f>
        <v>0</v>
      </c>
      <c r="BG354" s="150">
        <f>IF(N354="zákl. přenesená",J354,0)</f>
        <v>0</v>
      </c>
      <c r="BH354" s="150">
        <f>IF(N354="sníž. přenesená",J354,0)</f>
        <v>0</v>
      </c>
      <c r="BI354" s="150">
        <f>IF(N354="nulová",J354,0)</f>
        <v>0</v>
      </c>
      <c r="BJ354" s="17" t="s">
        <v>83</v>
      </c>
      <c r="BK354" s="150">
        <f>ROUND(I354*H354,2)</f>
        <v>0</v>
      </c>
      <c r="BL354" s="17" t="s">
        <v>107</v>
      </c>
      <c r="BM354" s="149" t="s">
        <v>6893</v>
      </c>
    </row>
    <row r="355" spans="2:65" s="11" customFormat="1" ht="22.9" customHeight="1">
      <c r="B355" s="126"/>
      <c r="D355" s="127" t="s">
        <v>75</v>
      </c>
      <c r="E355" s="136" t="s">
        <v>1404</v>
      </c>
      <c r="F355" s="136" t="s">
        <v>1405</v>
      </c>
      <c r="I355" s="129"/>
      <c r="J355" s="137">
        <f>BK355</f>
        <v>0</v>
      </c>
      <c r="L355" s="126"/>
      <c r="M355" s="131"/>
      <c r="P355" s="132">
        <f>P356</f>
        <v>0</v>
      </c>
      <c r="R355" s="132">
        <f>R356</f>
        <v>0</v>
      </c>
      <c r="T355" s="133">
        <f>T356</f>
        <v>0</v>
      </c>
      <c r="AR355" s="127" t="s">
        <v>83</v>
      </c>
      <c r="AT355" s="134" t="s">
        <v>75</v>
      </c>
      <c r="AU355" s="134" t="s">
        <v>83</v>
      </c>
      <c r="AY355" s="127" t="s">
        <v>296</v>
      </c>
      <c r="BK355" s="135">
        <f>BK356</f>
        <v>0</v>
      </c>
    </row>
    <row r="356" spans="2:65" s="1" customFormat="1" ht="24.2" customHeight="1">
      <c r="B356" s="32"/>
      <c r="C356" s="138" t="s">
        <v>756</v>
      </c>
      <c r="D356" s="138" t="s">
        <v>298</v>
      </c>
      <c r="E356" s="139" t="s">
        <v>6894</v>
      </c>
      <c r="F356" s="140" t="s">
        <v>6895</v>
      </c>
      <c r="G356" s="141" t="s">
        <v>346</v>
      </c>
      <c r="H356" s="142">
        <v>119.749</v>
      </c>
      <c r="I356" s="143"/>
      <c r="J356" s="144">
        <f>ROUND(I356*H356,2)</f>
        <v>0</v>
      </c>
      <c r="K356" s="140" t="s">
        <v>302</v>
      </c>
      <c r="L356" s="32"/>
      <c r="M356" s="145" t="s">
        <v>1</v>
      </c>
      <c r="N356" s="146" t="s">
        <v>41</v>
      </c>
      <c r="P356" s="147">
        <f>O356*H356</f>
        <v>0</v>
      </c>
      <c r="Q356" s="147">
        <v>0</v>
      </c>
      <c r="R356" s="147">
        <f>Q356*H356</f>
        <v>0</v>
      </c>
      <c r="S356" s="147">
        <v>0</v>
      </c>
      <c r="T356" s="148">
        <f>S356*H356</f>
        <v>0</v>
      </c>
      <c r="AR356" s="149" t="s">
        <v>107</v>
      </c>
      <c r="AT356" s="149" t="s">
        <v>298</v>
      </c>
      <c r="AU356" s="149" t="s">
        <v>85</v>
      </c>
      <c r="AY356" s="17" t="s">
        <v>296</v>
      </c>
      <c r="BE356" s="150">
        <f>IF(N356="základní",J356,0)</f>
        <v>0</v>
      </c>
      <c r="BF356" s="150">
        <f>IF(N356="snížená",J356,0)</f>
        <v>0</v>
      </c>
      <c r="BG356" s="150">
        <f>IF(N356="zákl. přenesená",J356,0)</f>
        <v>0</v>
      </c>
      <c r="BH356" s="150">
        <f>IF(N356="sníž. přenesená",J356,0)</f>
        <v>0</v>
      </c>
      <c r="BI356" s="150">
        <f>IF(N356="nulová",J356,0)</f>
        <v>0</v>
      </c>
      <c r="BJ356" s="17" t="s">
        <v>83</v>
      </c>
      <c r="BK356" s="150">
        <f>ROUND(I356*H356,2)</f>
        <v>0</v>
      </c>
      <c r="BL356" s="17" t="s">
        <v>107</v>
      </c>
      <c r="BM356" s="149" t="s">
        <v>6896</v>
      </c>
    </row>
    <row r="357" spans="2:65" s="11" customFormat="1" ht="25.9" customHeight="1">
      <c r="B357" s="126"/>
      <c r="D357" s="127" t="s">
        <v>75</v>
      </c>
      <c r="E357" s="128" t="s">
        <v>1410</v>
      </c>
      <c r="F357" s="128" t="s">
        <v>1411</v>
      </c>
      <c r="I357" s="129"/>
      <c r="J357" s="130">
        <f>BK357</f>
        <v>0</v>
      </c>
      <c r="L357" s="126"/>
      <c r="M357" s="131"/>
      <c r="P357" s="132">
        <f>P358</f>
        <v>0</v>
      </c>
      <c r="R357" s="132">
        <f>R358</f>
        <v>3.4500000000000003E-2</v>
      </c>
      <c r="T357" s="133">
        <f>T358</f>
        <v>0</v>
      </c>
      <c r="AR357" s="127" t="s">
        <v>85</v>
      </c>
      <c r="AT357" s="134" t="s">
        <v>75</v>
      </c>
      <c r="AU357" s="134" t="s">
        <v>76</v>
      </c>
      <c r="AY357" s="127" t="s">
        <v>296</v>
      </c>
      <c r="BK357" s="135">
        <f>BK358</f>
        <v>0</v>
      </c>
    </row>
    <row r="358" spans="2:65" s="11" customFormat="1" ht="22.9" customHeight="1">
      <c r="B358" s="126"/>
      <c r="D358" s="127" t="s">
        <v>75</v>
      </c>
      <c r="E358" s="136" t="s">
        <v>6897</v>
      </c>
      <c r="F358" s="136" t="s">
        <v>6898</v>
      </c>
      <c r="I358" s="129"/>
      <c r="J358" s="137">
        <f>BK358</f>
        <v>0</v>
      </c>
      <c r="L358" s="126"/>
      <c r="M358" s="131"/>
      <c r="P358" s="132">
        <f>SUM(P359:P361)</f>
        <v>0</v>
      </c>
      <c r="R358" s="132">
        <f>SUM(R359:R361)</f>
        <v>3.4500000000000003E-2</v>
      </c>
      <c r="T358" s="133">
        <f>SUM(T359:T361)</f>
        <v>0</v>
      </c>
      <c r="AR358" s="127" t="s">
        <v>85</v>
      </c>
      <c r="AT358" s="134" t="s">
        <v>75</v>
      </c>
      <c r="AU358" s="134" t="s">
        <v>83</v>
      </c>
      <c r="AY358" s="127" t="s">
        <v>296</v>
      </c>
      <c r="BK358" s="135">
        <f>SUM(BK359:BK361)</f>
        <v>0</v>
      </c>
    </row>
    <row r="359" spans="2:65" s="1" customFormat="1" ht="16.5" customHeight="1">
      <c r="B359" s="32"/>
      <c r="C359" s="138" t="s">
        <v>764</v>
      </c>
      <c r="D359" s="138" t="s">
        <v>298</v>
      </c>
      <c r="E359" s="139" t="s">
        <v>6899</v>
      </c>
      <c r="F359" s="140" t="s">
        <v>6900</v>
      </c>
      <c r="G359" s="141" t="s">
        <v>301</v>
      </c>
      <c r="H359" s="142">
        <v>69</v>
      </c>
      <c r="I359" s="143"/>
      <c r="J359" s="144">
        <f>ROUND(I359*H359,2)</f>
        <v>0</v>
      </c>
      <c r="K359" s="140" t="s">
        <v>302</v>
      </c>
      <c r="L359" s="32"/>
      <c r="M359" s="145" t="s">
        <v>1</v>
      </c>
      <c r="N359" s="146" t="s">
        <v>41</v>
      </c>
      <c r="P359" s="147">
        <f>O359*H359</f>
        <v>0</v>
      </c>
      <c r="Q359" s="147">
        <v>0</v>
      </c>
      <c r="R359" s="147">
        <f>Q359*H359</f>
        <v>0</v>
      </c>
      <c r="S359" s="147">
        <v>0</v>
      </c>
      <c r="T359" s="148">
        <f>S359*H359</f>
        <v>0</v>
      </c>
      <c r="AR359" s="149" t="s">
        <v>378</v>
      </c>
      <c r="AT359" s="149" t="s">
        <v>298</v>
      </c>
      <c r="AU359" s="149" t="s">
        <v>85</v>
      </c>
      <c r="AY359" s="17" t="s">
        <v>296</v>
      </c>
      <c r="BE359" s="150">
        <f>IF(N359="základní",J359,0)</f>
        <v>0</v>
      </c>
      <c r="BF359" s="150">
        <f>IF(N359="snížená",J359,0)</f>
        <v>0</v>
      </c>
      <c r="BG359" s="150">
        <f>IF(N359="zákl. přenesená",J359,0)</f>
        <v>0</v>
      </c>
      <c r="BH359" s="150">
        <f>IF(N359="sníž. přenesená",J359,0)</f>
        <v>0</v>
      </c>
      <c r="BI359" s="150">
        <f>IF(N359="nulová",J359,0)</f>
        <v>0</v>
      </c>
      <c r="BJ359" s="17" t="s">
        <v>83</v>
      </c>
      <c r="BK359" s="150">
        <f>ROUND(I359*H359,2)</f>
        <v>0</v>
      </c>
      <c r="BL359" s="17" t="s">
        <v>378</v>
      </c>
      <c r="BM359" s="149" t="s">
        <v>6901</v>
      </c>
    </row>
    <row r="360" spans="2:65" s="1" customFormat="1" ht="24.2" customHeight="1">
      <c r="B360" s="32"/>
      <c r="C360" s="138" t="s">
        <v>770</v>
      </c>
      <c r="D360" s="138" t="s">
        <v>298</v>
      </c>
      <c r="E360" s="139" t="s">
        <v>6902</v>
      </c>
      <c r="F360" s="140" t="s">
        <v>6903</v>
      </c>
      <c r="G360" s="141" t="s">
        <v>301</v>
      </c>
      <c r="H360" s="142">
        <v>69</v>
      </c>
      <c r="I360" s="143"/>
      <c r="J360" s="144">
        <f>ROUND(I360*H360,2)</f>
        <v>0</v>
      </c>
      <c r="K360" s="140" t="s">
        <v>302</v>
      </c>
      <c r="L360" s="32"/>
      <c r="M360" s="145" t="s">
        <v>1</v>
      </c>
      <c r="N360" s="146" t="s">
        <v>41</v>
      </c>
      <c r="P360" s="147">
        <f>O360*H360</f>
        <v>0</v>
      </c>
      <c r="Q360" s="147">
        <v>1.3999999999999999E-4</v>
      </c>
      <c r="R360" s="147">
        <f>Q360*H360</f>
        <v>9.6599999999999984E-3</v>
      </c>
      <c r="S360" s="147">
        <v>0</v>
      </c>
      <c r="T360" s="148">
        <f>S360*H360</f>
        <v>0</v>
      </c>
      <c r="AR360" s="149" t="s">
        <v>378</v>
      </c>
      <c r="AT360" s="149" t="s">
        <v>298</v>
      </c>
      <c r="AU360" s="149" t="s">
        <v>85</v>
      </c>
      <c r="AY360" s="17" t="s">
        <v>296</v>
      </c>
      <c r="BE360" s="150">
        <f>IF(N360="základní",J360,0)</f>
        <v>0</v>
      </c>
      <c r="BF360" s="150">
        <f>IF(N360="snížená",J360,0)</f>
        <v>0</v>
      </c>
      <c r="BG360" s="150">
        <f>IF(N360="zákl. přenesená",J360,0)</f>
        <v>0</v>
      </c>
      <c r="BH360" s="150">
        <f>IF(N360="sníž. přenesená",J360,0)</f>
        <v>0</v>
      </c>
      <c r="BI360" s="150">
        <f>IF(N360="nulová",J360,0)</f>
        <v>0</v>
      </c>
      <c r="BJ360" s="17" t="s">
        <v>83</v>
      </c>
      <c r="BK360" s="150">
        <f>ROUND(I360*H360,2)</f>
        <v>0</v>
      </c>
      <c r="BL360" s="17" t="s">
        <v>378</v>
      </c>
      <c r="BM360" s="149" t="s">
        <v>6904</v>
      </c>
    </row>
    <row r="361" spans="2:65" s="1" customFormat="1" ht="24.2" customHeight="1">
      <c r="B361" s="32"/>
      <c r="C361" s="138" t="s">
        <v>775</v>
      </c>
      <c r="D361" s="138" t="s">
        <v>298</v>
      </c>
      <c r="E361" s="139" t="s">
        <v>6905</v>
      </c>
      <c r="F361" s="140" t="s">
        <v>6906</v>
      </c>
      <c r="G361" s="141" t="s">
        <v>301</v>
      </c>
      <c r="H361" s="142">
        <v>69</v>
      </c>
      <c r="I361" s="143"/>
      <c r="J361" s="144">
        <f>ROUND(I361*H361,2)</f>
        <v>0</v>
      </c>
      <c r="K361" s="140" t="s">
        <v>302</v>
      </c>
      <c r="L361" s="32"/>
      <c r="M361" s="190" t="s">
        <v>1</v>
      </c>
      <c r="N361" s="191" t="s">
        <v>41</v>
      </c>
      <c r="O361" s="192"/>
      <c r="P361" s="193">
        <f>O361*H361</f>
        <v>0</v>
      </c>
      <c r="Q361" s="193">
        <v>3.6000000000000002E-4</v>
      </c>
      <c r="R361" s="193">
        <f>Q361*H361</f>
        <v>2.4840000000000001E-2</v>
      </c>
      <c r="S361" s="193">
        <v>0</v>
      </c>
      <c r="T361" s="194">
        <f>S361*H361</f>
        <v>0</v>
      </c>
      <c r="AR361" s="149" t="s">
        <v>378</v>
      </c>
      <c r="AT361" s="149" t="s">
        <v>298</v>
      </c>
      <c r="AU361" s="149" t="s">
        <v>85</v>
      </c>
      <c r="AY361" s="17" t="s">
        <v>296</v>
      </c>
      <c r="BE361" s="150">
        <f>IF(N361="základní",J361,0)</f>
        <v>0</v>
      </c>
      <c r="BF361" s="150">
        <f>IF(N361="snížená",J361,0)</f>
        <v>0</v>
      </c>
      <c r="BG361" s="150">
        <f>IF(N361="zákl. přenesená",J361,0)</f>
        <v>0</v>
      </c>
      <c r="BH361" s="150">
        <f>IF(N361="sníž. přenesená",J361,0)</f>
        <v>0</v>
      </c>
      <c r="BI361" s="150">
        <f>IF(N361="nulová",J361,0)</f>
        <v>0</v>
      </c>
      <c r="BJ361" s="17" t="s">
        <v>83</v>
      </c>
      <c r="BK361" s="150">
        <f>ROUND(I361*H361,2)</f>
        <v>0</v>
      </c>
      <c r="BL361" s="17" t="s">
        <v>378</v>
      </c>
      <c r="BM361" s="149" t="s">
        <v>6907</v>
      </c>
    </row>
    <row r="362" spans="2:65" s="1" customFormat="1" ht="7.15" customHeight="1">
      <c r="B362" s="44"/>
      <c r="C362" s="45"/>
      <c r="D362" s="45"/>
      <c r="E362" s="45"/>
      <c r="F362" s="45"/>
      <c r="G362" s="45"/>
      <c r="H362" s="45"/>
      <c r="I362" s="45"/>
      <c r="J362" s="45"/>
      <c r="K362" s="45"/>
      <c r="L362" s="32"/>
    </row>
  </sheetData>
  <sheetProtection algorithmName="SHA-512" hashValue="+BCYE8tVCIbE4aNTB9mqWEXReYRVL/3Sz5QjIM0YXQljuGTaLo/ssh7h6H518kcCIK3slnNt8eI6FOyG96gLUQ==" saltValue="/D/NQuM6ECYzJ4JbL8HSRoNcPtYZm6TVaLUtEJYOQHqE377mwoCF+ef3hqtyBm7paraVBxlW5700gSO8kCzPQQ==" spinCount="100000" sheet="1" objects="1" scenarios="1" formatColumns="0" formatRows="0" autoFilter="0"/>
  <autoFilter ref="C125:K361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55"/>
  <sheetViews>
    <sheetView showGridLines="0" topLeftCell="A140" workbookViewId="0">
      <selection activeCell="H152" sqref="H152"/>
    </sheetView>
  </sheetViews>
  <sheetFormatPr defaultRowHeight="11.25"/>
  <cols>
    <col min="1" max="1" width="8.33203125" customWidth="1"/>
    <col min="2" max="2" width="1.33203125" customWidth="1"/>
    <col min="3" max="3" width="4.1640625" customWidth="1"/>
    <col min="4" max="4" width="4.33203125" customWidth="1"/>
    <col min="5" max="5" width="17.1640625" customWidth="1"/>
    <col min="6" max="6" width="50.6640625" customWidth="1"/>
    <col min="7" max="7" width="7.5" customWidth="1"/>
    <col min="8" max="8" width="14" customWidth="1"/>
    <col min="9" max="9" width="15.6640625" customWidth="1"/>
    <col min="10" max="11" width="22.33203125" customWidth="1"/>
    <col min="12" max="12" width="9.33203125" customWidth="1"/>
    <col min="13" max="13" width="10.66406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56" ht="37.15" customHeight="1"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7" t="s">
        <v>171</v>
      </c>
      <c r="AZ2" s="93" t="s">
        <v>6908</v>
      </c>
      <c r="BA2" s="93" t="s">
        <v>1</v>
      </c>
      <c r="BB2" s="93" t="s">
        <v>1</v>
      </c>
      <c r="BC2" s="93" t="s">
        <v>6909</v>
      </c>
      <c r="BD2" s="93" t="s">
        <v>85</v>
      </c>
    </row>
    <row r="3" spans="2:56" ht="7.1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56" ht="25.15" customHeight="1">
      <c r="B4" s="20"/>
      <c r="D4" s="21" t="s">
        <v>182</v>
      </c>
      <c r="L4" s="20"/>
      <c r="M4" s="94" t="s">
        <v>10</v>
      </c>
      <c r="AT4" s="17" t="s">
        <v>4</v>
      </c>
    </row>
    <row r="5" spans="2:56" ht="7.15" customHeight="1">
      <c r="B5" s="20"/>
      <c r="L5" s="20"/>
    </row>
    <row r="6" spans="2:56" ht="12" customHeight="1">
      <c r="B6" s="20"/>
      <c r="D6" s="27" t="s">
        <v>16</v>
      </c>
      <c r="L6" s="20"/>
    </row>
    <row r="7" spans="2:56" ht="16.5" customHeight="1">
      <c r="B7" s="20"/>
      <c r="E7" s="249" t="str">
        <f>'Rekapitulace stavby'!K6</f>
        <v>Pobytová odlehčovací služba Zábřeh - Sušilova</v>
      </c>
      <c r="F7" s="250"/>
      <c r="G7" s="250"/>
      <c r="H7" s="250"/>
      <c r="L7" s="20"/>
    </row>
    <row r="8" spans="2:56" s="1" customFormat="1" ht="12" customHeight="1">
      <c r="B8" s="32"/>
      <c r="D8" s="27" t="s">
        <v>191</v>
      </c>
      <c r="L8" s="32"/>
    </row>
    <row r="9" spans="2:56" s="1" customFormat="1" ht="16.5" customHeight="1">
      <c r="B9" s="32"/>
      <c r="E9" s="243" t="s">
        <v>6910</v>
      </c>
      <c r="F9" s="248"/>
      <c r="G9" s="248"/>
      <c r="H9" s="248"/>
      <c r="L9" s="32"/>
    </row>
    <row r="10" spans="2:56" s="1" customFormat="1">
      <c r="B10" s="32"/>
      <c r="L10" s="32"/>
    </row>
    <row r="11" spans="2:56" s="1" customFormat="1" ht="12" customHeight="1">
      <c r="B11" s="32"/>
      <c r="D11" s="27" t="s">
        <v>18</v>
      </c>
      <c r="F11" s="25" t="s">
        <v>1</v>
      </c>
      <c r="I11" s="27" t="s">
        <v>19</v>
      </c>
      <c r="J11" s="25" t="s">
        <v>1</v>
      </c>
      <c r="L11" s="32"/>
    </row>
    <row r="12" spans="2:56" s="1" customFormat="1" ht="12" customHeight="1">
      <c r="B12" s="32"/>
      <c r="D12" s="27" t="s">
        <v>20</v>
      </c>
      <c r="F12" s="25" t="s">
        <v>21</v>
      </c>
      <c r="I12" s="27" t="s">
        <v>22</v>
      </c>
      <c r="J12" s="52" t="str">
        <f>'Rekapitulace stavby'!AN8</f>
        <v>5. 7. 2024</v>
      </c>
      <c r="L12" s="32"/>
    </row>
    <row r="13" spans="2:56" s="1" customFormat="1" ht="10.9" customHeight="1">
      <c r="B13" s="32"/>
      <c r="L13" s="32"/>
    </row>
    <row r="14" spans="2:56" s="1" customFormat="1" ht="12" customHeight="1">
      <c r="B14" s="32"/>
      <c r="D14" s="27" t="s">
        <v>24</v>
      </c>
      <c r="I14" s="27" t="s">
        <v>25</v>
      </c>
      <c r="J14" s="25" t="s">
        <v>1</v>
      </c>
      <c r="L14" s="32"/>
    </row>
    <row r="15" spans="2:56" s="1" customFormat="1" ht="18" customHeight="1">
      <c r="B15" s="32"/>
      <c r="E15" s="25" t="s">
        <v>26</v>
      </c>
      <c r="I15" s="27" t="s">
        <v>27</v>
      </c>
      <c r="J15" s="25" t="s">
        <v>1</v>
      </c>
      <c r="L15" s="32"/>
    </row>
    <row r="16" spans="2:56" s="1" customFormat="1" ht="7.15" customHeight="1">
      <c r="B16" s="32"/>
      <c r="L16" s="32"/>
    </row>
    <row r="17" spans="2:12" s="1" customFormat="1" ht="12" customHeight="1">
      <c r="B17" s="32"/>
      <c r="D17" s="27" t="s">
        <v>28</v>
      </c>
      <c r="I17" s="27" t="s">
        <v>25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51" t="str">
        <f>'Rekapitulace stavby'!E14</f>
        <v>Vyplň údaj</v>
      </c>
      <c r="F18" s="213"/>
      <c r="G18" s="213"/>
      <c r="H18" s="213"/>
      <c r="I18" s="27" t="s">
        <v>27</v>
      </c>
      <c r="J18" s="28" t="str">
        <f>'Rekapitulace stavby'!AN14</f>
        <v>Vyplň údaj</v>
      </c>
      <c r="L18" s="32"/>
    </row>
    <row r="19" spans="2:12" s="1" customFormat="1" ht="7.15" customHeight="1">
      <c r="B19" s="32"/>
      <c r="L19" s="32"/>
    </row>
    <row r="20" spans="2:12" s="1" customFormat="1" ht="12" customHeight="1">
      <c r="B20" s="32"/>
      <c r="D20" s="27" t="s">
        <v>30</v>
      </c>
      <c r="I20" s="27" t="s">
        <v>25</v>
      </c>
      <c r="J20" s="25" t="s">
        <v>1</v>
      </c>
      <c r="L20" s="32"/>
    </row>
    <row r="21" spans="2:12" s="1" customFormat="1" ht="18" customHeight="1">
      <c r="B21" s="32"/>
      <c r="E21" s="25" t="s">
        <v>31</v>
      </c>
      <c r="I21" s="27" t="s">
        <v>27</v>
      </c>
      <c r="J21" s="25" t="s">
        <v>1</v>
      </c>
      <c r="L21" s="32"/>
    </row>
    <row r="22" spans="2:12" s="1" customFormat="1" ht="7.15" customHeight="1">
      <c r="B22" s="32"/>
      <c r="L22" s="32"/>
    </row>
    <row r="23" spans="2:12" s="1" customFormat="1" ht="12" customHeight="1">
      <c r="B23" s="32"/>
      <c r="D23" s="27" t="s">
        <v>33</v>
      </c>
      <c r="I23" s="27" t="s">
        <v>25</v>
      </c>
      <c r="J23" s="25" t="s">
        <v>1</v>
      </c>
      <c r="L23" s="32"/>
    </row>
    <row r="24" spans="2:12" s="1" customFormat="1" ht="18" customHeight="1">
      <c r="B24" s="32"/>
      <c r="E24" s="25" t="s">
        <v>34</v>
      </c>
      <c r="I24" s="27" t="s">
        <v>27</v>
      </c>
      <c r="J24" s="25" t="s">
        <v>1</v>
      </c>
      <c r="L24" s="32"/>
    </row>
    <row r="25" spans="2:12" s="1" customFormat="1" ht="7.15" customHeight="1">
      <c r="B25" s="32"/>
      <c r="L25" s="32"/>
    </row>
    <row r="26" spans="2:12" s="1" customFormat="1" ht="12" customHeight="1">
      <c r="B26" s="32"/>
      <c r="D26" s="27" t="s">
        <v>35</v>
      </c>
      <c r="L26" s="32"/>
    </row>
    <row r="27" spans="2:12" s="7" customFormat="1" ht="16.5" customHeight="1">
      <c r="B27" s="95"/>
      <c r="E27" s="217" t="s">
        <v>1</v>
      </c>
      <c r="F27" s="217"/>
      <c r="G27" s="217"/>
      <c r="H27" s="217"/>
      <c r="L27" s="95"/>
    </row>
    <row r="28" spans="2:12" s="1" customFormat="1" ht="7.15" customHeight="1">
      <c r="B28" s="32"/>
      <c r="L28" s="32"/>
    </row>
    <row r="29" spans="2:12" s="1" customFormat="1" ht="7.15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35" customHeight="1">
      <c r="B30" s="32"/>
      <c r="D30" s="97" t="s">
        <v>36</v>
      </c>
      <c r="J30" s="66">
        <f>ROUND(J120, 2)</f>
        <v>0</v>
      </c>
      <c r="L30" s="32"/>
    </row>
    <row r="31" spans="2:12" s="1" customFormat="1" ht="7.1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5" customHeight="1">
      <c r="B32" s="32"/>
      <c r="F32" s="35" t="s">
        <v>38</v>
      </c>
      <c r="I32" s="35" t="s">
        <v>37</v>
      </c>
      <c r="J32" s="35" t="s">
        <v>39</v>
      </c>
      <c r="L32" s="32"/>
    </row>
    <row r="33" spans="2:12" s="1" customFormat="1" ht="14.45" customHeight="1">
      <c r="B33" s="32"/>
      <c r="D33" s="55" t="s">
        <v>40</v>
      </c>
      <c r="E33" s="27" t="s">
        <v>41</v>
      </c>
      <c r="F33" s="86">
        <f>ROUND((SUM(BE120:BE154)),  2)</f>
        <v>0</v>
      </c>
      <c r="I33" s="98">
        <v>0.21</v>
      </c>
      <c r="J33" s="86">
        <f>ROUND(((SUM(BE120:BE154))*I33),  2)</f>
        <v>0</v>
      </c>
      <c r="L33" s="32"/>
    </row>
    <row r="34" spans="2:12" s="1" customFormat="1" ht="14.45" customHeight="1">
      <c r="B34" s="32"/>
      <c r="E34" s="27" t="s">
        <v>42</v>
      </c>
      <c r="F34" s="86">
        <f>ROUND((SUM(BF120:BF154)),  2)</f>
        <v>0</v>
      </c>
      <c r="I34" s="98">
        <v>0.12</v>
      </c>
      <c r="J34" s="86">
        <f>ROUND(((SUM(BF120:BF154))*I34),  2)</f>
        <v>0</v>
      </c>
      <c r="L34" s="32"/>
    </row>
    <row r="35" spans="2:12" s="1" customFormat="1" ht="14.45" hidden="1" customHeight="1">
      <c r="B35" s="32"/>
      <c r="E35" s="27" t="s">
        <v>43</v>
      </c>
      <c r="F35" s="86">
        <f>ROUND((SUM(BG120:BG154)),  2)</f>
        <v>0</v>
      </c>
      <c r="I35" s="98">
        <v>0.21</v>
      </c>
      <c r="J35" s="86">
        <f>0</f>
        <v>0</v>
      </c>
      <c r="L35" s="32"/>
    </row>
    <row r="36" spans="2:12" s="1" customFormat="1" ht="14.45" hidden="1" customHeight="1">
      <c r="B36" s="32"/>
      <c r="E36" s="27" t="s">
        <v>44</v>
      </c>
      <c r="F36" s="86">
        <f>ROUND((SUM(BH120:BH154)),  2)</f>
        <v>0</v>
      </c>
      <c r="I36" s="98">
        <v>0.12</v>
      </c>
      <c r="J36" s="86">
        <f>0</f>
        <v>0</v>
      </c>
      <c r="L36" s="32"/>
    </row>
    <row r="37" spans="2:12" s="1" customFormat="1" ht="14.45" hidden="1" customHeight="1">
      <c r="B37" s="32"/>
      <c r="E37" s="27" t="s">
        <v>45</v>
      </c>
      <c r="F37" s="86">
        <f>ROUND((SUM(BI120:BI154)),  2)</f>
        <v>0</v>
      </c>
      <c r="I37" s="98">
        <v>0</v>
      </c>
      <c r="J37" s="86">
        <f>0</f>
        <v>0</v>
      </c>
      <c r="L37" s="32"/>
    </row>
    <row r="38" spans="2:12" s="1" customFormat="1" ht="7.15" customHeight="1">
      <c r="B38" s="32"/>
      <c r="L38" s="32"/>
    </row>
    <row r="39" spans="2:12" s="1" customFormat="1" ht="25.35" customHeight="1">
      <c r="B39" s="32"/>
      <c r="C39" s="99"/>
      <c r="D39" s="100" t="s">
        <v>46</v>
      </c>
      <c r="E39" s="57"/>
      <c r="F39" s="57"/>
      <c r="G39" s="101" t="s">
        <v>47</v>
      </c>
      <c r="H39" s="102" t="s">
        <v>48</v>
      </c>
      <c r="I39" s="57"/>
      <c r="J39" s="103">
        <f>SUM(J30:J37)</f>
        <v>0</v>
      </c>
      <c r="K39" s="104"/>
      <c r="L39" s="32"/>
    </row>
    <row r="40" spans="2:12" s="1" customFormat="1" ht="14.45" customHeight="1">
      <c r="B40" s="3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42"/>
      <c r="J50" s="42"/>
      <c r="K50" s="42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3" t="s">
        <v>51</v>
      </c>
      <c r="E61" s="34"/>
      <c r="F61" s="105" t="s">
        <v>52</v>
      </c>
      <c r="G61" s="43" t="s">
        <v>51</v>
      </c>
      <c r="H61" s="34"/>
      <c r="I61" s="34"/>
      <c r="J61" s="106" t="s">
        <v>52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42"/>
      <c r="J65" s="42"/>
      <c r="K65" s="42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3" t="s">
        <v>51</v>
      </c>
      <c r="E76" s="34"/>
      <c r="F76" s="105" t="s">
        <v>52</v>
      </c>
      <c r="G76" s="43" t="s">
        <v>51</v>
      </c>
      <c r="H76" s="34"/>
      <c r="I76" s="34"/>
      <c r="J76" s="106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47" s="1" customFormat="1" ht="7.1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47" s="1" customFormat="1" ht="25.15" customHeight="1">
      <c r="B82" s="32"/>
      <c r="C82" s="21" t="s">
        <v>249</v>
      </c>
      <c r="L82" s="32"/>
    </row>
    <row r="83" spans="2:47" s="1" customFormat="1" ht="7.15" customHeight="1">
      <c r="B83" s="32"/>
      <c r="L83" s="32"/>
    </row>
    <row r="84" spans="2:47" s="1" customFormat="1" ht="12" customHeight="1">
      <c r="B84" s="32"/>
      <c r="C84" s="27" t="s">
        <v>16</v>
      </c>
      <c r="L84" s="32"/>
    </row>
    <row r="85" spans="2:47" s="1" customFormat="1" ht="16.5" customHeight="1">
      <c r="B85" s="32"/>
      <c r="E85" s="249" t="str">
        <f>E7</f>
        <v>Pobytová odlehčovací služba Zábřeh - Sušilova</v>
      </c>
      <c r="F85" s="250"/>
      <c r="G85" s="250"/>
      <c r="H85" s="250"/>
      <c r="L85" s="32"/>
    </row>
    <row r="86" spans="2:47" s="1" customFormat="1" ht="12" customHeight="1">
      <c r="B86" s="32"/>
      <c r="C86" s="27" t="s">
        <v>191</v>
      </c>
      <c r="L86" s="32"/>
    </row>
    <row r="87" spans="2:47" s="1" customFormat="1" ht="16.5" customHeight="1">
      <c r="B87" s="32"/>
      <c r="E87" s="243" t="str">
        <f>E9</f>
        <v>SO 04 - Oplocení</v>
      </c>
      <c r="F87" s="248"/>
      <c r="G87" s="248"/>
      <c r="H87" s="248"/>
      <c r="L87" s="32"/>
    </row>
    <row r="88" spans="2:47" s="1" customFormat="1" ht="7.15" customHeight="1">
      <c r="B88" s="32"/>
      <c r="L88" s="32"/>
    </row>
    <row r="89" spans="2:47" s="1" customFormat="1" ht="12" customHeight="1">
      <c r="B89" s="32"/>
      <c r="C89" s="27" t="s">
        <v>20</v>
      </c>
      <c r="F89" s="25" t="str">
        <f>F12</f>
        <v xml:space="preserve"> Zábřeh, Sušilova 1375/41</v>
      </c>
      <c r="I89" s="27" t="s">
        <v>22</v>
      </c>
      <c r="J89" s="52" t="str">
        <f>IF(J12="","",J12)</f>
        <v>5. 7. 2024</v>
      </c>
      <c r="L89" s="32"/>
    </row>
    <row r="90" spans="2:47" s="1" customFormat="1" ht="7.15" customHeight="1">
      <c r="B90" s="32"/>
      <c r="L90" s="32"/>
    </row>
    <row r="91" spans="2:47" s="1" customFormat="1" ht="25.7" customHeight="1">
      <c r="B91" s="32"/>
      <c r="C91" s="27" t="s">
        <v>24</v>
      </c>
      <c r="F91" s="25" t="str">
        <f>E15</f>
        <v>Město Zábřeh</v>
      </c>
      <c r="I91" s="27" t="s">
        <v>30</v>
      </c>
      <c r="J91" s="30" t="str">
        <f>E21</f>
        <v>Ing. arch. Josef Hlavatý</v>
      </c>
      <c r="L91" s="32"/>
    </row>
    <row r="92" spans="2:47" s="1" customFormat="1" ht="15.2" customHeight="1">
      <c r="B92" s="32"/>
      <c r="C92" s="27" t="s">
        <v>28</v>
      </c>
      <c r="F92" s="25" t="str">
        <f>IF(E18="","",E18)</f>
        <v>Vyplň údaj</v>
      </c>
      <c r="I92" s="27" t="s">
        <v>33</v>
      </c>
      <c r="J92" s="30" t="str">
        <f>E24</f>
        <v>Martin Škrabal</v>
      </c>
      <c r="L92" s="32"/>
    </row>
    <row r="93" spans="2:47" s="1" customFormat="1" ht="10.15" customHeight="1">
      <c r="B93" s="32"/>
      <c r="L93" s="32"/>
    </row>
    <row r="94" spans="2:47" s="1" customFormat="1" ht="29.25" customHeight="1">
      <c r="B94" s="32"/>
      <c r="C94" s="107" t="s">
        <v>250</v>
      </c>
      <c r="D94" s="99"/>
      <c r="E94" s="99"/>
      <c r="F94" s="99"/>
      <c r="G94" s="99"/>
      <c r="H94" s="99"/>
      <c r="I94" s="99"/>
      <c r="J94" s="108" t="s">
        <v>251</v>
      </c>
      <c r="K94" s="99"/>
      <c r="L94" s="32"/>
    </row>
    <row r="95" spans="2:47" s="1" customFormat="1" ht="10.15" customHeight="1">
      <c r="B95" s="32"/>
      <c r="L95" s="32"/>
    </row>
    <row r="96" spans="2:47" s="1" customFormat="1" ht="22.9" customHeight="1">
      <c r="B96" s="32"/>
      <c r="C96" s="109" t="s">
        <v>252</v>
      </c>
      <c r="J96" s="66">
        <f>J120</f>
        <v>0</v>
      </c>
      <c r="L96" s="32"/>
      <c r="AU96" s="17" t="s">
        <v>253</v>
      </c>
    </row>
    <row r="97" spans="2:12" s="8" customFormat="1" ht="25.15" customHeight="1">
      <c r="B97" s="110"/>
      <c r="D97" s="111" t="s">
        <v>254</v>
      </c>
      <c r="E97" s="112"/>
      <c r="F97" s="112"/>
      <c r="G97" s="112"/>
      <c r="H97" s="112"/>
      <c r="I97" s="112"/>
      <c r="J97" s="113">
        <f>J121</f>
        <v>0</v>
      </c>
      <c r="L97" s="110"/>
    </row>
    <row r="98" spans="2:12" s="9" customFormat="1" ht="19.899999999999999" customHeight="1">
      <c r="B98" s="114"/>
      <c r="D98" s="115" t="s">
        <v>255</v>
      </c>
      <c r="E98" s="116"/>
      <c r="F98" s="116"/>
      <c r="G98" s="116"/>
      <c r="H98" s="116"/>
      <c r="I98" s="116"/>
      <c r="J98" s="117">
        <f>J122</f>
        <v>0</v>
      </c>
      <c r="L98" s="114"/>
    </row>
    <row r="99" spans="2:12" s="9" customFormat="1" ht="19.899999999999999" customHeight="1">
      <c r="B99" s="114"/>
      <c r="D99" s="115" t="s">
        <v>257</v>
      </c>
      <c r="E99" s="116"/>
      <c r="F99" s="116"/>
      <c r="G99" s="116"/>
      <c r="H99" s="116"/>
      <c r="I99" s="116"/>
      <c r="J99" s="117">
        <f>J143</f>
        <v>0</v>
      </c>
      <c r="L99" s="114"/>
    </row>
    <row r="100" spans="2:12" s="9" customFormat="1" ht="19.899999999999999" customHeight="1">
      <c r="B100" s="114"/>
      <c r="D100" s="115" t="s">
        <v>261</v>
      </c>
      <c r="E100" s="116"/>
      <c r="F100" s="116"/>
      <c r="G100" s="116"/>
      <c r="H100" s="116"/>
      <c r="I100" s="116"/>
      <c r="J100" s="117">
        <f>J153</f>
        <v>0</v>
      </c>
      <c r="L100" s="114"/>
    </row>
    <row r="101" spans="2:12" s="1" customFormat="1" ht="21.75" customHeight="1">
      <c r="B101" s="32"/>
      <c r="L101" s="32"/>
    </row>
    <row r="102" spans="2:12" s="1" customFormat="1" ht="7.15" customHeight="1"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32"/>
    </row>
    <row r="106" spans="2:12" s="1" customFormat="1" ht="7.15" customHeight="1"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32"/>
    </row>
    <row r="107" spans="2:12" s="1" customFormat="1" ht="25.15" customHeight="1">
      <c r="B107" s="32"/>
      <c r="C107" s="21" t="s">
        <v>281</v>
      </c>
      <c r="L107" s="32"/>
    </row>
    <row r="108" spans="2:12" s="1" customFormat="1" ht="7.15" customHeight="1">
      <c r="B108" s="32"/>
      <c r="L108" s="32"/>
    </row>
    <row r="109" spans="2:12" s="1" customFormat="1" ht="12" customHeight="1">
      <c r="B109" s="32"/>
      <c r="C109" s="27" t="s">
        <v>16</v>
      </c>
      <c r="L109" s="32"/>
    </row>
    <row r="110" spans="2:12" s="1" customFormat="1" ht="16.5" customHeight="1">
      <c r="B110" s="32"/>
      <c r="E110" s="249" t="str">
        <f>E7</f>
        <v>Pobytová odlehčovací služba Zábřeh - Sušilova</v>
      </c>
      <c r="F110" s="250"/>
      <c r="G110" s="250"/>
      <c r="H110" s="250"/>
      <c r="L110" s="32"/>
    </row>
    <row r="111" spans="2:12" s="1" customFormat="1" ht="12" customHeight="1">
      <c r="B111" s="32"/>
      <c r="C111" s="27" t="s">
        <v>191</v>
      </c>
      <c r="L111" s="32"/>
    </row>
    <row r="112" spans="2:12" s="1" customFormat="1" ht="16.5" customHeight="1">
      <c r="B112" s="32"/>
      <c r="E112" s="243" t="str">
        <f>E9</f>
        <v>SO 04 - Oplocení</v>
      </c>
      <c r="F112" s="248"/>
      <c r="G112" s="248"/>
      <c r="H112" s="248"/>
      <c r="L112" s="32"/>
    </row>
    <row r="113" spans="2:65" s="1" customFormat="1" ht="7.15" customHeight="1">
      <c r="B113" s="32"/>
      <c r="L113" s="32"/>
    </row>
    <row r="114" spans="2:65" s="1" customFormat="1" ht="12" customHeight="1">
      <c r="B114" s="32"/>
      <c r="C114" s="27" t="s">
        <v>20</v>
      </c>
      <c r="F114" s="25" t="str">
        <f>F12</f>
        <v xml:space="preserve"> Zábřeh, Sušilova 1375/41</v>
      </c>
      <c r="I114" s="27" t="s">
        <v>22</v>
      </c>
      <c r="J114" s="52" t="str">
        <f>IF(J12="","",J12)</f>
        <v>5. 7. 2024</v>
      </c>
      <c r="L114" s="32"/>
    </row>
    <row r="115" spans="2:65" s="1" customFormat="1" ht="7.15" customHeight="1">
      <c r="B115" s="32"/>
      <c r="L115" s="32"/>
    </row>
    <row r="116" spans="2:65" s="1" customFormat="1" ht="25.7" customHeight="1">
      <c r="B116" s="32"/>
      <c r="C116" s="27" t="s">
        <v>24</v>
      </c>
      <c r="F116" s="25" t="str">
        <f>E15</f>
        <v>Město Zábřeh</v>
      </c>
      <c r="I116" s="27" t="s">
        <v>30</v>
      </c>
      <c r="J116" s="30" t="str">
        <f>E21</f>
        <v>Ing. arch. Josef Hlavatý</v>
      </c>
      <c r="L116" s="32"/>
    </row>
    <row r="117" spans="2:65" s="1" customFormat="1" ht="15.2" customHeight="1">
      <c r="B117" s="32"/>
      <c r="C117" s="27" t="s">
        <v>28</v>
      </c>
      <c r="F117" s="25" t="str">
        <f>IF(E18="","",E18)</f>
        <v>Vyplň údaj</v>
      </c>
      <c r="I117" s="27" t="s">
        <v>33</v>
      </c>
      <c r="J117" s="30" t="str">
        <f>E24</f>
        <v>Martin Škrabal</v>
      </c>
      <c r="L117" s="32"/>
    </row>
    <row r="118" spans="2:65" s="1" customFormat="1" ht="10.15" customHeight="1">
      <c r="B118" s="32"/>
      <c r="L118" s="32"/>
    </row>
    <row r="119" spans="2:65" s="10" customFormat="1" ht="29.25" customHeight="1">
      <c r="B119" s="118"/>
      <c r="C119" s="119" t="s">
        <v>282</v>
      </c>
      <c r="D119" s="120" t="s">
        <v>61</v>
      </c>
      <c r="E119" s="120" t="s">
        <v>57</v>
      </c>
      <c r="F119" s="120" t="s">
        <v>58</v>
      </c>
      <c r="G119" s="120" t="s">
        <v>283</v>
      </c>
      <c r="H119" s="120" t="s">
        <v>284</v>
      </c>
      <c r="I119" s="120" t="s">
        <v>285</v>
      </c>
      <c r="J119" s="120" t="s">
        <v>251</v>
      </c>
      <c r="K119" s="121" t="s">
        <v>286</v>
      </c>
      <c r="L119" s="118"/>
      <c r="M119" s="59" t="s">
        <v>1</v>
      </c>
      <c r="N119" s="60" t="s">
        <v>40</v>
      </c>
      <c r="O119" s="60" t="s">
        <v>287</v>
      </c>
      <c r="P119" s="60" t="s">
        <v>288</v>
      </c>
      <c r="Q119" s="60" t="s">
        <v>289</v>
      </c>
      <c r="R119" s="60" t="s">
        <v>290</v>
      </c>
      <c r="S119" s="60" t="s">
        <v>291</v>
      </c>
      <c r="T119" s="61" t="s">
        <v>292</v>
      </c>
    </row>
    <row r="120" spans="2:65" s="1" customFormat="1" ht="22.9" customHeight="1">
      <c r="B120" s="32"/>
      <c r="C120" s="64" t="s">
        <v>293</v>
      </c>
      <c r="J120" s="122">
        <f>BK120</f>
        <v>0</v>
      </c>
      <c r="L120" s="32"/>
      <c r="M120" s="62"/>
      <c r="N120" s="53"/>
      <c r="O120" s="53"/>
      <c r="P120" s="123">
        <f>P121</f>
        <v>0</v>
      </c>
      <c r="Q120" s="53"/>
      <c r="R120" s="123">
        <f>R121</f>
        <v>1.6798299999999997</v>
      </c>
      <c r="S120" s="53"/>
      <c r="T120" s="124">
        <f>T121</f>
        <v>0</v>
      </c>
      <c r="AT120" s="17" t="s">
        <v>75</v>
      </c>
      <c r="AU120" s="17" t="s">
        <v>253</v>
      </c>
      <c r="BK120" s="125">
        <f>BK121</f>
        <v>0</v>
      </c>
    </row>
    <row r="121" spans="2:65" s="11" customFormat="1" ht="25.9" customHeight="1">
      <c r="B121" s="126"/>
      <c r="D121" s="127" t="s">
        <v>75</v>
      </c>
      <c r="E121" s="128" t="s">
        <v>294</v>
      </c>
      <c r="F121" s="128" t="s">
        <v>295</v>
      </c>
      <c r="I121" s="129"/>
      <c r="J121" s="130">
        <f>BK121</f>
        <v>0</v>
      </c>
      <c r="L121" s="126"/>
      <c r="M121" s="131"/>
      <c r="P121" s="132">
        <f>P122+P143+P153</f>
        <v>0</v>
      </c>
      <c r="R121" s="132">
        <f>R122+R143+R153</f>
        <v>1.6798299999999997</v>
      </c>
      <c r="T121" s="133">
        <f>T122+T143+T153</f>
        <v>0</v>
      </c>
      <c r="AR121" s="127" t="s">
        <v>83</v>
      </c>
      <c r="AT121" s="134" t="s">
        <v>75</v>
      </c>
      <c r="AU121" s="134" t="s">
        <v>76</v>
      </c>
      <c r="AY121" s="127" t="s">
        <v>296</v>
      </c>
      <c r="BK121" s="135">
        <f>BK122+BK143+BK153</f>
        <v>0</v>
      </c>
    </row>
    <row r="122" spans="2:65" s="11" customFormat="1" ht="22.9" customHeight="1">
      <c r="B122" s="126"/>
      <c r="D122" s="127" t="s">
        <v>75</v>
      </c>
      <c r="E122" s="136" t="s">
        <v>83</v>
      </c>
      <c r="F122" s="136" t="s">
        <v>297</v>
      </c>
      <c r="I122" s="129"/>
      <c r="J122" s="137">
        <f>BK122</f>
        <v>0</v>
      </c>
      <c r="L122" s="126"/>
      <c r="M122" s="131"/>
      <c r="P122" s="132">
        <f>SUM(P123:P142)</f>
        <v>0</v>
      </c>
      <c r="R122" s="132">
        <f>SUM(R123:R142)</f>
        <v>0</v>
      </c>
      <c r="T122" s="133">
        <f>SUM(T123:T142)</f>
        <v>0</v>
      </c>
      <c r="AR122" s="127" t="s">
        <v>83</v>
      </c>
      <c r="AT122" s="134" t="s">
        <v>75</v>
      </c>
      <c r="AU122" s="134" t="s">
        <v>83</v>
      </c>
      <c r="AY122" s="127" t="s">
        <v>296</v>
      </c>
      <c r="BK122" s="135">
        <f>SUM(BK123:BK142)</f>
        <v>0</v>
      </c>
    </row>
    <row r="123" spans="2:65" s="1" customFormat="1" ht="24.2" customHeight="1">
      <c r="B123" s="32"/>
      <c r="C123" s="138" t="s">
        <v>83</v>
      </c>
      <c r="D123" s="138" t="s">
        <v>298</v>
      </c>
      <c r="E123" s="139" t="s">
        <v>6911</v>
      </c>
      <c r="F123" s="140" t="s">
        <v>6912</v>
      </c>
      <c r="G123" s="141" t="s">
        <v>311</v>
      </c>
      <c r="H123" s="142">
        <v>0.89600000000000002</v>
      </c>
      <c r="I123" s="143"/>
      <c r="J123" s="144">
        <f>ROUND(I123*H123,2)</f>
        <v>0</v>
      </c>
      <c r="K123" s="140" t="s">
        <v>302</v>
      </c>
      <c r="L123" s="32"/>
      <c r="M123" s="145" t="s">
        <v>1</v>
      </c>
      <c r="N123" s="146" t="s">
        <v>41</v>
      </c>
      <c r="P123" s="147">
        <f>O123*H123</f>
        <v>0</v>
      </c>
      <c r="Q123" s="147">
        <v>0</v>
      </c>
      <c r="R123" s="147">
        <f>Q123*H123</f>
        <v>0</v>
      </c>
      <c r="S123" s="147">
        <v>0</v>
      </c>
      <c r="T123" s="148">
        <f>S123*H123</f>
        <v>0</v>
      </c>
      <c r="AR123" s="149" t="s">
        <v>107</v>
      </c>
      <c r="AT123" s="149" t="s">
        <v>298</v>
      </c>
      <c r="AU123" s="149" t="s">
        <v>85</v>
      </c>
      <c r="AY123" s="17" t="s">
        <v>296</v>
      </c>
      <c r="BE123" s="150">
        <f>IF(N123="základní",J123,0)</f>
        <v>0</v>
      </c>
      <c r="BF123" s="150">
        <f>IF(N123="snížená",J123,0)</f>
        <v>0</v>
      </c>
      <c r="BG123" s="150">
        <f>IF(N123="zákl. přenesená",J123,0)</f>
        <v>0</v>
      </c>
      <c r="BH123" s="150">
        <f>IF(N123="sníž. přenesená",J123,0)</f>
        <v>0</v>
      </c>
      <c r="BI123" s="150">
        <f>IF(N123="nulová",J123,0)</f>
        <v>0</v>
      </c>
      <c r="BJ123" s="17" t="s">
        <v>83</v>
      </c>
      <c r="BK123" s="150">
        <f>ROUND(I123*H123,2)</f>
        <v>0</v>
      </c>
      <c r="BL123" s="17" t="s">
        <v>107</v>
      </c>
      <c r="BM123" s="149" t="s">
        <v>6913</v>
      </c>
    </row>
    <row r="124" spans="2:65" s="12" customFormat="1">
      <c r="B124" s="151"/>
      <c r="D124" s="152" t="s">
        <v>304</v>
      </c>
      <c r="E124" s="153" t="s">
        <v>1</v>
      </c>
      <c r="F124" s="154" t="s">
        <v>6914</v>
      </c>
      <c r="H124" s="155">
        <v>0.89600000000000002</v>
      </c>
      <c r="I124" s="156"/>
      <c r="L124" s="151"/>
      <c r="M124" s="157"/>
      <c r="T124" s="158"/>
      <c r="AT124" s="153" t="s">
        <v>304</v>
      </c>
      <c r="AU124" s="153" t="s">
        <v>85</v>
      </c>
      <c r="AV124" s="12" t="s">
        <v>85</v>
      </c>
      <c r="AW124" s="12" t="s">
        <v>32</v>
      </c>
      <c r="AX124" s="12" t="s">
        <v>76</v>
      </c>
      <c r="AY124" s="153" t="s">
        <v>296</v>
      </c>
    </row>
    <row r="125" spans="2:65" s="13" customFormat="1">
      <c r="B125" s="159"/>
      <c r="D125" s="152" t="s">
        <v>304</v>
      </c>
      <c r="E125" s="160" t="s">
        <v>1</v>
      </c>
      <c r="F125" s="161" t="s">
        <v>306</v>
      </c>
      <c r="H125" s="162">
        <v>0.89600000000000002</v>
      </c>
      <c r="I125" s="163"/>
      <c r="L125" s="159"/>
      <c r="M125" s="164"/>
      <c r="T125" s="165"/>
      <c r="AT125" s="160" t="s">
        <v>304</v>
      </c>
      <c r="AU125" s="160" t="s">
        <v>85</v>
      </c>
      <c r="AV125" s="13" t="s">
        <v>94</v>
      </c>
      <c r="AW125" s="13" t="s">
        <v>32</v>
      </c>
      <c r="AX125" s="13" t="s">
        <v>76</v>
      </c>
      <c r="AY125" s="160" t="s">
        <v>296</v>
      </c>
    </row>
    <row r="126" spans="2:65" s="14" customFormat="1">
      <c r="B126" s="166"/>
      <c r="D126" s="152" t="s">
        <v>304</v>
      </c>
      <c r="E126" s="167" t="s">
        <v>6908</v>
      </c>
      <c r="F126" s="168" t="s">
        <v>308</v>
      </c>
      <c r="H126" s="169">
        <v>0.89600000000000002</v>
      </c>
      <c r="I126" s="170"/>
      <c r="L126" s="166"/>
      <c r="M126" s="171"/>
      <c r="T126" s="172"/>
      <c r="AT126" s="167" t="s">
        <v>304</v>
      </c>
      <c r="AU126" s="167" t="s">
        <v>85</v>
      </c>
      <c r="AV126" s="14" t="s">
        <v>107</v>
      </c>
      <c r="AW126" s="14" t="s">
        <v>32</v>
      </c>
      <c r="AX126" s="14" t="s">
        <v>83</v>
      </c>
      <c r="AY126" s="167" t="s">
        <v>296</v>
      </c>
    </row>
    <row r="127" spans="2:65" s="1" customFormat="1" ht="37.9" customHeight="1">
      <c r="B127" s="32"/>
      <c r="C127" s="138" t="s">
        <v>85</v>
      </c>
      <c r="D127" s="138" t="s">
        <v>298</v>
      </c>
      <c r="E127" s="139" t="s">
        <v>403</v>
      </c>
      <c r="F127" s="140" t="s">
        <v>404</v>
      </c>
      <c r="G127" s="141" t="s">
        <v>311</v>
      </c>
      <c r="H127" s="142">
        <v>0.89600000000000002</v>
      </c>
      <c r="I127" s="143"/>
      <c r="J127" s="144">
        <f>ROUND(I127*H127,2)</f>
        <v>0</v>
      </c>
      <c r="K127" s="140" t="s">
        <v>302</v>
      </c>
      <c r="L127" s="32"/>
      <c r="M127" s="145" t="s">
        <v>1</v>
      </c>
      <c r="N127" s="146" t="s">
        <v>41</v>
      </c>
      <c r="P127" s="147">
        <f>O127*H127</f>
        <v>0</v>
      </c>
      <c r="Q127" s="147">
        <v>0</v>
      </c>
      <c r="R127" s="147">
        <f>Q127*H127</f>
        <v>0</v>
      </c>
      <c r="S127" s="147">
        <v>0</v>
      </c>
      <c r="T127" s="148">
        <f>S127*H127</f>
        <v>0</v>
      </c>
      <c r="AR127" s="149" t="s">
        <v>107</v>
      </c>
      <c r="AT127" s="149" t="s">
        <v>298</v>
      </c>
      <c r="AU127" s="149" t="s">
        <v>85</v>
      </c>
      <c r="AY127" s="17" t="s">
        <v>296</v>
      </c>
      <c r="BE127" s="150">
        <f>IF(N127="základní",J127,0)</f>
        <v>0</v>
      </c>
      <c r="BF127" s="150">
        <f>IF(N127="snížená",J127,0)</f>
        <v>0</v>
      </c>
      <c r="BG127" s="150">
        <f>IF(N127="zákl. přenesená",J127,0)</f>
        <v>0</v>
      </c>
      <c r="BH127" s="150">
        <f>IF(N127="sníž. přenesená",J127,0)</f>
        <v>0</v>
      </c>
      <c r="BI127" s="150">
        <f>IF(N127="nulová",J127,0)</f>
        <v>0</v>
      </c>
      <c r="BJ127" s="17" t="s">
        <v>83</v>
      </c>
      <c r="BK127" s="150">
        <f>ROUND(I127*H127,2)</f>
        <v>0</v>
      </c>
      <c r="BL127" s="17" t="s">
        <v>107</v>
      </c>
      <c r="BM127" s="149" t="s">
        <v>6915</v>
      </c>
    </row>
    <row r="128" spans="2:65" s="12" customFormat="1">
      <c r="B128" s="151"/>
      <c r="D128" s="152" t="s">
        <v>304</v>
      </c>
      <c r="E128" s="153" t="s">
        <v>1</v>
      </c>
      <c r="F128" s="154" t="s">
        <v>6908</v>
      </c>
      <c r="H128" s="155">
        <v>0.89600000000000002</v>
      </c>
      <c r="I128" s="156"/>
      <c r="L128" s="151"/>
      <c r="M128" s="157"/>
      <c r="T128" s="158"/>
      <c r="AT128" s="153" t="s">
        <v>304</v>
      </c>
      <c r="AU128" s="153" t="s">
        <v>85</v>
      </c>
      <c r="AV128" s="12" t="s">
        <v>85</v>
      </c>
      <c r="AW128" s="12" t="s">
        <v>32</v>
      </c>
      <c r="AX128" s="12" t="s">
        <v>76</v>
      </c>
      <c r="AY128" s="153" t="s">
        <v>296</v>
      </c>
    </row>
    <row r="129" spans="2:65" s="13" customFormat="1">
      <c r="B129" s="159"/>
      <c r="D129" s="152" t="s">
        <v>304</v>
      </c>
      <c r="E129" s="160" t="s">
        <v>1</v>
      </c>
      <c r="F129" s="161" t="s">
        <v>306</v>
      </c>
      <c r="H129" s="162">
        <v>0.89600000000000002</v>
      </c>
      <c r="I129" s="163"/>
      <c r="L129" s="159"/>
      <c r="M129" s="164"/>
      <c r="T129" s="165"/>
      <c r="AT129" s="160" t="s">
        <v>304</v>
      </c>
      <c r="AU129" s="160" t="s">
        <v>85</v>
      </c>
      <c r="AV129" s="13" t="s">
        <v>94</v>
      </c>
      <c r="AW129" s="13" t="s">
        <v>32</v>
      </c>
      <c r="AX129" s="13" t="s">
        <v>76</v>
      </c>
      <c r="AY129" s="160" t="s">
        <v>296</v>
      </c>
    </row>
    <row r="130" spans="2:65" s="14" customFormat="1">
      <c r="B130" s="166"/>
      <c r="D130" s="152" t="s">
        <v>304</v>
      </c>
      <c r="E130" s="167" t="s">
        <v>1</v>
      </c>
      <c r="F130" s="168" t="s">
        <v>308</v>
      </c>
      <c r="H130" s="169">
        <v>0.89600000000000002</v>
      </c>
      <c r="I130" s="170"/>
      <c r="L130" s="166"/>
      <c r="M130" s="171"/>
      <c r="T130" s="172"/>
      <c r="AT130" s="167" t="s">
        <v>304</v>
      </c>
      <c r="AU130" s="167" t="s">
        <v>85</v>
      </c>
      <c r="AV130" s="14" t="s">
        <v>107</v>
      </c>
      <c r="AW130" s="14" t="s">
        <v>32</v>
      </c>
      <c r="AX130" s="14" t="s">
        <v>83</v>
      </c>
      <c r="AY130" s="167" t="s">
        <v>296</v>
      </c>
    </row>
    <row r="131" spans="2:65" s="1" customFormat="1" ht="24.2" customHeight="1">
      <c r="B131" s="32"/>
      <c r="C131" s="138" t="s">
        <v>94</v>
      </c>
      <c r="D131" s="138" t="s">
        <v>298</v>
      </c>
      <c r="E131" s="139" t="s">
        <v>6696</v>
      </c>
      <c r="F131" s="140" t="s">
        <v>6697</v>
      </c>
      <c r="G131" s="141" t="s">
        <v>311</v>
      </c>
      <c r="H131" s="142">
        <v>0.89600000000000002</v>
      </c>
      <c r="I131" s="143"/>
      <c r="J131" s="144">
        <f>ROUND(I131*H131,2)</f>
        <v>0</v>
      </c>
      <c r="K131" s="140" t="s">
        <v>302</v>
      </c>
      <c r="L131" s="32"/>
      <c r="M131" s="145" t="s">
        <v>1</v>
      </c>
      <c r="N131" s="146" t="s">
        <v>41</v>
      </c>
      <c r="P131" s="147">
        <f>O131*H131</f>
        <v>0</v>
      </c>
      <c r="Q131" s="147">
        <v>0</v>
      </c>
      <c r="R131" s="147">
        <f>Q131*H131</f>
        <v>0</v>
      </c>
      <c r="S131" s="147">
        <v>0</v>
      </c>
      <c r="T131" s="148">
        <f>S131*H131</f>
        <v>0</v>
      </c>
      <c r="AR131" s="149" t="s">
        <v>107</v>
      </c>
      <c r="AT131" s="149" t="s">
        <v>298</v>
      </c>
      <c r="AU131" s="149" t="s">
        <v>85</v>
      </c>
      <c r="AY131" s="17" t="s">
        <v>296</v>
      </c>
      <c r="BE131" s="150">
        <f>IF(N131="základní",J131,0)</f>
        <v>0</v>
      </c>
      <c r="BF131" s="150">
        <f>IF(N131="snížená",J131,0)</f>
        <v>0</v>
      </c>
      <c r="BG131" s="150">
        <f>IF(N131="zákl. přenesená",J131,0)</f>
        <v>0</v>
      </c>
      <c r="BH131" s="150">
        <f>IF(N131="sníž. přenesená",J131,0)</f>
        <v>0</v>
      </c>
      <c r="BI131" s="150">
        <f>IF(N131="nulová",J131,0)</f>
        <v>0</v>
      </c>
      <c r="BJ131" s="17" t="s">
        <v>83</v>
      </c>
      <c r="BK131" s="150">
        <f>ROUND(I131*H131,2)</f>
        <v>0</v>
      </c>
      <c r="BL131" s="17" t="s">
        <v>107</v>
      </c>
      <c r="BM131" s="149" t="s">
        <v>6916</v>
      </c>
    </row>
    <row r="132" spans="2:65" s="12" customFormat="1">
      <c r="B132" s="151"/>
      <c r="D132" s="152" t="s">
        <v>304</v>
      </c>
      <c r="E132" s="153" t="s">
        <v>1</v>
      </c>
      <c r="F132" s="154" t="s">
        <v>6908</v>
      </c>
      <c r="H132" s="155">
        <v>0.89600000000000002</v>
      </c>
      <c r="I132" s="156"/>
      <c r="L132" s="151"/>
      <c r="M132" s="157"/>
      <c r="T132" s="158"/>
      <c r="AT132" s="153" t="s">
        <v>304</v>
      </c>
      <c r="AU132" s="153" t="s">
        <v>85</v>
      </c>
      <c r="AV132" s="12" t="s">
        <v>85</v>
      </c>
      <c r="AW132" s="12" t="s">
        <v>32</v>
      </c>
      <c r="AX132" s="12" t="s">
        <v>76</v>
      </c>
      <c r="AY132" s="153" t="s">
        <v>296</v>
      </c>
    </row>
    <row r="133" spans="2:65" s="13" customFormat="1">
      <c r="B133" s="159"/>
      <c r="D133" s="152" t="s">
        <v>304</v>
      </c>
      <c r="E133" s="160" t="s">
        <v>1</v>
      </c>
      <c r="F133" s="161" t="s">
        <v>306</v>
      </c>
      <c r="H133" s="162">
        <v>0.89600000000000002</v>
      </c>
      <c r="I133" s="163"/>
      <c r="L133" s="159"/>
      <c r="M133" s="164"/>
      <c r="T133" s="165"/>
      <c r="AT133" s="160" t="s">
        <v>304</v>
      </c>
      <c r="AU133" s="160" t="s">
        <v>85</v>
      </c>
      <c r="AV133" s="13" t="s">
        <v>94</v>
      </c>
      <c r="AW133" s="13" t="s">
        <v>32</v>
      </c>
      <c r="AX133" s="13" t="s">
        <v>76</v>
      </c>
      <c r="AY133" s="160" t="s">
        <v>296</v>
      </c>
    </row>
    <row r="134" spans="2:65" s="14" customFormat="1">
      <c r="B134" s="166"/>
      <c r="D134" s="152" t="s">
        <v>304</v>
      </c>
      <c r="E134" s="167" t="s">
        <v>1</v>
      </c>
      <c r="F134" s="168" t="s">
        <v>308</v>
      </c>
      <c r="H134" s="169">
        <v>0.89600000000000002</v>
      </c>
      <c r="I134" s="170"/>
      <c r="L134" s="166"/>
      <c r="M134" s="171"/>
      <c r="T134" s="172"/>
      <c r="AT134" s="167" t="s">
        <v>304</v>
      </c>
      <c r="AU134" s="167" t="s">
        <v>85</v>
      </c>
      <c r="AV134" s="14" t="s">
        <v>107</v>
      </c>
      <c r="AW134" s="14" t="s">
        <v>32</v>
      </c>
      <c r="AX134" s="14" t="s">
        <v>83</v>
      </c>
      <c r="AY134" s="167" t="s">
        <v>296</v>
      </c>
    </row>
    <row r="135" spans="2:65" s="1" customFormat="1" ht="33" customHeight="1">
      <c r="B135" s="32"/>
      <c r="C135" s="138" t="s">
        <v>107</v>
      </c>
      <c r="D135" s="138" t="s">
        <v>298</v>
      </c>
      <c r="E135" s="139" t="s">
        <v>423</v>
      </c>
      <c r="F135" s="140" t="s">
        <v>424</v>
      </c>
      <c r="G135" s="141" t="s">
        <v>346</v>
      </c>
      <c r="H135" s="142">
        <v>0.89600000000000002</v>
      </c>
      <c r="I135" s="143"/>
      <c r="J135" s="144">
        <f>ROUND(I135*H135,2)</f>
        <v>0</v>
      </c>
      <c r="K135" s="140" t="s">
        <v>302</v>
      </c>
      <c r="L135" s="32"/>
      <c r="M135" s="145" t="s">
        <v>1</v>
      </c>
      <c r="N135" s="146" t="s">
        <v>41</v>
      </c>
      <c r="P135" s="147">
        <f>O135*H135</f>
        <v>0</v>
      </c>
      <c r="Q135" s="147">
        <v>0</v>
      </c>
      <c r="R135" s="147">
        <f>Q135*H135</f>
        <v>0</v>
      </c>
      <c r="S135" s="147">
        <v>0</v>
      </c>
      <c r="T135" s="148">
        <f>S135*H135</f>
        <v>0</v>
      </c>
      <c r="AR135" s="149" t="s">
        <v>107</v>
      </c>
      <c r="AT135" s="149" t="s">
        <v>298</v>
      </c>
      <c r="AU135" s="149" t="s">
        <v>85</v>
      </c>
      <c r="AY135" s="17" t="s">
        <v>296</v>
      </c>
      <c r="BE135" s="150">
        <f>IF(N135="základní",J135,0)</f>
        <v>0</v>
      </c>
      <c r="BF135" s="150">
        <f>IF(N135="snížená",J135,0)</f>
        <v>0</v>
      </c>
      <c r="BG135" s="150">
        <f>IF(N135="zákl. přenesená",J135,0)</f>
        <v>0</v>
      </c>
      <c r="BH135" s="150">
        <f>IF(N135="sníž. přenesená",J135,0)</f>
        <v>0</v>
      </c>
      <c r="BI135" s="150">
        <f>IF(N135="nulová",J135,0)</f>
        <v>0</v>
      </c>
      <c r="BJ135" s="17" t="s">
        <v>83</v>
      </c>
      <c r="BK135" s="150">
        <f>ROUND(I135*H135,2)</f>
        <v>0</v>
      </c>
      <c r="BL135" s="17" t="s">
        <v>107</v>
      </c>
      <c r="BM135" s="149" t="s">
        <v>6917</v>
      </c>
    </row>
    <row r="136" spans="2:65" s="12" customFormat="1">
      <c r="B136" s="151"/>
      <c r="D136" s="152" t="s">
        <v>304</v>
      </c>
      <c r="E136" s="153" t="s">
        <v>1</v>
      </c>
      <c r="F136" s="154" t="s">
        <v>6908</v>
      </c>
      <c r="H136" s="155">
        <v>0.89600000000000002</v>
      </c>
      <c r="I136" s="156"/>
      <c r="L136" s="151"/>
      <c r="M136" s="157"/>
      <c r="T136" s="158"/>
      <c r="AT136" s="153" t="s">
        <v>304</v>
      </c>
      <c r="AU136" s="153" t="s">
        <v>85</v>
      </c>
      <c r="AV136" s="12" t="s">
        <v>85</v>
      </c>
      <c r="AW136" s="12" t="s">
        <v>32</v>
      </c>
      <c r="AX136" s="12" t="s">
        <v>76</v>
      </c>
      <c r="AY136" s="153" t="s">
        <v>296</v>
      </c>
    </row>
    <row r="137" spans="2:65" s="13" customFormat="1">
      <c r="B137" s="159"/>
      <c r="D137" s="152" t="s">
        <v>304</v>
      </c>
      <c r="E137" s="160" t="s">
        <v>1</v>
      </c>
      <c r="F137" s="161" t="s">
        <v>306</v>
      </c>
      <c r="H137" s="162">
        <v>0.89600000000000002</v>
      </c>
      <c r="I137" s="163"/>
      <c r="L137" s="159"/>
      <c r="M137" s="164"/>
      <c r="T137" s="165"/>
      <c r="AT137" s="160" t="s">
        <v>304</v>
      </c>
      <c r="AU137" s="160" t="s">
        <v>85</v>
      </c>
      <c r="AV137" s="13" t="s">
        <v>94</v>
      </c>
      <c r="AW137" s="13" t="s">
        <v>32</v>
      </c>
      <c r="AX137" s="13" t="s">
        <v>76</v>
      </c>
      <c r="AY137" s="160" t="s">
        <v>296</v>
      </c>
    </row>
    <row r="138" spans="2:65" s="14" customFormat="1">
      <c r="B138" s="166"/>
      <c r="D138" s="152" t="s">
        <v>304</v>
      </c>
      <c r="E138" s="167" t="s">
        <v>1</v>
      </c>
      <c r="F138" s="168" t="s">
        <v>308</v>
      </c>
      <c r="H138" s="169">
        <v>0.89600000000000002</v>
      </c>
      <c r="I138" s="170"/>
      <c r="L138" s="166"/>
      <c r="M138" s="171"/>
      <c r="T138" s="172"/>
      <c r="AT138" s="167" t="s">
        <v>304</v>
      </c>
      <c r="AU138" s="167" t="s">
        <v>85</v>
      </c>
      <c r="AV138" s="14" t="s">
        <v>107</v>
      </c>
      <c r="AW138" s="14" t="s">
        <v>32</v>
      </c>
      <c r="AX138" s="14" t="s">
        <v>83</v>
      </c>
      <c r="AY138" s="167" t="s">
        <v>296</v>
      </c>
    </row>
    <row r="139" spans="2:65" s="1" customFormat="1" ht="16.5" customHeight="1">
      <c r="B139" s="32"/>
      <c r="C139" s="138" t="s">
        <v>332</v>
      </c>
      <c r="D139" s="138" t="s">
        <v>298</v>
      </c>
      <c r="E139" s="139" t="s">
        <v>428</v>
      </c>
      <c r="F139" s="140" t="s">
        <v>429</v>
      </c>
      <c r="G139" s="141" t="s">
        <v>311</v>
      </c>
      <c r="H139" s="142">
        <v>0.89600000000000002</v>
      </c>
      <c r="I139" s="143"/>
      <c r="J139" s="144">
        <f>ROUND(I139*H139,2)</f>
        <v>0</v>
      </c>
      <c r="K139" s="140" t="s">
        <v>302</v>
      </c>
      <c r="L139" s="32"/>
      <c r="M139" s="145" t="s">
        <v>1</v>
      </c>
      <c r="N139" s="146" t="s">
        <v>41</v>
      </c>
      <c r="P139" s="147">
        <f>O139*H139</f>
        <v>0</v>
      </c>
      <c r="Q139" s="147">
        <v>0</v>
      </c>
      <c r="R139" s="147">
        <f>Q139*H139</f>
        <v>0</v>
      </c>
      <c r="S139" s="147">
        <v>0</v>
      </c>
      <c r="T139" s="148">
        <f>S139*H139</f>
        <v>0</v>
      </c>
      <c r="AR139" s="149" t="s">
        <v>107</v>
      </c>
      <c r="AT139" s="149" t="s">
        <v>298</v>
      </c>
      <c r="AU139" s="149" t="s">
        <v>85</v>
      </c>
      <c r="AY139" s="17" t="s">
        <v>296</v>
      </c>
      <c r="BE139" s="150">
        <f>IF(N139="základní",J139,0)</f>
        <v>0</v>
      </c>
      <c r="BF139" s="150">
        <f>IF(N139="snížená",J139,0)</f>
        <v>0</v>
      </c>
      <c r="BG139" s="150">
        <f>IF(N139="zákl. přenesená",J139,0)</f>
        <v>0</v>
      </c>
      <c r="BH139" s="150">
        <f>IF(N139="sníž. přenesená",J139,0)</f>
        <v>0</v>
      </c>
      <c r="BI139" s="150">
        <f>IF(N139="nulová",J139,0)</f>
        <v>0</v>
      </c>
      <c r="BJ139" s="17" t="s">
        <v>83</v>
      </c>
      <c r="BK139" s="150">
        <f>ROUND(I139*H139,2)</f>
        <v>0</v>
      </c>
      <c r="BL139" s="17" t="s">
        <v>107</v>
      </c>
      <c r="BM139" s="149" t="s">
        <v>6918</v>
      </c>
    </row>
    <row r="140" spans="2:65" s="12" customFormat="1">
      <c r="B140" s="151"/>
      <c r="D140" s="152" t="s">
        <v>304</v>
      </c>
      <c r="E140" s="153" t="s">
        <v>1</v>
      </c>
      <c r="F140" s="154" t="s">
        <v>6908</v>
      </c>
      <c r="H140" s="155">
        <v>0.89600000000000002</v>
      </c>
      <c r="I140" s="156"/>
      <c r="L140" s="151"/>
      <c r="M140" s="157"/>
      <c r="T140" s="158"/>
      <c r="AT140" s="153" t="s">
        <v>304</v>
      </c>
      <c r="AU140" s="153" t="s">
        <v>85</v>
      </c>
      <c r="AV140" s="12" t="s">
        <v>85</v>
      </c>
      <c r="AW140" s="12" t="s">
        <v>32</v>
      </c>
      <c r="AX140" s="12" t="s">
        <v>76</v>
      </c>
      <c r="AY140" s="153" t="s">
        <v>296</v>
      </c>
    </row>
    <row r="141" spans="2:65" s="13" customFormat="1">
      <c r="B141" s="159"/>
      <c r="D141" s="152" t="s">
        <v>304</v>
      </c>
      <c r="E141" s="160" t="s">
        <v>1</v>
      </c>
      <c r="F141" s="161" t="s">
        <v>306</v>
      </c>
      <c r="H141" s="162">
        <v>0.89600000000000002</v>
      </c>
      <c r="I141" s="163"/>
      <c r="L141" s="159"/>
      <c r="M141" s="164"/>
      <c r="T141" s="165"/>
      <c r="AT141" s="160" t="s">
        <v>304</v>
      </c>
      <c r="AU141" s="160" t="s">
        <v>85</v>
      </c>
      <c r="AV141" s="13" t="s">
        <v>94</v>
      </c>
      <c r="AW141" s="13" t="s">
        <v>32</v>
      </c>
      <c r="AX141" s="13" t="s">
        <v>76</v>
      </c>
      <c r="AY141" s="160" t="s">
        <v>296</v>
      </c>
    </row>
    <row r="142" spans="2:65" s="14" customFormat="1">
      <c r="B142" s="166"/>
      <c r="D142" s="152" t="s">
        <v>304</v>
      </c>
      <c r="E142" s="167" t="s">
        <v>1</v>
      </c>
      <c r="F142" s="168" t="s">
        <v>308</v>
      </c>
      <c r="H142" s="169">
        <v>0.89600000000000002</v>
      </c>
      <c r="I142" s="170"/>
      <c r="L142" s="166"/>
      <c r="M142" s="171"/>
      <c r="T142" s="172"/>
      <c r="AT142" s="167" t="s">
        <v>304</v>
      </c>
      <c r="AU142" s="167" t="s">
        <v>85</v>
      </c>
      <c r="AV142" s="14" t="s">
        <v>107</v>
      </c>
      <c r="AW142" s="14" t="s">
        <v>32</v>
      </c>
      <c r="AX142" s="14" t="s">
        <v>83</v>
      </c>
      <c r="AY142" s="167" t="s">
        <v>296</v>
      </c>
    </row>
    <row r="143" spans="2:65" s="11" customFormat="1" ht="22.9" customHeight="1">
      <c r="B143" s="126"/>
      <c r="D143" s="127" t="s">
        <v>75</v>
      </c>
      <c r="E143" s="136" t="s">
        <v>94</v>
      </c>
      <c r="F143" s="136" t="s">
        <v>619</v>
      </c>
      <c r="I143" s="129"/>
      <c r="J143" s="137">
        <f>BK143</f>
        <v>0</v>
      </c>
      <c r="L143" s="126"/>
      <c r="M143" s="131"/>
      <c r="P143" s="132">
        <f>SUM(P144:P152)</f>
        <v>0</v>
      </c>
      <c r="R143" s="132">
        <f>SUM(R144:R152)</f>
        <v>1.6798299999999997</v>
      </c>
      <c r="T143" s="133">
        <f>SUM(T144:T152)</f>
        <v>0</v>
      </c>
      <c r="AR143" s="127" t="s">
        <v>83</v>
      </c>
      <c r="AT143" s="134" t="s">
        <v>75</v>
      </c>
      <c r="AU143" s="134" t="s">
        <v>83</v>
      </c>
      <c r="AY143" s="127" t="s">
        <v>296</v>
      </c>
      <c r="BK143" s="135">
        <f>SUM(BK144:BK152)</f>
        <v>0</v>
      </c>
    </row>
    <row r="144" spans="2:65" s="1" customFormat="1" ht="24.2" customHeight="1">
      <c r="B144" s="32"/>
      <c r="C144" s="138" t="s">
        <v>336</v>
      </c>
      <c r="D144" s="138" t="s">
        <v>298</v>
      </c>
      <c r="E144" s="139" t="s">
        <v>6919</v>
      </c>
      <c r="F144" s="140" t="s">
        <v>6920</v>
      </c>
      <c r="G144" s="141" t="s">
        <v>376</v>
      </c>
      <c r="H144" s="142">
        <v>7</v>
      </c>
      <c r="I144" s="143"/>
      <c r="J144" s="144">
        <f>ROUND(I144*H144,2)</f>
        <v>0</v>
      </c>
      <c r="K144" s="140" t="s">
        <v>302</v>
      </c>
      <c r="L144" s="32"/>
      <c r="M144" s="145" t="s">
        <v>1</v>
      </c>
      <c r="N144" s="146" t="s">
        <v>41</v>
      </c>
      <c r="P144" s="147">
        <f>O144*H144</f>
        <v>0</v>
      </c>
      <c r="Q144" s="147">
        <v>0.17488999999999999</v>
      </c>
      <c r="R144" s="147">
        <f>Q144*H144</f>
        <v>1.2242299999999999</v>
      </c>
      <c r="S144" s="147">
        <v>0</v>
      </c>
      <c r="T144" s="148">
        <f>S144*H144</f>
        <v>0</v>
      </c>
      <c r="AR144" s="149" t="s">
        <v>107</v>
      </c>
      <c r="AT144" s="149" t="s">
        <v>298</v>
      </c>
      <c r="AU144" s="149" t="s">
        <v>85</v>
      </c>
      <c r="AY144" s="17" t="s">
        <v>296</v>
      </c>
      <c r="BE144" s="150">
        <f>IF(N144="základní",J144,0)</f>
        <v>0</v>
      </c>
      <c r="BF144" s="150">
        <f>IF(N144="snížená",J144,0)</f>
        <v>0</v>
      </c>
      <c r="BG144" s="150">
        <f>IF(N144="zákl. přenesená",J144,0)</f>
        <v>0</v>
      </c>
      <c r="BH144" s="150">
        <f>IF(N144="sníž. přenesená",J144,0)</f>
        <v>0</v>
      </c>
      <c r="BI144" s="150">
        <f>IF(N144="nulová",J144,0)</f>
        <v>0</v>
      </c>
      <c r="BJ144" s="17" t="s">
        <v>83</v>
      </c>
      <c r="BK144" s="150">
        <f>ROUND(I144*H144,2)</f>
        <v>0</v>
      </c>
      <c r="BL144" s="17" t="s">
        <v>107</v>
      </c>
      <c r="BM144" s="149" t="s">
        <v>6921</v>
      </c>
    </row>
    <row r="145" spans="2:65" s="1" customFormat="1" ht="33" customHeight="1">
      <c r="B145" s="32"/>
      <c r="C145" s="173" t="s">
        <v>342</v>
      </c>
      <c r="D145" s="173" t="s">
        <v>343</v>
      </c>
      <c r="E145" s="174" t="s">
        <v>6922</v>
      </c>
      <c r="F145" s="175" t="s">
        <v>6923</v>
      </c>
      <c r="G145" s="176" t="s">
        <v>376</v>
      </c>
      <c r="H145" s="177">
        <v>7</v>
      </c>
      <c r="I145" s="178"/>
      <c r="J145" s="179">
        <f>ROUND(I145*H145,2)</f>
        <v>0</v>
      </c>
      <c r="K145" s="175" t="s">
        <v>302</v>
      </c>
      <c r="L145" s="180"/>
      <c r="M145" s="181" t="s">
        <v>1</v>
      </c>
      <c r="N145" s="182" t="s">
        <v>41</v>
      </c>
      <c r="P145" s="147">
        <f>O145*H145</f>
        <v>0</v>
      </c>
      <c r="Q145" s="147">
        <v>5.3E-3</v>
      </c>
      <c r="R145" s="147">
        <f>Q145*H145</f>
        <v>3.7100000000000001E-2</v>
      </c>
      <c r="S145" s="147">
        <v>0</v>
      </c>
      <c r="T145" s="148">
        <f>S145*H145</f>
        <v>0</v>
      </c>
      <c r="AR145" s="149" t="s">
        <v>347</v>
      </c>
      <c r="AT145" s="149" t="s">
        <v>343</v>
      </c>
      <c r="AU145" s="149" t="s">
        <v>85</v>
      </c>
      <c r="AY145" s="17" t="s">
        <v>296</v>
      </c>
      <c r="BE145" s="150">
        <f>IF(N145="základní",J145,0)</f>
        <v>0</v>
      </c>
      <c r="BF145" s="150">
        <f>IF(N145="snížená",J145,0)</f>
        <v>0</v>
      </c>
      <c r="BG145" s="150">
        <f>IF(N145="zákl. přenesená",J145,0)</f>
        <v>0</v>
      </c>
      <c r="BH145" s="150">
        <f>IF(N145="sníž. přenesená",J145,0)</f>
        <v>0</v>
      </c>
      <c r="BI145" s="150">
        <f>IF(N145="nulová",J145,0)</f>
        <v>0</v>
      </c>
      <c r="BJ145" s="17" t="s">
        <v>83</v>
      </c>
      <c r="BK145" s="150">
        <f>ROUND(I145*H145,2)</f>
        <v>0</v>
      </c>
      <c r="BL145" s="17" t="s">
        <v>107</v>
      </c>
      <c r="BM145" s="149" t="s">
        <v>6924</v>
      </c>
    </row>
    <row r="146" spans="2:65" s="1" customFormat="1" ht="24.2" customHeight="1">
      <c r="B146" s="32"/>
      <c r="C146" s="138" t="s">
        <v>347</v>
      </c>
      <c r="D146" s="138" t="s">
        <v>298</v>
      </c>
      <c r="E146" s="139" t="s">
        <v>6925</v>
      </c>
      <c r="F146" s="140" t="s">
        <v>6926</v>
      </c>
      <c r="G146" s="141" t="s">
        <v>376</v>
      </c>
      <c r="H146" s="142">
        <v>2</v>
      </c>
      <c r="I146" s="143"/>
      <c r="J146" s="144">
        <f>ROUND(I146*H146,2)</f>
        <v>0</v>
      </c>
      <c r="K146" s="140" t="s">
        <v>302</v>
      </c>
      <c r="L146" s="32"/>
      <c r="M146" s="145" t="s">
        <v>1</v>
      </c>
      <c r="N146" s="146" t="s">
        <v>41</v>
      </c>
      <c r="P146" s="147">
        <f>O146*H146</f>
        <v>0</v>
      </c>
      <c r="Q146" s="147">
        <v>0</v>
      </c>
      <c r="R146" s="147">
        <f>Q146*H146</f>
        <v>0</v>
      </c>
      <c r="S146" s="147">
        <v>0</v>
      </c>
      <c r="T146" s="148">
        <f>S146*H146</f>
        <v>0</v>
      </c>
      <c r="AR146" s="149" t="s">
        <v>107</v>
      </c>
      <c r="AT146" s="149" t="s">
        <v>298</v>
      </c>
      <c r="AU146" s="149" t="s">
        <v>85</v>
      </c>
      <c r="AY146" s="17" t="s">
        <v>296</v>
      </c>
      <c r="BE146" s="150">
        <f>IF(N146="základní",J146,0)</f>
        <v>0</v>
      </c>
      <c r="BF146" s="150">
        <f>IF(N146="snížená",J146,0)</f>
        <v>0</v>
      </c>
      <c r="BG146" s="150">
        <f>IF(N146="zákl. přenesená",J146,0)</f>
        <v>0</v>
      </c>
      <c r="BH146" s="150">
        <f>IF(N146="sníž. přenesená",J146,0)</f>
        <v>0</v>
      </c>
      <c r="BI146" s="150">
        <f>IF(N146="nulová",J146,0)</f>
        <v>0</v>
      </c>
      <c r="BJ146" s="17" t="s">
        <v>83</v>
      </c>
      <c r="BK146" s="150">
        <f>ROUND(I146*H146,2)</f>
        <v>0</v>
      </c>
      <c r="BL146" s="17" t="s">
        <v>107</v>
      </c>
      <c r="BM146" s="149" t="s">
        <v>6927</v>
      </c>
    </row>
    <row r="147" spans="2:65" s="1" customFormat="1" ht="24.2" customHeight="1">
      <c r="B147" s="32"/>
      <c r="C147" s="173" t="s">
        <v>354</v>
      </c>
      <c r="D147" s="173" t="s">
        <v>343</v>
      </c>
      <c r="E147" s="174" t="s">
        <v>6928</v>
      </c>
      <c r="F147" s="175" t="s">
        <v>6929</v>
      </c>
      <c r="G147" s="176" t="s">
        <v>1102</v>
      </c>
      <c r="H147" s="177">
        <v>2</v>
      </c>
      <c r="I147" s="178"/>
      <c r="J147" s="179">
        <f>ROUND(I147*H147,2)</f>
        <v>0</v>
      </c>
      <c r="K147" s="175" t="s">
        <v>1</v>
      </c>
      <c r="L147" s="180"/>
      <c r="M147" s="181" t="s">
        <v>1</v>
      </c>
      <c r="N147" s="182" t="s">
        <v>41</v>
      </c>
      <c r="P147" s="147">
        <f>O147*H147</f>
        <v>0</v>
      </c>
      <c r="Q147" s="147">
        <v>7.4999999999999997E-2</v>
      </c>
      <c r="R147" s="147">
        <f>Q147*H147</f>
        <v>0.15</v>
      </c>
      <c r="S147" s="147">
        <v>0</v>
      </c>
      <c r="T147" s="148">
        <f>S147*H147</f>
        <v>0</v>
      </c>
      <c r="AR147" s="149" t="s">
        <v>347</v>
      </c>
      <c r="AT147" s="149" t="s">
        <v>343</v>
      </c>
      <c r="AU147" s="149" t="s">
        <v>85</v>
      </c>
      <c r="AY147" s="17" t="s">
        <v>296</v>
      </c>
      <c r="BE147" s="150">
        <f>IF(N147="základní",J147,0)</f>
        <v>0</v>
      </c>
      <c r="BF147" s="150">
        <f>IF(N147="snížená",J147,0)</f>
        <v>0</v>
      </c>
      <c r="BG147" s="150">
        <f>IF(N147="zákl. přenesená",J147,0)</f>
        <v>0</v>
      </c>
      <c r="BH147" s="150">
        <f>IF(N147="sníž. přenesená",J147,0)</f>
        <v>0</v>
      </c>
      <c r="BI147" s="150">
        <f>IF(N147="nulová",J147,0)</f>
        <v>0</v>
      </c>
      <c r="BJ147" s="17" t="s">
        <v>83</v>
      </c>
      <c r="BK147" s="150">
        <f>ROUND(I147*H147,2)</f>
        <v>0</v>
      </c>
      <c r="BL147" s="17" t="s">
        <v>107</v>
      </c>
      <c r="BM147" s="149" t="s">
        <v>6930</v>
      </c>
    </row>
    <row r="148" spans="2:65" s="1" customFormat="1" ht="33" customHeight="1">
      <c r="B148" s="32"/>
      <c r="C148" s="138" t="s">
        <v>358</v>
      </c>
      <c r="D148" s="138" t="s">
        <v>298</v>
      </c>
      <c r="E148" s="139" t="s">
        <v>6931</v>
      </c>
      <c r="F148" s="140" t="s">
        <v>6932</v>
      </c>
      <c r="G148" s="141" t="s">
        <v>339</v>
      </c>
      <c r="H148" s="142">
        <v>8.9499999999999993</v>
      </c>
      <c r="I148" s="143"/>
      <c r="J148" s="144">
        <f>ROUND(I148*H148,2)</f>
        <v>0</v>
      </c>
      <c r="K148" s="140" t="s">
        <v>302</v>
      </c>
      <c r="L148" s="32"/>
      <c r="M148" s="145" t="s">
        <v>1</v>
      </c>
      <c r="N148" s="146" t="s">
        <v>41</v>
      </c>
      <c r="P148" s="147">
        <f>O148*H148</f>
        <v>0</v>
      </c>
      <c r="Q148" s="147">
        <v>0</v>
      </c>
      <c r="R148" s="147">
        <f>Q148*H148</f>
        <v>0</v>
      </c>
      <c r="S148" s="147">
        <v>0</v>
      </c>
      <c r="T148" s="148">
        <f>S148*H148</f>
        <v>0</v>
      </c>
      <c r="AR148" s="149" t="s">
        <v>107</v>
      </c>
      <c r="AT148" s="149" t="s">
        <v>298</v>
      </c>
      <c r="AU148" s="149" t="s">
        <v>85</v>
      </c>
      <c r="AY148" s="17" t="s">
        <v>296</v>
      </c>
      <c r="BE148" s="150">
        <f>IF(N148="základní",J148,0)</f>
        <v>0</v>
      </c>
      <c r="BF148" s="150">
        <f>IF(N148="snížená",J148,0)</f>
        <v>0</v>
      </c>
      <c r="BG148" s="150">
        <f>IF(N148="zákl. přenesená",J148,0)</f>
        <v>0</v>
      </c>
      <c r="BH148" s="150">
        <f>IF(N148="sníž. přenesená",J148,0)</f>
        <v>0</v>
      </c>
      <c r="BI148" s="150">
        <f>IF(N148="nulová",J148,0)</f>
        <v>0</v>
      </c>
      <c r="BJ148" s="17" t="s">
        <v>83</v>
      </c>
      <c r="BK148" s="150">
        <f>ROUND(I148*H148,2)</f>
        <v>0</v>
      </c>
      <c r="BL148" s="17" t="s">
        <v>107</v>
      </c>
      <c r="BM148" s="149" t="s">
        <v>6933</v>
      </c>
    </row>
    <row r="149" spans="2:65" s="12" customFormat="1">
      <c r="B149" s="151"/>
      <c r="D149" s="152" t="s">
        <v>304</v>
      </c>
      <c r="E149" s="153" t="s">
        <v>1</v>
      </c>
      <c r="F149" s="154" t="s">
        <v>6934</v>
      </c>
      <c r="H149" s="155">
        <v>8.9499999999999993</v>
      </c>
      <c r="I149" s="156"/>
      <c r="L149" s="151"/>
      <c r="M149" s="157"/>
      <c r="T149" s="158"/>
      <c r="AT149" s="153" t="s">
        <v>304</v>
      </c>
      <c r="AU149" s="153" t="s">
        <v>85</v>
      </c>
      <c r="AV149" s="12" t="s">
        <v>85</v>
      </c>
      <c r="AW149" s="12" t="s">
        <v>32</v>
      </c>
      <c r="AX149" s="12" t="s">
        <v>76</v>
      </c>
      <c r="AY149" s="153" t="s">
        <v>296</v>
      </c>
    </row>
    <row r="150" spans="2:65" s="13" customFormat="1">
      <c r="B150" s="159"/>
      <c r="D150" s="152" t="s">
        <v>304</v>
      </c>
      <c r="E150" s="160" t="s">
        <v>1</v>
      </c>
      <c r="F150" s="161" t="s">
        <v>306</v>
      </c>
      <c r="H150" s="162">
        <v>8.9499999999999993</v>
      </c>
      <c r="I150" s="163"/>
      <c r="L150" s="159"/>
      <c r="M150" s="164"/>
      <c r="T150" s="165"/>
      <c r="AT150" s="160" t="s">
        <v>304</v>
      </c>
      <c r="AU150" s="160" t="s">
        <v>85</v>
      </c>
      <c r="AV150" s="13" t="s">
        <v>94</v>
      </c>
      <c r="AW150" s="13" t="s">
        <v>32</v>
      </c>
      <c r="AX150" s="13" t="s">
        <v>76</v>
      </c>
      <c r="AY150" s="160" t="s">
        <v>296</v>
      </c>
    </row>
    <row r="151" spans="2:65" s="14" customFormat="1">
      <c r="B151" s="166"/>
      <c r="D151" s="152" t="s">
        <v>304</v>
      </c>
      <c r="E151" s="167" t="s">
        <v>1</v>
      </c>
      <c r="F151" s="168" t="s">
        <v>308</v>
      </c>
      <c r="H151" s="169">
        <v>8.9499999999999993</v>
      </c>
      <c r="I151" s="170"/>
      <c r="L151" s="166"/>
      <c r="M151" s="171"/>
      <c r="T151" s="172"/>
      <c r="AT151" s="167" t="s">
        <v>304</v>
      </c>
      <c r="AU151" s="167" t="s">
        <v>85</v>
      </c>
      <c r="AV151" s="14" t="s">
        <v>107</v>
      </c>
      <c r="AW151" s="14" t="s">
        <v>32</v>
      </c>
      <c r="AX151" s="14" t="s">
        <v>83</v>
      </c>
      <c r="AY151" s="167" t="s">
        <v>296</v>
      </c>
    </row>
    <row r="152" spans="2:65" s="1" customFormat="1" ht="24.2" customHeight="1">
      <c r="B152" s="32"/>
      <c r="C152" s="173" t="s">
        <v>365</v>
      </c>
      <c r="D152" s="173" t="s">
        <v>343</v>
      </c>
      <c r="E152" s="174" t="s">
        <v>6935</v>
      </c>
      <c r="F152" s="175" t="s">
        <v>6936</v>
      </c>
      <c r="G152" s="176" t="s">
        <v>339</v>
      </c>
      <c r="H152" s="177">
        <v>8.9499999999999993</v>
      </c>
      <c r="I152" s="178"/>
      <c r="J152" s="179">
        <f>ROUND(I152*H152,2)</f>
        <v>0</v>
      </c>
      <c r="K152" s="175" t="s">
        <v>1</v>
      </c>
      <c r="L152" s="180"/>
      <c r="M152" s="181" t="s">
        <v>1</v>
      </c>
      <c r="N152" s="182" t="s">
        <v>41</v>
      </c>
      <c r="P152" s="147">
        <f>O152*H152</f>
        <v>0</v>
      </c>
      <c r="Q152" s="147">
        <v>0.03</v>
      </c>
      <c r="R152" s="147">
        <f>Q152*H152</f>
        <v>0.26849999999999996</v>
      </c>
      <c r="S152" s="147">
        <v>0</v>
      </c>
      <c r="T152" s="148">
        <f>S152*H152</f>
        <v>0</v>
      </c>
      <c r="AR152" s="149" t="s">
        <v>347</v>
      </c>
      <c r="AT152" s="149" t="s">
        <v>343</v>
      </c>
      <c r="AU152" s="149" t="s">
        <v>85</v>
      </c>
      <c r="AY152" s="17" t="s">
        <v>296</v>
      </c>
      <c r="BE152" s="150">
        <f>IF(N152="základní",J152,0)</f>
        <v>0</v>
      </c>
      <c r="BF152" s="150">
        <f>IF(N152="snížená",J152,0)</f>
        <v>0</v>
      </c>
      <c r="BG152" s="150">
        <f>IF(N152="zákl. přenesená",J152,0)</f>
        <v>0</v>
      </c>
      <c r="BH152" s="150">
        <f>IF(N152="sníž. přenesená",J152,0)</f>
        <v>0</v>
      </c>
      <c r="BI152" s="150">
        <f>IF(N152="nulová",J152,0)</f>
        <v>0</v>
      </c>
      <c r="BJ152" s="17" t="s">
        <v>83</v>
      </c>
      <c r="BK152" s="150">
        <f>ROUND(I152*H152,2)</f>
        <v>0</v>
      </c>
      <c r="BL152" s="17" t="s">
        <v>107</v>
      </c>
      <c r="BM152" s="149" t="s">
        <v>6937</v>
      </c>
    </row>
    <row r="153" spans="2:65" s="11" customFormat="1" ht="22.9" customHeight="1">
      <c r="B153" s="126"/>
      <c r="D153" s="127" t="s">
        <v>75</v>
      </c>
      <c r="E153" s="136" t="s">
        <v>1404</v>
      </c>
      <c r="F153" s="136" t="s">
        <v>1405</v>
      </c>
      <c r="I153" s="129"/>
      <c r="J153" s="137">
        <f>BK153</f>
        <v>0</v>
      </c>
      <c r="L153" s="126"/>
      <c r="M153" s="131"/>
      <c r="P153" s="132">
        <f>P154</f>
        <v>0</v>
      </c>
      <c r="R153" s="132">
        <f>R154</f>
        <v>0</v>
      </c>
      <c r="T153" s="133">
        <f>T154</f>
        <v>0</v>
      </c>
      <c r="AR153" s="127" t="s">
        <v>83</v>
      </c>
      <c r="AT153" s="134" t="s">
        <v>75</v>
      </c>
      <c r="AU153" s="134" t="s">
        <v>83</v>
      </c>
      <c r="AY153" s="127" t="s">
        <v>296</v>
      </c>
      <c r="BK153" s="135">
        <f>BK154</f>
        <v>0</v>
      </c>
    </row>
    <row r="154" spans="2:65" s="1" customFormat="1" ht="24.2" customHeight="1">
      <c r="B154" s="32"/>
      <c r="C154" s="138" t="s">
        <v>8</v>
      </c>
      <c r="D154" s="138" t="s">
        <v>298</v>
      </c>
      <c r="E154" s="139" t="s">
        <v>6938</v>
      </c>
      <c r="F154" s="140" t="s">
        <v>6939</v>
      </c>
      <c r="G154" s="141" t="s">
        <v>346</v>
      </c>
      <c r="H154" s="142">
        <v>1.68</v>
      </c>
      <c r="I154" s="143"/>
      <c r="J154" s="144">
        <f>ROUND(I154*H154,2)</f>
        <v>0</v>
      </c>
      <c r="K154" s="140" t="s">
        <v>302</v>
      </c>
      <c r="L154" s="32"/>
      <c r="M154" s="190" t="s">
        <v>1</v>
      </c>
      <c r="N154" s="191" t="s">
        <v>41</v>
      </c>
      <c r="O154" s="192"/>
      <c r="P154" s="193">
        <f>O154*H154</f>
        <v>0</v>
      </c>
      <c r="Q154" s="193">
        <v>0</v>
      </c>
      <c r="R154" s="193">
        <f>Q154*H154</f>
        <v>0</v>
      </c>
      <c r="S154" s="193">
        <v>0</v>
      </c>
      <c r="T154" s="194">
        <f>S154*H154</f>
        <v>0</v>
      </c>
      <c r="AR154" s="149" t="s">
        <v>107</v>
      </c>
      <c r="AT154" s="149" t="s">
        <v>298</v>
      </c>
      <c r="AU154" s="149" t="s">
        <v>85</v>
      </c>
      <c r="AY154" s="17" t="s">
        <v>296</v>
      </c>
      <c r="BE154" s="150">
        <f>IF(N154="základní",J154,0)</f>
        <v>0</v>
      </c>
      <c r="BF154" s="150">
        <f>IF(N154="snížená",J154,0)</f>
        <v>0</v>
      </c>
      <c r="BG154" s="150">
        <f>IF(N154="zákl. přenesená",J154,0)</f>
        <v>0</v>
      </c>
      <c r="BH154" s="150">
        <f>IF(N154="sníž. přenesená",J154,0)</f>
        <v>0</v>
      </c>
      <c r="BI154" s="150">
        <f>IF(N154="nulová",J154,0)</f>
        <v>0</v>
      </c>
      <c r="BJ154" s="17" t="s">
        <v>83</v>
      </c>
      <c r="BK154" s="150">
        <f>ROUND(I154*H154,2)</f>
        <v>0</v>
      </c>
      <c r="BL154" s="17" t="s">
        <v>107</v>
      </c>
      <c r="BM154" s="149" t="s">
        <v>6940</v>
      </c>
    </row>
    <row r="155" spans="2:65" s="1" customFormat="1" ht="7.15" customHeight="1">
      <c r="B155" s="44"/>
      <c r="C155" s="45"/>
      <c r="D155" s="45"/>
      <c r="E155" s="45"/>
      <c r="F155" s="45"/>
      <c r="G155" s="45"/>
      <c r="H155" s="45"/>
      <c r="I155" s="45"/>
      <c r="J155" s="45"/>
      <c r="K155" s="45"/>
      <c r="L155" s="32"/>
    </row>
  </sheetData>
  <sheetProtection algorithmName="SHA-512" hashValue="ok1fgUgMd6lsM6gK6ANFY0R9m6xMAPGLcbX8318JslUNP8cNrdTCUvbsVpGQUGuGKjzPAyiuiKtQMUCcV9vyRg==" saltValue="wkZDUtBsIp/34LzejxsmQw41YwR6sxyNOPfJB9qxnZZBmOW0HMeGZSmgCKv4zsI1vp+NsJpPoKBpoWO7qfR7PQ==" spinCount="100000" sheet="1" objects="1" scenarios="1" formatColumns="0" formatRows="0" autoFilter="0"/>
  <autoFilter ref="C119:K154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66"/>
  <sheetViews>
    <sheetView showGridLines="0" topLeftCell="A245" workbookViewId="0">
      <selection activeCell="G263" sqref="G263"/>
    </sheetView>
  </sheetViews>
  <sheetFormatPr defaultRowHeight="11.25"/>
  <cols>
    <col min="1" max="1" width="8.33203125" customWidth="1"/>
    <col min="2" max="2" width="1.33203125" customWidth="1"/>
    <col min="3" max="3" width="4.1640625" customWidth="1"/>
    <col min="4" max="4" width="4.33203125" customWidth="1"/>
    <col min="5" max="5" width="17.1640625" customWidth="1"/>
    <col min="6" max="6" width="50.6640625" customWidth="1"/>
    <col min="7" max="7" width="7.5" customWidth="1"/>
    <col min="8" max="8" width="14" customWidth="1"/>
    <col min="9" max="9" width="15.6640625" customWidth="1"/>
    <col min="10" max="11" width="22.33203125" customWidth="1"/>
    <col min="12" max="12" width="9.33203125" customWidth="1"/>
    <col min="13" max="13" width="10.66406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56" ht="37.15" customHeight="1"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7" t="s">
        <v>174</v>
      </c>
      <c r="AZ2" s="93" t="s">
        <v>178</v>
      </c>
      <c r="BA2" s="93" t="s">
        <v>1</v>
      </c>
      <c r="BB2" s="93" t="s">
        <v>1</v>
      </c>
      <c r="BC2" s="93" t="s">
        <v>6941</v>
      </c>
      <c r="BD2" s="93" t="s">
        <v>85</v>
      </c>
    </row>
    <row r="3" spans="2:56" ht="7.1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  <c r="AZ3" s="93" t="s">
        <v>189</v>
      </c>
      <c r="BA3" s="93" t="s">
        <v>1</v>
      </c>
      <c r="BB3" s="93" t="s">
        <v>1</v>
      </c>
      <c r="BC3" s="93" t="s">
        <v>6942</v>
      </c>
      <c r="BD3" s="93" t="s">
        <v>85</v>
      </c>
    </row>
    <row r="4" spans="2:56" ht="25.15" customHeight="1">
      <c r="B4" s="20"/>
      <c r="D4" s="21" t="s">
        <v>182</v>
      </c>
      <c r="L4" s="20"/>
      <c r="M4" s="94" t="s">
        <v>10</v>
      </c>
      <c r="AT4" s="17" t="s">
        <v>4</v>
      </c>
      <c r="AZ4" s="93" t="s">
        <v>6670</v>
      </c>
      <c r="BA4" s="93" t="s">
        <v>1</v>
      </c>
      <c r="BB4" s="93" t="s">
        <v>1</v>
      </c>
      <c r="BC4" s="93" t="s">
        <v>6943</v>
      </c>
      <c r="BD4" s="93" t="s">
        <v>85</v>
      </c>
    </row>
    <row r="5" spans="2:56" ht="7.15" customHeight="1">
      <c r="B5" s="20"/>
      <c r="L5" s="20"/>
      <c r="AZ5" s="93" t="s">
        <v>6944</v>
      </c>
      <c r="BA5" s="93" t="s">
        <v>1</v>
      </c>
      <c r="BB5" s="93" t="s">
        <v>1</v>
      </c>
      <c r="BC5" s="93" t="s">
        <v>2297</v>
      </c>
      <c r="BD5" s="93" t="s">
        <v>85</v>
      </c>
    </row>
    <row r="6" spans="2:56" ht="12" customHeight="1">
      <c r="B6" s="20"/>
      <c r="D6" s="27" t="s">
        <v>16</v>
      </c>
      <c r="L6" s="20"/>
      <c r="AZ6" s="93" t="s">
        <v>199</v>
      </c>
      <c r="BA6" s="93" t="s">
        <v>1</v>
      </c>
      <c r="BB6" s="93" t="s">
        <v>1</v>
      </c>
      <c r="BC6" s="93" t="s">
        <v>2297</v>
      </c>
      <c r="BD6" s="93" t="s">
        <v>85</v>
      </c>
    </row>
    <row r="7" spans="2:56" ht="16.5" customHeight="1">
      <c r="B7" s="20"/>
      <c r="E7" s="249" t="str">
        <f>'Rekapitulace stavby'!K6</f>
        <v>Pobytová odlehčovací služba Zábřeh - Sušilova</v>
      </c>
      <c r="F7" s="250"/>
      <c r="G7" s="250"/>
      <c r="H7" s="250"/>
      <c r="L7" s="20"/>
      <c r="AZ7" s="93" t="s">
        <v>185</v>
      </c>
      <c r="BA7" s="93" t="s">
        <v>1</v>
      </c>
      <c r="BB7" s="93" t="s">
        <v>1</v>
      </c>
      <c r="BC7" s="93" t="s">
        <v>6945</v>
      </c>
      <c r="BD7" s="93" t="s">
        <v>85</v>
      </c>
    </row>
    <row r="8" spans="2:56" s="1" customFormat="1" ht="12" customHeight="1">
      <c r="B8" s="32"/>
      <c r="D8" s="27" t="s">
        <v>191</v>
      </c>
      <c r="L8" s="32"/>
    </row>
    <row r="9" spans="2:56" s="1" customFormat="1" ht="16.5" customHeight="1">
      <c r="B9" s="32"/>
      <c r="E9" s="243" t="s">
        <v>6946</v>
      </c>
      <c r="F9" s="248"/>
      <c r="G9" s="248"/>
      <c r="H9" s="248"/>
      <c r="L9" s="32"/>
    </row>
    <row r="10" spans="2:56" s="1" customFormat="1">
      <c r="B10" s="32"/>
      <c r="L10" s="32"/>
    </row>
    <row r="11" spans="2:56" s="1" customFormat="1" ht="12" customHeight="1">
      <c r="B11" s="32"/>
      <c r="D11" s="27" t="s">
        <v>18</v>
      </c>
      <c r="F11" s="25" t="s">
        <v>1</v>
      </c>
      <c r="I11" s="27" t="s">
        <v>19</v>
      </c>
      <c r="J11" s="25" t="s">
        <v>1</v>
      </c>
      <c r="L11" s="32"/>
    </row>
    <row r="12" spans="2:56" s="1" customFormat="1" ht="12" customHeight="1">
      <c r="B12" s="32"/>
      <c r="D12" s="27" t="s">
        <v>20</v>
      </c>
      <c r="F12" s="25" t="s">
        <v>21</v>
      </c>
      <c r="I12" s="27" t="s">
        <v>22</v>
      </c>
      <c r="J12" s="52" t="str">
        <f>'Rekapitulace stavby'!AN8</f>
        <v>5. 7. 2024</v>
      </c>
      <c r="L12" s="32"/>
    </row>
    <row r="13" spans="2:56" s="1" customFormat="1" ht="10.9" customHeight="1">
      <c r="B13" s="32"/>
      <c r="L13" s="32"/>
    </row>
    <row r="14" spans="2:56" s="1" customFormat="1" ht="12" customHeight="1">
      <c r="B14" s="32"/>
      <c r="D14" s="27" t="s">
        <v>24</v>
      </c>
      <c r="I14" s="27" t="s">
        <v>25</v>
      </c>
      <c r="J14" s="25" t="s">
        <v>1</v>
      </c>
      <c r="L14" s="32"/>
    </row>
    <row r="15" spans="2:56" s="1" customFormat="1" ht="18" customHeight="1">
      <c r="B15" s="32"/>
      <c r="E15" s="25" t="s">
        <v>26</v>
      </c>
      <c r="I15" s="27" t="s">
        <v>27</v>
      </c>
      <c r="J15" s="25" t="s">
        <v>1</v>
      </c>
      <c r="L15" s="32"/>
    </row>
    <row r="16" spans="2:56" s="1" customFormat="1" ht="7.15" customHeight="1">
      <c r="B16" s="32"/>
      <c r="L16" s="32"/>
    </row>
    <row r="17" spans="2:12" s="1" customFormat="1" ht="12" customHeight="1">
      <c r="B17" s="32"/>
      <c r="D17" s="27" t="s">
        <v>28</v>
      </c>
      <c r="I17" s="27" t="s">
        <v>25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51" t="str">
        <f>'Rekapitulace stavby'!E14</f>
        <v>Vyplň údaj</v>
      </c>
      <c r="F18" s="213"/>
      <c r="G18" s="213"/>
      <c r="H18" s="213"/>
      <c r="I18" s="27" t="s">
        <v>27</v>
      </c>
      <c r="J18" s="28" t="str">
        <f>'Rekapitulace stavby'!AN14</f>
        <v>Vyplň údaj</v>
      </c>
      <c r="L18" s="32"/>
    </row>
    <row r="19" spans="2:12" s="1" customFormat="1" ht="7.15" customHeight="1">
      <c r="B19" s="32"/>
      <c r="L19" s="32"/>
    </row>
    <row r="20" spans="2:12" s="1" customFormat="1" ht="12" customHeight="1">
      <c r="B20" s="32"/>
      <c r="D20" s="27" t="s">
        <v>30</v>
      </c>
      <c r="I20" s="27" t="s">
        <v>25</v>
      </c>
      <c r="J20" s="25" t="s">
        <v>1</v>
      </c>
      <c r="L20" s="32"/>
    </row>
    <row r="21" spans="2:12" s="1" customFormat="1" ht="18" customHeight="1">
      <c r="B21" s="32"/>
      <c r="E21" s="25" t="s">
        <v>31</v>
      </c>
      <c r="I21" s="27" t="s">
        <v>27</v>
      </c>
      <c r="J21" s="25" t="s">
        <v>1</v>
      </c>
      <c r="L21" s="32"/>
    </row>
    <row r="22" spans="2:12" s="1" customFormat="1" ht="7.15" customHeight="1">
      <c r="B22" s="32"/>
      <c r="L22" s="32"/>
    </row>
    <row r="23" spans="2:12" s="1" customFormat="1" ht="12" customHeight="1">
      <c r="B23" s="32"/>
      <c r="D23" s="27" t="s">
        <v>33</v>
      </c>
      <c r="I23" s="27" t="s">
        <v>25</v>
      </c>
      <c r="J23" s="25" t="s">
        <v>1</v>
      </c>
      <c r="L23" s="32"/>
    </row>
    <row r="24" spans="2:12" s="1" customFormat="1" ht="18" customHeight="1">
      <c r="B24" s="32"/>
      <c r="E24" s="25" t="s">
        <v>34</v>
      </c>
      <c r="I24" s="27" t="s">
        <v>27</v>
      </c>
      <c r="J24" s="25" t="s">
        <v>1</v>
      </c>
      <c r="L24" s="32"/>
    </row>
    <row r="25" spans="2:12" s="1" customFormat="1" ht="7.15" customHeight="1">
      <c r="B25" s="32"/>
      <c r="L25" s="32"/>
    </row>
    <row r="26" spans="2:12" s="1" customFormat="1" ht="12" customHeight="1">
      <c r="B26" s="32"/>
      <c r="D26" s="27" t="s">
        <v>35</v>
      </c>
      <c r="L26" s="32"/>
    </row>
    <row r="27" spans="2:12" s="7" customFormat="1" ht="16.5" customHeight="1">
      <c r="B27" s="95"/>
      <c r="E27" s="217" t="s">
        <v>1</v>
      </c>
      <c r="F27" s="217"/>
      <c r="G27" s="217"/>
      <c r="H27" s="217"/>
      <c r="L27" s="95"/>
    </row>
    <row r="28" spans="2:12" s="1" customFormat="1" ht="7.15" customHeight="1">
      <c r="B28" s="32"/>
      <c r="L28" s="32"/>
    </row>
    <row r="29" spans="2:12" s="1" customFormat="1" ht="7.15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35" customHeight="1">
      <c r="B30" s="32"/>
      <c r="D30" s="97" t="s">
        <v>36</v>
      </c>
      <c r="J30" s="66">
        <f>ROUND(J122, 2)</f>
        <v>0</v>
      </c>
      <c r="L30" s="32"/>
    </row>
    <row r="31" spans="2:12" s="1" customFormat="1" ht="7.1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5" customHeight="1">
      <c r="B32" s="32"/>
      <c r="F32" s="35" t="s">
        <v>38</v>
      </c>
      <c r="I32" s="35" t="s">
        <v>37</v>
      </c>
      <c r="J32" s="35" t="s">
        <v>39</v>
      </c>
      <c r="L32" s="32"/>
    </row>
    <row r="33" spans="2:12" s="1" customFormat="1" ht="14.45" customHeight="1">
      <c r="B33" s="32"/>
      <c r="D33" s="55" t="s">
        <v>40</v>
      </c>
      <c r="E33" s="27" t="s">
        <v>41</v>
      </c>
      <c r="F33" s="86">
        <f>ROUND((SUM(BE122:BE265)),  2)</f>
        <v>0</v>
      </c>
      <c r="I33" s="98">
        <v>0.21</v>
      </c>
      <c r="J33" s="86">
        <f>ROUND(((SUM(BE122:BE265))*I33),  2)</f>
        <v>0</v>
      </c>
      <c r="L33" s="32"/>
    </row>
    <row r="34" spans="2:12" s="1" customFormat="1" ht="14.45" customHeight="1">
      <c r="B34" s="32"/>
      <c r="E34" s="27" t="s">
        <v>42</v>
      </c>
      <c r="F34" s="86">
        <f>ROUND((SUM(BF122:BF265)),  2)</f>
        <v>0</v>
      </c>
      <c r="I34" s="98">
        <v>0.12</v>
      </c>
      <c r="J34" s="86">
        <f>ROUND(((SUM(BF122:BF265))*I34),  2)</f>
        <v>0</v>
      </c>
      <c r="L34" s="32"/>
    </row>
    <row r="35" spans="2:12" s="1" customFormat="1" ht="14.45" hidden="1" customHeight="1">
      <c r="B35" s="32"/>
      <c r="E35" s="27" t="s">
        <v>43</v>
      </c>
      <c r="F35" s="86">
        <f>ROUND((SUM(BG122:BG265)),  2)</f>
        <v>0</v>
      </c>
      <c r="I35" s="98">
        <v>0.21</v>
      </c>
      <c r="J35" s="86">
        <f>0</f>
        <v>0</v>
      </c>
      <c r="L35" s="32"/>
    </row>
    <row r="36" spans="2:12" s="1" customFormat="1" ht="14.45" hidden="1" customHeight="1">
      <c r="B36" s="32"/>
      <c r="E36" s="27" t="s">
        <v>44</v>
      </c>
      <c r="F36" s="86">
        <f>ROUND((SUM(BH122:BH265)),  2)</f>
        <v>0</v>
      </c>
      <c r="I36" s="98">
        <v>0.12</v>
      </c>
      <c r="J36" s="86">
        <f>0</f>
        <v>0</v>
      </c>
      <c r="L36" s="32"/>
    </row>
    <row r="37" spans="2:12" s="1" customFormat="1" ht="14.45" hidden="1" customHeight="1">
      <c r="B37" s="32"/>
      <c r="E37" s="27" t="s">
        <v>45</v>
      </c>
      <c r="F37" s="86">
        <f>ROUND((SUM(BI122:BI265)),  2)</f>
        <v>0</v>
      </c>
      <c r="I37" s="98">
        <v>0</v>
      </c>
      <c r="J37" s="86">
        <f>0</f>
        <v>0</v>
      </c>
      <c r="L37" s="32"/>
    </row>
    <row r="38" spans="2:12" s="1" customFormat="1" ht="7.15" customHeight="1">
      <c r="B38" s="32"/>
      <c r="L38" s="32"/>
    </row>
    <row r="39" spans="2:12" s="1" customFormat="1" ht="25.35" customHeight="1">
      <c r="B39" s="32"/>
      <c r="C39" s="99"/>
      <c r="D39" s="100" t="s">
        <v>46</v>
      </c>
      <c r="E39" s="57"/>
      <c r="F39" s="57"/>
      <c r="G39" s="101" t="s">
        <v>47</v>
      </c>
      <c r="H39" s="102" t="s">
        <v>48</v>
      </c>
      <c r="I39" s="57"/>
      <c r="J39" s="103">
        <f>SUM(J30:J37)</f>
        <v>0</v>
      </c>
      <c r="K39" s="104"/>
      <c r="L39" s="32"/>
    </row>
    <row r="40" spans="2:12" s="1" customFormat="1" ht="14.45" customHeight="1">
      <c r="B40" s="3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42"/>
      <c r="J50" s="42"/>
      <c r="K50" s="42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3" t="s">
        <v>51</v>
      </c>
      <c r="E61" s="34"/>
      <c r="F61" s="105" t="s">
        <v>52</v>
      </c>
      <c r="G61" s="43" t="s">
        <v>51</v>
      </c>
      <c r="H61" s="34"/>
      <c r="I61" s="34"/>
      <c r="J61" s="106" t="s">
        <v>52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42"/>
      <c r="J65" s="42"/>
      <c r="K65" s="42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3" t="s">
        <v>51</v>
      </c>
      <c r="E76" s="34"/>
      <c r="F76" s="105" t="s">
        <v>52</v>
      </c>
      <c r="G76" s="43" t="s">
        <v>51</v>
      </c>
      <c r="H76" s="34"/>
      <c r="I76" s="34"/>
      <c r="J76" s="106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47" s="1" customFormat="1" ht="7.1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47" s="1" customFormat="1" ht="25.15" customHeight="1">
      <c r="B82" s="32"/>
      <c r="C82" s="21" t="s">
        <v>249</v>
      </c>
      <c r="L82" s="32"/>
    </row>
    <row r="83" spans="2:47" s="1" customFormat="1" ht="7.15" customHeight="1">
      <c r="B83" s="32"/>
      <c r="L83" s="32"/>
    </row>
    <row r="84" spans="2:47" s="1" customFormat="1" ht="12" customHeight="1">
      <c r="B84" s="32"/>
      <c r="C84" s="27" t="s">
        <v>16</v>
      </c>
      <c r="L84" s="32"/>
    </row>
    <row r="85" spans="2:47" s="1" customFormat="1" ht="16.5" customHeight="1">
      <c r="B85" s="32"/>
      <c r="E85" s="249" t="str">
        <f>E7</f>
        <v>Pobytová odlehčovací služba Zábřeh - Sušilova</v>
      </c>
      <c r="F85" s="250"/>
      <c r="G85" s="250"/>
      <c r="H85" s="250"/>
      <c r="L85" s="32"/>
    </row>
    <row r="86" spans="2:47" s="1" customFormat="1" ht="12" customHeight="1">
      <c r="B86" s="32"/>
      <c r="C86" s="27" t="s">
        <v>191</v>
      </c>
      <c r="L86" s="32"/>
    </row>
    <row r="87" spans="2:47" s="1" customFormat="1" ht="16.5" customHeight="1">
      <c r="B87" s="32"/>
      <c r="E87" s="243" t="str">
        <f>E9</f>
        <v>TČ.V - Vrty pro tepelná čerpadla</v>
      </c>
      <c r="F87" s="248"/>
      <c r="G87" s="248"/>
      <c r="H87" s="248"/>
      <c r="L87" s="32"/>
    </row>
    <row r="88" spans="2:47" s="1" customFormat="1" ht="7.15" customHeight="1">
      <c r="B88" s="32"/>
      <c r="L88" s="32"/>
    </row>
    <row r="89" spans="2:47" s="1" customFormat="1" ht="12" customHeight="1">
      <c r="B89" s="32"/>
      <c r="C89" s="27" t="s">
        <v>20</v>
      </c>
      <c r="F89" s="25" t="str">
        <f>F12</f>
        <v xml:space="preserve"> Zábřeh, Sušilova 1375/41</v>
      </c>
      <c r="I89" s="27" t="s">
        <v>22</v>
      </c>
      <c r="J89" s="52" t="str">
        <f>IF(J12="","",J12)</f>
        <v>5. 7. 2024</v>
      </c>
      <c r="L89" s="32"/>
    </row>
    <row r="90" spans="2:47" s="1" customFormat="1" ht="7.15" customHeight="1">
      <c r="B90" s="32"/>
      <c r="L90" s="32"/>
    </row>
    <row r="91" spans="2:47" s="1" customFormat="1" ht="25.7" customHeight="1">
      <c r="B91" s="32"/>
      <c r="C91" s="27" t="s">
        <v>24</v>
      </c>
      <c r="F91" s="25" t="str">
        <f>E15</f>
        <v>Město Zábřeh</v>
      </c>
      <c r="I91" s="27" t="s">
        <v>30</v>
      </c>
      <c r="J91" s="30" t="str">
        <f>E21</f>
        <v>Ing. arch. Josef Hlavatý</v>
      </c>
      <c r="L91" s="32"/>
    </row>
    <row r="92" spans="2:47" s="1" customFormat="1" ht="15.2" customHeight="1">
      <c r="B92" s="32"/>
      <c r="C92" s="27" t="s">
        <v>28</v>
      </c>
      <c r="F92" s="25" t="str">
        <f>IF(E18="","",E18)</f>
        <v>Vyplň údaj</v>
      </c>
      <c r="I92" s="27" t="s">
        <v>33</v>
      </c>
      <c r="J92" s="30" t="str">
        <f>E24</f>
        <v>Martin Škrabal</v>
      </c>
      <c r="L92" s="32"/>
    </row>
    <row r="93" spans="2:47" s="1" customFormat="1" ht="10.15" customHeight="1">
      <c r="B93" s="32"/>
      <c r="L93" s="32"/>
    </row>
    <row r="94" spans="2:47" s="1" customFormat="1" ht="29.25" customHeight="1">
      <c r="B94" s="32"/>
      <c r="C94" s="107" t="s">
        <v>250</v>
      </c>
      <c r="D94" s="99"/>
      <c r="E94" s="99"/>
      <c r="F94" s="99"/>
      <c r="G94" s="99"/>
      <c r="H94" s="99"/>
      <c r="I94" s="99"/>
      <c r="J94" s="108" t="s">
        <v>251</v>
      </c>
      <c r="K94" s="99"/>
      <c r="L94" s="32"/>
    </row>
    <row r="95" spans="2:47" s="1" customFormat="1" ht="10.15" customHeight="1">
      <c r="B95" s="32"/>
      <c r="L95" s="32"/>
    </row>
    <row r="96" spans="2:47" s="1" customFormat="1" ht="22.9" customHeight="1">
      <c r="B96" s="32"/>
      <c r="C96" s="109" t="s">
        <v>252</v>
      </c>
      <c r="J96" s="66">
        <f>J122</f>
        <v>0</v>
      </c>
      <c r="L96" s="32"/>
      <c r="AU96" s="17" t="s">
        <v>253</v>
      </c>
    </row>
    <row r="97" spans="2:12" s="8" customFormat="1" ht="25.15" customHeight="1">
      <c r="B97" s="110"/>
      <c r="D97" s="111" t="s">
        <v>254</v>
      </c>
      <c r="E97" s="112"/>
      <c r="F97" s="112"/>
      <c r="G97" s="112"/>
      <c r="H97" s="112"/>
      <c r="I97" s="112"/>
      <c r="J97" s="113">
        <f>J123</f>
        <v>0</v>
      </c>
      <c r="L97" s="110"/>
    </row>
    <row r="98" spans="2:12" s="9" customFormat="1" ht="19.899999999999999" customHeight="1">
      <c r="B98" s="114"/>
      <c r="D98" s="115" t="s">
        <v>255</v>
      </c>
      <c r="E98" s="116"/>
      <c r="F98" s="116"/>
      <c r="G98" s="116"/>
      <c r="H98" s="116"/>
      <c r="I98" s="116"/>
      <c r="J98" s="117">
        <f>J124</f>
        <v>0</v>
      </c>
      <c r="L98" s="114"/>
    </row>
    <row r="99" spans="2:12" s="9" customFormat="1" ht="19.899999999999999" customHeight="1">
      <c r="B99" s="114"/>
      <c r="D99" s="115" t="s">
        <v>256</v>
      </c>
      <c r="E99" s="116"/>
      <c r="F99" s="116"/>
      <c r="G99" s="116"/>
      <c r="H99" s="116"/>
      <c r="I99" s="116"/>
      <c r="J99" s="117">
        <f>J184</f>
        <v>0</v>
      </c>
      <c r="L99" s="114"/>
    </row>
    <row r="100" spans="2:12" s="9" customFormat="1" ht="19.899999999999999" customHeight="1">
      <c r="B100" s="114"/>
      <c r="D100" s="115" t="s">
        <v>258</v>
      </c>
      <c r="E100" s="116"/>
      <c r="F100" s="116"/>
      <c r="G100" s="116"/>
      <c r="H100" s="116"/>
      <c r="I100" s="116"/>
      <c r="J100" s="117">
        <f>J202</f>
        <v>0</v>
      </c>
      <c r="L100" s="114"/>
    </row>
    <row r="101" spans="2:12" s="9" customFormat="1" ht="19.899999999999999" customHeight="1">
      <c r="B101" s="114"/>
      <c r="D101" s="115" t="s">
        <v>4440</v>
      </c>
      <c r="E101" s="116"/>
      <c r="F101" s="116"/>
      <c r="G101" s="116"/>
      <c r="H101" s="116"/>
      <c r="I101" s="116"/>
      <c r="J101" s="117">
        <f>J216</f>
        <v>0</v>
      </c>
      <c r="L101" s="114"/>
    </row>
    <row r="102" spans="2:12" s="9" customFormat="1" ht="19.899999999999999" customHeight="1">
      <c r="B102" s="114"/>
      <c r="D102" s="115" t="s">
        <v>261</v>
      </c>
      <c r="E102" s="116"/>
      <c r="F102" s="116"/>
      <c r="G102" s="116"/>
      <c r="H102" s="116"/>
      <c r="I102" s="116"/>
      <c r="J102" s="117">
        <f>J264</f>
        <v>0</v>
      </c>
      <c r="L102" s="114"/>
    </row>
    <row r="103" spans="2:12" s="1" customFormat="1" ht="21.75" customHeight="1">
      <c r="B103" s="32"/>
      <c r="L103" s="32"/>
    </row>
    <row r="104" spans="2:12" s="1" customFormat="1" ht="7.15" customHeight="1"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32"/>
    </row>
    <row r="108" spans="2:12" s="1" customFormat="1" ht="7.15" customHeight="1"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32"/>
    </row>
    <row r="109" spans="2:12" s="1" customFormat="1" ht="25.15" customHeight="1">
      <c r="B109" s="32"/>
      <c r="C109" s="21" t="s">
        <v>281</v>
      </c>
      <c r="L109" s="32"/>
    </row>
    <row r="110" spans="2:12" s="1" customFormat="1" ht="7.15" customHeight="1">
      <c r="B110" s="32"/>
      <c r="L110" s="32"/>
    </row>
    <row r="111" spans="2:12" s="1" customFormat="1" ht="12" customHeight="1">
      <c r="B111" s="32"/>
      <c r="C111" s="27" t="s">
        <v>16</v>
      </c>
      <c r="L111" s="32"/>
    </row>
    <row r="112" spans="2:12" s="1" customFormat="1" ht="16.5" customHeight="1">
      <c r="B112" s="32"/>
      <c r="E112" s="249" t="str">
        <f>E7</f>
        <v>Pobytová odlehčovací služba Zábřeh - Sušilova</v>
      </c>
      <c r="F112" s="250"/>
      <c r="G112" s="250"/>
      <c r="H112" s="250"/>
      <c r="L112" s="32"/>
    </row>
    <row r="113" spans="2:65" s="1" customFormat="1" ht="12" customHeight="1">
      <c r="B113" s="32"/>
      <c r="C113" s="27" t="s">
        <v>191</v>
      </c>
      <c r="L113" s="32"/>
    </row>
    <row r="114" spans="2:65" s="1" customFormat="1" ht="16.5" customHeight="1">
      <c r="B114" s="32"/>
      <c r="E114" s="243" t="str">
        <f>E9</f>
        <v>TČ.V - Vrty pro tepelná čerpadla</v>
      </c>
      <c r="F114" s="248"/>
      <c r="G114" s="248"/>
      <c r="H114" s="248"/>
      <c r="L114" s="32"/>
    </row>
    <row r="115" spans="2:65" s="1" customFormat="1" ht="7.15" customHeight="1">
      <c r="B115" s="32"/>
      <c r="L115" s="32"/>
    </row>
    <row r="116" spans="2:65" s="1" customFormat="1" ht="12" customHeight="1">
      <c r="B116" s="32"/>
      <c r="C116" s="27" t="s">
        <v>20</v>
      </c>
      <c r="F116" s="25" t="str">
        <f>F12</f>
        <v xml:space="preserve"> Zábřeh, Sušilova 1375/41</v>
      </c>
      <c r="I116" s="27" t="s">
        <v>22</v>
      </c>
      <c r="J116" s="52" t="str">
        <f>IF(J12="","",J12)</f>
        <v>5. 7. 2024</v>
      </c>
      <c r="L116" s="32"/>
    </row>
    <row r="117" spans="2:65" s="1" customFormat="1" ht="7.15" customHeight="1">
      <c r="B117" s="32"/>
      <c r="L117" s="32"/>
    </row>
    <row r="118" spans="2:65" s="1" customFormat="1" ht="25.7" customHeight="1">
      <c r="B118" s="32"/>
      <c r="C118" s="27" t="s">
        <v>24</v>
      </c>
      <c r="F118" s="25" t="str">
        <f>E15</f>
        <v>Město Zábřeh</v>
      </c>
      <c r="I118" s="27" t="s">
        <v>30</v>
      </c>
      <c r="J118" s="30" t="str">
        <f>E21</f>
        <v>Ing. arch. Josef Hlavatý</v>
      </c>
      <c r="L118" s="32"/>
    </row>
    <row r="119" spans="2:65" s="1" customFormat="1" ht="15.2" customHeight="1">
      <c r="B119" s="32"/>
      <c r="C119" s="27" t="s">
        <v>28</v>
      </c>
      <c r="F119" s="25" t="str">
        <f>IF(E18="","",E18)</f>
        <v>Vyplň údaj</v>
      </c>
      <c r="I119" s="27" t="s">
        <v>33</v>
      </c>
      <c r="J119" s="30" t="str">
        <f>E24</f>
        <v>Martin Škrabal</v>
      </c>
      <c r="L119" s="32"/>
    </row>
    <row r="120" spans="2:65" s="1" customFormat="1" ht="10.15" customHeight="1">
      <c r="B120" s="32"/>
      <c r="L120" s="32"/>
    </row>
    <row r="121" spans="2:65" s="10" customFormat="1" ht="29.25" customHeight="1">
      <c r="B121" s="118"/>
      <c r="C121" s="119" t="s">
        <v>282</v>
      </c>
      <c r="D121" s="120" t="s">
        <v>61</v>
      </c>
      <c r="E121" s="120" t="s">
        <v>57</v>
      </c>
      <c r="F121" s="120" t="s">
        <v>58</v>
      </c>
      <c r="G121" s="120" t="s">
        <v>283</v>
      </c>
      <c r="H121" s="120" t="s">
        <v>284</v>
      </c>
      <c r="I121" s="120" t="s">
        <v>285</v>
      </c>
      <c r="J121" s="120" t="s">
        <v>251</v>
      </c>
      <c r="K121" s="121" t="s">
        <v>286</v>
      </c>
      <c r="L121" s="118"/>
      <c r="M121" s="59" t="s">
        <v>1</v>
      </c>
      <c r="N121" s="60" t="s">
        <v>40</v>
      </c>
      <c r="O121" s="60" t="s">
        <v>287</v>
      </c>
      <c r="P121" s="60" t="s">
        <v>288</v>
      </c>
      <c r="Q121" s="60" t="s">
        <v>289</v>
      </c>
      <c r="R121" s="60" t="s">
        <v>290</v>
      </c>
      <c r="S121" s="60" t="s">
        <v>291</v>
      </c>
      <c r="T121" s="61" t="s">
        <v>292</v>
      </c>
    </row>
    <row r="122" spans="2:65" s="1" customFormat="1" ht="22.9" customHeight="1">
      <c r="B122" s="32"/>
      <c r="C122" s="64" t="s">
        <v>293</v>
      </c>
      <c r="J122" s="122">
        <f>BK122</f>
        <v>0</v>
      </c>
      <c r="L122" s="32"/>
      <c r="M122" s="62"/>
      <c r="N122" s="53"/>
      <c r="O122" s="53"/>
      <c r="P122" s="123">
        <f>P123</f>
        <v>0</v>
      </c>
      <c r="Q122" s="53"/>
      <c r="R122" s="123">
        <f>R123</f>
        <v>67.949556540000003</v>
      </c>
      <c r="S122" s="53"/>
      <c r="T122" s="124">
        <f>T123</f>
        <v>0</v>
      </c>
      <c r="AT122" s="17" t="s">
        <v>75</v>
      </c>
      <c r="AU122" s="17" t="s">
        <v>253</v>
      </c>
      <c r="BK122" s="125">
        <f>BK123</f>
        <v>0</v>
      </c>
    </row>
    <row r="123" spans="2:65" s="11" customFormat="1" ht="25.9" customHeight="1">
      <c r="B123" s="126"/>
      <c r="D123" s="127" t="s">
        <v>75</v>
      </c>
      <c r="E123" s="128" t="s">
        <v>294</v>
      </c>
      <c r="F123" s="128" t="s">
        <v>295</v>
      </c>
      <c r="I123" s="129"/>
      <c r="J123" s="130">
        <f>BK123</f>
        <v>0</v>
      </c>
      <c r="L123" s="126"/>
      <c r="M123" s="131"/>
      <c r="P123" s="132">
        <f>P124+P184+P202+P216+P264</f>
        <v>0</v>
      </c>
      <c r="R123" s="132">
        <f>R124+R184+R202+R216+R264</f>
        <v>67.949556540000003</v>
      </c>
      <c r="T123" s="133">
        <f>T124+T184+T202+T216+T264</f>
        <v>0</v>
      </c>
      <c r="AR123" s="127" t="s">
        <v>83</v>
      </c>
      <c r="AT123" s="134" t="s">
        <v>75</v>
      </c>
      <c r="AU123" s="134" t="s">
        <v>76</v>
      </c>
      <c r="AY123" s="127" t="s">
        <v>296</v>
      </c>
      <c r="BK123" s="135">
        <f>BK124+BK184+BK202+BK216+BK264</f>
        <v>0</v>
      </c>
    </row>
    <row r="124" spans="2:65" s="11" customFormat="1" ht="22.9" customHeight="1">
      <c r="B124" s="126"/>
      <c r="D124" s="127" t="s">
        <v>75</v>
      </c>
      <c r="E124" s="136" t="s">
        <v>83</v>
      </c>
      <c r="F124" s="136" t="s">
        <v>297</v>
      </c>
      <c r="I124" s="129"/>
      <c r="J124" s="137">
        <f>BK124</f>
        <v>0</v>
      </c>
      <c r="L124" s="126"/>
      <c r="M124" s="131"/>
      <c r="P124" s="132">
        <f>SUM(P125:P183)</f>
        <v>0</v>
      </c>
      <c r="R124" s="132">
        <f>SUM(R125:R183)</f>
        <v>31.211603999999998</v>
      </c>
      <c r="T124" s="133">
        <f>SUM(T125:T183)</f>
        <v>0</v>
      </c>
      <c r="AR124" s="127" t="s">
        <v>83</v>
      </c>
      <c r="AT124" s="134" t="s">
        <v>75</v>
      </c>
      <c r="AU124" s="134" t="s">
        <v>83</v>
      </c>
      <c r="AY124" s="127" t="s">
        <v>296</v>
      </c>
      <c r="BK124" s="135">
        <f>SUM(BK125:BK183)</f>
        <v>0</v>
      </c>
    </row>
    <row r="125" spans="2:65" s="1" customFormat="1" ht="24.2" customHeight="1">
      <c r="B125" s="32"/>
      <c r="C125" s="138" t="s">
        <v>83</v>
      </c>
      <c r="D125" s="138" t="s">
        <v>298</v>
      </c>
      <c r="E125" s="139" t="s">
        <v>6947</v>
      </c>
      <c r="F125" s="140" t="s">
        <v>6948</v>
      </c>
      <c r="G125" s="141" t="s">
        <v>311</v>
      </c>
      <c r="H125" s="142">
        <v>2.7</v>
      </c>
      <c r="I125" s="143"/>
      <c r="J125" s="144">
        <f>ROUND(I125*H125,2)</f>
        <v>0</v>
      </c>
      <c r="K125" s="140" t="s">
        <v>302</v>
      </c>
      <c r="L125" s="32"/>
      <c r="M125" s="145" t="s">
        <v>1</v>
      </c>
      <c r="N125" s="146" t="s">
        <v>41</v>
      </c>
      <c r="P125" s="147">
        <f>O125*H125</f>
        <v>0</v>
      </c>
      <c r="Q125" s="147">
        <v>0</v>
      </c>
      <c r="R125" s="147">
        <f>Q125*H125</f>
        <v>0</v>
      </c>
      <c r="S125" s="147">
        <v>0</v>
      </c>
      <c r="T125" s="148">
        <f>S125*H125</f>
        <v>0</v>
      </c>
      <c r="AR125" s="149" t="s">
        <v>107</v>
      </c>
      <c r="AT125" s="149" t="s">
        <v>298</v>
      </c>
      <c r="AU125" s="149" t="s">
        <v>85</v>
      </c>
      <c r="AY125" s="17" t="s">
        <v>296</v>
      </c>
      <c r="BE125" s="150">
        <f>IF(N125="základní",J125,0)</f>
        <v>0</v>
      </c>
      <c r="BF125" s="150">
        <f>IF(N125="snížená",J125,0)</f>
        <v>0</v>
      </c>
      <c r="BG125" s="150">
        <f>IF(N125="zákl. přenesená",J125,0)</f>
        <v>0</v>
      </c>
      <c r="BH125" s="150">
        <f>IF(N125="sníž. přenesená",J125,0)</f>
        <v>0</v>
      </c>
      <c r="BI125" s="150">
        <f>IF(N125="nulová",J125,0)</f>
        <v>0</v>
      </c>
      <c r="BJ125" s="17" t="s">
        <v>83</v>
      </c>
      <c r="BK125" s="150">
        <f>ROUND(I125*H125,2)</f>
        <v>0</v>
      </c>
      <c r="BL125" s="17" t="s">
        <v>107</v>
      </c>
      <c r="BM125" s="149" t="s">
        <v>6949</v>
      </c>
    </row>
    <row r="126" spans="2:65" s="12" customFormat="1">
      <c r="B126" s="151"/>
      <c r="D126" s="152" t="s">
        <v>304</v>
      </c>
      <c r="E126" s="153" t="s">
        <v>1</v>
      </c>
      <c r="F126" s="154" t="s">
        <v>6950</v>
      </c>
      <c r="H126" s="155">
        <v>2.7</v>
      </c>
      <c r="I126" s="156"/>
      <c r="L126" s="151"/>
      <c r="M126" s="157"/>
      <c r="T126" s="158"/>
      <c r="AT126" s="153" t="s">
        <v>304</v>
      </c>
      <c r="AU126" s="153" t="s">
        <v>85</v>
      </c>
      <c r="AV126" s="12" t="s">
        <v>85</v>
      </c>
      <c r="AW126" s="12" t="s">
        <v>32</v>
      </c>
      <c r="AX126" s="12" t="s">
        <v>76</v>
      </c>
      <c r="AY126" s="153" t="s">
        <v>296</v>
      </c>
    </row>
    <row r="127" spans="2:65" s="13" customFormat="1">
      <c r="B127" s="159"/>
      <c r="D127" s="152" t="s">
        <v>304</v>
      </c>
      <c r="E127" s="160" t="s">
        <v>1</v>
      </c>
      <c r="F127" s="161" t="s">
        <v>306</v>
      </c>
      <c r="H127" s="162">
        <v>2.7</v>
      </c>
      <c r="I127" s="163"/>
      <c r="L127" s="159"/>
      <c r="M127" s="164"/>
      <c r="T127" s="165"/>
      <c r="AT127" s="160" t="s">
        <v>304</v>
      </c>
      <c r="AU127" s="160" t="s">
        <v>85</v>
      </c>
      <c r="AV127" s="13" t="s">
        <v>94</v>
      </c>
      <c r="AW127" s="13" t="s">
        <v>32</v>
      </c>
      <c r="AX127" s="13" t="s">
        <v>76</v>
      </c>
      <c r="AY127" s="160" t="s">
        <v>296</v>
      </c>
    </row>
    <row r="128" spans="2:65" s="14" customFormat="1">
      <c r="B128" s="166"/>
      <c r="D128" s="152" t="s">
        <v>304</v>
      </c>
      <c r="E128" s="167" t="s">
        <v>178</v>
      </c>
      <c r="F128" s="168" t="s">
        <v>308</v>
      </c>
      <c r="H128" s="169">
        <v>2.7</v>
      </c>
      <c r="I128" s="170"/>
      <c r="L128" s="166"/>
      <c r="M128" s="171"/>
      <c r="T128" s="172"/>
      <c r="AT128" s="167" t="s">
        <v>304</v>
      </c>
      <c r="AU128" s="167" t="s">
        <v>85</v>
      </c>
      <c r="AV128" s="14" t="s">
        <v>107</v>
      </c>
      <c r="AW128" s="14" t="s">
        <v>32</v>
      </c>
      <c r="AX128" s="14" t="s">
        <v>83</v>
      </c>
      <c r="AY128" s="167" t="s">
        <v>296</v>
      </c>
    </row>
    <row r="129" spans="2:65" s="1" customFormat="1" ht="33" customHeight="1">
      <c r="B129" s="32"/>
      <c r="C129" s="138" t="s">
        <v>85</v>
      </c>
      <c r="D129" s="138" t="s">
        <v>298</v>
      </c>
      <c r="E129" s="139" t="s">
        <v>4687</v>
      </c>
      <c r="F129" s="140" t="s">
        <v>6951</v>
      </c>
      <c r="G129" s="141" t="s">
        <v>311</v>
      </c>
      <c r="H129" s="142">
        <v>70.650000000000006</v>
      </c>
      <c r="I129" s="143"/>
      <c r="J129" s="144">
        <f>ROUND(I129*H129,2)</f>
        <v>0</v>
      </c>
      <c r="K129" s="140" t="s">
        <v>302</v>
      </c>
      <c r="L129" s="32"/>
      <c r="M129" s="145" t="s">
        <v>1</v>
      </c>
      <c r="N129" s="146" t="s">
        <v>41</v>
      </c>
      <c r="P129" s="147">
        <f>O129*H129</f>
        <v>0</v>
      </c>
      <c r="Q129" s="147">
        <v>0</v>
      </c>
      <c r="R129" s="147">
        <f>Q129*H129</f>
        <v>0</v>
      </c>
      <c r="S129" s="147">
        <v>0</v>
      </c>
      <c r="T129" s="148">
        <f>S129*H129</f>
        <v>0</v>
      </c>
      <c r="AR129" s="149" t="s">
        <v>107</v>
      </c>
      <c r="AT129" s="149" t="s">
        <v>298</v>
      </c>
      <c r="AU129" s="149" t="s">
        <v>85</v>
      </c>
      <c r="AY129" s="17" t="s">
        <v>296</v>
      </c>
      <c r="BE129" s="150">
        <f>IF(N129="základní",J129,0)</f>
        <v>0</v>
      </c>
      <c r="BF129" s="150">
        <f>IF(N129="snížená",J129,0)</f>
        <v>0</v>
      </c>
      <c r="BG129" s="150">
        <f>IF(N129="zákl. přenesená",J129,0)</f>
        <v>0</v>
      </c>
      <c r="BH129" s="150">
        <f>IF(N129="sníž. přenesená",J129,0)</f>
        <v>0</v>
      </c>
      <c r="BI129" s="150">
        <f>IF(N129="nulová",J129,0)</f>
        <v>0</v>
      </c>
      <c r="BJ129" s="17" t="s">
        <v>83</v>
      </c>
      <c r="BK129" s="150">
        <f>ROUND(I129*H129,2)</f>
        <v>0</v>
      </c>
      <c r="BL129" s="17" t="s">
        <v>107</v>
      </c>
      <c r="BM129" s="149" t="s">
        <v>6952</v>
      </c>
    </row>
    <row r="130" spans="2:65" s="12" customFormat="1">
      <c r="B130" s="151"/>
      <c r="D130" s="152" t="s">
        <v>304</v>
      </c>
      <c r="E130" s="153" t="s">
        <v>1</v>
      </c>
      <c r="F130" s="154" t="s">
        <v>6953</v>
      </c>
      <c r="H130" s="155">
        <v>70.650000000000006</v>
      </c>
      <c r="I130" s="156"/>
      <c r="L130" s="151"/>
      <c r="M130" s="157"/>
      <c r="T130" s="158"/>
      <c r="AT130" s="153" t="s">
        <v>304</v>
      </c>
      <c r="AU130" s="153" t="s">
        <v>85</v>
      </c>
      <c r="AV130" s="12" t="s">
        <v>85</v>
      </c>
      <c r="AW130" s="12" t="s">
        <v>32</v>
      </c>
      <c r="AX130" s="12" t="s">
        <v>76</v>
      </c>
      <c r="AY130" s="153" t="s">
        <v>296</v>
      </c>
    </row>
    <row r="131" spans="2:65" s="13" customFormat="1">
      <c r="B131" s="159"/>
      <c r="D131" s="152" t="s">
        <v>304</v>
      </c>
      <c r="E131" s="160" t="s">
        <v>1</v>
      </c>
      <c r="F131" s="161" t="s">
        <v>306</v>
      </c>
      <c r="H131" s="162">
        <v>70.650000000000006</v>
      </c>
      <c r="I131" s="163"/>
      <c r="L131" s="159"/>
      <c r="M131" s="164"/>
      <c r="T131" s="165"/>
      <c r="AT131" s="160" t="s">
        <v>304</v>
      </c>
      <c r="AU131" s="160" t="s">
        <v>85</v>
      </c>
      <c r="AV131" s="13" t="s">
        <v>94</v>
      </c>
      <c r="AW131" s="13" t="s">
        <v>32</v>
      </c>
      <c r="AX131" s="13" t="s">
        <v>76</v>
      </c>
      <c r="AY131" s="160" t="s">
        <v>296</v>
      </c>
    </row>
    <row r="132" spans="2:65" s="14" customFormat="1">
      <c r="B132" s="166"/>
      <c r="D132" s="152" t="s">
        <v>304</v>
      </c>
      <c r="E132" s="167" t="s">
        <v>6670</v>
      </c>
      <c r="F132" s="168" t="s">
        <v>308</v>
      </c>
      <c r="H132" s="169">
        <v>70.650000000000006</v>
      </c>
      <c r="I132" s="170"/>
      <c r="L132" s="166"/>
      <c r="M132" s="171"/>
      <c r="T132" s="172"/>
      <c r="AT132" s="167" t="s">
        <v>304</v>
      </c>
      <c r="AU132" s="167" t="s">
        <v>85</v>
      </c>
      <c r="AV132" s="14" t="s">
        <v>107</v>
      </c>
      <c r="AW132" s="14" t="s">
        <v>32</v>
      </c>
      <c r="AX132" s="14" t="s">
        <v>83</v>
      </c>
      <c r="AY132" s="167" t="s">
        <v>296</v>
      </c>
    </row>
    <row r="133" spans="2:65" s="1" customFormat="1" ht="21.75" customHeight="1">
      <c r="B133" s="32"/>
      <c r="C133" s="138" t="s">
        <v>94</v>
      </c>
      <c r="D133" s="138" t="s">
        <v>298</v>
      </c>
      <c r="E133" s="139" t="s">
        <v>6954</v>
      </c>
      <c r="F133" s="140" t="s">
        <v>6955</v>
      </c>
      <c r="G133" s="141" t="s">
        <v>301</v>
      </c>
      <c r="H133" s="142">
        <v>141.30000000000001</v>
      </c>
      <c r="I133" s="143"/>
      <c r="J133" s="144">
        <f>ROUND(I133*H133,2)</f>
        <v>0</v>
      </c>
      <c r="K133" s="140" t="s">
        <v>302</v>
      </c>
      <c r="L133" s="32"/>
      <c r="M133" s="145" t="s">
        <v>1</v>
      </c>
      <c r="N133" s="146" t="s">
        <v>41</v>
      </c>
      <c r="P133" s="147">
        <f>O133*H133</f>
        <v>0</v>
      </c>
      <c r="Q133" s="147">
        <v>8.4000000000000003E-4</v>
      </c>
      <c r="R133" s="147">
        <f>Q133*H133</f>
        <v>0.11869200000000002</v>
      </c>
      <c r="S133" s="147">
        <v>0</v>
      </c>
      <c r="T133" s="148">
        <f>S133*H133</f>
        <v>0</v>
      </c>
      <c r="AR133" s="149" t="s">
        <v>107</v>
      </c>
      <c r="AT133" s="149" t="s">
        <v>298</v>
      </c>
      <c r="AU133" s="149" t="s">
        <v>85</v>
      </c>
      <c r="AY133" s="17" t="s">
        <v>296</v>
      </c>
      <c r="BE133" s="150">
        <f>IF(N133="základní",J133,0)</f>
        <v>0</v>
      </c>
      <c r="BF133" s="150">
        <f>IF(N133="snížená",J133,0)</f>
        <v>0</v>
      </c>
      <c r="BG133" s="150">
        <f>IF(N133="zákl. přenesená",J133,0)</f>
        <v>0</v>
      </c>
      <c r="BH133" s="150">
        <f>IF(N133="sníž. přenesená",J133,0)</f>
        <v>0</v>
      </c>
      <c r="BI133" s="150">
        <f>IF(N133="nulová",J133,0)</f>
        <v>0</v>
      </c>
      <c r="BJ133" s="17" t="s">
        <v>83</v>
      </c>
      <c r="BK133" s="150">
        <f>ROUND(I133*H133,2)</f>
        <v>0</v>
      </c>
      <c r="BL133" s="17" t="s">
        <v>107</v>
      </c>
      <c r="BM133" s="149" t="s">
        <v>6956</v>
      </c>
    </row>
    <row r="134" spans="2:65" s="12" customFormat="1">
      <c r="B134" s="151"/>
      <c r="D134" s="152" t="s">
        <v>304</v>
      </c>
      <c r="E134" s="153" t="s">
        <v>1</v>
      </c>
      <c r="F134" s="154" t="s">
        <v>6957</v>
      </c>
      <c r="H134" s="155">
        <v>141.30000000000001</v>
      </c>
      <c r="I134" s="156"/>
      <c r="L134" s="151"/>
      <c r="M134" s="157"/>
      <c r="T134" s="158"/>
      <c r="AT134" s="153" t="s">
        <v>304</v>
      </c>
      <c r="AU134" s="153" t="s">
        <v>85</v>
      </c>
      <c r="AV134" s="12" t="s">
        <v>85</v>
      </c>
      <c r="AW134" s="12" t="s">
        <v>32</v>
      </c>
      <c r="AX134" s="12" t="s">
        <v>76</v>
      </c>
      <c r="AY134" s="153" t="s">
        <v>296</v>
      </c>
    </row>
    <row r="135" spans="2:65" s="13" customFormat="1">
      <c r="B135" s="159"/>
      <c r="D135" s="152" t="s">
        <v>304</v>
      </c>
      <c r="E135" s="160" t="s">
        <v>1</v>
      </c>
      <c r="F135" s="161" t="s">
        <v>306</v>
      </c>
      <c r="H135" s="162">
        <v>141.30000000000001</v>
      </c>
      <c r="I135" s="163"/>
      <c r="L135" s="159"/>
      <c r="M135" s="164"/>
      <c r="T135" s="165"/>
      <c r="AT135" s="160" t="s">
        <v>304</v>
      </c>
      <c r="AU135" s="160" t="s">
        <v>85</v>
      </c>
      <c r="AV135" s="13" t="s">
        <v>94</v>
      </c>
      <c r="AW135" s="13" t="s">
        <v>32</v>
      </c>
      <c r="AX135" s="13" t="s">
        <v>76</v>
      </c>
      <c r="AY135" s="160" t="s">
        <v>296</v>
      </c>
    </row>
    <row r="136" spans="2:65" s="14" customFormat="1">
      <c r="B136" s="166"/>
      <c r="D136" s="152" t="s">
        <v>304</v>
      </c>
      <c r="E136" s="167" t="s">
        <v>1</v>
      </c>
      <c r="F136" s="168" t="s">
        <v>308</v>
      </c>
      <c r="H136" s="169">
        <v>141.30000000000001</v>
      </c>
      <c r="I136" s="170"/>
      <c r="L136" s="166"/>
      <c r="M136" s="171"/>
      <c r="T136" s="172"/>
      <c r="AT136" s="167" t="s">
        <v>304</v>
      </c>
      <c r="AU136" s="167" t="s">
        <v>85</v>
      </c>
      <c r="AV136" s="14" t="s">
        <v>107</v>
      </c>
      <c r="AW136" s="14" t="s">
        <v>32</v>
      </c>
      <c r="AX136" s="14" t="s">
        <v>83</v>
      </c>
      <c r="AY136" s="167" t="s">
        <v>296</v>
      </c>
    </row>
    <row r="137" spans="2:65" s="1" customFormat="1" ht="24.2" customHeight="1">
      <c r="B137" s="32"/>
      <c r="C137" s="138" t="s">
        <v>107</v>
      </c>
      <c r="D137" s="138" t="s">
        <v>298</v>
      </c>
      <c r="E137" s="139" t="s">
        <v>6958</v>
      </c>
      <c r="F137" s="140" t="s">
        <v>6959</v>
      </c>
      <c r="G137" s="141" t="s">
        <v>301</v>
      </c>
      <c r="H137" s="142">
        <v>141.30000000000001</v>
      </c>
      <c r="I137" s="143"/>
      <c r="J137" s="144">
        <f>ROUND(I137*H137,2)</f>
        <v>0</v>
      </c>
      <c r="K137" s="140" t="s">
        <v>302</v>
      </c>
      <c r="L137" s="32"/>
      <c r="M137" s="145" t="s">
        <v>1</v>
      </c>
      <c r="N137" s="146" t="s">
        <v>41</v>
      </c>
      <c r="P137" s="147">
        <f>O137*H137</f>
        <v>0</v>
      </c>
      <c r="Q137" s="147">
        <v>0</v>
      </c>
      <c r="R137" s="147">
        <f>Q137*H137</f>
        <v>0</v>
      </c>
      <c r="S137" s="147">
        <v>0</v>
      </c>
      <c r="T137" s="148">
        <f>S137*H137</f>
        <v>0</v>
      </c>
      <c r="AR137" s="149" t="s">
        <v>107</v>
      </c>
      <c r="AT137" s="149" t="s">
        <v>298</v>
      </c>
      <c r="AU137" s="149" t="s">
        <v>85</v>
      </c>
      <c r="AY137" s="17" t="s">
        <v>296</v>
      </c>
      <c r="BE137" s="150">
        <f>IF(N137="základní",J137,0)</f>
        <v>0</v>
      </c>
      <c r="BF137" s="150">
        <f>IF(N137="snížená",J137,0)</f>
        <v>0</v>
      </c>
      <c r="BG137" s="150">
        <f>IF(N137="zákl. přenesená",J137,0)</f>
        <v>0</v>
      </c>
      <c r="BH137" s="150">
        <f>IF(N137="sníž. přenesená",J137,0)</f>
        <v>0</v>
      </c>
      <c r="BI137" s="150">
        <f>IF(N137="nulová",J137,0)</f>
        <v>0</v>
      </c>
      <c r="BJ137" s="17" t="s">
        <v>83</v>
      </c>
      <c r="BK137" s="150">
        <f>ROUND(I137*H137,2)</f>
        <v>0</v>
      </c>
      <c r="BL137" s="17" t="s">
        <v>107</v>
      </c>
      <c r="BM137" s="149" t="s">
        <v>6960</v>
      </c>
    </row>
    <row r="138" spans="2:65" s="1" customFormat="1" ht="21.75" customHeight="1">
      <c r="B138" s="32"/>
      <c r="C138" s="138" t="s">
        <v>332</v>
      </c>
      <c r="D138" s="138" t="s">
        <v>298</v>
      </c>
      <c r="E138" s="139" t="s">
        <v>6961</v>
      </c>
      <c r="F138" s="140" t="s">
        <v>6962</v>
      </c>
      <c r="G138" s="141" t="s">
        <v>301</v>
      </c>
      <c r="H138" s="142">
        <v>8.1</v>
      </c>
      <c r="I138" s="143"/>
      <c r="J138" s="144">
        <f>ROUND(I138*H138,2)</f>
        <v>0</v>
      </c>
      <c r="K138" s="140" t="s">
        <v>302</v>
      </c>
      <c r="L138" s="32"/>
      <c r="M138" s="145" t="s">
        <v>1</v>
      </c>
      <c r="N138" s="146" t="s">
        <v>41</v>
      </c>
      <c r="P138" s="147">
        <f>O138*H138</f>
        <v>0</v>
      </c>
      <c r="Q138" s="147">
        <v>6.9999999999999999E-4</v>
      </c>
      <c r="R138" s="147">
        <f>Q138*H138</f>
        <v>5.6699999999999997E-3</v>
      </c>
      <c r="S138" s="147">
        <v>0</v>
      </c>
      <c r="T138" s="148">
        <f>S138*H138</f>
        <v>0</v>
      </c>
      <c r="AR138" s="149" t="s">
        <v>107</v>
      </c>
      <c r="AT138" s="149" t="s">
        <v>298</v>
      </c>
      <c r="AU138" s="149" t="s">
        <v>85</v>
      </c>
      <c r="AY138" s="17" t="s">
        <v>296</v>
      </c>
      <c r="BE138" s="150">
        <f>IF(N138="základní",J138,0)</f>
        <v>0</v>
      </c>
      <c r="BF138" s="150">
        <f>IF(N138="snížená",J138,0)</f>
        <v>0</v>
      </c>
      <c r="BG138" s="150">
        <f>IF(N138="zákl. přenesená",J138,0)</f>
        <v>0</v>
      </c>
      <c r="BH138" s="150">
        <f>IF(N138="sníž. přenesená",J138,0)</f>
        <v>0</v>
      </c>
      <c r="BI138" s="150">
        <f>IF(N138="nulová",J138,0)</f>
        <v>0</v>
      </c>
      <c r="BJ138" s="17" t="s">
        <v>83</v>
      </c>
      <c r="BK138" s="150">
        <f>ROUND(I138*H138,2)</f>
        <v>0</v>
      </c>
      <c r="BL138" s="17" t="s">
        <v>107</v>
      </c>
      <c r="BM138" s="149" t="s">
        <v>6963</v>
      </c>
    </row>
    <row r="139" spans="2:65" s="12" customFormat="1">
      <c r="B139" s="151"/>
      <c r="D139" s="152" t="s">
        <v>304</v>
      </c>
      <c r="E139" s="153" t="s">
        <v>1</v>
      </c>
      <c r="F139" s="154" t="s">
        <v>6964</v>
      </c>
      <c r="H139" s="155">
        <v>8.1</v>
      </c>
      <c r="I139" s="156"/>
      <c r="L139" s="151"/>
      <c r="M139" s="157"/>
      <c r="T139" s="158"/>
      <c r="AT139" s="153" t="s">
        <v>304</v>
      </c>
      <c r="AU139" s="153" t="s">
        <v>85</v>
      </c>
      <c r="AV139" s="12" t="s">
        <v>85</v>
      </c>
      <c r="AW139" s="12" t="s">
        <v>32</v>
      </c>
      <c r="AX139" s="12" t="s">
        <v>76</v>
      </c>
      <c r="AY139" s="153" t="s">
        <v>296</v>
      </c>
    </row>
    <row r="140" spans="2:65" s="13" customFormat="1">
      <c r="B140" s="159"/>
      <c r="D140" s="152" t="s">
        <v>304</v>
      </c>
      <c r="E140" s="160" t="s">
        <v>1</v>
      </c>
      <c r="F140" s="161" t="s">
        <v>306</v>
      </c>
      <c r="H140" s="162">
        <v>8.1</v>
      </c>
      <c r="I140" s="163"/>
      <c r="L140" s="159"/>
      <c r="M140" s="164"/>
      <c r="T140" s="165"/>
      <c r="AT140" s="160" t="s">
        <v>304</v>
      </c>
      <c r="AU140" s="160" t="s">
        <v>85</v>
      </c>
      <c r="AV140" s="13" t="s">
        <v>94</v>
      </c>
      <c r="AW140" s="13" t="s">
        <v>32</v>
      </c>
      <c r="AX140" s="13" t="s">
        <v>76</v>
      </c>
      <c r="AY140" s="160" t="s">
        <v>296</v>
      </c>
    </row>
    <row r="141" spans="2:65" s="14" customFormat="1">
      <c r="B141" s="166"/>
      <c r="D141" s="152" t="s">
        <v>304</v>
      </c>
      <c r="E141" s="167" t="s">
        <v>1</v>
      </c>
      <c r="F141" s="168" t="s">
        <v>308</v>
      </c>
      <c r="H141" s="169">
        <v>8.1</v>
      </c>
      <c r="I141" s="170"/>
      <c r="L141" s="166"/>
      <c r="M141" s="171"/>
      <c r="T141" s="172"/>
      <c r="AT141" s="167" t="s">
        <v>304</v>
      </c>
      <c r="AU141" s="167" t="s">
        <v>85</v>
      </c>
      <c r="AV141" s="14" t="s">
        <v>107</v>
      </c>
      <c r="AW141" s="14" t="s">
        <v>32</v>
      </c>
      <c r="AX141" s="14" t="s">
        <v>83</v>
      </c>
      <c r="AY141" s="167" t="s">
        <v>296</v>
      </c>
    </row>
    <row r="142" spans="2:65" s="1" customFormat="1" ht="16.5" customHeight="1">
      <c r="B142" s="32"/>
      <c r="C142" s="138" t="s">
        <v>336</v>
      </c>
      <c r="D142" s="138" t="s">
        <v>298</v>
      </c>
      <c r="E142" s="139" t="s">
        <v>6965</v>
      </c>
      <c r="F142" s="140" t="s">
        <v>6966</v>
      </c>
      <c r="G142" s="141" t="s">
        <v>301</v>
      </c>
      <c r="H142" s="142">
        <v>8.1</v>
      </c>
      <c r="I142" s="143"/>
      <c r="J142" s="144">
        <f>ROUND(I142*H142,2)</f>
        <v>0</v>
      </c>
      <c r="K142" s="140" t="s">
        <v>302</v>
      </c>
      <c r="L142" s="32"/>
      <c r="M142" s="145" t="s">
        <v>1</v>
      </c>
      <c r="N142" s="146" t="s">
        <v>41</v>
      </c>
      <c r="P142" s="147">
        <f>O142*H142</f>
        <v>0</v>
      </c>
      <c r="Q142" s="147">
        <v>0</v>
      </c>
      <c r="R142" s="147">
        <f>Q142*H142</f>
        <v>0</v>
      </c>
      <c r="S142" s="147">
        <v>0</v>
      </c>
      <c r="T142" s="148">
        <f>S142*H142</f>
        <v>0</v>
      </c>
      <c r="AR142" s="149" t="s">
        <v>107</v>
      </c>
      <c r="AT142" s="149" t="s">
        <v>298</v>
      </c>
      <c r="AU142" s="149" t="s">
        <v>85</v>
      </c>
      <c r="AY142" s="17" t="s">
        <v>296</v>
      </c>
      <c r="BE142" s="150">
        <f>IF(N142="základní",J142,0)</f>
        <v>0</v>
      </c>
      <c r="BF142" s="150">
        <f>IF(N142="snížená",J142,0)</f>
        <v>0</v>
      </c>
      <c r="BG142" s="150">
        <f>IF(N142="zákl. přenesená",J142,0)</f>
        <v>0</v>
      </c>
      <c r="BH142" s="150">
        <f>IF(N142="sníž. přenesená",J142,0)</f>
        <v>0</v>
      </c>
      <c r="BI142" s="150">
        <f>IF(N142="nulová",J142,0)</f>
        <v>0</v>
      </c>
      <c r="BJ142" s="17" t="s">
        <v>83</v>
      </c>
      <c r="BK142" s="150">
        <f>ROUND(I142*H142,2)</f>
        <v>0</v>
      </c>
      <c r="BL142" s="17" t="s">
        <v>107</v>
      </c>
      <c r="BM142" s="149" t="s">
        <v>6967</v>
      </c>
    </row>
    <row r="143" spans="2:65" s="1" customFormat="1" ht="21.75" customHeight="1">
      <c r="B143" s="32"/>
      <c r="C143" s="138" t="s">
        <v>342</v>
      </c>
      <c r="D143" s="138" t="s">
        <v>298</v>
      </c>
      <c r="E143" s="139" t="s">
        <v>6968</v>
      </c>
      <c r="F143" s="140" t="s">
        <v>6969</v>
      </c>
      <c r="G143" s="141" t="s">
        <v>311</v>
      </c>
      <c r="H143" s="142">
        <v>2.7</v>
      </c>
      <c r="I143" s="143"/>
      <c r="J143" s="144">
        <f>ROUND(I143*H143,2)</f>
        <v>0</v>
      </c>
      <c r="K143" s="140" t="s">
        <v>302</v>
      </c>
      <c r="L143" s="32"/>
      <c r="M143" s="145" t="s">
        <v>1</v>
      </c>
      <c r="N143" s="146" t="s">
        <v>41</v>
      </c>
      <c r="P143" s="147">
        <f>O143*H143</f>
        <v>0</v>
      </c>
      <c r="Q143" s="147">
        <v>4.6000000000000001E-4</v>
      </c>
      <c r="R143" s="147">
        <f>Q143*H143</f>
        <v>1.242E-3</v>
      </c>
      <c r="S143" s="147">
        <v>0</v>
      </c>
      <c r="T143" s="148">
        <f>S143*H143</f>
        <v>0</v>
      </c>
      <c r="AR143" s="149" t="s">
        <v>107</v>
      </c>
      <c r="AT143" s="149" t="s">
        <v>298</v>
      </c>
      <c r="AU143" s="149" t="s">
        <v>85</v>
      </c>
      <c r="AY143" s="17" t="s">
        <v>296</v>
      </c>
      <c r="BE143" s="150">
        <f>IF(N143="základní",J143,0)</f>
        <v>0</v>
      </c>
      <c r="BF143" s="150">
        <f>IF(N143="snížená",J143,0)</f>
        <v>0</v>
      </c>
      <c r="BG143" s="150">
        <f>IF(N143="zákl. přenesená",J143,0)</f>
        <v>0</v>
      </c>
      <c r="BH143" s="150">
        <f>IF(N143="sníž. přenesená",J143,0)</f>
        <v>0</v>
      </c>
      <c r="BI143" s="150">
        <f>IF(N143="nulová",J143,0)</f>
        <v>0</v>
      </c>
      <c r="BJ143" s="17" t="s">
        <v>83</v>
      </c>
      <c r="BK143" s="150">
        <f>ROUND(I143*H143,2)</f>
        <v>0</v>
      </c>
      <c r="BL143" s="17" t="s">
        <v>107</v>
      </c>
      <c r="BM143" s="149" t="s">
        <v>6970</v>
      </c>
    </row>
    <row r="144" spans="2:65" s="12" customFormat="1">
      <c r="B144" s="151"/>
      <c r="D144" s="152" t="s">
        <v>304</v>
      </c>
      <c r="E144" s="153" t="s">
        <v>1</v>
      </c>
      <c r="F144" s="154" t="s">
        <v>178</v>
      </c>
      <c r="H144" s="155">
        <v>2.7</v>
      </c>
      <c r="I144" s="156"/>
      <c r="L144" s="151"/>
      <c r="M144" s="157"/>
      <c r="T144" s="158"/>
      <c r="AT144" s="153" t="s">
        <v>304</v>
      </c>
      <c r="AU144" s="153" t="s">
        <v>85</v>
      </c>
      <c r="AV144" s="12" t="s">
        <v>85</v>
      </c>
      <c r="AW144" s="12" t="s">
        <v>32</v>
      </c>
      <c r="AX144" s="12" t="s">
        <v>76</v>
      </c>
      <c r="AY144" s="153" t="s">
        <v>296</v>
      </c>
    </row>
    <row r="145" spans="2:65" s="13" customFormat="1">
      <c r="B145" s="159"/>
      <c r="D145" s="152" t="s">
        <v>304</v>
      </c>
      <c r="E145" s="160" t="s">
        <v>1</v>
      </c>
      <c r="F145" s="161" t="s">
        <v>306</v>
      </c>
      <c r="H145" s="162">
        <v>2.7</v>
      </c>
      <c r="I145" s="163"/>
      <c r="L145" s="159"/>
      <c r="M145" s="164"/>
      <c r="T145" s="165"/>
      <c r="AT145" s="160" t="s">
        <v>304</v>
      </c>
      <c r="AU145" s="160" t="s">
        <v>85</v>
      </c>
      <c r="AV145" s="13" t="s">
        <v>94</v>
      </c>
      <c r="AW145" s="13" t="s">
        <v>32</v>
      </c>
      <c r="AX145" s="13" t="s">
        <v>76</v>
      </c>
      <c r="AY145" s="160" t="s">
        <v>296</v>
      </c>
    </row>
    <row r="146" spans="2:65" s="14" customFormat="1">
      <c r="B146" s="166"/>
      <c r="D146" s="152" t="s">
        <v>304</v>
      </c>
      <c r="E146" s="167" t="s">
        <v>1</v>
      </c>
      <c r="F146" s="168" t="s">
        <v>308</v>
      </c>
      <c r="H146" s="169">
        <v>2.7</v>
      </c>
      <c r="I146" s="170"/>
      <c r="L146" s="166"/>
      <c r="M146" s="171"/>
      <c r="T146" s="172"/>
      <c r="AT146" s="167" t="s">
        <v>304</v>
      </c>
      <c r="AU146" s="167" t="s">
        <v>85</v>
      </c>
      <c r="AV146" s="14" t="s">
        <v>107</v>
      </c>
      <c r="AW146" s="14" t="s">
        <v>32</v>
      </c>
      <c r="AX146" s="14" t="s">
        <v>83</v>
      </c>
      <c r="AY146" s="167" t="s">
        <v>296</v>
      </c>
    </row>
    <row r="147" spans="2:65" s="1" customFormat="1" ht="24.2" customHeight="1">
      <c r="B147" s="32"/>
      <c r="C147" s="138" t="s">
        <v>347</v>
      </c>
      <c r="D147" s="138" t="s">
        <v>298</v>
      </c>
      <c r="E147" s="139" t="s">
        <v>6971</v>
      </c>
      <c r="F147" s="140" t="s">
        <v>6972</v>
      </c>
      <c r="G147" s="141" t="s">
        <v>311</v>
      </c>
      <c r="H147" s="142">
        <v>2.7</v>
      </c>
      <c r="I147" s="143"/>
      <c r="J147" s="144">
        <f>ROUND(I147*H147,2)</f>
        <v>0</v>
      </c>
      <c r="K147" s="140" t="s">
        <v>302</v>
      </c>
      <c r="L147" s="32"/>
      <c r="M147" s="145" t="s">
        <v>1</v>
      </c>
      <c r="N147" s="146" t="s">
        <v>41</v>
      </c>
      <c r="P147" s="147">
        <f>O147*H147</f>
        <v>0</v>
      </c>
      <c r="Q147" s="147">
        <v>0</v>
      </c>
      <c r="R147" s="147">
        <f>Q147*H147</f>
        <v>0</v>
      </c>
      <c r="S147" s="147">
        <v>0</v>
      </c>
      <c r="T147" s="148">
        <f>S147*H147</f>
        <v>0</v>
      </c>
      <c r="AR147" s="149" t="s">
        <v>107</v>
      </c>
      <c r="AT147" s="149" t="s">
        <v>298</v>
      </c>
      <c r="AU147" s="149" t="s">
        <v>85</v>
      </c>
      <c r="AY147" s="17" t="s">
        <v>296</v>
      </c>
      <c r="BE147" s="150">
        <f>IF(N147="základní",J147,0)</f>
        <v>0</v>
      </c>
      <c r="BF147" s="150">
        <f>IF(N147="snížená",J147,0)</f>
        <v>0</v>
      </c>
      <c r="BG147" s="150">
        <f>IF(N147="zákl. přenesená",J147,0)</f>
        <v>0</v>
      </c>
      <c r="BH147" s="150">
        <f>IF(N147="sníž. přenesená",J147,0)</f>
        <v>0</v>
      </c>
      <c r="BI147" s="150">
        <f>IF(N147="nulová",J147,0)</f>
        <v>0</v>
      </c>
      <c r="BJ147" s="17" t="s">
        <v>83</v>
      </c>
      <c r="BK147" s="150">
        <f>ROUND(I147*H147,2)</f>
        <v>0</v>
      </c>
      <c r="BL147" s="17" t="s">
        <v>107</v>
      </c>
      <c r="BM147" s="149" t="s">
        <v>6973</v>
      </c>
    </row>
    <row r="148" spans="2:65" s="12" customFormat="1">
      <c r="B148" s="151"/>
      <c r="D148" s="152" t="s">
        <v>304</v>
      </c>
      <c r="E148" s="153" t="s">
        <v>1</v>
      </c>
      <c r="F148" s="154" t="s">
        <v>178</v>
      </c>
      <c r="H148" s="155">
        <v>2.7</v>
      </c>
      <c r="I148" s="156"/>
      <c r="L148" s="151"/>
      <c r="M148" s="157"/>
      <c r="T148" s="158"/>
      <c r="AT148" s="153" t="s">
        <v>304</v>
      </c>
      <c r="AU148" s="153" t="s">
        <v>85</v>
      </c>
      <c r="AV148" s="12" t="s">
        <v>85</v>
      </c>
      <c r="AW148" s="12" t="s">
        <v>32</v>
      </c>
      <c r="AX148" s="12" t="s">
        <v>76</v>
      </c>
      <c r="AY148" s="153" t="s">
        <v>296</v>
      </c>
    </row>
    <row r="149" spans="2:65" s="13" customFormat="1">
      <c r="B149" s="159"/>
      <c r="D149" s="152" t="s">
        <v>304</v>
      </c>
      <c r="E149" s="160" t="s">
        <v>1</v>
      </c>
      <c r="F149" s="161" t="s">
        <v>306</v>
      </c>
      <c r="H149" s="162">
        <v>2.7</v>
      </c>
      <c r="I149" s="163"/>
      <c r="L149" s="159"/>
      <c r="M149" s="164"/>
      <c r="T149" s="165"/>
      <c r="AT149" s="160" t="s">
        <v>304</v>
      </c>
      <c r="AU149" s="160" t="s">
        <v>85</v>
      </c>
      <c r="AV149" s="13" t="s">
        <v>94</v>
      </c>
      <c r="AW149" s="13" t="s">
        <v>32</v>
      </c>
      <c r="AX149" s="13" t="s">
        <v>76</v>
      </c>
      <c r="AY149" s="160" t="s">
        <v>296</v>
      </c>
    </row>
    <row r="150" spans="2:65" s="14" customFormat="1">
      <c r="B150" s="166"/>
      <c r="D150" s="152" t="s">
        <v>304</v>
      </c>
      <c r="E150" s="167" t="s">
        <v>1</v>
      </c>
      <c r="F150" s="168" t="s">
        <v>308</v>
      </c>
      <c r="H150" s="169">
        <v>2.7</v>
      </c>
      <c r="I150" s="170"/>
      <c r="L150" s="166"/>
      <c r="M150" s="171"/>
      <c r="T150" s="172"/>
      <c r="AT150" s="167" t="s">
        <v>304</v>
      </c>
      <c r="AU150" s="167" t="s">
        <v>85</v>
      </c>
      <c r="AV150" s="14" t="s">
        <v>107</v>
      </c>
      <c r="AW150" s="14" t="s">
        <v>32</v>
      </c>
      <c r="AX150" s="14" t="s">
        <v>83</v>
      </c>
      <c r="AY150" s="167" t="s">
        <v>296</v>
      </c>
    </row>
    <row r="151" spans="2:65" s="1" customFormat="1" ht="37.9" customHeight="1">
      <c r="B151" s="32"/>
      <c r="C151" s="138" t="s">
        <v>354</v>
      </c>
      <c r="D151" s="138" t="s">
        <v>298</v>
      </c>
      <c r="E151" s="139" t="s">
        <v>4457</v>
      </c>
      <c r="F151" s="140" t="s">
        <v>6974</v>
      </c>
      <c r="G151" s="141" t="s">
        <v>311</v>
      </c>
      <c r="H151" s="142">
        <v>35.503999999999998</v>
      </c>
      <c r="I151" s="143"/>
      <c r="J151" s="144">
        <f>ROUND(I151*H151,2)</f>
        <v>0</v>
      </c>
      <c r="K151" s="140" t="s">
        <v>302</v>
      </c>
      <c r="L151" s="32"/>
      <c r="M151" s="145" t="s">
        <v>1</v>
      </c>
      <c r="N151" s="146" t="s">
        <v>41</v>
      </c>
      <c r="P151" s="147">
        <f>O151*H151</f>
        <v>0</v>
      </c>
      <c r="Q151" s="147">
        <v>0</v>
      </c>
      <c r="R151" s="147">
        <f>Q151*H151</f>
        <v>0</v>
      </c>
      <c r="S151" s="147">
        <v>0</v>
      </c>
      <c r="T151" s="148">
        <f>S151*H151</f>
        <v>0</v>
      </c>
      <c r="AR151" s="149" t="s">
        <v>107</v>
      </c>
      <c r="AT151" s="149" t="s">
        <v>298</v>
      </c>
      <c r="AU151" s="149" t="s">
        <v>85</v>
      </c>
      <c r="AY151" s="17" t="s">
        <v>296</v>
      </c>
      <c r="BE151" s="150">
        <f>IF(N151="základní",J151,0)</f>
        <v>0</v>
      </c>
      <c r="BF151" s="150">
        <f>IF(N151="snížená",J151,0)</f>
        <v>0</v>
      </c>
      <c r="BG151" s="150">
        <f>IF(N151="zákl. přenesená",J151,0)</f>
        <v>0</v>
      </c>
      <c r="BH151" s="150">
        <f>IF(N151="sníž. přenesená",J151,0)</f>
        <v>0</v>
      </c>
      <c r="BI151" s="150">
        <f>IF(N151="nulová",J151,0)</f>
        <v>0</v>
      </c>
      <c r="BJ151" s="17" t="s">
        <v>83</v>
      </c>
      <c r="BK151" s="150">
        <f>ROUND(I151*H151,2)</f>
        <v>0</v>
      </c>
      <c r="BL151" s="17" t="s">
        <v>107</v>
      </c>
      <c r="BM151" s="149" t="s">
        <v>6975</v>
      </c>
    </row>
    <row r="152" spans="2:65" s="12" customFormat="1">
      <c r="B152" s="151"/>
      <c r="D152" s="152" t="s">
        <v>304</v>
      </c>
      <c r="E152" s="153" t="s">
        <v>1</v>
      </c>
      <c r="F152" s="154" t="s">
        <v>189</v>
      </c>
      <c r="H152" s="155">
        <v>35.503999999999998</v>
      </c>
      <c r="I152" s="156"/>
      <c r="L152" s="151"/>
      <c r="M152" s="157"/>
      <c r="T152" s="158"/>
      <c r="AT152" s="153" t="s">
        <v>304</v>
      </c>
      <c r="AU152" s="153" t="s">
        <v>85</v>
      </c>
      <c r="AV152" s="12" t="s">
        <v>85</v>
      </c>
      <c r="AW152" s="12" t="s">
        <v>32</v>
      </c>
      <c r="AX152" s="12" t="s">
        <v>76</v>
      </c>
      <c r="AY152" s="153" t="s">
        <v>296</v>
      </c>
    </row>
    <row r="153" spans="2:65" s="13" customFormat="1">
      <c r="B153" s="159"/>
      <c r="D153" s="152" t="s">
        <v>304</v>
      </c>
      <c r="E153" s="160" t="s">
        <v>1</v>
      </c>
      <c r="F153" s="161" t="s">
        <v>306</v>
      </c>
      <c r="H153" s="162">
        <v>35.503999999999998</v>
      </c>
      <c r="I153" s="163"/>
      <c r="L153" s="159"/>
      <c r="M153" s="164"/>
      <c r="T153" s="165"/>
      <c r="AT153" s="160" t="s">
        <v>304</v>
      </c>
      <c r="AU153" s="160" t="s">
        <v>85</v>
      </c>
      <c r="AV153" s="13" t="s">
        <v>94</v>
      </c>
      <c r="AW153" s="13" t="s">
        <v>32</v>
      </c>
      <c r="AX153" s="13" t="s">
        <v>76</v>
      </c>
      <c r="AY153" s="160" t="s">
        <v>296</v>
      </c>
    </row>
    <row r="154" spans="2:65" s="14" customFormat="1">
      <c r="B154" s="166"/>
      <c r="D154" s="152" t="s">
        <v>304</v>
      </c>
      <c r="E154" s="167" t="s">
        <v>1</v>
      </c>
      <c r="F154" s="168" t="s">
        <v>308</v>
      </c>
      <c r="H154" s="169">
        <v>35.503999999999998</v>
      </c>
      <c r="I154" s="170"/>
      <c r="L154" s="166"/>
      <c r="M154" s="171"/>
      <c r="T154" s="172"/>
      <c r="AT154" s="167" t="s">
        <v>304</v>
      </c>
      <c r="AU154" s="167" t="s">
        <v>85</v>
      </c>
      <c r="AV154" s="14" t="s">
        <v>107</v>
      </c>
      <c r="AW154" s="14" t="s">
        <v>32</v>
      </c>
      <c r="AX154" s="14" t="s">
        <v>83</v>
      </c>
      <c r="AY154" s="167" t="s">
        <v>296</v>
      </c>
    </row>
    <row r="155" spans="2:65" s="1" customFormat="1" ht="24.2" customHeight="1">
      <c r="B155" s="32"/>
      <c r="C155" s="138" t="s">
        <v>358</v>
      </c>
      <c r="D155" s="138" t="s">
        <v>298</v>
      </c>
      <c r="E155" s="139" t="s">
        <v>6696</v>
      </c>
      <c r="F155" s="140" t="s">
        <v>6697</v>
      </c>
      <c r="G155" s="141" t="s">
        <v>311</v>
      </c>
      <c r="H155" s="142">
        <v>35.503999999999998</v>
      </c>
      <c r="I155" s="143"/>
      <c r="J155" s="144">
        <f>ROUND(I155*H155,2)</f>
        <v>0</v>
      </c>
      <c r="K155" s="140" t="s">
        <v>302</v>
      </c>
      <c r="L155" s="32"/>
      <c r="M155" s="145" t="s">
        <v>1</v>
      </c>
      <c r="N155" s="146" t="s">
        <v>41</v>
      </c>
      <c r="P155" s="147">
        <f>O155*H155</f>
        <v>0</v>
      </c>
      <c r="Q155" s="147">
        <v>0</v>
      </c>
      <c r="R155" s="147">
        <f>Q155*H155</f>
        <v>0</v>
      </c>
      <c r="S155" s="147">
        <v>0</v>
      </c>
      <c r="T155" s="148">
        <f>S155*H155</f>
        <v>0</v>
      </c>
      <c r="AR155" s="149" t="s">
        <v>107</v>
      </c>
      <c r="AT155" s="149" t="s">
        <v>298</v>
      </c>
      <c r="AU155" s="149" t="s">
        <v>85</v>
      </c>
      <c r="AY155" s="17" t="s">
        <v>296</v>
      </c>
      <c r="BE155" s="150">
        <f>IF(N155="základní",J155,0)</f>
        <v>0</v>
      </c>
      <c r="BF155" s="150">
        <f>IF(N155="snížená",J155,0)</f>
        <v>0</v>
      </c>
      <c r="BG155" s="150">
        <f>IF(N155="zákl. přenesená",J155,0)</f>
        <v>0</v>
      </c>
      <c r="BH155" s="150">
        <f>IF(N155="sníž. přenesená",J155,0)</f>
        <v>0</v>
      </c>
      <c r="BI155" s="150">
        <f>IF(N155="nulová",J155,0)</f>
        <v>0</v>
      </c>
      <c r="BJ155" s="17" t="s">
        <v>83</v>
      </c>
      <c r="BK155" s="150">
        <f>ROUND(I155*H155,2)</f>
        <v>0</v>
      </c>
      <c r="BL155" s="17" t="s">
        <v>107</v>
      </c>
      <c r="BM155" s="149" t="s">
        <v>6976</v>
      </c>
    </row>
    <row r="156" spans="2:65" s="12" customFormat="1">
      <c r="B156" s="151"/>
      <c r="D156" s="152" t="s">
        <v>304</v>
      </c>
      <c r="E156" s="153" t="s">
        <v>1</v>
      </c>
      <c r="F156" s="154" t="s">
        <v>6977</v>
      </c>
      <c r="H156" s="155">
        <v>21.382000000000001</v>
      </c>
      <c r="I156" s="156"/>
      <c r="L156" s="151"/>
      <c r="M156" s="157"/>
      <c r="T156" s="158"/>
      <c r="AT156" s="153" t="s">
        <v>304</v>
      </c>
      <c r="AU156" s="153" t="s">
        <v>85</v>
      </c>
      <c r="AV156" s="12" t="s">
        <v>85</v>
      </c>
      <c r="AW156" s="12" t="s">
        <v>32</v>
      </c>
      <c r="AX156" s="12" t="s">
        <v>76</v>
      </c>
      <c r="AY156" s="153" t="s">
        <v>296</v>
      </c>
    </row>
    <row r="157" spans="2:65" s="12" customFormat="1">
      <c r="B157" s="151"/>
      <c r="D157" s="152" t="s">
        <v>304</v>
      </c>
      <c r="E157" s="153" t="s">
        <v>1</v>
      </c>
      <c r="F157" s="154" t="s">
        <v>6978</v>
      </c>
      <c r="H157" s="155">
        <v>6.1820000000000004</v>
      </c>
      <c r="I157" s="156"/>
      <c r="L157" s="151"/>
      <c r="M157" s="157"/>
      <c r="T157" s="158"/>
      <c r="AT157" s="153" t="s">
        <v>304</v>
      </c>
      <c r="AU157" s="153" t="s">
        <v>85</v>
      </c>
      <c r="AV157" s="12" t="s">
        <v>85</v>
      </c>
      <c r="AW157" s="12" t="s">
        <v>32</v>
      </c>
      <c r="AX157" s="12" t="s">
        <v>76</v>
      </c>
      <c r="AY157" s="153" t="s">
        <v>296</v>
      </c>
    </row>
    <row r="158" spans="2:65" s="12" customFormat="1">
      <c r="B158" s="151"/>
      <c r="D158" s="152" t="s">
        <v>304</v>
      </c>
      <c r="E158" s="153" t="s">
        <v>1</v>
      </c>
      <c r="F158" s="154" t="s">
        <v>6979</v>
      </c>
      <c r="H158" s="155">
        <v>7.94</v>
      </c>
      <c r="I158" s="156"/>
      <c r="L158" s="151"/>
      <c r="M158" s="157"/>
      <c r="T158" s="158"/>
      <c r="AT158" s="153" t="s">
        <v>304</v>
      </c>
      <c r="AU158" s="153" t="s">
        <v>85</v>
      </c>
      <c r="AV158" s="12" t="s">
        <v>85</v>
      </c>
      <c r="AW158" s="12" t="s">
        <v>32</v>
      </c>
      <c r="AX158" s="12" t="s">
        <v>76</v>
      </c>
      <c r="AY158" s="153" t="s">
        <v>296</v>
      </c>
    </row>
    <row r="159" spans="2:65" s="13" customFormat="1">
      <c r="B159" s="159"/>
      <c r="D159" s="152" t="s">
        <v>304</v>
      </c>
      <c r="E159" s="160" t="s">
        <v>1</v>
      </c>
      <c r="F159" s="161" t="s">
        <v>306</v>
      </c>
      <c r="H159" s="162">
        <v>35.503999999999998</v>
      </c>
      <c r="I159" s="163"/>
      <c r="L159" s="159"/>
      <c r="M159" s="164"/>
      <c r="T159" s="165"/>
      <c r="AT159" s="160" t="s">
        <v>304</v>
      </c>
      <c r="AU159" s="160" t="s">
        <v>85</v>
      </c>
      <c r="AV159" s="13" t="s">
        <v>94</v>
      </c>
      <c r="AW159" s="13" t="s">
        <v>32</v>
      </c>
      <c r="AX159" s="13" t="s">
        <v>76</v>
      </c>
      <c r="AY159" s="160" t="s">
        <v>296</v>
      </c>
    </row>
    <row r="160" spans="2:65" s="14" customFormat="1">
      <c r="B160" s="166"/>
      <c r="D160" s="152" t="s">
        <v>304</v>
      </c>
      <c r="E160" s="167" t="s">
        <v>189</v>
      </c>
      <c r="F160" s="168" t="s">
        <v>308</v>
      </c>
      <c r="H160" s="169">
        <v>35.503999999999998</v>
      </c>
      <c r="I160" s="170"/>
      <c r="L160" s="166"/>
      <c r="M160" s="171"/>
      <c r="T160" s="172"/>
      <c r="AT160" s="167" t="s">
        <v>304</v>
      </c>
      <c r="AU160" s="167" t="s">
        <v>85</v>
      </c>
      <c r="AV160" s="14" t="s">
        <v>107</v>
      </c>
      <c r="AW160" s="14" t="s">
        <v>32</v>
      </c>
      <c r="AX160" s="14" t="s">
        <v>83</v>
      </c>
      <c r="AY160" s="167" t="s">
        <v>296</v>
      </c>
    </row>
    <row r="161" spans="2:65" s="1" customFormat="1" ht="33" customHeight="1">
      <c r="B161" s="32"/>
      <c r="C161" s="138" t="s">
        <v>365</v>
      </c>
      <c r="D161" s="138" t="s">
        <v>298</v>
      </c>
      <c r="E161" s="139" t="s">
        <v>423</v>
      </c>
      <c r="F161" s="140" t="s">
        <v>424</v>
      </c>
      <c r="G161" s="141" t="s">
        <v>346</v>
      </c>
      <c r="H161" s="142">
        <v>65.682000000000002</v>
      </c>
      <c r="I161" s="143"/>
      <c r="J161" s="144">
        <f>ROUND(I161*H161,2)</f>
        <v>0</v>
      </c>
      <c r="K161" s="140" t="s">
        <v>302</v>
      </c>
      <c r="L161" s="32"/>
      <c r="M161" s="145" t="s">
        <v>1</v>
      </c>
      <c r="N161" s="146" t="s">
        <v>41</v>
      </c>
      <c r="P161" s="147">
        <f>O161*H161</f>
        <v>0</v>
      </c>
      <c r="Q161" s="147">
        <v>0</v>
      </c>
      <c r="R161" s="147">
        <f>Q161*H161</f>
        <v>0</v>
      </c>
      <c r="S161" s="147">
        <v>0</v>
      </c>
      <c r="T161" s="148">
        <f>S161*H161</f>
        <v>0</v>
      </c>
      <c r="AR161" s="149" t="s">
        <v>107</v>
      </c>
      <c r="AT161" s="149" t="s">
        <v>298</v>
      </c>
      <c r="AU161" s="149" t="s">
        <v>85</v>
      </c>
      <c r="AY161" s="17" t="s">
        <v>296</v>
      </c>
      <c r="BE161" s="150">
        <f>IF(N161="základní",J161,0)</f>
        <v>0</v>
      </c>
      <c r="BF161" s="150">
        <f>IF(N161="snížená",J161,0)</f>
        <v>0</v>
      </c>
      <c r="BG161" s="150">
        <f>IF(N161="zákl. přenesená",J161,0)</f>
        <v>0</v>
      </c>
      <c r="BH161" s="150">
        <f>IF(N161="sníž. přenesená",J161,0)</f>
        <v>0</v>
      </c>
      <c r="BI161" s="150">
        <f>IF(N161="nulová",J161,0)</f>
        <v>0</v>
      </c>
      <c r="BJ161" s="17" t="s">
        <v>83</v>
      </c>
      <c r="BK161" s="150">
        <f>ROUND(I161*H161,2)</f>
        <v>0</v>
      </c>
      <c r="BL161" s="17" t="s">
        <v>107</v>
      </c>
      <c r="BM161" s="149" t="s">
        <v>6980</v>
      </c>
    </row>
    <row r="162" spans="2:65" s="12" customFormat="1">
      <c r="B162" s="151"/>
      <c r="D162" s="152" t="s">
        <v>304</v>
      </c>
      <c r="E162" s="153" t="s">
        <v>1</v>
      </c>
      <c r="F162" s="154" t="s">
        <v>426</v>
      </c>
      <c r="H162" s="155">
        <v>65.682000000000002</v>
      </c>
      <c r="I162" s="156"/>
      <c r="L162" s="151"/>
      <c r="M162" s="157"/>
      <c r="T162" s="158"/>
      <c r="AT162" s="153" t="s">
        <v>304</v>
      </c>
      <c r="AU162" s="153" t="s">
        <v>85</v>
      </c>
      <c r="AV162" s="12" t="s">
        <v>85</v>
      </c>
      <c r="AW162" s="12" t="s">
        <v>32</v>
      </c>
      <c r="AX162" s="12" t="s">
        <v>76</v>
      </c>
      <c r="AY162" s="153" t="s">
        <v>296</v>
      </c>
    </row>
    <row r="163" spans="2:65" s="13" customFormat="1">
      <c r="B163" s="159"/>
      <c r="D163" s="152" t="s">
        <v>304</v>
      </c>
      <c r="E163" s="160" t="s">
        <v>1</v>
      </c>
      <c r="F163" s="161" t="s">
        <v>306</v>
      </c>
      <c r="H163" s="162">
        <v>65.682000000000002</v>
      </c>
      <c r="I163" s="163"/>
      <c r="L163" s="159"/>
      <c r="M163" s="164"/>
      <c r="T163" s="165"/>
      <c r="AT163" s="160" t="s">
        <v>304</v>
      </c>
      <c r="AU163" s="160" t="s">
        <v>85</v>
      </c>
      <c r="AV163" s="13" t="s">
        <v>94</v>
      </c>
      <c r="AW163" s="13" t="s">
        <v>32</v>
      </c>
      <c r="AX163" s="13" t="s">
        <v>76</v>
      </c>
      <c r="AY163" s="160" t="s">
        <v>296</v>
      </c>
    </row>
    <row r="164" spans="2:65" s="14" customFormat="1">
      <c r="B164" s="166"/>
      <c r="D164" s="152" t="s">
        <v>304</v>
      </c>
      <c r="E164" s="167" t="s">
        <v>1</v>
      </c>
      <c r="F164" s="168" t="s">
        <v>308</v>
      </c>
      <c r="H164" s="169">
        <v>65.682000000000002</v>
      </c>
      <c r="I164" s="170"/>
      <c r="L164" s="166"/>
      <c r="M164" s="171"/>
      <c r="T164" s="172"/>
      <c r="AT164" s="167" t="s">
        <v>304</v>
      </c>
      <c r="AU164" s="167" t="s">
        <v>85</v>
      </c>
      <c r="AV164" s="14" t="s">
        <v>107</v>
      </c>
      <c r="AW164" s="14" t="s">
        <v>32</v>
      </c>
      <c r="AX164" s="14" t="s">
        <v>83</v>
      </c>
      <c r="AY164" s="167" t="s">
        <v>296</v>
      </c>
    </row>
    <row r="165" spans="2:65" s="1" customFormat="1" ht="16.5" customHeight="1">
      <c r="B165" s="32"/>
      <c r="C165" s="138" t="s">
        <v>8</v>
      </c>
      <c r="D165" s="138" t="s">
        <v>298</v>
      </c>
      <c r="E165" s="139" t="s">
        <v>428</v>
      </c>
      <c r="F165" s="140" t="s">
        <v>429</v>
      </c>
      <c r="G165" s="141" t="s">
        <v>311</v>
      </c>
      <c r="H165" s="142">
        <v>35.503999999999998</v>
      </c>
      <c r="I165" s="143"/>
      <c r="J165" s="144">
        <f>ROUND(I165*H165,2)</f>
        <v>0</v>
      </c>
      <c r="K165" s="140" t="s">
        <v>302</v>
      </c>
      <c r="L165" s="32"/>
      <c r="M165" s="145" t="s">
        <v>1</v>
      </c>
      <c r="N165" s="146" t="s">
        <v>41</v>
      </c>
      <c r="P165" s="147">
        <f>O165*H165</f>
        <v>0</v>
      </c>
      <c r="Q165" s="147">
        <v>0</v>
      </c>
      <c r="R165" s="147">
        <f>Q165*H165</f>
        <v>0</v>
      </c>
      <c r="S165" s="147">
        <v>0</v>
      </c>
      <c r="T165" s="148">
        <f>S165*H165</f>
        <v>0</v>
      </c>
      <c r="AR165" s="149" t="s">
        <v>107</v>
      </c>
      <c r="AT165" s="149" t="s">
        <v>298</v>
      </c>
      <c r="AU165" s="149" t="s">
        <v>85</v>
      </c>
      <c r="AY165" s="17" t="s">
        <v>296</v>
      </c>
      <c r="BE165" s="150">
        <f>IF(N165="základní",J165,0)</f>
        <v>0</v>
      </c>
      <c r="BF165" s="150">
        <f>IF(N165="snížená",J165,0)</f>
        <v>0</v>
      </c>
      <c r="BG165" s="150">
        <f>IF(N165="zákl. přenesená",J165,0)</f>
        <v>0</v>
      </c>
      <c r="BH165" s="150">
        <f>IF(N165="sníž. přenesená",J165,0)</f>
        <v>0</v>
      </c>
      <c r="BI165" s="150">
        <f>IF(N165="nulová",J165,0)</f>
        <v>0</v>
      </c>
      <c r="BJ165" s="17" t="s">
        <v>83</v>
      </c>
      <c r="BK165" s="150">
        <f>ROUND(I165*H165,2)</f>
        <v>0</v>
      </c>
      <c r="BL165" s="17" t="s">
        <v>107</v>
      </c>
      <c r="BM165" s="149" t="s">
        <v>6981</v>
      </c>
    </row>
    <row r="166" spans="2:65" s="12" customFormat="1">
      <c r="B166" s="151"/>
      <c r="D166" s="152" t="s">
        <v>304</v>
      </c>
      <c r="E166" s="153" t="s">
        <v>1</v>
      </c>
      <c r="F166" s="154" t="s">
        <v>189</v>
      </c>
      <c r="H166" s="155">
        <v>35.503999999999998</v>
      </c>
      <c r="I166" s="156"/>
      <c r="L166" s="151"/>
      <c r="M166" s="157"/>
      <c r="T166" s="158"/>
      <c r="AT166" s="153" t="s">
        <v>304</v>
      </c>
      <c r="AU166" s="153" t="s">
        <v>85</v>
      </c>
      <c r="AV166" s="12" t="s">
        <v>85</v>
      </c>
      <c r="AW166" s="12" t="s">
        <v>32</v>
      </c>
      <c r="AX166" s="12" t="s">
        <v>76</v>
      </c>
      <c r="AY166" s="153" t="s">
        <v>296</v>
      </c>
    </row>
    <row r="167" spans="2:65" s="13" customFormat="1">
      <c r="B167" s="159"/>
      <c r="D167" s="152" t="s">
        <v>304</v>
      </c>
      <c r="E167" s="160" t="s">
        <v>1</v>
      </c>
      <c r="F167" s="161" t="s">
        <v>306</v>
      </c>
      <c r="H167" s="162">
        <v>35.503999999999998</v>
      </c>
      <c r="I167" s="163"/>
      <c r="L167" s="159"/>
      <c r="M167" s="164"/>
      <c r="T167" s="165"/>
      <c r="AT167" s="160" t="s">
        <v>304</v>
      </c>
      <c r="AU167" s="160" t="s">
        <v>85</v>
      </c>
      <c r="AV167" s="13" t="s">
        <v>94</v>
      </c>
      <c r="AW167" s="13" t="s">
        <v>32</v>
      </c>
      <c r="AX167" s="13" t="s">
        <v>76</v>
      </c>
      <c r="AY167" s="160" t="s">
        <v>296</v>
      </c>
    </row>
    <row r="168" spans="2:65" s="14" customFormat="1">
      <c r="B168" s="166"/>
      <c r="D168" s="152" t="s">
        <v>304</v>
      </c>
      <c r="E168" s="167" t="s">
        <v>1</v>
      </c>
      <c r="F168" s="168" t="s">
        <v>308</v>
      </c>
      <c r="H168" s="169">
        <v>35.503999999999998</v>
      </c>
      <c r="I168" s="170"/>
      <c r="L168" s="166"/>
      <c r="M168" s="171"/>
      <c r="T168" s="172"/>
      <c r="AT168" s="167" t="s">
        <v>304</v>
      </c>
      <c r="AU168" s="167" t="s">
        <v>85</v>
      </c>
      <c r="AV168" s="14" t="s">
        <v>107</v>
      </c>
      <c r="AW168" s="14" t="s">
        <v>32</v>
      </c>
      <c r="AX168" s="14" t="s">
        <v>83</v>
      </c>
      <c r="AY168" s="167" t="s">
        <v>296</v>
      </c>
    </row>
    <row r="169" spans="2:65" s="1" customFormat="1" ht="24.2" customHeight="1">
      <c r="B169" s="32"/>
      <c r="C169" s="138" t="s">
        <v>373</v>
      </c>
      <c r="D169" s="138" t="s">
        <v>298</v>
      </c>
      <c r="E169" s="139" t="s">
        <v>433</v>
      </c>
      <c r="F169" s="140" t="s">
        <v>434</v>
      </c>
      <c r="G169" s="141" t="s">
        <v>311</v>
      </c>
      <c r="H169" s="142">
        <v>51.968000000000004</v>
      </c>
      <c r="I169" s="143"/>
      <c r="J169" s="144">
        <f>ROUND(I169*H169,2)</f>
        <v>0</v>
      </c>
      <c r="K169" s="140" t="s">
        <v>302</v>
      </c>
      <c r="L169" s="32"/>
      <c r="M169" s="145" t="s">
        <v>1</v>
      </c>
      <c r="N169" s="146" t="s">
        <v>41</v>
      </c>
      <c r="P169" s="147">
        <f>O169*H169</f>
        <v>0</v>
      </c>
      <c r="Q169" s="147">
        <v>0</v>
      </c>
      <c r="R169" s="147">
        <f>Q169*H169</f>
        <v>0</v>
      </c>
      <c r="S169" s="147">
        <v>0</v>
      </c>
      <c r="T169" s="148">
        <f>S169*H169</f>
        <v>0</v>
      </c>
      <c r="AR169" s="149" t="s">
        <v>107</v>
      </c>
      <c r="AT169" s="149" t="s">
        <v>298</v>
      </c>
      <c r="AU169" s="149" t="s">
        <v>85</v>
      </c>
      <c r="AY169" s="17" t="s">
        <v>296</v>
      </c>
      <c r="BE169" s="150">
        <f>IF(N169="základní",J169,0)</f>
        <v>0</v>
      </c>
      <c r="BF169" s="150">
        <f>IF(N169="snížená",J169,0)</f>
        <v>0</v>
      </c>
      <c r="BG169" s="150">
        <f>IF(N169="zákl. přenesená",J169,0)</f>
        <v>0</v>
      </c>
      <c r="BH169" s="150">
        <f>IF(N169="sníž. přenesená",J169,0)</f>
        <v>0</v>
      </c>
      <c r="BI169" s="150">
        <f>IF(N169="nulová",J169,0)</f>
        <v>0</v>
      </c>
      <c r="BJ169" s="17" t="s">
        <v>83</v>
      </c>
      <c r="BK169" s="150">
        <f>ROUND(I169*H169,2)</f>
        <v>0</v>
      </c>
      <c r="BL169" s="17" t="s">
        <v>107</v>
      </c>
      <c r="BM169" s="149" t="s">
        <v>6982</v>
      </c>
    </row>
    <row r="170" spans="2:65" s="12" customFormat="1">
      <c r="B170" s="151"/>
      <c r="D170" s="152" t="s">
        <v>304</v>
      </c>
      <c r="E170" s="153" t="s">
        <v>1</v>
      </c>
      <c r="F170" s="154" t="s">
        <v>6983</v>
      </c>
      <c r="H170" s="155">
        <v>1.571</v>
      </c>
      <c r="I170" s="156"/>
      <c r="L170" s="151"/>
      <c r="M170" s="157"/>
      <c r="T170" s="158"/>
      <c r="AT170" s="153" t="s">
        <v>304</v>
      </c>
      <c r="AU170" s="153" t="s">
        <v>85</v>
      </c>
      <c r="AV170" s="12" t="s">
        <v>85</v>
      </c>
      <c r="AW170" s="12" t="s">
        <v>32</v>
      </c>
      <c r="AX170" s="12" t="s">
        <v>76</v>
      </c>
      <c r="AY170" s="153" t="s">
        <v>296</v>
      </c>
    </row>
    <row r="171" spans="2:65" s="12" customFormat="1">
      <c r="B171" s="151"/>
      <c r="D171" s="152" t="s">
        <v>304</v>
      </c>
      <c r="E171" s="153" t="s">
        <v>1</v>
      </c>
      <c r="F171" s="154" t="s">
        <v>6984</v>
      </c>
      <c r="H171" s="155">
        <v>50.396999999999998</v>
      </c>
      <c r="I171" s="156"/>
      <c r="L171" s="151"/>
      <c r="M171" s="157"/>
      <c r="T171" s="158"/>
      <c r="AT171" s="153" t="s">
        <v>304</v>
      </c>
      <c r="AU171" s="153" t="s">
        <v>85</v>
      </c>
      <c r="AV171" s="12" t="s">
        <v>85</v>
      </c>
      <c r="AW171" s="12" t="s">
        <v>32</v>
      </c>
      <c r="AX171" s="12" t="s">
        <v>76</v>
      </c>
      <c r="AY171" s="153" t="s">
        <v>296</v>
      </c>
    </row>
    <row r="172" spans="2:65" s="13" customFormat="1">
      <c r="B172" s="159"/>
      <c r="D172" s="152" t="s">
        <v>304</v>
      </c>
      <c r="E172" s="160" t="s">
        <v>1</v>
      </c>
      <c r="F172" s="161" t="s">
        <v>306</v>
      </c>
      <c r="H172" s="162">
        <v>51.968000000000004</v>
      </c>
      <c r="I172" s="163"/>
      <c r="L172" s="159"/>
      <c r="M172" s="164"/>
      <c r="T172" s="165"/>
      <c r="AT172" s="160" t="s">
        <v>304</v>
      </c>
      <c r="AU172" s="160" t="s">
        <v>85</v>
      </c>
      <c r="AV172" s="13" t="s">
        <v>94</v>
      </c>
      <c r="AW172" s="13" t="s">
        <v>32</v>
      </c>
      <c r="AX172" s="13" t="s">
        <v>76</v>
      </c>
      <c r="AY172" s="160" t="s">
        <v>296</v>
      </c>
    </row>
    <row r="173" spans="2:65" s="14" customFormat="1">
      <c r="B173" s="166"/>
      <c r="D173" s="152" t="s">
        <v>304</v>
      </c>
      <c r="E173" s="167" t="s">
        <v>185</v>
      </c>
      <c r="F173" s="168" t="s">
        <v>308</v>
      </c>
      <c r="H173" s="169">
        <v>51.968000000000004</v>
      </c>
      <c r="I173" s="170"/>
      <c r="L173" s="166"/>
      <c r="M173" s="171"/>
      <c r="T173" s="172"/>
      <c r="AT173" s="167" t="s">
        <v>304</v>
      </c>
      <c r="AU173" s="167" t="s">
        <v>85</v>
      </c>
      <c r="AV173" s="14" t="s">
        <v>107</v>
      </c>
      <c r="AW173" s="14" t="s">
        <v>32</v>
      </c>
      <c r="AX173" s="14" t="s">
        <v>83</v>
      </c>
      <c r="AY173" s="167" t="s">
        <v>296</v>
      </c>
    </row>
    <row r="174" spans="2:65" s="1" customFormat="1" ht="24.2" customHeight="1">
      <c r="B174" s="32"/>
      <c r="C174" s="138" t="s">
        <v>379</v>
      </c>
      <c r="D174" s="138" t="s">
        <v>298</v>
      </c>
      <c r="E174" s="139" t="s">
        <v>4473</v>
      </c>
      <c r="F174" s="140" t="s">
        <v>6985</v>
      </c>
      <c r="G174" s="141" t="s">
        <v>311</v>
      </c>
      <c r="H174" s="142">
        <v>15.542999999999999</v>
      </c>
      <c r="I174" s="143"/>
      <c r="J174" s="144">
        <f>ROUND(I174*H174,2)</f>
        <v>0</v>
      </c>
      <c r="K174" s="140" t="s">
        <v>302</v>
      </c>
      <c r="L174" s="32"/>
      <c r="M174" s="145" t="s">
        <v>1</v>
      </c>
      <c r="N174" s="146" t="s">
        <v>41</v>
      </c>
      <c r="P174" s="147">
        <f>O174*H174</f>
        <v>0</v>
      </c>
      <c r="Q174" s="147">
        <v>0</v>
      </c>
      <c r="R174" s="147">
        <f>Q174*H174</f>
        <v>0</v>
      </c>
      <c r="S174" s="147">
        <v>0</v>
      </c>
      <c r="T174" s="148">
        <f>S174*H174</f>
        <v>0</v>
      </c>
      <c r="AR174" s="149" t="s">
        <v>107</v>
      </c>
      <c r="AT174" s="149" t="s">
        <v>298</v>
      </c>
      <c r="AU174" s="149" t="s">
        <v>85</v>
      </c>
      <c r="AY174" s="17" t="s">
        <v>296</v>
      </c>
      <c r="BE174" s="150">
        <f>IF(N174="základní",J174,0)</f>
        <v>0</v>
      </c>
      <c r="BF174" s="150">
        <f>IF(N174="snížená",J174,0)</f>
        <v>0</v>
      </c>
      <c r="BG174" s="150">
        <f>IF(N174="zákl. přenesená",J174,0)</f>
        <v>0</v>
      </c>
      <c r="BH174" s="150">
        <f>IF(N174="sníž. přenesená",J174,0)</f>
        <v>0</v>
      </c>
      <c r="BI174" s="150">
        <f>IF(N174="nulová",J174,0)</f>
        <v>0</v>
      </c>
      <c r="BJ174" s="17" t="s">
        <v>83</v>
      </c>
      <c r="BK174" s="150">
        <f>ROUND(I174*H174,2)</f>
        <v>0</v>
      </c>
      <c r="BL174" s="17" t="s">
        <v>107</v>
      </c>
      <c r="BM174" s="149" t="s">
        <v>6986</v>
      </c>
    </row>
    <row r="175" spans="2:65" s="12" customFormat="1">
      <c r="B175" s="151"/>
      <c r="D175" s="152" t="s">
        <v>304</v>
      </c>
      <c r="E175" s="153" t="s">
        <v>1</v>
      </c>
      <c r="F175" s="154" t="s">
        <v>6987</v>
      </c>
      <c r="H175" s="155">
        <v>15.542999999999999</v>
      </c>
      <c r="I175" s="156"/>
      <c r="L175" s="151"/>
      <c r="M175" s="157"/>
      <c r="T175" s="158"/>
      <c r="AT175" s="153" t="s">
        <v>304</v>
      </c>
      <c r="AU175" s="153" t="s">
        <v>85</v>
      </c>
      <c r="AV175" s="12" t="s">
        <v>85</v>
      </c>
      <c r="AW175" s="12" t="s">
        <v>32</v>
      </c>
      <c r="AX175" s="12" t="s">
        <v>76</v>
      </c>
      <c r="AY175" s="153" t="s">
        <v>296</v>
      </c>
    </row>
    <row r="176" spans="2:65" s="13" customFormat="1">
      <c r="B176" s="159"/>
      <c r="D176" s="152" t="s">
        <v>304</v>
      </c>
      <c r="E176" s="160" t="s">
        <v>1</v>
      </c>
      <c r="F176" s="161" t="s">
        <v>306</v>
      </c>
      <c r="H176" s="162">
        <v>15.542999999999999</v>
      </c>
      <c r="I176" s="163"/>
      <c r="L176" s="159"/>
      <c r="M176" s="164"/>
      <c r="T176" s="165"/>
      <c r="AT176" s="160" t="s">
        <v>304</v>
      </c>
      <c r="AU176" s="160" t="s">
        <v>85</v>
      </c>
      <c r="AV176" s="13" t="s">
        <v>94</v>
      </c>
      <c r="AW176" s="13" t="s">
        <v>32</v>
      </c>
      <c r="AX176" s="13" t="s">
        <v>76</v>
      </c>
      <c r="AY176" s="160" t="s">
        <v>296</v>
      </c>
    </row>
    <row r="177" spans="2:65" s="14" customFormat="1">
      <c r="B177" s="166"/>
      <c r="D177" s="152" t="s">
        <v>304</v>
      </c>
      <c r="E177" s="167" t="s">
        <v>1</v>
      </c>
      <c r="F177" s="168" t="s">
        <v>308</v>
      </c>
      <c r="H177" s="169">
        <v>15.542999999999999</v>
      </c>
      <c r="I177" s="170"/>
      <c r="L177" s="166"/>
      <c r="M177" s="171"/>
      <c r="T177" s="172"/>
      <c r="AT177" s="167" t="s">
        <v>304</v>
      </c>
      <c r="AU177" s="167" t="s">
        <v>85</v>
      </c>
      <c r="AV177" s="14" t="s">
        <v>107</v>
      </c>
      <c r="AW177" s="14" t="s">
        <v>32</v>
      </c>
      <c r="AX177" s="14" t="s">
        <v>83</v>
      </c>
      <c r="AY177" s="167" t="s">
        <v>296</v>
      </c>
    </row>
    <row r="178" spans="2:65" s="1" customFormat="1" ht="16.5" customHeight="1">
      <c r="B178" s="32"/>
      <c r="C178" s="173" t="s">
        <v>385</v>
      </c>
      <c r="D178" s="173" t="s">
        <v>343</v>
      </c>
      <c r="E178" s="174" t="s">
        <v>6988</v>
      </c>
      <c r="F178" s="175" t="s">
        <v>6989</v>
      </c>
      <c r="G178" s="176" t="s">
        <v>346</v>
      </c>
      <c r="H178" s="177">
        <v>31.085999999999999</v>
      </c>
      <c r="I178" s="178"/>
      <c r="J178" s="179">
        <f>ROUND(I178*H178,2)</f>
        <v>0</v>
      </c>
      <c r="K178" s="175" t="s">
        <v>302</v>
      </c>
      <c r="L178" s="180"/>
      <c r="M178" s="181" t="s">
        <v>1</v>
      </c>
      <c r="N178" s="182" t="s">
        <v>41</v>
      </c>
      <c r="P178" s="147">
        <f>O178*H178</f>
        <v>0</v>
      </c>
      <c r="Q178" s="147">
        <v>1</v>
      </c>
      <c r="R178" s="147">
        <f>Q178*H178</f>
        <v>31.085999999999999</v>
      </c>
      <c r="S178" s="147">
        <v>0</v>
      </c>
      <c r="T178" s="148">
        <f>S178*H178</f>
        <v>0</v>
      </c>
      <c r="AR178" s="149" t="s">
        <v>347</v>
      </c>
      <c r="AT178" s="149" t="s">
        <v>343</v>
      </c>
      <c r="AU178" s="149" t="s">
        <v>85</v>
      </c>
      <c r="AY178" s="17" t="s">
        <v>296</v>
      </c>
      <c r="BE178" s="150">
        <f>IF(N178="základní",J178,0)</f>
        <v>0</v>
      </c>
      <c r="BF178" s="150">
        <f>IF(N178="snížená",J178,0)</f>
        <v>0</v>
      </c>
      <c r="BG178" s="150">
        <f>IF(N178="zákl. přenesená",J178,0)</f>
        <v>0</v>
      </c>
      <c r="BH178" s="150">
        <f>IF(N178="sníž. přenesená",J178,0)</f>
        <v>0</v>
      </c>
      <c r="BI178" s="150">
        <f>IF(N178="nulová",J178,0)</f>
        <v>0</v>
      </c>
      <c r="BJ178" s="17" t="s">
        <v>83</v>
      </c>
      <c r="BK178" s="150">
        <f>ROUND(I178*H178,2)</f>
        <v>0</v>
      </c>
      <c r="BL178" s="17" t="s">
        <v>107</v>
      </c>
      <c r="BM178" s="149" t="s">
        <v>6990</v>
      </c>
    </row>
    <row r="179" spans="2:65" s="12" customFormat="1">
      <c r="B179" s="151"/>
      <c r="D179" s="152" t="s">
        <v>304</v>
      </c>
      <c r="F179" s="154" t="s">
        <v>6991</v>
      </c>
      <c r="H179" s="155">
        <v>31.085999999999999</v>
      </c>
      <c r="I179" s="156"/>
      <c r="L179" s="151"/>
      <c r="M179" s="157"/>
      <c r="T179" s="158"/>
      <c r="AT179" s="153" t="s">
        <v>304</v>
      </c>
      <c r="AU179" s="153" t="s">
        <v>85</v>
      </c>
      <c r="AV179" s="12" t="s">
        <v>85</v>
      </c>
      <c r="AW179" s="12" t="s">
        <v>4</v>
      </c>
      <c r="AX179" s="12" t="s">
        <v>83</v>
      </c>
      <c r="AY179" s="153" t="s">
        <v>296</v>
      </c>
    </row>
    <row r="180" spans="2:65" s="1" customFormat="1" ht="24.2" customHeight="1">
      <c r="B180" s="32"/>
      <c r="C180" s="138" t="s">
        <v>378</v>
      </c>
      <c r="D180" s="138" t="s">
        <v>298</v>
      </c>
      <c r="E180" s="139" t="s">
        <v>446</v>
      </c>
      <c r="F180" s="140" t="s">
        <v>447</v>
      </c>
      <c r="G180" s="141" t="s">
        <v>301</v>
      </c>
      <c r="H180" s="142">
        <v>47.1</v>
      </c>
      <c r="I180" s="143"/>
      <c r="J180" s="144">
        <f>ROUND(I180*H180,2)</f>
        <v>0</v>
      </c>
      <c r="K180" s="140" t="s">
        <v>302</v>
      </c>
      <c r="L180" s="32"/>
      <c r="M180" s="145" t="s">
        <v>1</v>
      </c>
      <c r="N180" s="146" t="s">
        <v>41</v>
      </c>
      <c r="P180" s="147">
        <f>O180*H180</f>
        <v>0</v>
      </c>
      <c r="Q180" s="147">
        <v>0</v>
      </c>
      <c r="R180" s="147">
        <f>Q180*H180</f>
        <v>0</v>
      </c>
      <c r="S180" s="147">
        <v>0</v>
      </c>
      <c r="T180" s="148">
        <f>S180*H180</f>
        <v>0</v>
      </c>
      <c r="AR180" s="149" t="s">
        <v>107</v>
      </c>
      <c r="AT180" s="149" t="s">
        <v>298</v>
      </c>
      <c r="AU180" s="149" t="s">
        <v>85</v>
      </c>
      <c r="AY180" s="17" t="s">
        <v>296</v>
      </c>
      <c r="BE180" s="150">
        <f>IF(N180="základní",J180,0)</f>
        <v>0</v>
      </c>
      <c r="BF180" s="150">
        <f>IF(N180="snížená",J180,0)</f>
        <v>0</v>
      </c>
      <c r="BG180" s="150">
        <f>IF(N180="zákl. přenesená",J180,0)</f>
        <v>0</v>
      </c>
      <c r="BH180" s="150">
        <f>IF(N180="sníž. přenesená",J180,0)</f>
        <v>0</v>
      </c>
      <c r="BI180" s="150">
        <f>IF(N180="nulová",J180,0)</f>
        <v>0</v>
      </c>
      <c r="BJ180" s="17" t="s">
        <v>83</v>
      </c>
      <c r="BK180" s="150">
        <f>ROUND(I180*H180,2)</f>
        <v>0</v>
      </c>
      <c r="BL180" s="17" t="s">
        <v>107</v>
      </c>
      <c r="BM180" s="149" t="s">
        <v>6992</v>
      </c>
    </row>
    <row r="181" spans="2:65" s="12" customFormat="1">
      <c r="B181" s="151"/>
      <c r="D181" s="152" t="s">
        <v>304</v>
      </c>
      <c r="E181" s="153" t="s">
        <v>1</v>
      </c>
      <c r="F181" s="154" t="s">
        <v>6993</v>
      </c>
      <c r="H181" s="155">
        <v>47.1</v>
      </c>
      <c r="I181" s="156"/>
      <c r="L181" s="151"/>
      <c r="M181" s="157"/>
      <c r="T181" s="158"/>
      <c r="AT181" s="153" t="s">
        <v>304</v>
      </c>
      <c r="AU181" s="153" t="s">
        <v>85</v>
      </c>
      <c r="AV181" s="12" t="s">
        <v>85</v>
      </c>
      <c r="AW181" s="12" t="s">
        <v>32</v>
      </c>
      <c r="AX181" s="12" t="s">
        <v>76</v>
      </c>
      <c r="AY181" s="153" t="s">
        <v>296</v>
      </c>
    </row>
    <row r="182" spans="2:65" s="13" customFormat="1">
      <c r="B182" s="159"/>
      <c r="D182" s="152" t="s">
        <v>304</v>
      </c>
      <c r="E182" s="160" t="s">
        <v>1</v>
      </c>
      <c r="F182" s="161" t="s">
        <v>306</v>
      </c>
      <c r="H182" s="162">
        <v>47.1</v>
      </c>
      <c r="I182" s="163"/>
      <c r="L182" s="159"/>
      <c r="M182" s="164"/>
      <c r="T182" s="165"/>
      <c r="AT182" s="160" t="s">
        <v>304</v>
      </c>
      <c r="AU182" s="160" t="s">
        <v>85</v>
      </c>
      <c r="AV182" s="13" t="s">
        <v>94</v>
      </c>
      <c r="AW182" s="13" t="s">
        <v>32</v>
      </c>
      <c r="AX182" s="13" t="s">
        <v>76</v>
      </c>
      <c r="AY182" s="160" t="s">
        <v>296</v>
      </c>
    </row>
    <row r="183" spans="2:65" s="14" customFormat="1">
      <c r="B183" s="166"/>
      <c r="D183" s="152" t="s">
        <v>304</v>
      </c>
      <c r="E183" s="167" t="s">
        <v>1</v>
      </c>
      <c r="F183" s="168" t="s">
        <v>308</v>
      </c>
      <c r="H183" s="169">
        <v>47.1</v>
      </c>
      <c r="I183" s="170"/>
      <c r="L183" s="166"/>
      <c r="M183" s="171"/>
      <c r="T183" s="172"/>
      <c r="AT183" s="167" t="s">
        <v>304</v>
      </c>
      <c r="AU183" s="167" t="s">
        <v>85</v>
      </c>
      <c r="AV183" s="14" t="s">
        <v>107</v>
      </c>
      <c r="AW183" s="14" t="s">
        <v>32</v>
      </c>
      <c r="AX183" s="14" t="s">
        <v>83</v>
      </c>
      <c r="AY183" s="167" t="s">
        <v>296</v>
      </c>
    </row>
    <row r="184" spans="2:65" s="11" customFormat="1" ht="22.9" customHeight="1">
      <c r="B184" s="126"/>
      <c r="D184" s="127" t="s">
        <v>75</v>
      </c>
      <c r="E184" s="136" t="s">
        <v>85</v>
      </c>
      <c r="F184" s="136" t="s">
        <v>450</v>
      </c>
      <c r="I184" s="129"/>
      <c r="J184" s="137">
        <f>BK184</f>
        <v>0</v>
      </c>
      <c r="L184" s="126"/>
      <c r="M184" s="131"/>
      <c r="P184" s="132">
        <f>SUM(P185:P201)</f>
        <v>0</v>
      </c>
      <c r="R184" s="132">
        <f>SUM(R185:R201)</f>
        <v>35.481400000000001</v>
      </c>
      <c r="T184" s="133">
        <f>SUM(T185:T201)</f>
        <v>0</v>
      </c>
      <c r="AR184" s="127" t="s">
        <v>83</v>
      </c>
      <c r="AT184" s="134" t="s">
        <v>75</v>
      </c>
      <c r="AU184" s="134" t="s">
        <v>83</v>
      </c>
      <c r="AY184" s="127" t="s">
        <v>296</v>
      </c>
      <c r="BK184" s="135">
        <f>SUM(BK185:BK201)</f>
        <v>0</v>
      </c>
    </row>
    <row r="185" spans="2:65" s="1" customFormat="1" ht="33" customHeight="1">
      <c r="B185" s="32"/>
      <c r="C185" s="138" t="s">
        <v>393</v>
      </c>
      <c r="D185" s="138" t="s">
        <v>298</v>
      </c>
      <c r="E185" s="139" t="s">
        <v>6994</v>
      </c>
      <c r="F185" s="140" t="s">
        <v>6995</v>
      </c>
      <c r="G185" s="141" t="s">
        <v>339</v>
      </c>
      <c r="H185" s="142">
        <v>350</v>
      </c>
      <c r="I185" s="143"/>
      <c r="J185" s="144">
        <f>ROUND(I185*H185,2)</f>
        <v>0</v>
      </c>
      <c r="K185" s="140" t="s">
        <v>302</v>
      </c>
      <c r="L185" s="32"/>
      <c r="M185" s="145" t="s">
        <v>1</v>
      </c>
      <c r="N185" s="146" t="s">
        <v>41</v>
      </c>
      <c r="P185" s="147">
        <f>O185*H185</f>
        <v>0</v>
      </c>
      <c r="Q185" s="147">
        <v>2.2000000000000001E-4</v>
      </c>
      <c r="R185" s="147">
        <f>Q185*H185</f>
        <v>7.6999999999999999E-2</v>
      </c>
      <c r="S185" s="147">
        <v>0</v>
      </c>
      <c r="T185" s="148">
        <f>S185*H185</f>
        <v>0</v>
      </c>
      <c r="AR185" s="149" t="s">
        <v>107</v>
      </c>
      <c r="AT185" s="149" t="s">
        <v>298</v>
      </c>
      <c r="AU185" s="149" t="s">
        <v>85</v>
      </c>
      <c r="AY185" s="17" t="s">
        <v>296</v>
      </c>
      <c r="BE185" s="150">
        <f>IF(N185="základní",J185,0)</f>
        <v>0</v>
      </c>
      <c r="BF185" s="150">
        <f>IF(N185="snížená",J185,0)</f>
        <v>0</v>
      </c>
      <c r="BG185" s="150">
        <f>IF(N185="zákl. přenesená",J185,0)</f>
        <v>0</v>
      </c>
      <c r="BH185" s="150">
        <f>IF(N185="sníž. přenesená",J185,0)</f>
        <v>0</v>
      </c>
      <c r="BI185" s="150">
        <f>IF(N185="nulová",J185,0)</f>
        <v>0</v>
      </c>
      <c r="BJ185" s="17" t="s">
        <v>83</v>
      </c>
      <c r="BK185" s="150">
        <f>ROUND(I185*H185,2)</f>
        <v>0</v>
      </c>
      <c r="BL185" s="17" t="s">
        <v>107</v>
      </c>
      <c r="BM185" s="149" t="s">
        <v>6996</v>
      </c>
    </row>
    <row r="186" spans="2:65" s="12" customFormat="1">
      <c r="B186" s="151"/>
      <c r="D186" s="152" t="s">
        <v>304</v>
      </c>
      <c r="E186" s="153" t="s">
        <v>1</v>
      </c>
      <c r="F186" s="154" t="s">
        <v>6997</v>
      </c>
      <c r="H186" s="155">
        <v>350</v>
      </c>
      <c r="I186" s="156"/>
      <c r="L186" s="151"/>
      <c r="M186" s="157"/>
      <c r="T186" s="158"/>
      <c r="AT186" s="153" t="s">
        <v>304</v>
      </c>
      <c r="AU186" s="153" t="s">
        <v>85</v>
      </c>
      <c r="AV186" s="12" t="s">
        <v>85</v>
      </c>
      <c r="AW186" s="12" t="s">
        <v>32</v>
      </c>
      <c r="AX186" s="12" t="s">
        <v>76</v>
      </c>
      <c r="AY186" s="153" t="s">
        <v>296</v>
      </c>
    </row>
    <row r="187" spans="2:65" s="13" customFormat="1">
      <c r="B187" s="159"/>
      <c r="D187" s="152" t="s">
        <v>304</v>
      </c>
      <c r="E187" s="160" t="s">
        <v>1</v>
      </c>
      <c r="F187" s="161" t="s">
        <v>306</v>
      </c>
      <c r="H187" s="162">
        <v>350</v>
      </c>
      <c r="I187" s="163"/>
      <c r="L187" s="159"/>
      <c r="M187" s="164"/>
      <c r="T187" s="165"/>
      <c r="AT187" s="160" t="s">
        <v>304</v>
      </c>
      <c r="AU187" s="160" t="s">
        <v>85</v>
      </c>
      <c r="AV187" s="13" t="s">
        <v>94</v>
      </c>
      <c r="AW187" s="13" t="s">
        <v>32</v>
      </c>
      <c r="AX187" s="13" t="s">
        <v>76</v>
      </c>
      <c r="AY187" s="160" t="s">
        <v>296</v>
      </c>
    </row>
    <row r="188" spans="2:65" s="14" customFormat="1">
      <c r="B188" s="166"/>
      <c r="D188" s="152" t="s">
        <v>304</v>
      </c>
      <c r="E188" s="167" t="s">
        <v>6944</v>
      </c>
      <c r="F188" s="168" t="s">
        <v>308</v>
      </c>
      <c r="H188" s="169">
        <v>350</v>
      </c>
      <c r="I188" s="170"/>
      <c r="L188" s="166"/>
      <c r="M188" s="171"/>
      <c r="T188" s="172"/>
      <c r="AT188" s="167" t="s">
        <v>304</v>
      </c>
      <c r="AU188" s="167" t="s">
        <v>85</v>
      </c>
      <c r="AV188" s="14" t="s">
        <v>107</v>
      </c>
      <c r="AW188" s="14" t="s">
        <v>32</v>
      </c>
      <c r="AX188" s="14" t="s">
        <v>83</v>
      </c>
      <c r="AY188" s="167" t="s">
        <v>296</v>
      </c>
    </row>
    <row r="189" spans="2:65" s="1" customFormat="1" ht="33" customHeight="1">
      <c r="B189" s="32"/>
      <c r="C189" s="138" t="s">
        <v>397</v>
      </c>
      <c r="D189" s="138" t="s">
        <v>298</v>
      </c>
      <c r="E189" s="139" t="s">
        <v>6998</v>
      </c>
      <c r="F189" s="140" t="s">
        <v>6999</v>
      </c>
      <c r="G189" s="141" t="s">
        <v>339</v>
      </c>
      <c r="H189" s="142">
        <v>350</v>
      </c>
      <c r="I189" s="143"/>
      <c r="J189" s="144">
        <f>ROUND(I189*H189,2)</f>
        <v>0</v>
      </c>
      <c r="K189" s="140" t="s">
        <v>302</v>
      </c>
      <c r="L189" s="32"/>
      <c r="M189" s="145" t="s">
        <v>1</v>
      </c>
      <c r="N189" s="146" t="s">
        <v>41</v>
      </c>
      <c r="P189" s="147">
        <f>O189*H189</f>
        <v>0</v>
      </c>
      <c r="Q189" s="147">
        <v>2.7999999999999998E-4</v>
      </c>
      <c r="R189" s="147">
        <f>Q189*H189</f>
        <v>9.799999999999999E-2</v>
      </c>
      <c r="S189" s="147">
        <v>0</v>
      </c>
      <c r="T189" s="148">
        <f>S189*H189</f>
        <v>0</v>
      </c>
      <c r="AR189" s="149" t="s">
        <v>107</v>
      </c>
      <c r="AT189" s="149" t="s">
        <v>298</v>
      </c>
      <c r="AU189" s="149" t="s">
        <v>85</v>
      </c>
      <c r="AY189" s="17" t="s">
        <v>296</v>
      </c>
      <c r="BE189" s="150">
        <f>IF(N189="základní",J189,0)</f>
        <v>0</v>
      </c>
      <c r="BF189" s="150">
        <f>IF(N189="snížená",J189,0)</f>
        <v>0</v>
      </c>
      <c r="BG189" s="150">
        <f>IF(N189="zákl. přenesená",J189,0)</f>
        <v>0</v>
      </c>
      <c r="BH189" s="150">
        <f>IF(N189="sníž. přenesená",J189,0)</f>
        <v>0</v>
      </c>
      <c r="BI189" s="150">
        <f>IF(N189="nulová",J189,0)</f>
        <v>0</v>
      </c>
      <c r="BJ189" s="17" t="s">
        <v>83</v>
      </c>
      <c r="BK189" s="150">
        <f>ROUND(I189*H189,2)</f>
        <v>0</v>
      </c>
      <c r="BL189" s="17" t="s">
        <v>107</v>
      </c>
      <c r="BM189" s="149" t="s">
        <v>7000</v>
      </c>
    </row>
    <row r="190" spans="2:65" s="12" customFormat="1">
      <c r="B190" s="151"/>
      <c r="D190" s="152" t="s">
        <v>304</v>
      </c>
      <c r="E190" s="153" t="s">
        <v>1</v>
      </c>
      <c r="F190" s="154" t="s">
        <v>6997</v>
      </c>
      <c r="H190" s="155">
        <v>350</v>
      </c>
      <c r="I190" s="156"/>
      <c r="L190" s="151"/>
      <c r="M190" s="157"/>
      <c r="T190" s="158"/>
      <c r="AT190" s="153" t="s">
        <v>304</v>
      </c>
      <c r="AU190" s="153" t="s">
        <v>85</v>
      </c>
      <c r="AV190" s="12" t="s">
        <v>85</v>
      </c>
      <c r="AW190" s="12" t="s">
        <v>32</v>
      </c>
      <c r="AX190" s="12" t="s">
        <v>76</v>
      </c>
      <c r="AY190" s="153" t="s">
        <v>296</v>
      </c>
    </row>
    <row r="191" spans="2:65" s="13" customFormat="1">
      <c r="B191" s="159"/>
      <c r="D191" s="152" t="s">
        <v>304</v>
      </c>
      <c r="E191" s="160" t="s">
        <v>1</v>
      </c>
      <c r="F191" s="161" t="s">
        <v>306</v>
      </c>
      <c r="H191" s="162">
        <v>350</v>
      </c>
      <c r="I191" s="163"/>
      <c r="L191" s="159"/>
      <c r="M191" s="164"/>
      <c r="T191" s="165"/>
      <c r="AT191" s="160" t="s">
        <v>304</v>
      </c>
      <c r="AU191" s="160" t="s">
        <v>85</v>
      </c>
      <c r="AV191" s="13" t="s">
        <v>94</v>
      </c>
      <c r="AW191" s="13" t="s">
        <v>32</v>
      </c>
      <c r="AX191" s="13" t="s">
        <v>76</v>
      </c>
      <c r="AY191" s="160" t="s">
        <v>296</v>
      </c>
    </row>
    <row r="192" spans="2:65" s="14" customFormat="1">
      <c r="B192" s="166"/>
      <c r="D192" s="152" t="s">
        <v>304</v>
      </c>
      <c r="E192" s="167" t="s">
        <v>199</v>
      </c>
      <c r="F192" s="168" t="s">
        <v>308</v>
      </c>
      <c r="H192" s="169">
        <v>350</v>
      </c>
      <c r="I192" s="170"/>
      <c r="L192" s="166"/>
      <c r="M192" s="171"/>
      <c r="T192" s="172"/>
      <c r="AT192" s="167" t="s">
        <v>304</v>
      </c>
      <c r="AU192" s="167" t="s">
        <v>85</v>
      </c>
      <c r="AV192" s="14" t="s">
        <v>107</v>
      </c>
      <c r="AW192" s="14" t="s">
        <v>32</v>
      </c>
      <c r="AX192" s="14" t="s">
        <v>83</v>
      </c>
      <c r="AY192" s="167" t="s">
        <v>296</v>
      </c>
    </row>
    <row r="193" spans="2:65" s="1" customFormat="1" ht="24.2" customHeight="1">
      <c r="B193" s="32"/>
      <c r="C193" s="138" t="s">
        <v>402</v>
      </c>
      <c r="D193" s="138" t="s">
        <v>298</v>
      </c>
      <c r="E193" s="139" t="s">
        <v>7001</v>
      </c>
      <c r="F193" s="140" t="s">
        <v>7002</v>
      </c>
      <c r="G193" s="141" t="s">
        <v>612</v>
      </c>
      <c r="H193" s="142">
        <v>10</v>
      </c>
      <c r="I193" s="143"/>
      <c r="J193" s="144">
        <f>ROUND(I193*H193,2)</f>
        <v>0</v>
      </c>
      <c r="K193" s="140" t="s">
        <v>302</v>
      </c>
      <c r="L193" s="32"/>
      <c r="M193" s="145" t="s">
        <v>1</v>
      </c>
      <c r="N193" s="146" t="s">
        <v>41</v>
      </c>
      <c r="P193" s="147">
        <f>O193*H193</f>
        <v>0</v>
      </c>
      <c r="Q193" s="147">
        <v>4.0000000000000003E-5</v>
      </c>
      <c r="R193" s="147">
        <f>Q193*H193</f>
        <v>4.0000000000000002E-4</v>
      </c>
      <c r="S193" s="147">
        <v>0</v>
      </c>
      <c r="T193" s="148">
        <f>S193*H193</f>
        <v>0</v>
      </c>
      <c r="AR193" s="149" t="s">
        <v>107</v>
      </c>
      <c r="AT193" s="149" t="s">
        <v>298</v>
      </c>
      <c r="AU193" s="149" t="s">
        <v>85</v>
      </c>
      <c r="AY193" s="17" t="s">
        <v>296</v>
      </c>
      <c r="BE193" s="150">
        <f>IF(N193="základní",J193,0)</f>
        <v>0</v>
      </c>
      <c r="BF193" s="150">
        <f>IF(N193="snížená",J193,0)</f>
        <v>0</v>
      </c>
      <c r="BG193" s="150">
        <f>IF(N193="zákl. přenesená",J193,0)</f>
        <v>0</v>
      </c>
      <c r="BH193" s="150">
        <f>IF(N193="sníž. přenesená",J193,0)</f>
        <v>0</v>
      </c>
      <c r="BI193" s="150">
        <f>IF(N193="nulová",J193,0)</f>
        <v>0</v>
      </c>
      <c r="BJ193" s="17" t="s">
        <v>83</v>
      </c>
      <c r="BK193" s="150">
        <f>ROUND(I193*H193,2)</f>
        <v>0</v>
      </c>
      <c r="BL193" s="17" t="s">
        <v>107</v>
      </c>
      <c r="BM193" s="149" t="s">
        <v>7003</v>
      </c>
    </row>
    <row r="194" spans="2:65" s="12" customFormat="1">
      <c r="B194" s="151"/>
      <c r="D194" s="152" t="s">
        <v>304</v>
      </c>
      <c r="E194" s="153" t="s">
        <v>1</v>
      </c>
      <c r="F194" s="154" t="s">
        <v>358</v>
      </c>
      <c r="H194" s="155">
        <v>10</v>
      </c>
      <c r="I194" s="156"/>
      <c r="L194" s="151"/>
      <c r="M194" s="157"/>
      <c r="T194" s="158"/>
      <c r="AT194" s="153" t="s">
        <v>304</v>
      </c>
      <c r="AU194" s="153" t="s">
        <v>85</v>
      </c>
      <c r="AV194" s="12" t="s">
        <v>85</v>
      </c>
      <c r="AW194" s="12" t="s">
        <v>32</v>
      </c>
      <c r="AX194" s="12" t="s">
        <v>76</v>
      </c>
      <c r="AY194" s="153" t="s">
        <v>296</v>
      </c>
    </row>
    <row r="195" spans="2:65" s="13" customFormat="1">
      <c r="B195" s="159"/>
      <c r="D195" s="152" t="s">
        <v>304</v>
      </c>
      <c r="E195" s="160" t="s">
        <v>1</v>
      </c>
      <c r="F195" s="161" t="s">
        <v>306</v>
      </c>
      <c r="H195" s="162">
        <v>10</v>
      </c>
      <c r="I195" s="163"/>
      <c r="L195" s="159"/>
      <c r="M195" s="164"/>
      <c r="T195" s="165"/>
      <c r="AT195" s="160" t="s">
        <v>304</v>
      </c>
      <c r="AU195" s="160" t="s">
        <v>85</v>
      </c>
      <c r="AV195" s="13" t="s">
        <v>94</v>
      </c>
      <c r="AW195" s="13" t="s">
        <v>32</v>
      </c>
      <c r="AX195" s="13" t="s">
        <v>76</v>
      </c>
      <c r="AY195" s="160" t="s">
        <v>296</v>
      </c>
    </row>
    <row r="196" spans="2:65" s="14" customFormat="1">
      <c r="B196" s="166"/>
      <c r="D196" s="152" t="s">
        <v>304</v>
      </c>
      <c r="E196" s="167" t="s">
        <v>1</v>
      </c>
      <c r="F196" s="168" t="s">
        <v>308</v>
      </c>
      <c r="H196" s="169">
        <v>10</v>
      </c>
      <c r="I196" s="170"/>
      <c r="L196" s="166"/>
      <c r="M196" s="171"/>
      <c r="T196" s="172"/>
      <c r="AT196" s="167" t="s">
        <v>304</v>
      </c>
      <c r="AU196" s="167" t="s">
        <v>85</v>
      </c>
      <c r="AV196" s="14" t="s">
        <v>107</v>
      </c>
      <c r="AW196" s="14" t="s">
        <v>32</v>
      </c>
      <c r="AX196" s="14" t="s">
        <v>83</v>
      </c>
      <c r="AY196" s="167" t="s">
        <v>296</v>
      </c>
    </row>
    <row r="197" spans="2:65" s="1" customFormat="1" ht="24.2" customHeight="1">
      <c r="B197" s="32"/>
      <c r="C197" s="173" t="s">
        <v>409</v>
      </c>
      <c r="D197" s="173" t="s">
        <v>343</v>
      </c>
      <c r="E197" s="174" t="s">
        <v>7004</v>
      </c>
      <c r="F197" s="175" t="s">
        <v>7005</v>
      </c>
      <c r="G197" s="176" t="s">
        <v>346</v>
      </c>
      <c r="H197" s="177">
        <v>35.305999999999997</v>
      </c>
      <c r="I197" s="178"/>
      <c r="J197" s="179">
        <f>ROUND(I197*H197,2)</f>
        <v>0</v>
      </c>
      <c r="K197" s="175" t="s">
        <v>302</v>
      </c>
      <c r="L197" s="180"/>
      <c r="M197" s="181" t="s">
        <v>1</v>
      </c>
      <c r="N197" s="182" t="s">
        <v>41</v>
      </c>
      <c r="P197" s="147">
        <f>O197*H197</f>
        <v>0</v>
      </c>
      <c r="Q197" s="147">
        <v>1</v>
      </c>
      <c r="R197" s="147">
        <f>Q197*H197</f>
        <v>35.305999999999997</v>
      </c>
      <c r="S197" s="147">
        <v>0</v>
      </c>
      <c r="T197" s="148">
        <f>S197*H197</f>
        <v>0</v>
      </c>
      <c r="AR197" s="149" t="s">
        <v>347</v>
      </c>
      <c r="AT197" s="149" t="s">
        <v>343</v>
      </c>
      <c r="AU197" s="149" t="s">
        <v>85</v>
      </c>
      <c r="AY197" s="17" t="s">
        <v>296</v>
      </c>
      <c r="BE197" s="150">
        <f>IF(N197="základní",J197,0)</f>
        <v>0</v>
      </c>
      <c r="BF197" s="150">
        <f>IF(N197="snížená",J197,0)</f>
        <v>0</v>
      </c>
      <c r="BG197" s="150">
        <f>IF(N197="zákl. přenesená",J197,0)</f>
        <v>0</v>
      </c>
      <c r="BH197" s="150">
        <f>IF(N197="sníž. přenesená",J197,0)</f>
        <v>0</v>
      </c>
      <c r="BI197" s="150">
        <f>IF(N197="nulová",J197,0)</f>
        <v>0</v>
      </c>
      <c r="BJ197" s="17" t="s">
        <v>83</v>
      </c>
      <c r="BK197" s="150">
        <f>ROUND(I197*H197,2)</f>
        <v>0</v>
      </c>
      <c r="BL197" s="17" t="s">
        <v>107</v>
      </c>
      <c r="BM197" s="149" t="s">
        <v>7006</v>
      </c>
    </row>
    <row r="198" spans="2:65" s="12" customFormat="1">
      <c r="B198" s="151"/>
      <c r="D198" s="152" t="s">
        <v>304</v>
      </c>
      <c r="E198" s="153" t="s">
        <v>1</v>
      </c>
      <c r="F198" s="154" t="s">
        <v>7007</v>
      </c>
      <c r="H198" s="155">
        <v>15.455</v>
      </c>
      <c r="I198" s="156"/>
      <c r="L198" s="151"/>
      <c r="M198" s="157"/>
      <c r="T198" s="158"/>
      <c r="AT198" s="153" t="s">
        <v>304</v>
      </c>
      <c r="AU198" s="153" t="s">
        <v>85</v>
      </c>
      <c r="AV198" s="12" t="s">
        <v>85</v>
      </c>
      <c r="AW198" s="12" t="s">
        <v>32</v>
      </c>
      <c r="AX198" s="12" t="s">
        <v>76</v>
      </c>
      <c r="AY198" s="153" t="s">
        <v>296</v>
      </c>
    </row>
    <row r="199" spans="2:65" s="12" customFormat="1">
      <c r="B199" s="151"/>
      <c r="D199" s="152" t="s">
        <v>304</v>
      </c>
      <c r="E199" s="153" t="s">
        <v>1</v>
      </c>
      <c r="F199" s="154" t="s">
        <v>7008</v>
      </c>
      <c r="H199" s="155">
        <v>19.850999999999999</v>
      </c>
      <c r="I199" s="156"/>
      <c r="L199" s="151"/>
      <c r="M199" s="157"/>
      <c r="T199" s="158"/>
      <c r="AT199" s="153" t="s">
        <v>304</v>
      </c>
      <c r="AU199" s="153" t="s">
        <v>85</v>
      </c>
      <c r="AV199" s="12" t="s">
        <v>85</v>
      </c>
      <c r="AW199" s="12" t="s">
        <v>32</v>
      </c>
      <c r="AX199" s="12" t="s">
        <v>76</v>
      </c>
      <c r="AY199" s="153" t="s">
        <v>296</v>
      </c>
    </row>
    <row r="200" spans="2:65" s="13" customFormat="1">
      <c r="B200" s="159"/>
      <c r="D200" s="152" t="s">
        <v>304</v>
      </c>
      <c r="E200" s="160" t="s">
        <v>1</v>
      </c>
      <c r="F200" s="161" t="s">
        <v>306</v>
      </c>
      <c r="H200" s="162">
        <v>35.305999999999997</v>
      </c>
      <c r="I200" s="163"/>
      <c r="L200" s="159"/>
      <c r="M200" s="164"/>
      <c r="T200" s="165"/>
      <c r="AT200" s="160" t="s">
        <v>304</v>
      </c>
      <c r="AU200" s="160" t="s">
        <v>85</v>
      </c>
      <c r="AV200" s="13" t="s">
        <v>94</v>
      </c>
      <c r="AW200" s="13" t="s">
        <v>32</v>
      </c>
      <c r="AX200" s="13" t="s">
        <v>76</v>
      </c>
      <c r="AY200" s="160" t="s">
        <v>296</v>
      </c>
    </row>
    <row r="201" spans="2:65" s="14" customFormat="1">
      <c r="B201" s="166"/>
      <c r="D201" s="152" t="s">
        <v>304</v>
      </c>
      <c r="E201" s="167" t="s">
        <v>1</v>
      </c>
      <c r="F201" s="168" t="s">
        <v>308</v>
      </c>
      <c r="H201" s="169">
        <v>35.305999999999997</v>
      </c>
      <c r="I201" s="170"/>
      <c r="L201" s="166"/>
      <c r="M201" s="171"/>
      <c r="T201" s="172"/>
      <c r="AT201" s="167" t="s">
        <v>304</v>
      </c>
      <c r="AU201" s="167" t="s">
        <v>85</v>
      </c>
      <c r="AV201" s="14" t="s">
        <v>107</v>
      </c>
      <c r="AW201" s="14" t="s">
        <v>32</v>
      </c>
      <c r="AX201" s="14" t="s">
        <v>83</v>
      </c>
      <c r="AY201" s="167" t="s">
        <v>296</v>
      </c>
    </row>
    <row r="202" spans="2:65" s="11" customFormat="1" ht="22.9" customHeight="1">
      <c r="B202" s="126"/>
      <c r="D202" s="127" t="s">
        <v>75</v>
      </c>
      <c r="E202" s="136" t="s">
        <v>107</v>
      </c>
      <c r="F202" s="136" t="s">
        <v>939</v>
      </c>
      <c r="I202" s="129"/>
      <c r="J202" s="137">
        <f>BK202</f>
        <v>0</v>
      </c>
      <c r="L202" s="126"/>
      <c r="M202" s="131"/>
      <c r="P202" s="132">
        <f>SUM(P203:P215)</f>
        <v>0</v>
      </c>
      <c r="R202" s="132">
        <f>SUM(R203:R215)</f>
        <v>1.06277E-2</v>
      </c>
      <c r="T202" s="133">
        <f>SUM(T203:T215)</f>
        <v>0</v>
      </c>
      <c r="AR202" s="127" t="s">
        <v>83</v>
      </c>
      <c r="AT202" s="134" t="s">
        <v>75</v>
      </c>
      <c r="AU202" s="134" t="s">
        <v>83</v>
      </c>
      <c r="AY202" s="127" t="s">
        <v>296</v>
      </c>
      <c r="BK202" s="135">
        <f>SUM(BK203:BK215)</f>
        <v>0</v>
      </c>
    </row>
    <row r="203" spans="2:65" s="1" customFormat="1" ht="24.2" customHeight="1">
      <c r="B203" s="32"/>
      <c r="C203" s="138" t="s">
        <v>7</v>
      </c>
      <c r="D203" s="138" t="s">
        <v>298</v>
      </c>
      <c r="E203" s="139" t="s">
        <v>4481</v>
      </c>
      <c r="F203" s="140" t="s">
        <v>7009</v>
      </c>
      <c r="G203" s="141" t="s">
        <v>311</v>
      </c>
      <c r="H203" s="142">
        <v>4.8899999999999997</v>
      </c>
      <c r="I203" s="143"/>
      <c r="J203" s="144">
        <f>ROUND(I203*H203,2)</f>
        <v>0</v>
      </c>
      <c r="K203" s="140" t="s">
        <v>302</v>
      </c>
      <c r="L203" s="32"/>
      <c r="M203" s="145" t="s">
        <v>1</v>
      </c>
      <c r="N203" s="146" t="s">
        <v>41</v>
      </c>
      <c r="P203" s="147">
        <f>O203*H203</f>
        <v>0</v>
      </c>
      <c r="Q203" s="147">
        <v>0</v>
      </c>
      <c r="R203" s="147">
        <f>Q203*H203</f>
        <v>0</v>
      </c>
      <c r="S203" s="147">
        <v>0</v>
      </c>
      <c r="T203" s="148">
        <f>S203*H203</f>
        <v>0</v>
      </c>
      <c r="AR203" s="149" t="s">
        <v>107</v>
      </c>
      <c r="AT203" s="149" t="s">
        <v>298</v>
      </c>
      <c r="AU203" s="149" t="s">
        <v>85</v>
      </c>
      <c r="AY203" s="17" t="s">
        <v>296</v>
      </c>
      <c r="BE203" s="150">
        <f>IF(N203="základní",J203,0)</f>
        <v>0</v>
      </c>
      <c r="BF203" s="150">
        <f>IF(N203="snížená",J203,0)</f>
        <v>0</v>
      </c>
      <c r="BG203" s="150">
        <f>IF(N203="zákl. přenesená",J203,0)</f>
        <v>0</v>
      </c>
      <c r="BH203" s="150">
        <f>IF(N203="sníž. přenesená",J203,0)</f>
        <v>0</v>
      </c>
      <c r="BI203" s="150">
        <f>IF(N203="nulová",J203,0)</f>
        <v>0</v>
      </c>
      <c r="BJ203" s="17" t="s">
        <v>83</v>
      </c>
      <c r="BK203" s="150">
        <f>ROUND(I203*H203,2)</f>
        <v>0</v>
      </c>
      <c r="BL203" s="17" t="s">
        <v>107</v>
      </c>
      <c r="BM203" s="149" t="s">
        <v>7010</v>
      </c>
    </row>
    <row r="204" spans="2:65" s="12" customFormat="1">
      <c r="B204" s="151"/>
      <c r="D204" s="152" t="s">
        <v>304</v>
      </c>
      <c r="E204" s="153" t="s">
        <v>1</v>
      </c>
      <c r="F204" s="154" t="s">
        <v>7011</v>
      </c>
      <c r="H204" s="155">
        <v>0.18</v>
      </c>
      <c r="I204" s="156"/>
      <c r="L204" s="151"/>
      <c r="M204" s="157"/>
      <c r="T204" s="158"/>
      <c r="AT204" s="153" t="s">
        <v>304</v>
      </c>
      <c r="AU204" s="153" t="s">
        <v>85</v>
      </c>
      <c r="AV204" s="12" t="s">
        <v>85</v>
      </c>
      <c r="AW204" s="12" t="s">
        <v>32</v>
      </c>
      <c r="AX204" s="12" t="s">
        <v>76</v>
      </c>
      <c r="AY204" s="153" t="s">
        <v>296</v>
      </c>
    </row>
    <row r="205" spans="2:65" s="12" customFormat="1">
      <c r="B205" s="151"/>
      <c r="D205" s="152" t="s">
        <v>304</v>
      </c>
      <c r="E205" s="153" t="s">
        <v>1</v>
      </c>
      <c r="F205" s="154" t="s">
        <v>7012</v>
      </c>
      <c r="H205" s="155">
        <v>4.71</v>
      </c>
      <c r="I205" s="156"/>
      <c r="L205" s="151"/>
      <c r="M205" s="157"/>
      <c r="T205" s="158"/>
      <c r="AT205" s="153" t="s">
        <v>304</v>
      </c>
      <c r="AU205" s="153" t="s">
        <v>85</v>
      </c>
      <c r="AV205" s="12" t="s">
        <v>85</v>
      </c>
      <c r="AW205" s="12" t="s">
        <v>32</v>
      </c>
      <c r="AX205" s="12" t="s">
        <v>76</v>
      </c>
      <c r="AY205" s="153" t="s">
        <v>296</v>
      </c>
    </row>
    <row r="206" spans="2:65" s="13" customFormat="1">
      <c r="B206" s="159"/>
      <c r="D206" s="152" t="s">
        <v>304</v>
      </c>
      <c r="E206" s="160" t="s">
        <v>1</v>
      </c>
      <c r="F206" s="161" t="s">
        <v>306</v>
      </c>
      <c r="H206" s="162">
        <v>4.8899999999999997</v>
      </c>
      <c r="I206" s="163"/>
      <c r="L206" s="159"/>
      <c r="M206" s="164"/>
      <c r="T206" s="165"/>
      <c r="AT206" s="160" t="s">
        <v>304</v>
      </c>
      <c r="AU206" s="160" t="s">
        <v>85</v>
      </c>
      <c r="AV206" s="13" t="s">
        <v>94</v>
      </c>
      <c r="AW206" s="13" t="s">
        <v>32</v>
      </c>
      <c r="AX206" s="13" t="s">
        <v>76</v>
      </c>
      <c r="AY206" s="160" t="s">
        <v>296</v>
      </c>
    </row>
    <row r="207" spans="2:65" s="14" customFormat="1">
      <c r="B207" s="166"/>
      <c r="D207" s="152" t="s">
        <v>304</v>
      </c>
      <c r="E207" s="167" t="s">
        <v>1</v>
      </c>
      <c r="F207" s="168" t="s">
        <v>308</v>
      </c>
      <c r="H207" s="169">
        <v>4.8899999999999997</v>
      </c>
      <c r="I207" s="170"/>
      <c r="L207" s="166"/>
      <c r="M207" s="171"/>
      <c r="T207" s="172"/>
      <c r="AT207" s="167" t="s">
        <v>304</v>
      </c>
      <c r="AU207" s="167" t="s">
        <v>85</v>
      </c>
      <c r="AV207" s="14" t="s">
        <v>107</v>
      </c>
      <c r="AW207" s="14" t="s">
        <v>32</v>
      </c>
      <c r="AX207" s="14" t="s">
        <v>83</v>
      </c>
      <c r="AY207" s="167" t="s">
        <v>296</v>
      </c>
    </row>
    <row r="208" spans="2:65" s="1" customFormat="1" ht="33" customHeight="1">
      <c r="B208" s="32"/>
      <c r="C208" s="138" t="s">
        <v>422</v>
      </c>
      <c r="D208" s="138" t="s">
        <v>298</v>
      </c>
      <c r="E208" s="139" t="s">
        <v>7013</v>
      </c>
      <c r="F208" s="140" t="s">
        <v>7014</v>
      </c>
      <c r="G208" s="141" t="s">
        <v>311</v>
      </c>
      <c r="H208" s="142">
        <v>0.27</v>
      </c>
      <c r="I208" s="143"/>
      <c r="J208" s="144">
        <f>ROUND(I208*H208,2)</f>
        <v>0</v>
      </c>
      <c r="K208" s="140" t="s">
        <v>302</v>
      </c>
      <c r="L208" s="32"/>
      <c r="M208" s="145" t="s">
        <v>1</v>
      </c>
      <c r="N208" s="146" t="s">
        <v>41</v>
      </c>
      <c r="P208" s="147">
        <f>O208*H208</f>
        <v>0</v>
      </c>
      <c r="Q208" s="147">
        <v>0</v>
      </c>
      <c r="R208" s="147">
        <f>Q208*H208</f>
        <v>0</v>
      </c>
      <c r="S208" s="147">
        <v>0</v>
      </c>
      <c r="T208" s="148">
        <f>S208*H208</f>
        <v>0</v>
      </c>
      <c r="AR208" s="149" t="s">
        <v>107</v>
      </c>
      <c r="AT208" s="149" t="s">
        <v>298</v>
      </c>
      <c r="AU208" s="149" t="s">
        <v>85</v>
      </c>
      <c r="AY208" s="17" t="s">
        <v>296</v>
      </c>
      <c r="BE208" s="150">
        <f>IF(N208="základní",J208,0)</f>
        <v>0</v>
      </c>
      <c r="BF208" s="150">
        <f>IF(N208="snížená",J208,0)</f>
        <v>0</v>
      </c>
      <c r="BG208" s="150">
        <f>IF(N208="zákl. přenesená",J208,0)</f>
        <v>0</v>
      </c>
      <c r="BH208" s="150">
        <f>IF(N208="sníž. přenesená",J208,0)</f>
        <v>0</v>
      </c>
      <c r="BI208" s="150">
        <f>IF(N208="nulová",J208,0)</f>
        <v>0</v>
      </c>
      <c r="BJ208" s="17" t="s">
        <v>83</v>
      </c>
      <c r="BK208" s="150">
        <f>ROUND(I208*H208,2)</f>
        <v>0</v>
      </c>
      <c r="BL208" s="17" t="s">
        <v>107</v>
      </c>
      <c r="BM208" s="149" t="s">
        <v>7015</v>
      </c>
    </row>
    <row r="209" spans="2:65" s="12" customFormat="1">
      <c r="B209" s="151"/>
      <c r="D209" s="152" t="s">
        <v>304</v>
      </c>
      <c r="E209" s="153" t="s">
        <v>1</v>
      </c>
      <c r="F209" s="154" t="s">
        <v>7016</v>
      </c>
      <c r="H209" s="155">
        <v>0.27</v>
      </c>
      <c r="I209" s="156"/>
      <c r="L209" s="151"/>
      <c r="M209" s="157"/>
      <c r="T209" s="158"/>
      <c r="AT209" s="153" t="s">
        <v>304</v>
      </c>
      <c r="AU209" s="153" t="s">
        <v>85</v>
      </c>
      <c r="AV209" s="12" t="s">
        <v>85</v>
      </c>
      <c r="AW209" s="12" t="s">
        <v>32</v>
      </c>
      <c r="AX209" s="12" t="s">
        <v>76</v>
      </c>
      <c r="AY209" s="153" t="s">
        <v>296</v>
      </c>
    </row>
    <row r="210" spans="2:65" s="13" customFormat="1">
      <c r="B210" s="159"/>
      <c r="D210" s="152" t="s">
        <v>304</v>
      </c>
      <c r="E210" s="160" t="s">
        <v>1</v>
      </c>
      <c r="F210" s="161" t="s">
        <v>306</v>
      </c>
      <c r="H210" s="162">
        <v>0.27</v>
      </c>
      <c r="I210" s="163"/>
      <c r="L210" s="159"/>
      <c r="M210" s="164"/>
      <c r="T210" s="165"/>
      <c r="AT210" s="160" t="s">
        <v>304</v>
      </c>
      <c r="AU210" s="160" t="s">
        <v>85</v>
      </c>
      <c r="AV210" s="13" t="s">
        <v>94</v>
      </c>
      <c r="AW210" s="13" t="s">
        <v>32</v>
      </c>
      <c r="AX210" s="13" t="s">
        <v>76</v>
      </c>
      <c r="AY210" s="160" t="s">
        <v>296</v>
      </c>
    </row>
    <row r="211" spans="2:65" s="14" customFormat="1">
      <c r="B211" s="166"/>
      <c r="D211" s="152" t="s">
        <v>304</v>
      </c>
      <c r="E211" s="167" t="s">
        <v>1</v>
      </c>
      <c r="F211" s="168" t="s">
        <v>308</v>
      </c>
      <c r="H211" s="169">
        <v>0.27</v>
      </c>
      <c r="I211" s="170"/>
      <c r="L211" s="166"/>
      <c r="M211" s="171"/>
      <c r="T211" s="172"/>
      <c r="AT211" s="167" t="s">
        <v>304</v>
      </c>
      <c r="AU211" s="167" t="s">
        <v>85</v>
      </c>
      <c r="AV211" s="14" t="s">
        <v>107</v>
      </c>
      <c r="AW211" s="14" t="s">
        <v>32</v>
      </c>
      <c r="AX211" s="14" t="s">
        <v>83</v>
      </c>
      <c r="AY211" s="167" t="s">
        <v>296</v>
      </c>
    </row>
    <row r="212" spans="2:65" s="1" customFormat="1" ht="24.2" customHeight="1">
      <c r="B212" s="32"/>
      <c r="C212" s="138" t="s">
        <v>427</v>
      </c>
      <c r="D212" s="138" t="s">
        <v>298</v>
      </c>
      <c r="E212" s="139" t="s">
        <v>7017</v>
      </c>
      <c r="F212" s="140" t="s">
        <v>7018</v>
      </c>
      <c r="G212" s="141" t="s">
        <v>346</v>
      </c>
      <c r="H212" s="142">
        <v>0.01</v>
      </c>
      <c r="I212" s="143"/>
      <c r="J212" s="144">
        <f>ROUND(I212*H212,2)</f>
        <v>0</v>
      </c>
      <c r="K212" s="140" t="s">
        <v>302</v>
      </c>
      <c r="L212" s="32"/>
      <c r="M212" s="145" t="s">
        <v>1</v>
      </c>
      <c r="N212" s="146" t="s">
        <v>41</v>
      </c>
      <c r="P212" s="147">
        <f>O212*H212</f>
        <v>0</v>
      </c>
      <c r="Q212" s="147">
        <v>1.06277</v>
      </c>
      <c r="R212" s="147">
        <f>Q212*H212</f>
        <v>1.06277E-2</v>
      </c>
      <c r="S212" s="147">
        <v>0</v>
      </c>
      <c r="T212" s="148">
        <f>S212*H212</f>
        <v>0</v>
      </c>
      <c r="AR212" s="149" t="s">
        <v>107</v>
      </c>
      <c r="AT212" s="149" t="s">
        <v>298</v>
      </c>
      <c r="AU212" s="149" t="s">
        <v>85</v>
      </c>
      <c r="AY212" s="17" t="s">
        <v>296</v>
      </c>
      <c r="BE212" s="150">
        <f>IF(N212="základní",J212,0)</f>
        <v>0</v>
      </c>
      <c r="BF212" s="150">
        <f>IF(N212="snížená",J212,0)</f>
        <v>0</v>
      </c>
      <c r="BG212" s="150">
        <f>IF(N212="zákl. přenesená",J212,0)</f>
        <v>0</v>
      </c>
      <c r="BH212" s="150">
        <f>IF(N212="sníž. přenesená",J212,0)</f>
        <v>0</v>
      </c>
      <c r="BI212" s="150">
        <f>IF(N212="nulová",J212,0)</f>
        <v>0</v>
      </c>
      <c r="BJ212" s="17" t="s">
        <v>83</v>
      </c>
      <c r="BK212" s="150">
        <f>ROUND(I212*H212,2)</f>
        <v>0</v>
      </c>
      <c r="BL212" s="17" t="s">
        <v>107</v>
      </c>
      <c r="BM212" s="149" t="s">
        <v>7019</v>
      </c>
    </row>
    <row r="213" spans="2:65" s="12" customFormat="1">
      <c r="B213" s="151"/>
      <c r="D213" s="152" t="s">
        <v>304</v>
      </c>
      <c r="E213" s="153" t="s">
        <v>1</v>
      </c>
      <c r="F213" s="154" t="s">
        <v>7020</v>
      </c>
      <c r="H213" s="155">
        <v>0.01</v>
      </c>
      <c r="I213" s="156"/>
      <c r="L213" s="151"/>
      <c r="M213" s="157"/>
      <c r="T213" s="158"/>
      <c r="AT213" s="153" t="s">
        <v>304</v>
      </c>
      <c r="AU213" s="153" t="s">
        <v>85</v>
      </c>
      <c r="AV213" s="12" t="s">
        <v>85</v>
      </c>
      <c r="AW213" s="12" t="s">
        <v>32</v>
      </c>
      <c r="AX213" s="12" t="s">
        <v>76</v>
      </c>
      <c r="AY213" s="153" t="s">
        <v>296</v>
      </c>
    </row>
    <row r="214" spans="2:65" s="13" customFormat="1">
      <c r="B214" s="159"/>
      <c r="D214" s="152" t="s">
        <v>304</v>
      </c>
      <c r="E214" s="160" t="s">
        <v>1</v>
      </c>
      <c r="F214" s="161" t="s">
        <v>306</v>
      </c>
      <c r="H214" s="162">
        <v>0.01</v>
      </c>
      <c r="I214" s="163"/>
      <c r="L214" s="159"/>
      <c r="M214" s="164"/>
      <c r="T214" s="165"/>
      <c r="AT214" s="160" t="s">
        <v>304</v>
      </c>
      <c r="AU214" s="160" t="s">
        <v>85</v>
      </c>
      <c r="AV214" s="13" t="s">
        <v>94</v>
      </c>
      <c r="AW214" s="13" t="s">
        <v>32</v>
      </c>
      <c r="AX214" s="13" t="s">
        <v>76</v>
      </c>
      <c r="AY214" s="160" t="s">
        <v>296</v>
      </c>
    </row>
    <row r="215" spans="2:65" s="14" customFormat="1">
      <c r="B215" s="166"/>
      <c r="D215" s="152" t="s">
        <v>304</v>
      </c>
      <c r="E215" s="167" t="s">
        <v>1</v>
      </c>
      <c r="F215" s="168" t="s">
        <v>308</v>
      </c>
      <c r="H215" s="169">
        <v>0.01</v>
      </c>
      <c r="I215" s="170"/>
      <c r="L215" s="166"/>
      <c r="M215" s="171"/>
      <c r="T215" s="172"/>
      <c r="AT215" s="167" t="s">
        <v>304</v>
      </c>
      <c r="AU215" s="167" t="s">
        <v>85</v>
      </c>
      <c r="AV215" s="14" t="s">
        <v>107</v>
      </c>
      <c r="AW215" s="14" t="s">
        <v>32</v>
      </c>
      <c r="AX215" s="14" t="s">
        <v>83</v>
      </c>
      <c r="AY215" s="167" t="s">
        <v>296</v>
      </c>
    </row>
    <row r="216" spans="2:65" s="11" customFormat="1" ht="22.9" customHeight="1">
      <c r="B216" s="126"/>
      <c r="D216" s="127" t="s">
        <v>75</v>
      </c>
      <c r="E216" s="136" t="s">
        <v>347</v>
      </c>
      <c r="F216" s="136" t="s">
        <v>4485</v>
      </c>
      <c r="I216" s="129"/>
      <c r="J216" s="137">
        <f>BK216</f>
        <v>0</v>
      </c>
      <c r="L216" s="126"/>
      <c r="M216" s="131"/>
      <c r="P216" s="132">
        <f>SUM(P217:P263)</f>
        <v>0</v>
      </c>
      <c r="R216" s="132">
        <f>SUM(R217:R263)</f>
        <v>1.2459248399999998</v>
      </c>
      <c r="T216" s="133">
        <f>SUM(T217:T263)</f>
        <v>0</v>
      </c>
      <c r="AR216" s="127" t="s">
        <v>83</v>
      </c>
      <c r="AT216" s="134" t="s">
        <v>75</v>
      </c>
      <c r="AU216" s="134" t="s">
        <v>83</v>
      </c>
      <c r="AY216" s="127" t="s">
        <v>296</v>
      </c>
      <c r="BK216" s="135">
        <f>SUM(BK217:BK263)</f>
        <v>0</v>
      </c>
    </row>
    <row r="217" spans="2:65" s="1" customFormat="1" ht="24.2" customHeight="1">
      <c r="B217" s="32"/>
      <c r="C217" s="138" t="s">
        <v>432</v>
      </c>
      <c r="D217" s="138" t="s">
        <v>298</v>
      </c>
      <c r="E217" s="139" t="s">
        <v>7021</v>
      </c>
      <c r="F217" s="140" t="s">
        <v>7022</v>
      </c>
      <c r="G217" s="141" t="s">
        <v>339</v>
      </c>
      <c r="H217" s="142">
        <v>2800</v>
      </c>
      <c r="I217" s="143"/>
      <c r="J217" s="144">
        <f>ROUND(I217*H217,2)</f>
        <v>0</v>
      </c>
      <c r="K217" s="140" t="s">
        <v>302</v>
      </c>
      <c r="L217" s="32"/>
      <c r="M217" s="145" t="s">
        <v>1</v>
      </c>
      <c r="N217" s="146" t="s">
        <v>41</v>
      </c>
      <c r="P217" s="147">
        <f>O217*H217</f>
        <v>0</v>
      </c>
      <c r="Q217" s="147">
        <v>0</v>
      </c>
      <c r="R217" s="147">
        <f>Q217*H217</f>
        <v>0</v>
      </c>
      <c r="S217" s="147">
        <v>0</v>
      </c>
      <c r="T217" s="148">
        <f>S217*H217</f>
        <v>0</v>
      </c>
      <c r="AR217" s="149" t="s">
        <v>107</v>
      </c>
      <c r="AT217" s="149" t="s">
        <v>298</v>
      </c>
      <c r="AU217" s="149" t="s">
        <v>85</v>
      </c>
      <c r="AY217" s="17" t="s">
        <v>296</v>
      </c>
      <c r="BE217" s="150">
        <f>IF(N217="základní",J217,0)</f>
        <v>0</v>
      </c>
      <c r="BF217" s="150">
        <f>IF(N217="snížená",J217,0)</f>
        <v>0</v>
      </c>
      <c r="BG217" s="150">
        <f>IF(N217="zákl. přenesená",J217,0)</f>
        <v>0</v>
      </c>
      <c r="BH217" s="150">
        <f>IF(N217="sníž. přenesená",J217,0)</f>
        <v>0</v>
      </c>
      <c r="BI217" s="150">
        <f>IF(N217="nulová",J217,0)</f>
        <v>0</v>
      </c>
      <c r="BJ217" s="17" t="s">
        <v>83</v>
      </c>
      <c r="BK217" s="150">
        <f>ROUND(I217*H217,2)</f>
        <v>0</v>
      </c>
      <c r="BL217" s="17" t="s">
        <v>107</v>
      </c>
      <c r="BM217" s="149" t="s">
        <v>7023</v>
      </c>
    </row>
    <row r="218" spans="2:65" s="12" customFormat="1">
      <c r="B218" s="151"/>
      <c r="D218" s="152" t="s">
        <v>304</v>
      </c>
      <c r="E218" s="153" t="s">
        <v>1</v>
      </c>
      <c r="F218" s="154" t="s">
        <v>7024</v>
      </c>
      <c r="H218" s="155">
        <v>2800</v>
      </c>
      <c r="I218" s="156"/>
      <c r="L218" s="151"/>
      <c r="M218" s="157"/>
      <c r="T218" s="158"/>
      <c r="AT218" s="153" t="s">
        <v>304</v>
      </c>
      <c r="AU218" s="153" t="s">
        <v>85</v>
      </c>
      <c r="AV218" s="12" t="s">
        <v>85</v>
      </c>
      <c r="AW218" s="12" t="s">
        <v>32</v>
      </c>
      <c r="AX218" s="12" t="s">
        <v>76</v>
      </c>
      <c r="AY218" s="153" t="s">
        <v>296</v>
      </c>
    </row>
    <row r="219" spans="2:65" s="13" customFormat="1">
      <c r="B219" s="159"/>
      <c r="D219" s="152" t="s">
        <v>304</v>
      </c>
      <c r="E219" s="160" t="s">
        <v>1</v>
      </c>
      <c r="F219" s="161" t="s">
        <v>306</v>
      </c>
      <c r="H219" s="162">
        <v>2800</v>
      </c>
      <c r="I219" s="163"/>
      <c r="L219" s="159"/>
      <c r="M219" s="164"/>
      <c r="T219" s="165"/>
      <c r="AT219" s="160" t="s">
        <v>304</v>
      </c>
      <c r="AU219" s="160" t="s">
        <v>85</v>
      </c>
      <c r="AV219" s="13" t="s">
        <v>94</v>
      </c>
      <c r="AW219" s="13" t="s">
        <v>32</v>
      </c>
      <c r="AX219" s="13" t="s">
        <v>76</v>
      </c>
      <c r="AY219" s="160" t="s">
        <v>296</v>
      </c>
    </row>
    <row r="220" spans="2:65" s="14" customFormat="1">
      <c r="B220" s="166"/>
      <c r="D220" s="152" t="s">
        <v>304</v>
      </c>
      <c r="E220" s="167" t="s">
        <v>1</v>
      </c>
      <c r="F220" s="168" t="s">
        <v>308</v>
      </c>
      <c r="H220" s="169">
        <v>2800</v>
      </c>
      <c r="I220" s="170"/>
      <c r="L220" s="166"/>
      <c r="M220" s="171"/>
      <c r="T220" s="172"/>
      <c r="AT220" s="167" t="s">
        <v>304</v>
      </c>
      <c r="AU220" s="167" t="s">
        <v>85</v>
      </c>
      <c r="AV220" s="14" t="s">
        <v>107</v>
      </c>
      <c r="AW220" s="14" t="s">
        <v>32</v>
      </c>
      <c r="AX220" s="14" t="s">
        <v>83</v>
      </c>
      <c r="AY220" s="167" t="s">
        <v>296</v>
      </c>
    </row>
    <row r="221" spans="2:65" s="1" customFormat="1" ht="24.2" customHeight="1">
      <c r="B221" s="32"/>
      <c r="C221" s="173" t="s">
        <v>445</v>
      </c>
      <c r="D221" s="173" t="s">
        <v>343</v>
      </c>
      <c r="E221" s="174" t="s">
        <v>7025</v>
      </c>
      <c r="F221" s="175" t="s">
        <v>7026</v>
      </c>
      <c r="G221" s="176" t="s">
        <v>339</v>
      </c>
      <c r="H221" s="177">
        <v>2842</v>
      </c>
      <c r="I221" s="178"/>
      <c r="J221" s="179">
        <f>ROUND(I221*H221,2)</f>
        <v>0</v>
      </c>
      <c r="K221" s="175" t="s">
        <v>302</v>
      </c>
      <c r="L221" s="180"/>
      <c r="M221" s="181" t="s">
        <v>1</v>
      </c>
      <c r="N221" s="182" t="s">
        <v>41</v>
      </c>
      <c r="P221" s="147">
        <f>O221*H221</f>
        <v>0</v>
      </c>
      <c r="Q221" s="147">
        <v>2.7999999999999998E-4</v>
      </c>
      <c r="R221" s="147">
        <f>Q221*H221</f>
        <v>0.79575999999999991</v>
      </c>
      <c r="S221" s="147">
        <v>0</v>
      </c>
      <c r="T221" s="148">
        <f>S221*H221</f>
        <v>0</v>
      </c>
      <c r="AR221" s="149" t="s">
        <v>347</v>
      </c>
      <c r="AT221" s="149" t="s">
        <v>343</v>
      </c>
      <c r="AU221" s="149" t="s">
        <v>85</v>
      </c>
      <c r="AY221" s="17" t="s">
        <v>296</v>
      </c>
      <c r="BE221" s="150">
        <f>IF(N221="základní",J221,0)</f>
        <v>0</v>
      </c>
      <c r="BF221" s="150">
        <f>IF(N221="snížená",J221,0)</f>
        <v>0</v>
      </c>
      <c r="BG221" s="150">
        <f>IF(N221="zákl. přenesená",J221,0)</f>
        <v>0</v>
      </c>
      <c r="BH221" s="150">
        <f>IF(N221="sníž. přenesená",J221,0)</f>
        <v>0</v>
      </c>
      <c r="BI221" s="150">
        <f>IF(N221="nulová",J221,0)</f>
        <v>0</v>
      </c>
      <c r="BJ221" s="17" t="s">
        <v>83</v>
      </c>
      <c r="BK221" s="150">
        <f>ROUND(I221*H221,2)</f>
        <v>0</v>
      </c>
      <c r="BL221" s="17" t="s">
        <v>107</v>
      </c>
      <c r="BM221" s="149" t="s">
        <v>7027</v>
      </c>
    </row>
    <row r="222" spans="2:65" s="12" customFormat="1">
      <c r="B222" s="151"/>
      <c r="D222" s="152" t="s">
        <v>304</v>
      </c>
      <c r="F222" s="154" t="s">
        <v>7028</v>
      </c>
      <c r="H222" s="155">
        <v>2842</v>
      </c>
      <c r="I222" s="156"/>
      <c r="L222" s="151"/>
      <c r="M222" s="157"/>
      <c r="T222" s="158"/>
      <c r="AT222" s="153" t="s">
        <v>304</v>
      </c>
      <c r="AU222" s="153" t="s">
        <v>85</v>
      </c>
      <c r="AV222" s="12" t="s">
        <v>85</v>
      </c>
      <c r="AW222" s="12" t="s">
        <v>4</v>
      </c>
      <c r="AX222" s="12" t="s">
        <v>83</v>
      </c>
      <c r="AY222" s="153" t="s">
        <v>296</v>
      </c>
    </row>
    <row r="223" spans="2:65" s="1" customFormat="1" ht="24.2" customHeight="1">
      <c r="B223" s="32"/>
      <c r="C223" s="138" t="s">
        <v>451</v>
      </c>
      <c r="D223" s="138" t="s">
        <v>298</v>
      </c>
      <c r="E223" s="139" t="s">
        <v>7029</v>
      </c>
      <c r="F223" s="140" t="s">
        <v>7030</v>
      </c>
      <c r="G223" s="141" t="s">
        <v>339</v>
      </c>
      <c r="H223" s="142">
        <v>116.5</v>
      </c>
      <c r="I223" s="143"/>
      <c r="J223" s="144">
        <f>ROUND(I223*H223,2)</f>
        <v>0</v>
      </c>
      <c r="K223" s="140" t="s">
        <v>302</v>
      </c>
      <c r="L223" s="32"/>
      <c r="M223" s="145" t="s">
        <v>1</v>
      </c>
      <c r="N223" s="146" t="s">
        <v>41</v>
      </c>
      <c r="P223" s="147">
        <f>O223*H223</f>
        <v>0</v>
      </c>
      <c r="Q223" s="147">
        <v>0</v>
      </c>
      <c r="R223" s="147">
        <f>Q223*H223</f>
        <v>0</v>
      </c>
      <c r="S223" s="147">
        <v>0</v>
      </c>
      <c r="T223" s="148">
        <f>S223*H223</f>
        <v>0</v>
      </c>
      <c r="AR223" s="149" t="s">
        <v>107</v>
      </c>
      <c r="AT223" s="149" t="s">
        <v>298</v>
      </c>
      <c r="AU223" s="149" t="s">
        <v>85</v>
      </c>
      <c r="AY223" s="17" t="s">
        <v>296</v>
      </c>
      <c r="BE223" s="150">
        <f>IF(N223="základní",J223,0)</f>
        <v>0</v>
      </c>
      <c r="BF223" s="150">
        <f>IF(N223="snížená",J223,0)</f>
        <v>0</v>
      </c>
      <c r="BG223" s="150">
        <f>IF(N223="zákl. přenesená",J223,0)</f>
        <v>0</v>
      </c>
      <c r="BH223" s="150">
        <f>IF(N223="sníž. přenesená",J223,0)</f>
        <v>0</v>
      </c>
      <c r="BI223" s="150">
        <f>IF(N223="nulová",J223,0)</f>
        <v>0</v>
      </c>
      <c r="BJ223" s="17" t="s">
        <v>83</v>
      </c>
      <c r="BK223" s="150">
        <f>ROUND(I223*H223,2)</f>
        <v>0</v>
      </c>
      <c r="BL223" s="17" t="s">
        <v>107</v>
      </c>
      <c r="BM223" s="149" t="s">
        <v>7031</v>
      </c>
    </row>
    <row r="224" spans="2:65" s="12" customFormat="1">
      <c r="B224" s="151"/>
      <c r="D224" s="152" t="s">
        <v>304</v>
      </c>
      <c r="E224" s="153" t="s">
        <v>1</v>
      </c>
      <c r="F224" s="154" t="s">
        <v>7032</v>
      </c>
      <c r="H224" s="155">
        <v>37.1</v>
      </c>
      <c r="I224" s="156"/>
      <c r="L224" s="151"/>
      <c r="M224" s="157"/>
      <c r="T224" s="158"/>
      <c r="AT224" s="153" t="s">
        <v>304</v>
      </c>
      <c r="AU224" s="153" t="s">
        <v>85</v>
      </c>
      <c r="AV224" s="12" t="s">
        <v>85</v>
      </c>
      <c r="AW224" s="12" t="s">
        <v>32</v>
      </c>
      <c r="AX224" s="12" t="s">
        <v>76</v>
      </c>
      <c r="AY224" s="153" t="s">
        <v>296</v>
      </c>
    </row>
    <row r="225" spans="2:65" s="12" customFormat="1">
      <c r="B225" s="151"/>
      <c r="D225" s="152" t="s">
        <v>304</v>
      </c>
      <c r="E225" s="153" t="s">
        <v>1</v>
      </c>
      <c r="F225" s="154" t="s">
        <v>7033</v>
      </c>
      <c r="H225" s="155">
        <v>19.2</v>
      </c>
      <c r="I225" s="156"/>
      <c r="L225" s="151"/>
      <c r="M225" s="157"/>
      <c r="T225" s="158"/>
      <c r="AT225" s="153" t="s">
        <v>304</v>
      </c>
      <c r="AU225" s="153" t="s">
        <v>85</v>
      </c>
      <c r="AV225" s="12" t="s">
        <v>85</v>
      </c>
      <c r="AW225" s="12" t="s">
        <v>32</v>
      </c>
      <c r="AX225" s="12" t="s">
        <v>76</v>
      </c>
      <c r="AY225" s="153" t="s">
        <v>296</v>
      </c>
    </row>
    <row r="226" spans="2:65" s="12" customFormat="1">
      <c r="B226" s="151"/>
      <c r="D226" s="152" t="s">
        <v>304</v>
      </c>
      <c r="E226" s="153" t="s">
        <v>1</v>
      </c>
      <c r="F226" s="154" t="s">
        <v>7034</v>
      </c>
      <c r="H226" s="155">
        <v>34.200000000000003</v>
      </c>
      <c r="I226" s="156"/>
      <c r="L226" s="151"/>
      <c r="M226" s="157"/>
      <c r="T226" s="158"/>
      <c r="AT226" s="153" t="s">
        <v>304</v>
      </c>
      <c r="AU226" s="153" t="s">
        <v>85</v>
      </c>
      <c r="AV226" s="12" t="s">
        <v>85</v>
      </c>
      <c r="AW226" s="12" t="s">
        <v>32</v>
      </c>
      <c r="AX226" s="12" t="s">
        <v>76</v>
      </c>
      <c r="AY226" s="153" t="s">
        <v>296</v>
      </c>
    </row>
    <row r="227" spans="2:65" s="12" customFormat="1">
      <c r="B227" s="151"/>
      <c r="D227" s="152" t="s">
        <v>304</v>
      </c>
      <c r="E227" s="153" t="s">
        <v>1</v>
      </c>
      <c r="F227" s="154" t="s">
        <v>7035</v>
      </c>
      <c r="H227" s="155">
        <v>26</v>
      </c>
      <c r="I227" s="156"/>
      <c r="L227" s="151"/>
      <c r="M227" s="157"/>
      <c r="T227" s="158"/>
      <c r="AT227" s="153" t="s">
        <v>304</v>
      </c>
      <c r="AU227" s="153" t="s">
        <v>85</v>
      </c>
      <c r="AV227" s="12" t="s">
        <v>85</v>
      </c>
      <c r="AW227" s="12" t="s">
        <v>32</v>
      </c>
      <c r="AX227" s="12" t="s">
        <v>76</v>
      </c>
      <c r="AY227" s="153" t="s">
        <v>296</v>
      </c>
    </row>
    <row r="228" spans="2:65" s="13" customFormat="1">
      <c r="B228" s="159"/>
      <c r="D228" s="152" t="s">
        <v>304</v>
      </c>
      <c r="E228" s="160" t="s">
        <v>1</v>
      </c>
      <c r="F228" s="161" t="s">
        <v>306</v>
      </c>
      <c r="H228" s="162">
        <v>116.5</v>
      </c>
      <c r="I228" s="163"/>
      <c r="L228" s="159"/>
      <c r="M228" s="164"/>
      <c r="T228" s="165"/>
      <c r="AT228" s="160" t="s">
        <v>304</v>
      </c>
      <c r="AU228" s="160" t="s">
        <v>85</v>
      </c>
      <c r="AV228" s="13" t="s">
        <v>94</v>
      </c>
      <c r="AW228" s="13" t="s">
        <v>32</v>
      </c>
      <c r="AX228" s="13" t="s">
        <v>76</v>
      </c>
      <c r="AY228" s="160" t="s">
        <v>296</v>
      </c>
    </row>
    <row r="229" spans="2:65" s="14" customFormat="1">
      <c r="B229" s="166"/>
      <c r="D229" s="152" t="s">
        <v>304</v>
      </c>
      <c r="E229" s="167" t="s">
        <v>1</v>
      </c>
      <c r="F229" s="168" t="s">
        <v>308</v>
      </c>
      <c r="H229" s="169">
        <v>116.5</v>
      </c>
      <c r="I229" s="170"/>
      <c r="L229" s="166"/>
      <c r="M229" s="171"/>
      <c r="T229" s="172"/>
      <c r="AT229" s="167" t="s">
        <v>304</v>
      </c>
      <c r="AU229" s="167" t="s">
        <v>85</v>
      </c>
      <c r="AV229" s="14" t="s">
        <v>107</v>
      </c>
      <c r="AW229" s="14" t="s">
        <v>32</v>
      </c>
      <c r="AX229" s="14" t="s">
        <v>83</v>
      </c>
      <c r="AY229" s="167" t="s">
        <v>296</v>
      </c>
    </row>
    <row r="230" spans="2:65" s="1" customFormat="1" ht="24.2" customHeight="1">
      <c r="B230" s="32"/>
      <c r="C230" s="173" t="s">
        <v>457</v>
      </c>
      <c r="D230" s="173" t="s">
        <v>343</v>
      </c>
      <c r="E230" s="174" t="s">
        <v>7036</v>
      </c>
      <c r="F230" s="175" t="s">
        <v>7037</v>
      </c>
      <c r="G230" s="176" t="s">
        <v>339</v>
      </c>
      <c r="H230" s="177">
        <v>118.248</v>
      </c>
      <c r="I230" s="178"/>
      <c r="J230" s="179">
        <f>ROUND(I230*H230,2)</f>
        <v>0</v>
      </c>
      <c r="K230" s="175" t="s">
        <v>302</v>
      </c>
      <c r="L230" s="180"/>
      <c r="M230" s="181" t="s">
        <v>1</v>
      </c>
      <c r="N230" s="182" t="s">
        <v>41</v>
      </c>
      <c r="P230" s="147">
        <f>O230*H230</f>
        <v>0</v>
      </c>
      <c r="Q230" s="147">
        <v>4.2999999999999999E-4</v>
      </c>
      <c r="R230" s="147">
        <f>Q230*H230</f>
        <v>5.0846639999999999E-2</v>
      </c>
      <c r="S230" s="147">
        <v>0</v>
      </c>
      <c r="T230" s="148">
        <f>S230*H230</f>
        <v>0</v>
      </c>
      <c r="AR230" s="149" t="s">
        <v>347</v>
      </c>
      <c r="AT230" s="149" t="s">
        <v>343</v>
      </c>
      <c r="AU230" s="149" t="s">
        <v>85</v>
      </c>
      <c r="AY230" s="17" t="s">
        <v>296</v>
      </c>
      <c r="BE230" s="150">
        <f>IF(N230="základní",J230,0)</f>
        <v>0</v>
      </c>
      <c r="BF230" s="150">
        <f>IF(N230="snížená",J230,0)</f>
        <v>0</v>
      </c>
      <c r="BG230" s="150">
        <f>IF(N230="zákl. přenesená",J230,0)</f>
        <v>0</v>
      </c>
      <c r="BH230" s="150">
        <f>IF(N230="sníž. přenesená",J230,0)</f>
        <v>0</v>
      </c>
      <c r="BI230" s="150">
        <f>IF(N230="nulová",J230,0)</f>
        <v>0</v>
      </c>
      <c r="BJ230" s="17" t="s">
        <v>83</v>
      </c>
      <c r="BK230" s="150">
        <f>ROUND(I230*H230,2)</f>
        <v>0</v>
      </c>
      <c r="BL230" s="17" t="s">
        <v>107</v>
      </c>
      <c r="BM230" s="149" t="s">
        <v>7038</v>
      </c>
    </row>
    <row r="231" spans="2:65" s="12" customFormat="1">
      <c r="B231" s="151"/>
      <c r="D231" s="152" t="s">
        <v>304</v>
      </c>
      <c r="F231" s="154" t="s">
        <v>7039</v>
      </c>
      <c r="H231" s="155">
        <v>118.248</v>
      </c>
      <c r="I231" s="156"/>
      <c r="L231" s="151"/>
      <c r="M231" s="157"/>
      <c r="T231" s="158"/>
      <c r="AT231" s="153" t="s">
        <v>304</v>
      </c>
      <c r="AU231" s="153" t="s">
        <v>85</v>
      </c>
      <c r="AV231" s="12" t="s">
        <v>85</v>
      </c>
      <c r="AW231" s="12" t="s">
        <v>4</v>
      </c>
      <c r="AX231" s="12" t="s">
        <v>83</v>
      </c>
      <c r="AY231" s="153" t="s">
        <v>296</v>
      </c>
    </row>
    <row r="232" spans="2:65" s="1" customFormat="1" ht="24.2" customHeight="1">
      <c r="B232" s="32"/>
      <c r="C232" s="138" t="s">
        <v>462</v>
      </c>
      <c r="D232" s="138" t="s">
        <v>298</v>
      </c>
      <c r="E232" s="139" t="s">
        <v>7040</v>
      </c>
      <c r="F232" s="140" t="s">
        <v>7041</v>
      </c>
      <c r="G232" s="141" t="s">
        <v>339</v>
      </c>
      <c r="H232" s="142">
        <v>16</v>
      </c>
      <c r="I232" s="143"/>
      <c r="J232" s="144">
        <f>ROUND(I232*H232,2)</f>
        <v>0</v>
      </c>
      <c r="K232" s="140" t="s">
        <v>302</v>
      </c>
      <c r="L232" s="32"/>
      <c r="M232" s="145" t="s">
        <v>1</v>
      </c>
      <c r="N232" s="146" t="s">
        <v>41</v>
      </c>
      <c r="P232" s="147">
        <f>O232*H232</f>
        <v>0</v>
      </c>
      <c r="Q232" s="147">
        <v>0</v>
      </c>
      <c r="R232" s="147">
        <f>Q232*H232</f>
        <v>0</v>
      </c>
      <c r="S232" s="147">
        <v>0</v>
      </c>
      <c r="T232" s="148">
        <f>S232*H232</f>
        <v>0</v>
      </c>
      <c r="AR232" s="149" t="s">
        <v>107</v>
      </c>
      <c r="AT232" s="149" t="s">
        <v>298</v>
      </c>
      <c r="AU232" s="149" t="s">
        <v>85</v>
      </c>
      <c r="AY232" s="17" t="s">
        <v>296</v>
      </c>
      <c r="BE232" s="150">
        <f>IF(N232="základní",J232,0)</f>
        <v>0</v>
      </c>
      <c r="BF232" s="150">
        <f>IF(N232="snížená",J232,0)</f>
        <v>0</v>
      </c>
      <c r="BG232" s="150">
        <f>IF(N232="zákl. přenesená",J232,0)</f>
        <v>0</v>
      </c>
      <c r="BH232" s="150">
        <f>IF(N232="sníž. přenesená",J232,0)</f>
        <v>0</v>
      </c>
      <c r="BI232" s="150">
        <f>IF(N232="nulová",J232,0)</f>
        <v>0</v>
      </c>
      <c r="BJ232" s="17" t="s">
        <v>83</v>
      </c>
      <c r="BK232" s="150">
        <f>ROUND(I232*H232,2)</f>
        <v>0</v>
      </c>
      <c r="BL232" s="17" t="s">
        <v>107</v>
      </c>
      <c r="BM232" s="149" t="s">
        <v>7042</v>
      </c>
    </row>
    <row r="233" spans="2:65" s="12" customFormat="1">
      <c r="B233" s="151"/>
      <c r="D233" s="152" t="s">
        <v>304</v>
      </c>
      <c r="E233" s="153" t="s">
        <v>1</v>
      </c>
      <c r="F233" s="154" t="s">
        <v>7043</v>
      </c>
      <c r="H233" s="155">
        <v>16</v>
      </c>
      <c r="I233" s="156"/>
      <c r="L233" s="151"/>
      <c r="M233" s="157"/>
      <c r="T233" s="158"/>
      <c r="AT233" s="153" t="s">
        <v>304</v>
      </c>
      <c r="AU233" s="153" t="s">
        <v>85</v>
      </c>
      <c r="AV233" s="12" t="s">
        <v>85</v>
      </c>
      <c r="AW233" s="12" t="s">
        <v>32</v>
      </c>
      <c r="AX233" s="12" t="s">
        <v>76</v>
      </c>
      <c r="AY233" s="153" t="s">
        <v>296</v>
      </c>
    </row>
    <row r="234" spans="2:65" s="13" customFormat="1">
      <c r="B234" s="159"/>
      <c r="D234" s="152" t="s">
        <v>304</v>
      </c>
      <c r="E234" s="160" t="s">
        <v>1</v>
      </c>
      <c r="F234" s="161" t="s">
        <v>306</v>
      </c>
      <c r="H234" s="162">
        <v>16</v>
      </c>
      <c r="I234" s="163"/>
      <c r="L234" s="159"/>
      <c r="M234" s="164"/>
      <c r="T234" s="165"/>
      <c r="AT234" s="160" t="s">
        <v>304</v>
      </c>
      <c r="AU234" s="160" t="s">
        <v>85</v>
      </c>
      <c r="AV234" s="13" t="s">
        <v>94</v>
      </c>
      <c r="AW234" s="13" t="s">
        <v>32</v>
      </c>
      <c r="AX234" s="13" t="s">
        <v>76</v>
      </c>
      <c r="AY234" s="160" t="s">
        <v>296</v>
      </c>
    </row>
    <row r="235" spans="2:65" s="14" customFormat="1">
      <c r="B235" s="166"/>
      <c r="D235" s="152" t="s">
        <v>304</v>
      </c>
      <c r="E235" s="167" t="s">
        <v>1</v>
      </c>
      <c r="F235" s="168" t="s">
        <v>308</v>
      </c>
      <c r="H235" s="169">
        <v>16</v>
      </c>
      <c r="I235" s="170"/>
      <c r="L235" s="166"/>
      <c r="M235" s="171"/>
      <c r="T235" s="172"/>
      <c r="AT235" s="167" t="s">
        <v>304</v>
      </c>
      <c r="AU235" s="167" t="s">
        <v>85</v>
      </c>
      <c r="AV235" s="14" t="s">
        <v>107</v>
      </c>
      <c r="AW235" s="14" t="s">
        <v>32</v>
      </c>
      <c r="AX235" s="14" t="s">
        <v>83</v>
      </c>
      <c r="AY235" s="167" t="s">
        <v>296</v>
      </c>
    </row>
    <row r="236" spans="2:65" s="1" customFormat="1" ht="24.2" customHeight="1">
      <c r="B236" s="32"/>
      <c r="C236" s="173" t="s">
        <v>466</v>
      </c>
      <c r="D236" s="173" t="s">
        <v>343</v>
      </c>
      <c r="E236" s="174" t="s">
        <v>4724</v>
      </c>
      <c r="F236" s="175" t="s">
        <v>4725</v>
      </c>
      <c r="G236" s="176" t="s">
        <v>339</v>
      </c>
      <c r="H236" s="177">
        <v>16.239999999999998</v>
      </c>
      <c r="I236" s="178"/>
      <c r="J236" s="179">
        <f>ROUND(I236*H236,2)</f>
        <v>0</v>
      </c>
      <c r="K236" s="175" t="s">
        <v>302</v>
      </c>
      <c r="L236" s="180"/>
      <c r="M236" s="181" t="s">
        <v>1</v>
      </c>
      <c r="N236" s="182" t="s">
        <v>41</v>
      </c>
      <c r="P236" s="147">
        <f>O236*H236</f>
        <v>0</v>
      </c>
      <c r="Q236" s="147">
        <v>1.8000000000000001E-4</v>
      </c>
      <c r="R236" s="147">
        <f>Q236*H236</f>
        <v>2.9231999999999999E-3</v>
      </c>
      <c r="S236" s="147">
        <v>0</v>
      </c>
      <c r="T236" s="148">
        <f>S236*H236</f>
        <v>0</v>
      </c>
      <c r="AR236" s="149" t="s">
        <v>347</v>
      </c>
      <c r="AT236" s="149" t="s">
        <v>343</v>
      </c>
      <c r="AU236" s="149" t="s">
        <v>85</v>
      </c>
      <c r="AY236" s="17" t="s">
        <v>296</v>
      </c>
      <c r="BE236" s="150">
        <f>IF(N236="základní",J236,0)</f>
        <v>0</v>
      </c>
      <c r="BF236" s="150">
        <f>IF(N236="snížená",J236,0)</f>
        <v>0</v>
      </c>
      <c r="BG236" s="150">
        <f>IF(N236="zákl. přenesená",J236,0)</f>
        <v>0</v>
      </c>
      <c r="BH236" s="150">
        <f>IF(N236="sníž. přenesená",J236,0)</f>
        <v>0</v>
      </c>
      <c r="BI236" s="150">
        <f>IF(N236="nulová",J236,0)</f>
        <v>0</v>
      </c>
      <c r="BJ236" s="17" t="s">
        <v>83</v>
      </c>
      <c r="BK236" s="150">
        <f>ROUND(I236*H236,2)</f>
        <v>0</v>
      </c>
      <c r="BL236" s="17" t="s">
        <v>107</v>
      </c>
      <c r="BM236" s="149" t="s">
        <v>7044</v>
      </c>
    </row>
    <row r="237" spans="2:65" s="12" customFormat="1">
      <c r="B237" s="151"/>
      <c r="D237" s="152" t="s">
        <v>304</v>
      </c>
      <c r="F237" s="154" t="s">
        <v>7045</v>
      </c>
      <c r="H237" s="155">
        <v>16.239999999999998</v>
      </c>
      <c r="I237" s="156"/>
      <c r="L237" s="151"/>
      <c r="M237" s="157"/>
      <c r="T237" s="158"/>
      <c r="AT237" s="153" t="s">
        <v>304</v>
      </c>
      <c r="AU237" s="153" t="s">
        <v>85</v>
      </c>
      <c r="AV237" s="12" t="s">
        <v>85</v>
      </c>
      <c r="AW237" s="12" t="s">
        <v>4</v>
      </c>
      <c r="AX237" s="12" t="s">
        <v>83</v>
      </c>
      <c r="AY237" s="153" t="s">
        <v>296</v>
      </c>
    </row>
    <row r="238" spans="2:65" s="1" customFormat="1" ht="24.2" customHeight="1">
      <c r="B238" s="32"/>
      <c r="C238" s="138" t="s">
        <v>470</v>
      </c>
      <c r="D238" s="138" t="s">
        <v>298</v>
      </c>
      <c r="E238" s="139" t="s">
        <v>7046</v>
      </c>
      <c r="F238" s="140" t="s">
        <v>7047</v>
      </c>
      <c r="G238" s="141" t="s">
        <v>376</v>
      </c>
      <c r="H238" s="142">
        <v>8</v>
      </c>
      <c r="I238" s="143"/>
      <c r="J238" s="144">
        <f>ROUND(I238*H238,2)</f>
        <v>0</v>
      </c>
      <c r="K238" s="140" t="s">
        <v>302</v>
      </c>
      <c r="L238" s="32"/>
      <c r="M238" s="145" t="s">
        <v>1</v>
      </c>
      <c r="N238" s="146" t="s">
        <v>41</v>
      </c>
      <c r="P238" s="147">
        <f>O238*H238</f>
        <v>0</v>
      </c>
      <c r="Q238" s="147">
        <v>0</v>
      </c>
      <c r="R238" s="147">
        <f>Q238*H238</f>
        <v>0</v>
      </c>
      <c r="S238" s="147">
        <v>0</v>
      </c>
      <c r="T238" s="148">
        <f>S238*H238</f>
        <v>0</v>
      </c>
      <c r="AR238" s="149" t="s">
        <v>107</v>
      </c>
      <c r="AT238" s="149" t="s">
        <v>298</v>
      </c>
      <c r="AU238" s="149" t="s">
        <v>85</v>
      </c>
      <c r="AY238" s="17" t="s">
        <v>296</v>
      </c>
      <c r="BE238" s="150">
        <f>IF(N238="základní",J238,0)</f>
        <v>0</v>
      </c>
      <c r="BF238" s="150">
        <f>IF(N238="snížená",J238,0)</f>
        <v>0</v>
      </c>
      <c r="BG238" s="150">
        <f>IF(N238="zákl. přenesená",J238,0)</f>
        <v>0</v>
      </c>
      <c r="BH238" s="150">
        <f>IF(N238="sníž. přenesená",J238,0)</f>
        <v>0</v>
      </c>
      <c r="BI238" s="150">
        <f>IF(N238="nulová",J238,0)</f>
        <v>0</v>
      </c>
      <c r="BJ238" s="17" t="s">
        <v>83</v>
      </c>
      <c r="BK238" s="150">
        <f>ROUND(I238*H238,2)</f>
        <v>0</v>
      </c>
      <c r="BL238" s="17" t="s">
        <v>107</v>
      </c>
      <c r="BM238" s="149" t="s">
        <v>7048</v>
      </c>
    </row>
    <row r="239" spans="2:65" s="12" customFormat="1">
      <c r="B239" s="151"/>
      <c r="D239" s="152" t="s">
        <v>304</v>
      </c>
      <c r="E239" s="153" t="s">
        <v>1</v>
      </c>
      <c r="F239" s="154" t="s">
        <v>7049</v>
      </c>
      <c r="H239" s="155">
        <v>8</v>
      </c>
      <c r="I239" s="156"/>
      <c r="L239" s="151"/>
      <c r="M239" s="157"/>
      <c r="T239" s="158"/>
      <c r="AT239" s="153" t="s">
        <v>304</v>
      </c>
      <c r="AU239" s="153" t="s">
        <v>85</v>
      </c>
      <c r="AV239" s="12" t="s">
        <v>85</v>
      </c>
      <c r="AW239" s="12" t="s">
        <v>32</v>
      </c>
      <c r="AX239" s="12" t="s">
        <v>76</v>
      </c>
      <c r="AY239" s="153" t="s">
        <v>296</v>
      </c>
    </row>
    <row r="240" spans="2:65" s="13" customFormat="1">
      <c r="B240" s="159"/>
      <c r="D240" s="152" t="s">
        <v>304</v>
      </c>
      <c r="E240" s="160" t="s">
        <v>1</v>
      </c>
      <c r="F240" s="161" t="s">
        <v>306</v>
      </c>
      <c r="H240" s="162">
        <v>8</v>
      </c>
      <c r="I240" s="163"/>
      <c r="L240" s="159"/>
      <c r="M240" s="164"/>
      <c r="T240" s="165"/>
      <c r="AT240" s="160" t="s">
        <v>304</v>
      </c>
      <c r="AU240" s="160" t="s">
        <v>85</v>
      </c>
      <c r="AV240" s="13" t="s">
        <v>94</v>
      </c>
      <c r="AW240" s="13" t="s">
        <v>32</v>
      </c>
      <c r="AX240" s="13" t="s">
        <v>76</v>
      </c>
      <c r="AY240" s="160" t="s">
        <v>296</v>
      </c>
    </row>
    <row r="241" spans="2:65" s="14" customFormat="1">
      <c r="B241" s="166"/>
      <c r="D241" s="152" t="s">
        <v>304</v>
      </c>
      <c r="E241" s="167" t="s">
        <v>1</v>
      </c>
      <c r="F241" s="168" t="s">
        <v>308</v>
      </c>
      <c r="H241" s="169">
        <v>8</v>
      </c>
      <c r="I241" s="170"/>
      <c r="L241" s="166"/>
      <c r="M241" s="171"/>
      <c r="T241" s="172"/>
      <c r="AT241" s="167" t="s">
        <v>304</v>
      </c>
      <c r="AU241" s="167" t="s">
        <v>85</v>
      </c>
      <c r="AV241" s="14" t="s">
        <v>107</v>
      </c>
      <c r="AW241" s="14" t="s">
        <v>32</v>
      </c>
      <c r="AX241" s="14" t="s">
        <v>83</v>
      </c>
      <c r="AY241" s="167" t="s">
        <v>296</v>
      </c>
    </row>
    <row r="242" spans="2:65" s="1" customFormat="1" ht="16.5" customHeight="1">
      <c r="B242" s="32"/>
      <c r="C242" s="173" t="s">
        <v>474</v>
      </c>
      <c r="D242" s="173" t="s">
        <v>343</v>
      </c>
      <c r="E242" s="174" t="s">
        <v>7050</v>
      </c>
      <c r="F242" s="175" t="s">
        <v>7051</v>
      </c>
      <c r="G242" s="176" t="s">
        <v>376</v>
      </c>
      <c r="H242" s="177">
        <v>8</v>
      </c>
      <c r="I242" s="178"/>
      <c r="J242" s="179">
        <f>ROUND(I242*H242,2)</f>
        <v>0</v>
      </c>
      <c r="K242" s="175" t="s">
        <v>1</v>
      </c>
      <c r="L242" s="180"/>
      <c r="M242" s="181" t="s">
        <v>1</v>
      </c>
      <c r="N242" s="182" t="s">
        <v>41</v>
      </c>
      <c r="P242" s="147">
        <f>O242*H242</f>
        <v>0</v>
      </c>
      <c r="Q242" s="147">
        <v>1.7000000000000001E-4</v>
      </c>
      <c r="R242" s="147">
        <f>Q242*H242</f>
        <v>1.3600000000000001E-3</v>
      </c>
      <c r="S242" s="147">
        <v>0</v>
      </c>
      <c r="T242" s="148">
        <f>S242*H242</f>
        <v>0</v>
      </c>
      <c r="AR242" s="149" t="s">
        <v>347</v>
      </c>
      <c r="AT242" s="149" t="s">
        <v>343</v>
      </c>
      <c r="AU242" s="149" t="s">
        <v>85</v>
      </c>
      <c r="AY242" s="17" t="s">
        <v>296</v>
      </c>
      <c r="BE242" s="150">
        <f>IF(N242="základní",J242,0)</f>
        <v>0</v>
      </c>
      <c r="BF242" s="150">
        <f>IF(N242="snížená",J242,0)</f>
        <v>0</v>
      </c>
      <c r="BG242" s="150">
        <f>IF(N242="zákl. přenesená",J242,0)</f>
        <v>0</v>
      </c>
      <c r="BH242" s="150">
        <f>IF(N242="sníž. přenesená",J242,0)</f>
        <v>0</v>
      </c>
      <c r="BI242" s="150">
        <f>IF(N242="nulová",J242,0)</f>
        <v>0</v>
      </c>
      <c r="BJ242" s="17" t="s">
        <v>83</v>
      </c>
      <c r="BK242" s="150">
        <f>ROUND(I242*H242,2)</f>
        <v>0</v>
      </c>
      <c r="BL242" s="17" t="s">
        <v>107</v>
      </c>
      <c r="BM242" s="149" t="s">
        <v>7052</v>
      </c>
    </row>
    <row r="243" spans="2:65" s="1" customFormat="1" ht="16.5" customHeight="1">
      <c r="B243" s="32"/>
      <c r="C243" s="138" t="s">
        <v>479</v>
      </c>
      <c r="D243" s="138" t="s">
        <v>298</v>
      </c>
      <c r="E243" s="139" t="s">
        <v>7053</v>
      </c>
      <c r="F243" s="140" t="s">
        <v>7054</v>
      </c>
      <c r="G243" s="141" t="s">
        <v>339</v>
      </c>
      <c r="H243" s="142">
        <v>2932.5</v>
      </c>
      <c r="I243" s="143"/>
      <c r="J243" s="144">
        <f>ROUND(I243*H243,2)</f>
        <v>0</v>
      </c>
      <c r="K243" s="140" t="s">
        <v>302</v>
      </c>
      <c r="L243" s="32"/>
      <c r="M243" s="145" t="s">
        <v>1</v>
      </c>
      <c r="N243" s="146" t="s">
        <v>41</v>
      </c>
      <c r="P243" s="147">
        <f>O243*H243</f>
        <v>0</v>
      </c>
      <c r="Q243" s="147">
        <v>0</v>
      </c>
      <c r="R243" s="147">
        <f>Q243*H243</f>
        <v>0</v>
      </c>
      <c r="S243" s="147">
        <v>0</v>
      </c>
      <c r="T243" s="148">
        <f>S243*H243</f>
        <v>0</v>
      </c>
      <c r="AR243" s="149" t="s">
        <v>107</v>
      </c>
      <c r="AT243" s="149" t="s">
        <v>298</v>
      </c>
      <c r="AU243" s="149" t="s">
        <v>85</v>
      </c>
      <c r="AY243" s="17" t="s">
        <v>296</v>
      </c>
      <c r="BE243" s="150">
        <f>IF(N243="základní",J243,0)</f>
        <v>0</v>
      </c>
      <c r="BF243" s="150">
        <f>IF(N243="snížená",J243,0)</f>
        <v>0</v>
      </c>
      <c r="BG243" s="150">
        <f>IF(N243="zákl. přenesená",J243,0)</f>
        <v>0</v>
      </c>
      <c r="BH243" s="150">
        <f>IF(N243="sníž. přenesená",J243,0)</f>
        <v>0</v>
      </c>
      <c r="BI243" s="150">
        <f>IF(N243="nulová",J243,0)</f>
        <v>0</v>
      </c>
      <c r="BJ243" s="17" t="s">
        <v>83</v>
      </c>
      <c r="BK243" s="150">
        <f>ROUND(I243*H243,2)</f>
        <v>0</v>
      </c>
      <c r="BL243" s="17" t="s">
        <v>107</v>
      </c>
      <c r="BM243" s="149" t="s">
        <v>7055</v>
      </c>
    </row>
    <row r="244" spans="2:65" s="12" customFormat="1">
      <c r="B244" s="151"/>
      <c r="D244" s="152" t="s">
        <v>304</v>
      </c>
      <c r="E244" s="153" t="s">
        <v>1</v>
      </c>
      <c r="F244" s="154" t="s">
        <v>7024</v>
      </c>
      <c r="H244" s="155">
        <v>2800</v>
      </c>
      <c r="I244" s="156"/>
      <c r="L244" s="151"/>
      <c r="M244" s="157"/>
      <c r="T244" s="158"/>
      <c r="AT244" s="153" t="s">
        <v>304</v>
      </c>
      <c r="AU244" s="153" t="s">
        <v>85</v>
      </c>
      <c r="AV244" s="12" t="s">
        <v>85</v>
      </c>
      <c r="AW244" s="12" t="s">
        <v>32</v>
      </c>
      <c r="AX244" s="12" t="s">
        <v>76</v>
      </c>
      <c r="AY244" s="153" t="s">
        <v>296</v>
      </c>
    </row>
    <row r="245" spans="2:65" s="12" customFormat="1">
      <c r="B245" s="151"/>
      <c r="D245" s="152" t="s">
        <v>304</v>
      </c>
      <c r="E245" s="153" t="s">
        <v>1</v>
      </c>
      <c r="F245" s="154" t="s">
        <v>7032</v>
      </c>
      <c r="H245" s="155">
        <v>37.1</v>
      </c>
      <c r="I245" s="156"/>
      <c r="L245" s="151"/>
      <c r="M245" s="157"/>
      <c r="T245" s="158"/>
      <c r="AT245" s="153" t="s">
        <v>304</v>
      </c>
      <c r="AU245" s="153" t="s">
        <v>85</v>
      </c>
      <c r="AV245" s="12" t="s">
        <v>85</v>
      </c>
      <c r="AW245" s="12" t="s">
        <v>32</v>
      </c>
      <c r="AX245" s="12" t="s">
        <v>76</v>
      </c>
      <c r="AY245" s="153" t="s">
        <v>296</v>
      </c>
    </row>
    <row r="246" spans="2:65" s="12" customFormat="1">
      <c r="B246" s="151"/>
      <c r="D246" s="152" t="s">
        <v>304</v>
      </c>
      <c r="E246" s="153" t="s">
        <v>1</v>
      </c>
      <c r="F246" s="154" t="s">
        <v>7033</v>
      </c>
      <c r="H246" s="155">
        <v>19.2</v>
      </c>
      <c r="I246" s="156"/>
      <c r="L246" s="151"/>
      <c r="M246" s="157"/>
      <c r="T246" s="158"/>
      <c r="AT246" s="153" t="s">
        <v>304</v>
      </c>
      <c r="AU246" s="153" t="s">
        <v>85</v>
      </c>
      <c r="AV246" s="12" t="s">
        <v>85</v>
      </c>
      <c r="AW246" s="12" t="s">
        <v>32</v>
      </c>
      <c r="AX246" s="12" t="s">
        <v>76</v>
      </c>
      <c r="AY246" s="153" t="s">
        <v>296</v>
      </c>
    </row>
    <row r="247" spans="2:65" s="12" customFormat="1">
      <c r="B247" s="151"/>
      <c r="D247" s="152" t="s">
        <v>304</v>
      </c>
      <c r="E247" s="153" t="s">
        <v>1</v>
      </c>
      <c r="F247" s="154" t="s">
        <v>7034</v>
      </c>
      <c r="H247" s="155">
        <v>34.200000000000003</v>
      </c>
      <c r="I247" s="156"/>
      <c r="L247" s="151"/>
      <c r="M247" s="157"/>
      <c r="T247" s="158"/>
      <c r="AT247" s="153" t="s">
        <v>304</v>
      </c>
      <c r="AU247" s="153" t="s">
        <v>85</v>
      </c>
      <c r="AV247" s="12" t="s">
        <v>85</v>
      </c>
      <c r="AW247" s="12" t="s">
        <v>32</v>
      </c>
      <c r="AX247" s="12" t="s">
        <v>76</v>
      </c>
      <c r="AY247" s="153" t="s">
        <v>296</v>
      </c>
    </row>
    <row r="248" spans="2:65" s="12" customFormat="1">
      <c r="B248" s="151"/>
      <c r="D248" s="152" t="s">
        <v>304</v>
      </c>
      <c r="E248" s="153" t="s">
        <v>1</v>
      </c>
      <c r="F248" s="154" t="s">
        <v>7035</v>
      </c>
      <c r="H248" s="155">
        <v>26</v>
      </c>
      <c r="I248" s="156"/>
      <c r="L248" s="151"/>
      <c r="M248" s="157"/>
      <c r="T248" s="158"/>
      <c r="AT248" s="153" t="s">
        <v>304</v>
      </c>
      <c r="AU248" s="153" t="s">
        <v>85</v>
      </c>
      <c r="AV248" s="12" t="s">
        <v>85</v>
      </c>
      <c r="AW248" s="12" t="s">
        <v>32</v>
      </c>
      <c r="AX248" s="12" t="s">
        <v>76</v>
      </c>
      <c r="AY248" s="153" t="s">
        <v>296</v>
      </c>
    </row>
    <row r="249" spans="2:65" s="12" customFormat="1">
      <c r="B249" s="151"/>
      <c r="D249" s="152" t="s">
        <v>304</v>
      </c>
      <c r="E249" s="153" t="s">
        <v>1</v>
      </c>
      <c r="F249" s="154" t="s">
        <v>7043</v>
      </c>
      <c r="H249" s="155">
        <v>16</v>
      </c>
      <c r="I249" s="156"/>
      <c r="L249" s="151"/>
      <c r="M249" s="157"/>
      <c r="T249" s="158"/>
      <c r="AT249" s="153" t="s">
        <v>304</v>
      </c>
      <c r="AU249" s="153" t="s">
        <v>85</v>
      </c>
      <c r="AV249" s="12" t="s">
        <v>85</v>
      </c>
      <c r="AW249" s="12" t="s">
        <v>32</v>
      </c>
      <c r="AX249" s="12" t="s">
        <v>76</v>
      </c>
      <c r="AY249" s="153" t="s">
        <v>296</v>
      </c>
    </row>
    <row r="250" spans="2:65" s="13" customFormat="1">
      <c r="B250" s="159"/>
      <c r="D250" s="152" t="s">
        <v>304</v>
      </c>
      <c r="E250" s="160" t="s">
        <v>1</v>
      </c>
      <c r="F250" s="161" t="s">
        <v>306</v>
      </c>
      <c r="H250" s="162">
        <v>2932.4999999999995</v>
      </c>
      <c r="I250" s="163"/>
      <c r="L250" s="159"/>
      <c r="M250" s="164"/>
      <c r="T250" s="165"/>
      <c r="AT250" s="160" t="s">
        <v>304</v>
      </c>
      <c r="AU250" s="160" t="s">
        <v>85</v>
      </c>
      <c r="AV250" s="13" t="s">
        <v>94</v>
      </c>
      <c r="AW250" s="13" t="s">
        <v>32</v>
      </c>
      <c r="AX250" s="13" t="s">
        <v>76</v>
      </c>
      <c r="AY250" s="160" t="s">
        <v>296</v>
      </c>
    </row>
    <row r="251" spans="2:65" s="14" customFormat="1">
      <c r="B251" s="166"/>
      <c r="D251" s="152" t="s">
        <v>304</v>
      </c>
      <c r="E251" s="167" t="s">
        <v>1</v>
      </c>
      <c r="F251" s="168" t="s">
        <v>308</v>
      </c>
      <c r="H251" s="169">
        <v>2932.4999999999995</v>
      </c>
      <c r="I251" s="170"/>
      <c r="L251" s="166"/>
      <c r="M251" s="171"/>
      <c r="T251" s="172"/>
      <c r="AT251" s="167" t="s">
        <v>304</v>
      </c>
      <c r="AU251" s="167" t="s">
        <v>85</v>
      </c>
      <c r="AV251" s="14" t="s">
        <v>107</v>
      </c>
      <c r="AW251" s="14" t="s">
        <v>32</v>
      </c>
      <c r="AX251" s="14" t="s">
        <v>83</v>
      </c>
      <c r="AY251" s="167" t="s">
        <v>296</v>
      </c>
    </row>
    <row r="252" spans="2:65" s="1" customFormat="1" ht="33" customHeight="1">
      <c r="B252" s="32"/>
      <c r="C252" s="138" t="s">
        <v>484</v>
      </c>
      <c r="D252" s="138" t="s">
        <v>298</v>
      </c>
      <c r="E252" s="139" t="s">
        <v>7056</v>
      </c>
      <c r="F252" s="140" t="s">
        <v>7057</v>
      </c>
      <c r="G252" s="141" t="s">
        <v>376</v>
      </c>
      <c r="H252" s="142">
        <v>1</v>
      </c>
      <c r="I252" s="143"/>
      <c r="J252" s="144">
        <f>ROUND(I252*H252,2)</f>
        <v>0</v>
      </c>
      <c r="K252" s="140" t="s">
        <v>302</v>
      </c>
      <c r="L252" s="32"/>
      <c r="M252" s="145" t="s">
        <v>1</v>
      </c>
      <c r="N252" s="146" t="s">
        <v>41</v>
      </c>
      <c r="P252" s="147">
        <f>O252*H252</f>
        <v>0</v>
      </c>
      <c r="Q252" s="147">
        <v>0.36191000000000001</v>
      </c>
      <c r="R252" s="147">
        <f>Q252*H252</f>
        <v>0.36191000000000001</v>
      </c>
      <c r="S252" s="147">
        <v>0</v>
      </c>
      <c r="T252" s="148">
        <f>S252*H252</f>
        <v>0</v>
      </c>
      <c r="AR252" s="149" t="s">
        <v>107</v>
      </c>
      <c r="AT252" s="149" t="s">
        <v>298</v>
      </c>
      <c r="AU252" s="149" t="s">
        <v>85</v>
      </c>
      <c r="AY252" s="17" t="s">
        <v>296</v>
      </c>
      <c r="BE252" s="150">
        <f>IF(N252="základní",J252,0)</f>
        <v>0</v>
      </c>
      <c r="BF252" s="150">
        <f>IF(N252="snížená",J252,0)</f>
        <v>0</v>
      </c>
      <c r="BG252" s="150">
        <f>IF(N252="zákl. přenesená",J252,0)</f>
        <v>0</v>
      </c>
      <c r="BH252" s="150">
        <f>IF(N252="sníž. přenesená",J252,0)</f>
        <v>0</v>
      </c>
      <c r="BI252" s="150">
        <f>IF(N252="nulová",J252,0)</f>
        <v>0</v>
      </c>
      <c r="BJ252" s="17" t="s">
        <v>83</v>
      </c>
      <c r="BK252" s="150">
        <f>ROUND(I252*H252,2)</f>
        <v>0</v>
      </c>
      <c r="BL252" s="17" t="s">
        <v>107</v>
      </c>
      <c r="BM252" s="149" t="s">
        <v>7058</v>
      </c>
    </row>
    <row r="253" spans="2:65" s="1" customFormat="1" ht="33" customHeight="1">
      <c r="B253" s="32"/>
      <c r="C253" s="173" t="s">
        <v>490</v>
      </c>
      <c r="D253" s="173" t="s">
        <v>343</v>
      </c>
      <c r="E253" s="174" t="s">
        <v>7059</v>
      </c>
      <c r="F253" s="175" t="s">
        <v>7060</v>
      </c>
      <c r="G253" s="176" t="s">
        <v>1102</v>
      </c>
      <c r="H253" s="177">
        <v>1</v>
      </c>
      <c r="I253" s="178"/>
      <c r="J253" s="179">
        <f>ROUND(I253*H253,2)</f>
        <v>0</v>
      </c>
      <c r="K253" s="175" t="s">
        <v>1</v>
      </c>
      <c r="L253" s="180"/>
      <c r="M253" s="181" t="s">
        <v>1</v>
      </c>
      <c r="N253" s="182" t="s">
        <v>41</v>
      </c>
      <c r="P253" s="147">
        <f>O253*H253</f>
        <v>0</v>
      </c>
      <c r="Q253" s="147">
        <v>0</v>
      </c>
      <c r="R253" s="147">
        <f>Q253*H253</f>
        <v>0</v>
      </c>
      <c r="S253" s="147">
        <v>0</v>
      </c>
      <c r="T253" s="148">
        <f>S253*H253</f>
        <v>0</v>
      </c>
      <c r="AR253" s="149" t="s">
        <v>347</v>
      </c>
      <c r="AT253" s="149" t="s">
        <v>343</v>
      </c>
      <c r="AU253" s="149" t="s">
        <v>85</v>
      </c>
      <c r="AY253" s="17" t="s">
        <v>296</v>
      </c>
      <c r="BE253" s="150">
        <f>IF(N253="základní",J253,0)</f>
        <v>0</v>
      </c>
      <c r="BF253" s="150">
        <f>IF(N253="snížená",J253,0)</f>
        <v>0</v>
      </c>
      <c r="BG253" s="150">
        <f>IF(N253="zákl. přenesená",J253,0)</f>
        <v>0</v>
      </c>
      <c r="BH253" s="150">
        <f>IF(N253="sníž. přenesená",J253,0)</f>
        <v>0</v>
      </c>
      <c r="BI253" s="150">
        <f>IF(N253="nulová",J253,0)</f>
        <v>0</v>
      </c>
      <c r="BJ253" s="17" t="s">
        <v>83</v>
      </c>
      <c r="BK253" s="150">
        <f>ROUND(I253*H253,2)</f>
        <v>0</v>
      </c>
      <c r="BL253" s="17" t="s">
        <v>107</v>
      </c>
      <c r="BM253" s="149" t="s">
        <v>7061</v>
      </c>
    </row>
    <row r="254" spans="2:65" s="1" customFormat="1" ht="16.5" customHeight="1">
      <c r="B254" s="32"/>
      <c r="C254" s="138" t="s">
        <v>497</v>
      </c>
      <c r="D254" s="138" t="s">
        <v>298</v>
      </c>
      <c r="E254" s="139" t="s">
        <v>4505</v>
      </c>
      <c r="F254" s="140" t="s">
        <v>7062</v>
      </c>
      <c r="G254" s="141" t="s">
        <v>339</v>
      </c>
      <c r="H254" s="142">
        <v>132.5</v>
      </c>
      <c r="I254" s="143"/>
      <c r="J254" s="144">
        <f>ROUND(I254*H254,2)</f>
        <v>0</v>
      </c>
      <c r="K254" s="140" t="s">
        <v>302</v>
      </c>
      <c r="L254" s="32"/>
      <c r="M254" s="145" t="s">
        <v>1</v>
      </c>
      <c r="N254" s="146" t="s">
        <v>41</v>
      </c>
      <c r="P254" s="147">
        <f>O254*H254</f>
        <v>0</v>
      </c>
      <c r="Q254" s="147">
        <v>1.9000000000000001E-4</v>
      </c>
      <c r="R254" s="147">
        <f>Q254*H254</f>
        <v>2.5175000000000003E-2</v>
      </c>
      <c r="S254" s="147">
        <v>0</v>
      </c>
      <c r="T254" s="148">
        <f>S254*H254</f>
        <v>0</v>
      </c>
      <c r="AR254" s="149" t="s">
        <v>107</v>
      </c>
      <c r="AT254" s="149" t="s">
        <v>298</v>
      </c>
      <c r="AU254" s="149" t="s">
        <v>85</v>
      </c>
      <c r="AY254" s="17" t="s">
        <v>296</v>
      </c>
      <c r="BE254" s="150">
        <f>IF(N254="základní",J254,0)</f>
        <v>0</v>
      </c>
      <c r="BF254" s="150">
        <f>IF(N254="snížená",J254,0)</f>
        <v>0</v>
      </c>
      <c r="BG254" s="150">
        <f>IF(N254="zákl. přenesená",J254,0)</f>
        <v>0</v>
      </c>
      <c r="BH254" s="150">
        <f>IF(N254="sníž. přenesená",J254,0)</f>
        <v>0</v>
      </c>
      <c r="BI254" s="150">
        <f>IF(N254="nulová",J254,0)</f>
        <v>0</v>
      </c>
      <c r="BJ254" s="17" t="s">
        <v>83</v>
      </c>
      <c r="BK254" s="150">
        <f>ROUND(I254*H254,2)</f>
        <v>0</v>
      </c>
      <c r="BL254" s="17" t="s">
        <v>107</v>
      </c>
      <c r="BM254" s="149" t="s">
        <v>7063</v>
      </c>
    </row>
    <row r="255" spans="2:65" s="1" customFormat="1" ht="21.75" customHeight="1">
      <c r="B255" s="32"/>
      <c r="C255" s="138" t="s">
        <v>505</v>
      </c>
      <c r="D255" s="138" t="s">
        <v>298</v>
      </c>
      <c r="E255" s="139" t="s">
        <v>7064</v>
      </c>
      <c r="F255" s="140" t="s">
        <v>7065</v>
      </c>
      <c r="G255" s="141" t="s">
        <v>339</v>
      </c>
      <c r="H255" s="142">
        <v>132.5</v>
      </c>
      <c r="I255" s="143"/>
      <c r="J255" s="144">
        <f>ROUND(I255*H255,2)</f>
        <v>0</v>
      </c>
      <c r="K255" s="140" t="s">
        <v>302</v>
      </c>
      <c r="L255" s="32"/>
      <c r="M255" s="145" t="s">
        <v>1</v>
      </c>
      <c r="N255" s="146" t="s">
        <v>41</v>
      </c>
      <c r="P255" s="147">
        <f>O255*H255</f>
        <v>0</v>
      </c>
      <c r="Q255" s="147">
        <v>6.0000000000000002E-5</v>
      </c>
      <c r="R255" s="147">
        <f>Q255*H255</f>
        <v>7.9500000000000005E-3</v>
      </c>
      <c r="S255" s="147">
        <v>0</v>
      </c>
      <c r="T255" s="148">
        <f>S255*H255</f>
        <v>0</v>
      </c>
      <c r="AR255" s="149" t="s">
        <v>107</v>
      </c>
      <c r="AT255" s="149" t="s">
        <v>298</v>
      </c>
      <c r="AU255" s="149" t="s">
        <v>85</v>
      </c>
      <c r="AY255" s="17" t="s">
        <v>296</v>
      </c>
      <c r="BE255" s="150">
        <f>IF(N255="základní",J255,0)</f>
        <v>0</v>
      </c>
      <c r="BF255" s="150">
        <f>IF(N255="snížená",J255,0)</f>
        <v>0</v>
      </c>
      <c r="BG255" s="150">
        <f>IF(N255="zákl. přenesená",J255,0)</f>
        <v>0</v>
      </c>
      <c r="BH255" s="150">
        <f>IF(N255="sníž. přenesená",J255,0)</f>
        <v>0</v>
      </c>
      <c r="BI255" s="150">
        <f>IF(N255="nulová",J255,0)</f>
        <v>0</v>
      </c>
      <c r="BJ255" s="17" t="s">
        <v>83</v>
      </c>
      <c r="BK255" s="150">
        <f>ROUND(I255*H255,2)</f>
        <v>0</v>
      </c>
      <c r="BL255" s="17" t="s">
        <v>107</v>
      </c>
      <c r="BM255" s="149" t="s">
        <v>7066</v>
      </c>
    </row>
    <row r="256" spans="2:65" s="12" customFormat="1">
      <c r="B256" s="151"/>
      <c r="D256" s="152" t="s">
        <v>304</v>
      </c>
      <c r="E256" s="153" t="s">
        <v>1</v>
      </c>
      <c r="F256" s="154" t="s">
        <v>7032</v>
      </c>
      <c r="H256" s="155">
        <v>37.1</v>
      </c>
      <c r="I256" s="156"/>
      <c r="L256" s="151"/>
      <c r="M256" s="157"/>
      <c r="T256" s="158"/>
      <c r="AT256" s="153" t="s">
        <v>304</v>
      </c>
      <c r="AU256" s="153" t="s">
        <v>85</v>
      </c>
      <c r="AV256" s="12" t="s">
        <v>85</v>
      </c>
      <c r="AW256" s="12" t="s">
        <v>32</v>
      </c>
      <c r="AX256" s="12" t="s">
        <v>76</v>
      </c>
      <c r="AY256" s="153" t="s">
        <v>296</v>
      </c>
    </row>
    <row r="257" spans="2:65" s="12" customFormat="1">
      <c r="B257" s="151"/>
      <c r="D257" s="152" t="s">
        <v>304</v>
      </c>
      <c r="E257" s="153" t="s">
        <v>1</v>
      </c>
      <c r="F257" s="154" t="s">
        <v>7033</v>
      </c>
      <c r="H257" s="155">
        <v>19.2</v>
      </c>
      <c r="I257" s="156"/>
      <c r="L257" s="151"/>
      <c r="M257" s="157"/>
      <c r="T257" s="158"/>
      <c r="AT257" s="153" t="s">
        <v>304</v>
      </c>
      <c r="AU257" s="153" t="s">
        <v>85</v>
      </c>
      <c r="AV257" s="12" t="s">
        <v>85</v>
      </c>
      <c r="AW257" s="12" t="s">
        <v>32</v>
      </c>
      <c r="AX257" s="12" t="s">
        <v>76</v>
      </c>
      <c r="AY257" s="153" t="s">
        <v>296</v>
      </c>
    </row>
    <row r="258" spans="2:65" s="12" customFormat="1">
      <c r="B258" s="151"/>
      <c r="D258" s="152" t="s">
        <v>304</v>
      </c>
      <c r="E258" s="153" t="s">
        <v>1</v>
      </c>
      <c r="F258" s="154" t="s">
        <v>7034</v>
      </c>
      <c r="H258" s="155">
        <v>34.200000000000003</v>
      </c>
      <c r="I258" s="156"/>
      <c r="L258" s="151"/>
      <c r="M258" s="157"/>
      <c r="T258" s="158"/>
      <c r="AT258" s="153" t="s">
        <v>304</v>
      </c>
      <c r="AU258" s="153" t="s">
        <v>85</v>
      </c>
      <c r="AV258" s="12" t="s">
        <v>85</v>
      </c>
      <c r="AW258" s="12" t="s">
        <v>32</v>
      </c>
      <c r="AX258" s="12" t="s">
        <v>76</v>
      </c>
      <c r="AY258" s="153" t="s">
        <v>296</v>
      </c>
    </row>
    <row r="259" spans="2:65" s="12" customFormat="1">
      <c r="B259" s="151"/>
      <c r="D259" s="152" t="s">
        <v>304</v>
      </c>
      <c r="E259" s="153" t="s">
        <v>1</v>
      </c>
      <c r="F259" s="154" t="s">
        <v>7035</v>
      </c>
      <c r="H259" s="155">
        <v>26</v>
      </c>
      <c r="I259" s="156"/>
      <c r="L259" s="151"/>
      <c r="M259" s="157"/>
      <c r="T259" s="158"/>
      <c r="AT259" s="153" t="s">
        <v>304</v>
      </c>
      <c r="AU259" s="153" t="s">
        <v>85</v>
      </c>
      <c r="AV259" s="12" t="s">
        <v>85</v>
      </c>
      <c r="AW259" s="12" t="s">
        <v>32</v>
      </c>
      <c r="AX259" s="12" t="s">
        <v>76</v>
      </c>
      <c r="AY259" s="153" t="s">
        <v>296</v>
      </c>
    </row>
    <row r="260" spans="2:65" s="12" customFormat="1">
      <c r="B260" s="151"/>
      <c r="D260" s="152" t="s">
        <v>304</v>
      </c>
      <c r="E260" s="153" t="s">
        <v>1</v>
      </c>
      <c r="F260" s="154" t="s">
        <v>7043</v>
      </c>
      <c r="H260" s="155">
        <v>16</v>
      </c>
      <c r="I260" s="156"/>
      <c r="L260" s="151"/>
      <c r="M260" s="157"/>
      <c r="T260" s="158"/>
      <c r="AT260" s="153" t="s">
        <v>304</v>
      </c>
      <c r="AU260" s="153" t="s">
        <v>85</v>
      </c>
      <c r="AV260" s="12" t="s">
        <v>85</v>
      </c>
      <c r="AW260" s="12" t="s">
        <v>32</v>
      </c>
      <c r="AX260" s="12" t="s">
        <v>76</v>
      </c>
      <c r="AY260" s="153" t="s">
        <v>296</v>
      </c>
    </row>
    <row r="261" spans="2:65" s="13" customFormat="1">
      <c r="B261" s="159"/>
      <c r="D261" s="152" t="s">
        <v>304</v>
      </c>
      <c r="E261" s="160" t="s">
        <v>1</v>
      </c>
      <c r="F261" s="161" t="s">
        <v>306</v>
      </c>
      <c r="H261" s="162">
        <v>132.5</v>
      </c>
      <c r="I261" s="163"/>
      <c r="L261" s="159"/>
      <c r="M261" s="164"/>
      <c r="T261" s="165"/>
      <c r="AT261" s="160" t="s">
        <v>304</v>
      </c>
      <c r="AU261" s="160" t="s">
        <v>85</v>
      </c>
      <c r="AV261" s="13" t="s">
        <v>94</v>
      </c>
      <c r="AW261" s="13" t="s">
        <v>32</v>
      </c>
      <c r="AX261" s="13" t="s">
        <v>76</v>
      </c>
      <c r="AY261" s="160" t="s">
        <v>296</v>
      </c>
    </row>
    <row r="262" spans="2:65" s="14" customFormat="1">
      <c r="B262" s="166"/>
      <c r="D262" s="152" t="s">
        <v>304</v>
      </c>
      <c r="E262" s="167" t="s">
        <v>1</v>
      </c>
      <c r="F262" s="168" t="s">
        <v>308</v>
      </c>
      <c r="H262" s="169">
        <v>132.5</v>
      </c>
      <c r="I262" s="170"/>
      <c r="L262" s="166"/>
      <c r="M262" s="171"/>
      <c r="T262" s="172"/>
      <c r="AT262" s="167" t="s">
        <v>304</v>
      </c>
      <c r="AU262" s="167" t="s">
        <v>85</v>
      </c>
      <c r="AV262" s="14" t="s">
        <v>107</v>
      </c>
      <c r="AW262" s="14" t="s">
        <v>32</v>
      </c>
      <c r="AX262" s="14" t="s">
        <v>83</v>
      </c>
      <c r="AY262" s="167" t="s">
        <v>296</v>
      </c>
    </row>
    <row r="263" spans="2:65" s="1" customFormat="1" ht="16.5" customHeight="1">
      <c r="B263" s="32"/>
      <c r="C263" s="138" t="s">
        <v>512</v>
      </c>
      <c r="D263" s="138" t="s">
        <v>298</v>
      </c>
      <c r="E263" s="139" t="s">
        <v>7067</v>
      </c>
      <c r="F263" s="140" t="s">
        <v>7068</v>
      </c>
      <c r="G263" s="141" t="s">
        <v>1102</v>
      </c>
      <c r="H263" s="142">
        <v>8</v>
      </c>
      <c r="I263" s="143"/>
      <c r="J263" s="144">
        <f>ROUND(I263*H263,2)</f>
        <v>0</v>
      </c>
      <c r="K263" s="140" t="s">
        <v>1</v>
      </c>
      <c r="L263" s="32"/>
      <c r="M263" s="145" t="s">
        <v>1</v>
      </c>
      <c r="N263" s="146" t="s">
        <v>41</v>
      </c>
      <c r="P263" s="147">
        <f>O263*H263</f>
        <v>0</v>
      </c>
      <c r="Q263" s="147">
        <v>0</v>
      </c>
      <c r="R263" s="147">
        <f>Q263*H263</f>
        <v>0</v>
      </c>
      <c r="S263" s="147">
        <v>0</v>
      </c>
      <c r="T263" s="148">
        <f>S263*H263</f>
        <v>0</v>
      </c>
      <c r="AR263" s="149" t="s">
        <v>107</v>
      </c>
      <c r="AT263" s="149" t="s">
        <v>298</v>
      </c>
      <c r="AU263" s="149" t="s">
        <v>85</v>
      </c>
      <c r="AY263" s="17" t="s">
        <v>296</v>
      </c>
      <c r="BE263" s="150">
        <f>IF(N263="základní",J263,0)</f>
        <v>0</v>
      </c>
      <c r="BF263" s="150">
        <f>IF(N263="snížená",J263,0)</f>
        <v>0</v>
      </c>
      <c r="BG263" s="150">
        <f>IF(N263="zákl. přenesená",J263,0)</f>
        <v>0</v>
      </c>
      <c r="BH263" s="150">
        <f>IF(N263="sníž. přenesená",J263,0)</f>
        <v>0</v>
      </c>
      <c r="BI263" s="150">
        <f>IF(N263="nulová",J263,0)</f>
        <v>0</v>
      </c>
      <c r="BJ263" s="17" t="s">
        <v>83</v>
      </c>
      <c r="BK263" s="150">
        <f>ROUND(I263*H263,2)</f>
        <v>0</v>
      </c>
      <c r="BL263" s="17" t="s">
        <v>107</v>
      </c>
      <c r="BM263" s="149" t="s">
        <v>7069</v>
      </c>
    </row>
    <row r="264" spans="2:65" s="11" customFormat="1" ht="22.9" customHeight="1">
      <c r="B264" s="126"/>
      <c r="D264" s="127" t="s">
        <v>75</v>
      </c>
      <c r="E264" s="136" t="s">
        <v>1404</v>
      </c>
      <c r="F264" s="136" t="s">
        <v>1405</v>
      </c>
      <c r="I264" s="129"/>
      <c r="J264" s="137">
        <f>BK264</f>
        <v>0</v>
      </c>
      <c r="L264" s="126"/>
      <c r="M264" s="131"/>
      <c r="P264" s="132">
        <f>P265</f>
        <v>0</v>
      </c>
      <c r="R264" s="132">
        <f>R265</f>
        <v>0</v>
      </c>
      <c r="T264" s="133">
        <f>T265</f>
        <v>0</v>
      </c>
      <c r="AR264" s="127" t="s">
        <v>83</v>
      </c>
      <c r="AT264" s="134" t="s">
        <v>75</v>
      </c>
      <c r="AU264" s="134" t="s">
        <v>83</v>
      </c>
      <c r="AY264" s="127" t="s">
        <v>296</v>
      </c>
      <c r="BK264" s="135">
        <f>BK265</f>
        <v>0</v>
      </c>
    </row>
    <row r="265" spans="2:65" s="1" customFormat="1" ht="24.2" customHeight="1">
      <c r="B265" s="32"/>
      <c r="C265" s="138" t="s">
        <v>521</v>
      </c>
      <c r="D265" s="138" t="s">
        <v>298</v>
      </c>
      <c r="E265" s="139" t="s">
        <v>7070</v>
      </c>
      <c r="F265" s="140" t="s">
        <v>7071</v>
      </c>
      <c r="G265" s="141" t="s">
        <v>346</v>
      </c>
      <c r="H265" s="142">
        <v>67.95</v>
      </c>
      <c r="I265" s="143"/>
      <c r="J265" s="144">
        <f>ROUND(I265*H265,2)</f>
        <v>0</v>
      </c>
      <c r="K265" s="140" t="s">
        <v>302</v>
      </c>
      <c r="L265" s="32"/>
      <c r="M265" s="190" t="s">
        <v>1</v>
      </c>
      <c r="N265" s="191" t="s">
        <v>41</v>
      </c>
      <c r="O265" s="192"/>
      <c r="P265" s="193">
        <f>O265*H265</f>
        <v>0</v>
      </c>
      <c r="Q265" s="193">
        <v>0</v>
      </c>
      <c r="R265" s="193">
        <f>Q265*H265</f>
        <v>0</v>
      </c>
      <c r="S265" s="193">
        <v>0</v>
      </c>
      <c r="T265" s="194">
        <f>S265*H265</f>
        <v>0</v>
      </c>
      <c r="AR265" s="149" t="s">
        <v>107</v>
      </c>
      <c r="AT265" s="149" t="s">
        <v>298</v>
      </c>
      <c r="AU265" s="149" t="s">
        <v>85</v>
      </c>
      <c r="AY265" s="17" t="s">
        <v>296</v>
      </c>
      <c r="BE265" s="150">
        <f>IF(N265="základní",J265,0)</f>
        <v>0</v>
      </c>
      <c r="BF265" s="150">
        <f>IF(N265="snížená",J265,0)</f>
        <v>0</v>
      </c>
      <c r="BG265" s="150">
        <f>IF(N265="zákl. přenesená",J265,0)</f>
        <v>0</v>
      </c>
      <c r="BH265" s="150">
        <f>IF(N265="sníž. přenesená",J265,0)</f>
        <v>0</v>
      </c>
      <c r="BI265" s="150">
        <f>IF(N265="nulová",J265,0)</f>
        <v>0</v>
      </c>
      <c r="BJ265" s="17" t="s">
        <v>83</v>
      </c>
      <c r="BK265" s="150">
        <f>ROUND(I265*H265,2)</f>
        <v>0</v>
      </c>
      <c r="BL265" s="17" t="s">
        <v>107</v>
      </c>
      <c r="BM265" s="149" t="s">
        <v>7072</v>
      </c>
    </row>
    <row r="266" spans="2:65" s="1" customFormat="1" ht="7.15" customHeight="1">
      <c r="B266" s="44"/>
      <c r="C266" s="45"/>
      <c r="D266" s="45"/>
      <c r="E266" s="45"/>
      <c r="F266" s="45"/>
      <c r="G266" s="45"/>
      <c r="H266" s="45"/>
      <c r="I266" s="45"/>
      <c r="J266" s="45"/>
      <c r="K266" s="45"/>
      <c r="L266" s="32"/>
    </row>
  </sheetData>
  <sheetProtection algorithmName="SHA-512" hashValue="AzJAI9fP+Mprzy8uaUJWgeO8rOAoBYR7kUmQiGjPrBoM7zb03Jw3ipYQ8DFSKwzj1VENE/4HKTmcYRyxKM8y+A==" saltValue="G5fzm5Zj5PX3XsWHpd90Dxot8h1zG0eJPfiKkwjV2hM2EpijwZMOgwORY+4mg3f1HdAZ43hx6k6DVg92kgv5cA==" spinCount="100000" sheet="1" objects="1" scenarios="1" formatColumns="0" formatRows="0" autoFilter="0"/>
  <autoFilter ref="C121:K265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61"/>
  <sheetViews>
    <sheetView showGridLines="0" topLeftCell="A146" workbookViewId="0">
      <selection activeCell="H152" sqref="H152"/>
    </sheetView>
  </sheetViews>
  <sheetFormatPr defaultRowHeight="11.25"/>
  <cols>
    <col min="1" max="1" width="8.33203125" customWidth="1"/>
    <col min="2" max="2" width="1.33203125" customWidth="1"/>
    <col min="3" max="3" width="4.1640625" customWidth="1"/>
    <col min="4" max="4" width="4.33203125" customWidth="1"/>
    <col min="5" max="5" width="17.1640625" customWidth="1"/>
    <col min="6" max="6" width="50.6640625" customWidth="1"/>
    <col min="7" max="7" width="7.5" customWidth="1"/>
    <col min="8" max="8" width="14" customWidth="1"/>
    <col min="9" max="9" width="15.6640625" customWidth="1"/>
    <col min="10" max="11" width="22.33203125" customWidth="1"/>
    <col min="12" max="12" width="9.33203125" customWidth="1"/>
    <col min="13" max="13" width="10.66406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.15" customHeight="1"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7" t="s">
        <v>177</v>
      </c>
    </row>
    <row r="3" spans="2:46" ht="7.1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ht="25.15" customHeight="1">
      <c r="B4" s="20"/>
      <c r="D4" s="21" t="s">
        <v>182</v>
      </c>
      <c r="L4" s="20"/>
      <c r="M4" s="94" t="s">
        <v>10</v>
      </c>
      <c r="AT4" s="17" t="s">
        <v>4</v>
      </c>
    </row>
    <row r="5" spans="2:46" ht="7.15" customHeight="1">
      <c r="B5" s="20"/>
      <c r="L5" s="20"/>
    </row>
    <row r="6" spans="2:46" ht="12" customHeight="1">
      <c r="B6" s="20"/>
      <c r="D6" s="27" t="s">
        <v>16</v>
      </c>
      <c r="L6" s="20"/>
    </row>
    <row r="7" spans="2:46" ht="16.5" customHeight="1">
      <c r="B7" s="20"/>
      <c r="E7" s="249" t="str">
        <f>'Rekapitulace stavby'!K6</f>
        <v>Pobytová odlehčovací služba Zábřeh - Sušilova</v>
      </c>
      <c r="F7" s="250"/>
      <c r="G7" s="250"/>
      <c r="H7" s="250"/>
      <c r="L7" s="20"/>
    </row>
    <row r="8" spans="2:46" s="1" customFormat="1" ht="12" customHeight="1">
      <c r="B8" s="32"/>
      <c r="D8" s="27" t="s">
        <v>191</v>
      </c>
      <c r="L8" s="32"/>
    </row>
    <row r="9" spans="2:46" s="1" customFormat="1" ht="16.5" customHeight="1">
      <c r="B9" s="32"/>
      <c r="E9" s="243" t="s">
        <v>3014</v>
      </c>
      <c r="F9" s="248"/>
      <c r="G9" s="248"/>
      <c r="H9" s="248"/>
      <c r="L9" s="32"/>
    </row>
    <row r="10" spans="2:46" s="1" customFormat="1">
      <c r="B10" s="32"/>
      <c r="L10" s="32"/>
    </row>
    <row r="11" spans="2:46" s="1" customFormat="1" ht="12" customHeight="1">
      <c r="B11" s="32"/>
      <c r="D11" s="27" t="s">
        <v>18</v>
      </c>
      <c r="F11" s="25" t="s">
        <v>1</v>
      </c>
      <c r="I11" s="27" t="s">
        <v>19</v>
      </c>
      <c r="J11" s="25" t="s">
        <v>1</v>
      </c>
      <c r="L11" s="32"/>
    </row>
    <row r="12" spans="2:46" s="1" customFormat="1" ht="12" customHeight="1">
      <c r="B12" s="32"/>
      <c r="D12" s="27" t="s">
        <v>20</v>
      </c>
      <c r="F12" s="25" t="s">
        <v>21</v>
      </c>
      <c r="I12" s="27" t="s">
        <v>22</v>
      </c>
      <c r="J12" s="52" t="str">
        <f>'Rekapitulace stavby'!AN8</f>
        <v>5. 7. 2024</v>
      </c>
      <c r="L12" s="32"/>
    </row>
    <row r="13" spans="2:46" s="1" customFormat="1" ht="10.9" customHeight="1">
      <c r="B13" s="32"/>
      <c r="L13" s="32"/>
    </row>
    <row r="14" spans="2:46" s="1" customFormat="1" ht="12" customHeight="1">
      <c r="B14" s="32"/>
      <c r="D14" s="27" t="s">
        <v>24</v>
      </c>
      <c r="I14" s="27" t="s">
        <v>25</v>
      </c>
      <c r="J14" s="25" t="s">
        <v>1</v>
      </c>
      <c r="L14" s="32"/>
    </row>
    <row r="15" spans="2:46" s="1" customFormat="1" ht="18" customHeight="1">
      <c r="B15" s="32"/>
      <c r="E15" s="25" t="s">
        <v>26</v>
      </c>
      <c r="I15" s="27" t="s">
        <v>27</v>
      </c>
      <c r="J15" s="25" t="s">
        <v>1</v>
      </c>
      <c r="L15" s="32"/>
    </row>
    <row r="16" spans="2:46" s="1" customFormat="1" ht="7.15" customHeight="1">
      <c r="B16" s="32"/>
      <c r="L16" s="32"/>
    </row>
    <row r="17" spans="2:12" s="1" customFormat="1" ht="12" customHeight="1">
      <c r="B17" s="32"/>
      <c r="D17" s="27" t="s">
        <v>28</v>
      </c>
      <c r="I17" s="27" t="s">
        <v>25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51" t="str">
        <f>'Rekapitulace stavby'!E14</f>
        <v>Vyplň údaj</v>
      </c>
      <c r="F18" s="213"/>
      <c r="G18" s="213"/>
      <c r="H18" s="213"/>
      <c r="I18" s="27" t="s">
        <v>27</v>
      </c>
      <c r="J18" s="28" t="str">
        <f>'Rekapitulace stavby'!AN14</f>
        <v>Vyplň údaj</v>
      </c>
      <c r="L18" s="32"/>
    </row>
    <row r="19" spans="2:12" s="1" customFormat="1" ht="7.15" customHeight="1">
      <c r="B19" s="32"/>
      <c r="L19" s="32"/>
    </row>
    <row r="20" spans="2:12" s="1" customFormat="1" ht="12" customHeight="1">
      <c r="B20" s="32"/>
      <c r="D20" s="27" t="s">
        <v>30</v>
      </c>
      <c r="I20" s="27" t="s">
        <v>25</v>
      </c>
      <c r="J20" s="25" t="s">
        <v>1</v>
      </c>
      <c r="L20" s="32"/>
    </row>
    <row r="21" spans="2:12" s="1" customFormat="1" ht="18" customHeight="1">
      <c r="B21" s="32"/>
      <c r="E21" s="25" t="s">
        <v>31</v>
      </c>
      <c r="I21" s="27" t="s">
        <v>27</v>
      </c>
      <c r="J21" s="25" t="s">
        <v>1</v>
      </c>
      <c r="L21" s="32"/>
    </row>
    <row r="22" spans="2:12" s="1" customFormat="1" ht="7.15" customHeight="1">
      <c r="B22" s="32"/>
      <c r="L22" s="32"/>
    </row>
    <row r="23" spans="2:12" s="1" customFormat="1" ht="12" customHeight="1">
      <c r="B23" s="32"/>
      <c r="D23" s="27" t="s">
        <v>33</v>
      </c>
      <c r="I23" s="27" t="s">
        <v>25</v>
      </c>
      <c r="J23" s="25" t="s">
        <v>1</v>
      </c>
      <c r="L23" s="32"/>
    </row>
    <row r="24" spans="2:12" s="1" customFormat="1" ht="18" customHeight="1">
      <c r="B24" s="32"/>
      <c r="E24" s="25" t="s">
        <v>34</v>
      </c>
      <c r="I24" s="27" t="s">
        <v>27</v>
      </c>
      <c r="J24" s="25" t="s">
        <v>1</v>
      </c>
      <c r="L24" s="32"/>
    </row>
    <row r="25" spans="2:12" s="1" customFormat="1" ht="7.15" customHeight="1">
      <c r="B25" s="32"/>
      <c r="L25" s="32"/>
    </row>
    <row r="26" spans="2:12" s="1" customFormat="1" ht="12" customHeight="1">
      <c r="B26" s="32"/>
      <c r="D26" s="27" t="s">
        <v>35</v>
      </c>
      <c r="L26" s="32"/>
    </row>
    <row r="27" spans="2:12" s="7" customFormat="1" ht="16.5" customHeight="1">
      <c r="B27" s="95"/>
      <c r="E27" s="217" t="s">
        <v>1</v>
      </c>
      <c r="F27" s="217"/>
      <c r="G27" s="217"/>
      <c r="H27" s="217"/>
      <c r="L27" s="95"/>
    </row>
    <row r="28" spans="2:12" s="1" customFormat="1" ht="7.15" customHeight="1">
      <c r="B28" s="32"/>
      <c r="L28" s="32"/>
    </row>
    <row r="29" spans="2:12" s="1" customFormat="1" ht="7.15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35" customHeight="1">
      <c r="B30" s="32"/>
      <c r="D30" s="97" t="s">
        <v>36</v>
      </c>
      <c r="J30" s="66">
        <f>ROUND(J122, 2)</f>
        <v>0</v>
      </c>
      <c r="L30" s="32"/>
    </row>
    <row r="31" spans="2:12" s="1" customFormat="1" ht="7.1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5" customHeight="1">
      <c r="B32" s="32"/>
      <c r="F32" s="35" t="s">
        <v>38</v>
      </c>
      <c r="I32" s="35" t="s">
        <v>37</v>
      </c>
      <c r="J32" s="35" t="s">
        <v>39</v>
      </c>
      <c r="L32" s="32"/>
    </row>
    <row r="33" spans="2:12" s="1" customFormat="1" ht="14.45" customHeight="1">
      <c r="B33" s="32"/>
      <c r="D33" s="55" t="s">
        <v>40</v>
      </c>
      <c r="E33" s="27" t="s">
        <v>41</v>
      </c>
      <c r="F33" s="86">
        <f>ROUND((SUM(BE122:BE160)),  2)</f>
        <v>0</v>
      </c>
      <c r="I33" s="98">
        <v>0.21</v>
      </c>
      <c r="J33" s="86">
        <f>ROUND(((SUM(BE122:BE160))*I33),  2)</f>
        <v>0</v>
      </c>
      <c r="L33" s="32"/>
    </row>
    <row r="34" spans="2:12" s="1" customFormat="1" ht="14.45" customHeight="1">
      <c r="B34" s="32"/>
      <c r="E34" s="27" t="s">
        <v>42</v>
      </c>
      <c r="F34" s="86">
        <f>ROUND((SUM(BF122:BF160)),  2)</f>
        <v>0</v>
      </c>
      <c r="I34" s="98">
        <v>0.12</v>
      </c>
      <c r="J34" s="86">
        <f>ROUND(((SUM(BF122:BF160))*I34),  2)</f>
        <v>0</v>
      </c>
      <c r="L34" s="32"/>
    </row>
    <row r="35" spans="2:12" s="1" customFormat="1" ht="14.45" hidden="1" customHeight="1">
      <c r="B35" s="32"/>
      <c r="E35" s="27" t="s">
        <v>43</v>
      </c>
      <c r="F35" s="86">
        <f>ROUND((SUM(BG122:BG160)),  2)</f>
        <v>0</v>
      </c>
      <c r="I35" s="98">
        <v>0.21</v>
      </c>
      <c r="J35" s="86">
        <f>0</f>
        <v>0</v>
      </c>
      <c r="L35" s="32"/>
    </row>
    <row r="36" spans="2:12" s="1" customFormat="1" ht="14.45" hidden="1" customHeight="1">
      <c r="B36" s="32"/>
      <c r="E36" s="27" t="s">
        <v>44</v>
      </c>
      <c r="F36" s="86">
        <f>ROUND((SUM(BH122:BH160)),  2)</f>
        <v>0</v>
      </c>
      <c r="I36" s="98">
        <v>0.12</v>
      </c>
      <c r="J36" s="86">
        <f>0</f>
        <v>0</v>
      </c>
      <c r="L36" s="32"/>
    </row>
    <row r="37" spans="2:12" s="1" customFormat="1" ht="14.45" hidden="1" customHeight="1">
      <c r="B37" s="32"/>
      <c r="E37" s="27" t="s">
        <v>45</v>
      </c>
      <c r="F37" s="86">
        <f>ROUND((SUM(BI122:BI160)),  2)</f>
        <v>0</v>
      </c>
      <c r="I37" s="98">
        <v>0</v>
      </c>
      <c r="J37" s="86">
        <f>0</f>
        <v>0</v>
      </c>
      <c r="L37" s="32"/>
    </row>
    <row r="38" spans="2:12" s="1" customFormat="1" ht="7.15" customHeight="1">
      <c r="B38" s="32"/>
      <c r="L38" s="32"/>
    </row>
    <row r="39" spans="2:12" s="1" customFormat="1" ht="25.35" customHeight="1">
      <c r="B39" s="32"/>
      <c r="C39" s="99"/>
      <c r="D39" s="100" t="s">
        <v>46</v>
      </c>
      <c r="E39" s="57"/>
      <c r="F39" s="57"/>
      <c r="G39" s="101" t="s">
        <v>47</v>
      </c>
      <c r="H39" s="102" t="s">
        <v>48</v>
      </c>
      <c r="I39" s="57"/>
      <c r="J39" s="103">
        <f>SUM(J30:J37)</f>
        <v>0</v>
      </c>
      <c r="K39" s="104"/>
      <c r="L39" s="32"/>
    </row>
    <row r="40" spans="2:12" s="1" customFormat="1" ht="14.45" customHeight="1">
      <c r="B40" s="3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42"/>
      <c r="J50" s="42"/>
      <c r="K50" s="42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3" t="s">
        <v>51</v>
      </c>
      <c r="E61" s="34"/>
      <c r="F61" s="105" t="s">
        <v>52</v>
      </c>
      <c r="G61" s="43" t="s">
        <v>51</v>
      </c>
      <c r="H61" s="34"/>
      <c r="I61" s="34"/>
      <c r="J61" s="106" t="s">
        <v>52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42"/>
      <c r="J65" s="42"/>
      <c r="K65" s="42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3" t="s">
        <v>51</v>
      </c>
      <c r="E76" s="34"/>
      <c r="F76" s="105" t="s">
        <v>52</v>
      </c>
      <c r="G76" s="43" t="s">
        <v>51</v>
      </c>
      <c r="H76" s="34"/>
      <c r="I76" s="34"/>
      <c r="J76" s="106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47" s="1" customFormat="1" ht="7.1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47" s="1" customFormat="1" ht="25.15" customHeight="1">
      <c r="B82" s="32"/>
      <c r="C82" s="21" t="s">
        <v>249</v>
      </c>
      <c r="L82" s="32"/>
    </row>
    <row r="83" spans="2:47" s="1" customFormat="1" ht="7.15" customHeight="1">
      <c r="B83" s="32"/>
      <c r="L83" s="32"/>
    </row>
    <row r="84" spans="2:47" s="1" customFormat="1" ht="12" customHeight="1">
      <c r="B84" s="32"/>
      <c r="C84" s="27" t="s">
        <v>16</v>
      </c>
      <c r="L84" s="32"/>
    </row>
    <row r="85" spans="2:47" s="1" customFormat="1" ht="16.5" customHeight="1">
      <c r="B85" s="32"/>
      <c r="E85" s="249" t="str">
        <f>E7</f>
        <v>Pobytová odlehčovací služba Zábřeh - Sušilova</v>
      </c>
      <c r="F85" s="250"/>
      <c r="G85" s="250"/>
      <c r="H85" s="250"/>
      <c r="L85" s="32"/>
    </row>
    <row r="86" spans="2:47" s="1" customFormat="1" ht="12" customHeight="1">
      <c r="B86" s="32"/>
      <c r="C86" s="27" t="s">
        <v>191</v>
      </c>
      <c r="L86" s="32"/>
    </row>
    <row r="87" spans="2:47" s="1" customFormat="1" ht="16.5" customHeight="1">
      <c r="B87" s="32"/>
      <c r="E87" s="243" t="str">
        <f>E9</f>
        <v>VRN - Vedlejší rozpočtové náklady</v>
      </c>
      <c r="F87" s="248"/>
      <c r="G87" s="248"/>
      <c r="H87" s="248"/>
      <c r="L87" s="32"/>
    </row>
    <row r="88" spans="2:47" s="1" customFormat="1" ht="7.15" customHeight="1">
      <c r="B88" s="32"/>
      <c r="L88" s="32"/>
    </row>
    <row r="89" spans="2:47" s="1" customFormat="1" ht="12" customHeight="1">
      <c r="B89" s="32"/>
      <c r="C89" s="27" t="s">
        <v>20</v>
      </c>
      <c r="F89" s="25" t="str">
        <f>F12</f>
        <v xml:space="preserve"> Zábřeh, Sušilova 1375/41</v>
      </c>
      <c r="I89" s="27" t="s">
        <v>22</v>
      </c>
      <c r="J89" s="52" t="str">
        <f>IF(J12="","",J12)</f>
        <v>5. 7. 2024</v>
      </c>
      <c r="L89" s="32"/>
    </row>
    <row r="90" spans="2:47" s="1" customFormat="1" ht="7.15" customHeight="1">
      <c r="B90" s="32"/>
      <c r="L90" s="32"/>
    </row>
    <row r="91" spans="2:47" s="1" customFormat="1" ht="25.7" customHeight="1">
      <c r="B91" s="32"/>
      <c r="C91" s="27" t="s">
        <v>24</v>
      </c>
      <c r="F91" s="25" t="str">
        <f>E15</f>
        <v>Město Zábřeh</v>
      </c>
      <c r="I91" s="27" t="s">
        <v>30</v>
      </c>
      <c r="J91" s="30" t="str">
        <f>E21</f>
        <v>Ing. arch. Josef Hlavatý</v>
      </c>
      <c r="L91" s="32"/>
    </row>
    <row r="92" spans="2:47" s="1" customFormat="1" ht="15.2" customHeight="1">
      <c r="B92" s="32"/>
      <c r="C92" s="27" t="s">
        <v>28</v>
      </c>
      <c r="F92" s="25" t="str">
        <f>IF(E18="","",E18)</f>
        <v>Vyplň údaj</v>
      </c>
      <c r="I92" s="27" t="s">
        <v>33</v>
      </c>
      <c r="J92" s="30" t="str">
        <f>E24</f>
        <v>Martin Škrabal</v>
      </c>
      <c r="L92" s="32"/>
    </row>
    <row r="93" spans="2:47" s="1" customFormat="1" ht="10.15" customHeight="1">
      <c r="B93" s="32"/>
      <c r="L93" s="32"/>
    </row>
    <row r="94" spans="2:47" s="1" customFormat="1" ht="29.25" customHeight="1">
      <c r="B94" s="32"/>
      <c r="C94" s="107" t="s">
        <v>250</v>
      </c>
      <c r="D94" s="99"/>
      <c r="E94" s="99"/>
      <c r="F94" s="99"/>
      <c r="G94" s="99"/>
      <c r="H94" s="99"/>
      <c r="I94" s="99"/>
      <c r="J94" s="108" t="s">
        <v>251</v>
      </c>
      <c r="K94" s="99"/>
      <c r="L94" s="32"/>
    </row>
    <row r="95" spans="2:47" s="1" customFormat="1" ht="10.15" customHeight="1">
      <c r="B95" s="32"/>
      <c r="L95" s="32"/>
    </row>
    <row r="96" spans="2:47" s="1" customFormat="1" ht="22.9" customHeight="1">
      <c r="B96" s="32"/>
      <c r="C96" s="109" t="s">
        <v>252</v>
      </c>
      <c r="J96" s="66">
        <f>J122</f>
        <v>0</v>
      </c>
      <c r="L96" s="32"/>
      <c r="AU96" s="17" t="s">
        <v>253</v>
      </c>
    </row>
    <row r="97" spans="2:12" s="8" customFormat="1" ht="25.15" customHeight="1">
      <c r="B97" s="110"/>
      <c r="D97" s="111" t="s">
        <v>3014</v>
      </c>
      <c r="E97" s="112"/>
      <c r="F97" s="112"/>
      <c r="G97" s="112"/>
      <c r="H97" s="112"/>
      <c r="I97" s="112"/>
      <c r="J97" s="113">
        <f>J123</f>
        <v>0</v>
      </c>
      <c r="L97" s="110"/>
    </row>
    <row r="98" spans="2:12" s="9" customFormat="1" ht="19.899999999999999" customHeight="1">
      <c r="B98" s="114"/>
      <c r="D98" s="115" t="s">
        <v>3946</v>
      </c>
      <c r="E98" s="116"/>
      <c r="F98" s="116"/>
      <c r="G98" s="116"/>
      <c r="H98" s="116"/>
      <c r="I98" s="116"/>
      <c r="J98" s="117">
        <f>J124</f>
        <v>0</v>
      </c>
      <c r="L98" s="114"/>
    </row>
    <row r="99" spans="2:12" s="9" customFormat="1" ht="19.899999999999999" customHeight="1">
      <c r="B99" s="114"/>
      <c r="D99" s="115" t="s">
        <v>3015</v>
      </c>
      <c r="E99" s="116"/>
      <c r="F99" s="116"/>
      <c r="G99" s="116"/>
      <c r="H99" s="116"/>
      <c r="I99" s="116"/>
      <c r="J99" s="117">
        <f>J132</f>
        <v>0</v>
      </c>
      <c r="L99" s="114"/>
    </row>
    <row r="100" spans="2:12" s="9" customFormat="1" ht="19.899999999999999" customHeight="1">
      <c r="B100" s="114"/>
      <c r="D100" s="115" t="s">
        <v>3016</v>
      </c>
      <c r="E100" s="116"/>
      <c r="F100" s="116"/>
      <c r="G100" s="116"/>
      <c r="H100" s="116"/>
      <c r="I100" s="116"/>
      <c r="J100" s="117">
        <f>J147</f>
        <v>0</v>
      </c>
      <c r="L100" s="114"/>
    </row>
    <row r="101" spans="2:12" s="9" customFormat="1" ht="19.899999999999999" customHeight="1">
      <c r="B101" s="114"/>
      <c r="D101" s="115" t="s">
        <v>7073</v>
      </c>
      <c r="E101" s="116"/>
      <c r="F101" s="116"/>
      <c r="G101" s="116"/>
      <c r="H101" s="116"/>
      <c r="I101" s="116"/>
      <c r="J101" s="117">
        <f>J153</f>
        <v>0</v>
      </c>
      <c r="L101" s="114"/>
    </row>
    <row r="102" spans="2:12" s="9" customFormat="1" ht="19.899999999999999" customHeight="1">
      <c r="B102" s="114"/>
      <c r="D102" s="115" t="s">
        <v>7074</v>
      </c>
      <c r="E102" s="116"/>
      <c r="F102" s="116"/>
      <c r="G102" s="116"/>
      <c r="H102" s="116"/>
      <c r="I102" s="116"/>
      <c r="J102" s="117">
        <f>J157</f>
        <v>0</v>
      </c>
      <c r="L102" s="114"/>
    </row>
    <row r="103" spans="2:12" s="1" customFormat="1" ht="21.75" customHeight="1">
      <c r="B103" s="32"/>
      <c r="L103" s="32"/>
    </row>
    <row r="104" spans="2:12" s="1" customFormat="1" ht="7.15" customHeight="1"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32"/>
    </row>
    <row r="108" spans="2:12" s="1" customFormat="1" ht="7.15" customHeight="1"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32"/>
    </row>
    <row r="109" spans="2:12" s="1" customFormat="1" ht="25.15" customHeight="1">
      <c r="B109" s="32"/>
      <c r="C109" s="21" t="s">
        <v>281</v>
      </c>
      <c r="L109" s="32"/>
    </row>
    <row r="110" spans="2:12" s="1" customFormat="1" ht="7.15" customHeight="1">
      <c r="B110" s="32"/>
      <c r="L110" s="32"/>
    </row>
    <row r="111" spans="2:12" s="1" customFormat="1" ht="12" customHeight="1">
      <c r="B111" s="32"/>
      <c r="C111" s="27" t="s">
        <v>16</v>
      </c>
      <c r="L111" s="32"/>
    </row>
    <row r="112" spans="2:12" s="1" customFormat="1" ht="16.5" customHeight="1">
      <c r="B112" s="32"/>
      <c r="E112" s="249" t="str">
        <f>E7</f>
        <v>Pobytová odlehčovací služba Zábřeh - Sušilova</v>
      </c>
      <c r="F112" s="250"/>
      <c r="G112" s="250"/>
      <c r="H112" s="250"/>
      <c r="L112" s="32"/>
    </row>
    <row r="113" spans="2:65" s="1" customFormat="1" ht="12" customHeight="1">
      <c r="B113" s="32"/>
      <c r="C113" s="27" t="s">
        <v>191</v>
      </c>
      <c r="L113" s="32"/>
    </row>
    <row r="114" spans="2:65" s="1" customFormat="1" ht="16.5" customHeight="1">
      <c r="B114" s="32"/>
      <c r="E114" s="243" t="str">
        <f>E9</f>
        <v>VRN - Vedlejší rozpočtové náklady</v>
      </c>
      <c r="F114" s="248"/>
      <c r="G114" s="248"/>
      <c r="H114" s="248"/>
      <c r="L114" s="32"/>
    </row>
    <row r="115" spans="2:65" s="1" customFormat="1" ht="7.15" customHeight="1">
      <c r="B115" s="32"/>
      <c r="L115" s="32"/>
    </row>
    <row r="116" spans="2:65" s="1" customFormat="1" ht="12" customHeight="1">
      <c r="B116" s="32"/>
      <c r="C116" s="27" t="s">
        <v>20</v>
      </c>
      <c r="F116" s="25" t="str">
        <f>F12</f>
        <v xml:space="preserve"> Zábřeh, Sušilova 1375/41</v>
      </c>
      <c r="I116" s="27" t="s">
        <v>22</v>
      </c>
      <c r="J116" s="52" t="str">
        <f>IF(J12="","",J12)</f>
        <v>5. 7. 2024</v>
      </c>
      <c r="L116" s="32"/>
    </row>
    <row r="117" spans="2:65" s="1" customFormat="1" ht="7.15" customHeight="1">
      <c r="B117" s="32"/>
      <c r="L117" s="32"/>
    </row>
    <row r="118" spans="2:65" s="1" customFormat="1" ht="25.7" customHeight="1">
      <c r="B118" s="32"/>
      <c r="C118" s="27" t="s">
        <v>24</v>
      </c>
      <c r="F118" s="25" t="str">
        <f>E15</f>
        <v>Město Zábřeh</v>
      </c>
      <c r="I118" s="27" t="s">
        <v>30</v>
      </c>
      <c r="J118" s="30" t="str">
        <f>E21</f>
        <v>Ing. arch. Josef Hlavatý</v>
      </c>
      <c r="L118" s="32"/>
    </row>
    <row r="119" spans="2:65" s="1" customFormat="1" ht="15.2" customHeight="1">
      <c r="B119" s="32"/>
      <c r="C119" s="27" t="s">
        <v>28</v>
      </c>
      <c r="F119" s="25" t="str">
        <f>IF(E18="","",E18)</f>
        <v>Vyplň údaj</v>
      </c>
      <c r="I119" s="27" t="s">
        <v>33</v>
      </c>
      <c r="J119" s="30" t="str">
        <f>E24</f>
        <v>Martin Škrabal</v>
      </c>
      <c r="L119" s="32"/>
    </row>
    <row r="120" spans="2:65" s="1" customFormat="1" ht="10.15" customHeight="1">
      <c r="B120" s="32"/>
      <c r="L120" s="32"/>
    </row>
    <row r="121" spans="2:65" s="10" customFormat="1" ht="29.25" customHeight="1">
      <c r="B121" s="118"/>
      <c r="C121" s="119" t="s">
        <v>282</v>
      </c>
      <c r="D121" s="120" t="s">
        <v>61</v>
      </c>
      <c r="E121" s="120" t="s">
        <v>57</v>
      </c>
      <c r="F121" s="120" t="s">
        <v>58</v>
      </c>
      <c r="G121" s="120" t="s">
        <v>283</v>
      </c>
      <c r="H121" s="120" t="s">
        <v>284</v>
      </c>
      <c r="I121" s="120" t="s">
        <v>285</v>
      </c>
      <c r="J121" s="120" t="s">
        <v>251</v>
      </c>
      <c r="K121" s="121" t="s">
        <v>286</v>
      </c>
      <c r="L121" s="118"/>
      <c r="M121" s="59" t="s">
        <v>1</v>
      </c>
      <c r="N121" s="60" t="s">
        <v>40</v>
      </c>
      <c r="O121" s="60" t="s">
        <v>287</v>
      </c>
      <c r="P121" s="60" t="s">
        <v>288</v>
      </c>
      <c r="Q121" s="60" t="s">
        <v>289</v>
      </c>
      <c r="R121" s="60" t="s">
        <v>290</v>
      </c>
      <c r="S121" s="60" t="s">
        <v>291</v>
      </c>
      <c r="T121" s="61" t="s">
        <v>292</v>
      </c>
    </row>
    <row r="122" spans="2:65" s="1" customFormat="1" ht="22.9" customHeight="1">
      <c r="B122" s="32"/>
      <c r="C122" s="64" t="s">
        <v>293</v>
      </c>
      <c r="J122" s="122">
        <f>BK122</f>
        <v>0</v>
      </c>
      <c r="L122" s="32"/>
      <c r="M122" s="62"/>
      <c r="N122" s="53"/>
      <c r="O122" s="53"/>
      <c r="P122" s="123">
        <f>P123</f>
        <v>0</v>
      </c>
      <c r="Q122" s="53"/>
      <c r="R122" s="123">
        <f>R123</f>
        <v>0</v>
      </c>
      <c r="S122" s="53"/>
      <c r="T122" s="124">
        <f>T123</f>
        <v>0</v>
      </c>
      <c r="AT122" s="17" t="s">
        <v>75</v>
      </c>
      <c r="AU122" s="17" t="s">
        <v>253</v>
      </c>
      <c r="BK122" s="125">
        <f>BK123</f>
        <v>0</v>
      </c>
    </row>
    <row r="123" spans="2:65" s="11" customFormat="1" ht="25.9" customHeight="1">
      <c r="B123" s="126"/>
      <c r="D123" s="127" t="s">
        <v>75</v>
      </c>
      <c r="E123" s="128" t="s">
        <v>175</v>
      </c>
      <c r="F123" s="128" t="s">
        <v>176</v>
      </c>
      <c r="I123" s="129"/>
      <c r="J123" s="130">
        <f>BK123</f>
        <v>0</v>
      </c>
      <c r="L123" s="126"/>
      <c r="M123" s="131"/>
      <c r="P123" s="132">
        <f>P124+P132+P147+P153+P157</f>
        <v>0</v>
      </c>
      <c r="R123" s="132">
        <f>R124+R132+R147+R153+R157</f>
        <v>0</v>
      </c>
      <c r="T123" s="133">
        <f>T124+T132+T147+T153+T157</f>
        <v>0</v>
      </c>
      <c r="AR123" s="127" t="s">
        <v>332</v>
      </c>
      <c r="AT123" s="134" t="s">
        <v>75</v>
      </c>
      <c r="AU123" s="134" t="s">
        <v>76</v>
      </c>
      <c r="AY123" s="127" t="s">
        <v>296</v>
      </c>
      <c r="BK123" s="135">
        <f>BK124+BK132+BK147+BK153+BK157</f>
        <v>0</v>
      </c>
    </row>
    <row r="124" spans="2:65" s="11" customFormat="1" ht="22.9" customHeight="1">
      <c r="B124" s="126"/>
      <c r="D124" s="127" t="s">
        <v>75</v>
      </c>
      <c r="E124" s="136" t="s">
        <v>4179</v>
      </c>
      <c r="F124" s="136" t="s">
        <v>4180</v>
      </c>
      <c r="I124" s="129"/>
      <c r="J124" s="137">
        <f>BK124</f>
        <v>0</v>
      </c>
      <c r="L124" s="126"/>
      <c r="M124" s="131"/>
      <c r="P124" s="132">
        <f>SUM(P125:P131)</f>
        <v>0</v>
      </c>
      <c r="R124" s="132">
        <f>SUM(R125:R131)</f>
        <v>0</v>
      </c>
      <c r="T124" s="133">
        <f>SUM(T125:T131)</f>
        <v>0</v>
      </c>
      <c r="AR124" s="127" t="s">
        <v>332</v>
      </c>
      <c r="AT124" s="134" t="s">
        <v>75</v>
      </c>
      <c r="AU124" s="134" t="s">
        <v>83</v>
      </c>
      <c r="AY124" s="127" t="s">
        <v>296</v>
      </c>
      <c r="BK124" s="135">
        <f>SUM(BK125:BK131)</f>
        <v>0</v>
      </c>
    </row>
    <row r="125" spans="2:65" s="1" customFormat="1" ht="16.5" customHeight="1">
      <c r="B125" s="32"/>
      <c r="C125" s="138" t="s">
        <v>83</v>
      </c>
      <c r="D125" s="138" t="s">
        <v>298</v>
      </c>
      <c r="E125" s="139" t="s">
        <v>7075</v>
      </c>
      <c r="F125" s="140" t="s">
        <v>7076</v>
      </c>
      <c r="G125" s="141" t="s">
        <v>1341</v>
      </c>
      <c r="H125" s="142">
        <v>1</v>
      </c>
      <c r="I125" s="143"/>
      <c r="J125" s="144">
        <f t="shared" ref="J125:J131" si="0">ROUND(I125*H125,2)</f>
        <v>0</v>
      </c>
      <c r="K125" s="140" t="s">
        <v>1</v>
      </c>
      <c r="L125" s="32"/>
      <c r="M125" s="145" t="s">
        <v>1</v>
      </c>
      <c r="N125" s="146" t="s">
        <v>41</v>
      </c>
      <c r="P125" s="147">
        <f t="shared" ref="P125:P131" si="1">O125*H125</f>
        <v>0</v>
      </c>
      <c r="Q125" s="147">
        <v>0</v>
      </c>
      <c r="R125" s="147">
        <f t="shared" ref="R125:R131" si="2">Q125*H125</f>
        <v>0</v>
      </c>
      <c r="S125" s="147">
        <v>0</v>
      </c>
      <c r="T125" s="148">
        <f t="shared" ref="T125:T131" si="3">S125*H125</f>
        <v>0</v>
      </c>
      <c r="AR125" s="149" t="s">
        <v>3915</v>
      </c>
      <c r="AT125" s="149" t="s">
        <v>298</v>
      </c>
      <c r="AU125" s="149" t="s">
        <v>85</v>
      </c>
      <c r="AY125" s="17" t="s">
        <v>296</v>
      </c>
      <c r="BE125" s="150">
        <f t="shared" ref="BE125:BE131" si="4">IF(N125="základní",J125,0)</f>
        <v>0</v>
      </c>
      <c r="BF125" s="150">
        <f t="shared" ref="BF125:BF131" si="5">IF(N125="snížená",J125,0)</f>
        <v>0</v>
      </c>
      <c r="BG125" s="150">
        <f t="shared" ref="BG125:BG131" si="6">IF(N125="zákl. přenesená",J125,0)</f>
        <v>0</v>
      </c>
      <c r="BH125" s="150">
        <f t="shared" ref="BH125:BH131" si="7">IF(N125="sníž. přenesená",J125,0)</f>
        <v>0</v>
      </c>
      <c r="BI125" s="150">
        <f t="shared" ref="BI125:BI131" si="8">IF(N125="nulová",J125,0)</f>
        <v>0</v>
      </c>
      <c r="BJ125" s="17" t="s">
        <v>83</v>
      </c>
      <c r="BK125" s="150">
        <f t="shared" ref="BK125:BK131" si="9">ROUND(I125*H125,2)</f>
        <v>0</v>
      </c>
      <c r="BL125" s="17" t="s">
        <v>3915</v>
      </c>
      <c r="BM125" s="149" t="s">
        <v>7077</v>
      </c>
    </row>
    <row r="126" spans="2:65" s="1" customFormat="1" ht="24.2" customHeight="1">
      <c r="B126" s="32"/>
      <c r="C126" s="138" t="s">
        <v>85</v>
      </c>
      <c r="D126" s="138" t="s">
        <v>298</v>
      </c>
      <c r="E126" s="139" t="s">
        <v>7078</v>
      </c>
      <c r="F126" s="140" t="s">
        <v>7079</v>
      </c>
      <c r="G126" s="141" t="s">
        <v>7080</v>
      </c>
      <c r="H126" s="142">
        <v>1</v>
      </c>
      <c r="I126" s="143"/>
      <c r="J126" s="144">
        <f t="shared" si="0"/>
        <v>0</v>
      </c>
      <c r="K126" s="140" t="s">
        <v>1</v>
      </c>
      <c r="L126" s="32"/>
      <c r="M126" s="145" t="s">
        <v>1</v>
      </c>
      <c r="N126" s="146" t="s">
        <v>41</v>
      </c>
      <c r="P126" s="147">
        <f t="shared" si="1"/>
        <v>0</v>
      </c>
      <c r="Q126" s="147">
        <v>0</v>
      </c>
      <c r="R126" s="147">
        <f t="shared" si="2"/>
        <v>0</v>
      </c>
      <c r="S126" s="147">
        <v>0</v>
      </c>
      <c r="T126" s="148">
        <f t="shared" si="3"/>
        <v>0</v>
      </c>
      <c r="AR126" s="149" t="s">
        <v>3915</v>
      </c>
      <c r="AT126" s="149" t="s">
        <v>298</v>
      </c>
      <c r="AU126" s="149" t="s">
        <v>85</v>
      </c>
      <c r="AY126" s="17" t="s">
        <v>296</v>
      </c>
      <c r="BE126" s="150">
        <f t="shared" si="4"/>
        <v>0</v>
      </c>
      <c r="BF126" s="150">
        <f t="shared" si="5"/>
        <v>0</v>
      </c>
      <c r="BG126" s="150">
        <f t="shared" si="6"/>
        <v>0</v>
      </c>
      <c r="BH126" s="150">
        <f t="shared" si="7"/>
        <v>0</v>
      </c>
      <c r="BI126" s="150">
        <f t="shared" si="8"/>
        <v>0</v>
      </c>
      <c r="BJ126" s="17" t="s">
        <v>83</v>
      </c>
      <c r="BK126" s="150">
        <f t="shared" si="9"/>
        <v>0</v>
      </c>
      <c r="BL126" s="17" t="s">
        <v>3915</v>
      </c>
      <c r="BM126" s="149" t="s">
        <v>7081</v>
      </c>
    </row>
    <row r="127" spans="2:65" s="1" customFormat="1" ht="37.9" customHeight="1">
      <c r="B127" s="32"/>
      <c r="C127" s="138" t="s">
        <v>94</v>
      </c>
      <c r="D127" s="138" t="s">
        <v>298</v>
      </c>
      <c r="E127" s="139" t="s">
        <v>7082</v>
      </c>
      <c r="F127" s="140" t="s">
        <v>7083</v>
      </c>
      <c r="G127" s="141" t="s">
        <v>7080</v>
      </c>
      <c r="H127" s="142">
        <v>1</v>
      </c>
      <c r="I127" s="143"/>
      <c r="J127" s="144">
        <f t="shared" si="0"/>
        <v>0</v>
      </c>
      <c r="K127" s="140" t="s">
        <v>1</v>
      </c>
      <c r="L127" s="32"/>
      <c r="M127" s="145" t="s">
        <v>1</v>
      </c>
      <c r="N127" s="146" t="s">
        <v>41</v>
      </c>
      <c r="P127" s="147">
        <f t="shared" si="1"/>
        <v>0</v>
      </c>
      <c r="Q127" s="147">
        <v>0</v>
      </c>
      <c r="R127" s="147">
        <f t="shared" si="2"/>
        <v>0</v>
      </c>
      <c r="S127" s="147">
        <v>0</v>
      </c>
      <c r="T127" s="148">
        <f t="shared" si="3"/>
        <v>0</v>
      </c>
      <c r="AR127" s="149" t="s">
        <v>3915</v>
      </c>
      <c r="AT127" s="149" t="s">
        <v>298</v>
      </c>
      <c r="AU127" s="149" t="s">
        <v>85</v>
      </c>
      <c r="AY127" s="17" t="s">
        <v>296</v>
      </c>
      <c r="BE127" s="150">
        <f t="shared" si="4"/>
        <v>0</v>
      </c>
      <c r="BF127" s="150">
        <f t="shared" si="5"/>
        <v>0</v>
      </c>
      <c r="BG127" s="150">
        <f t="shared" si="6"/>
        <v>0</v>
      </c>
      <c r="BH127" s="150">
        <f t="shared" si="7"/>
        <v>0</v>
      </c>
      <c r="BI127" s="150">
        <f t="shared" si="8"/>
        <v>0</v>
      </c>
      <c r="BJ127" s="17" t="s">
        <v>83</v>
      </c>
      <c r="BK127" s="150">
        <f t="shared" si="9"/>
        <v>0</v>
      </c>
      <c r="BL127" s="17" t="s">
        <v>3915</v>
      </c>
      <c r="BM127" s="149" t="s">
        <v>7084</v>
      </c>
    </row>
    <row r="128" spans="2:65" s="1" customFormat="1" ht="16.5" customHeight="1">
      <c r="B128" s="32"/>
      <c r="C128" s="138" t="s">
        <v>107</v>
      </c>
      <c r="D128" s="138" t="s">
        <v>298</v>
      </c>
      <c r="E128" s="139" t="s">
        <v>4184</v>
      </c>
      <c r="F128" s="140" t="s">
        <v>4185</v>
      </c>
      <c r="G128" s="141" t="s">
        <v>1341</v>
      </c>
      <c r="H128" s="142">
        <v>1</v>
      </c>
      <c r="I128" s="143"/>
      <c r="J128" s="144">
        <f t="shared" si="0"/>
        <v>0</v>
      </c>
      <c r="K128" s="140" t="s">
        <v>1</v>
      </c>
      <c r="L128" s="32"/>
      <c r="M128" s="145" t="s">
        <v>1</v>
      </c>
      <c r="N128" s="146" t="s">
        <v>41</v>
      </c>
      <c r="P128" s="147">
        <f t="shared" si="1"/>
        <v>0</v>
      </c>
      <c r="Q128" s="147">
        <v>0</v>
      </c>
      <c r="R128" s="147">
        <f t="shared" si="2"/>
        <v>0</v>
      </c>
      <c r="S128" s="147">
        <v>0</v>
      </c>
      <c r="T128" s="148">
        <f t="shared" si="3"/>
        <v>0</v>
      </c>
      <c r="AR128" s="149" t="s">
        <v>3915</v>
      </c>
      <c r="AT128" s="149" t="s">
        <v>298</v>
      </c>
      <c r="AU128" s="149" t="s">
        <v>85</v>
      </c>
      <c r="AY128" s="17" t="s">
        <v>296</v>
      </c>
      <c r="BE128" s="150">
        <f t="shared" si="4"/>
        <v>0</v>
      </c>
      <c r="BF128" s="150">
        <f t="shared" si="5"/>
        <v>0</v>
      </c>
      <c r="BG128" s="150">
        <f t="shared" si="6"/>
        <v>0</v>
      </c>
      <c r="BH128" s="150">
        <f t="shared" si="7"/>
        <v>0</v>
      </c>
      <c r="BI128" s="150">
        <f t="shared" si="8"/>
        <v>0</v>
      </c>
      <c r="BJ128" s="17" t="s">
        <v>83</v>
      </c>
      <c r="BK128" s="150">
        <f t="shared" si="9"/>
        <v>0</v>
      </c>
      <c r="BL128" s="17" t="s">
        <v>3915</v>
      </c>
      <c r="BM128" s="149" t="s">
        <v>7085</v>
      </c>
    </row>
    <row r="129" spans="2:65" s="1" customFormat="1" ht="16.5" customHeight="1">
      <c r="B129" s="32"/>
      <c r="C129" s="138" t="s">
        <v>332</v>
      </c>
      <c r="D129" s="138" t="s">
        <v>298</v>
      </c>
      <c r="E129" s="139" t="s">
        <v>7086</v>
      </c>
      <c r="F129" s="140" t="s">
        <v>7087</v>
      </c>
      <c r="G129" s="141" t="s">
        <v>7080</v>
      </c>
      <c r="H129" s="142">
        <v>1</v>
      </c>
      <c r="I129" s="143"/>
      <c r="J129" s="144">
        <f t="shared" si="0"/>
        <v>0</v>
      </c>
      <c r="K129" s="140" t="s">
        <v>1</v>
      </c>
      <c r="L129" s="32"/>
      <c r="M129" s="145" t="s">
        <v>1</v>
      </c>
      <c r="N129" s="146" t="s">
        <v>41</v>
      </c>
      <c r="P129" s="147">
        <f t="shared" si="1"/>
        <v>0</v>
      </c>
      <c r="Q129" s="147">
        <v>0</v>
      </c>
      <c r="R129" s="147">
        <f t="shared" si="2"/>
        <v>0</v>
      </c>
      <c r="S129" s="147">
        <v>0</v>
      </c>
      <c r="T129" s="148">
        <f t="shared" si="3"/>
        <v>0</v>
      </c>
      <c r="AR129" s="149" t="s">
        <v>3915</v>
      </c>
      <c r="AT129" s="149" t="s">
        <v>298</v>
      </c>
      <c r="AU129" s="149" t="s">
        <v>85</v>
      </c>
      <c r="AY129" s="17" t="s">
        <v>296</v>
      </c>
      <c r="BE129" s="150">
        <f t="shared" si="4"/>
        <v>0</v>
      </c>
      <c r="BF129" s="150">
        <f t="shared" si="5"/>
        <v>0</v>
      </c>
      <c r="BG129" s="150">
        <f t="shared" si="6"/>
        <v>0</v>
      </c>
      <c r="BH129" s="150">
        <f t="shared" si="7"/>
        <v>0</v>
      </c>
      <c r="BI129" s="150">
        <f t="shared" si="8"/>
        <v>0</v>
      </c>
      <c r="BJ129" s="17" t="s">
        <v>83</v>
      </c>
      <c r="BK129" s="150">
        <f t="shared" si="9"/>
        <v>0</v>
      </c>
      <c r="BL129" s="17" t="s">
        <v>3915</v>
      </c>
      <c r="BM129" s="149" t="s">
        <v>7088</v>
      </c>
    </row>
    <row r="130" spans="2:65" s="1" customFormat="1" ht="16.5" customHeight="1">
      <c r="B130" s="32"/>
      <c r="C130" s="138" t="s">
        <v>336</v>
      </c>
      <c r="D130" s="138" t="s">
        <v>298</v>
      </c>
      <c r="E130" s="139" t="s">
        <v>7089</v>
      </c>
      <c r="F130" s="140" t="s">
        <v>7090</v>
      </c>
      <c r="G130" s="141" t="s">
        <v>1341</v>
      </c>
      <c r="H130" s="142">
        <v>1</v>
      </c>
      <c r="I130" s="143"/>
      <c r="J130" s="144">
        <f t="shared" si="0"/>
        <v>0</v>
      </c>
      <c r="K130" s="140" t="s">
        <v>1</v>
      </c>
      <c r="L130" s="32"/>
      <c r="M130" s="145" t="s">
        <v>1</v>
      </c>
      <c r="N130" s="146" t="s">
        <v>41</v>
      </c>
      <c r="P130" s="147">
        <f t="shared" si="1"/>
        <v>0</v>
      </c>
      <c r="Q130" s="147">
        <v>0</v>
      </c>
      <c r="R130" s="147">
        <f t="shared" si="2"/>
        <v>0</v>
      </c>
      <c r="S130" s="147">
        <v>0</v>
      </c>
      <c r="T130" s="148">
        <f t="shared" si="3"/>
        <v>0</v>
      </c>
      <c r="AR130" s="149" t="s">
        <v>107</v>
      </c>
      <c r="AT130" s="149" t="s">
        <v>298</v>
      </c>
      <c r="AU130" s="149" t="s">
        <v>85</v>
      </c>
      <c r="AY130" s="17" t="s">
        <v>296</v>
      </c>
      <c r="BE130" s="150">
        <f t="shared" si="4"/>
        <v>0</v>
      </c>
      <c r="BF130" s="150">
        <f t="shared" si="5"/>
        <v>0</v>
      </c>
      <c r="BG130" s="150">
        <f t="shared" si="6"/>
        <v>0</v>
      </c>
      <c r="BH130" s="150">
        <f t="shared" si="7"/>
        <v>0</v>
      </c>
      <c r="BI130" s="150">
        <f t="shared" si="8"/>
        <v>0</v>
      </c>
      <c r="BJ130" s="17" t="s">
        <v>83</v>
      </c>
      <c r="BK130" s="150">
        <f t="shared" si="9"/>
        <v>0</v>
      </c>
      <c r="BL130" s="17" t="s">
        <v>107</v>
      </c>
      <c r="BM130" s="149" t="s">
        <v>7091</v>
      </c>
    </row>
    <row r="131" spans="2:65" s="1" customFormat="1" ht="16.5" customHeight="1">
      <c r="B131" s="32"/>
      <c r="C131" s="138" t="s">
        <v>342</v>
      </c>
      <c r="D131" s="138" t="s">
        <v>298</v>
      </c>
      <c r="E131" s="139" t="s">
        <v>7092</v>
      </c>
      <c r="F131" s="140" t="s">
        <v>7093</v>
      </c>
      <c r="G131" s="141" t="s">
        <v>1341</v>
      </c>
      <c r="H131" s="142">
        <v>1</v>
      </c>
      <c r="I131" s="143"/>
      <c r="J131" s="144">
        <f t="shared" si="0"/>
        <v>0</v>
      </c>
      <c r="K131" s="140" t="s">
        <v>1</v>
      </c>
      <c r="L131" s="32"/>
      <c r="M131" s="145" t="s">
        <v>1</v>
      </c>
      <c r="N131" s="146" t="s">
        <v>41</v>
      </c>
      <c r="P131" s="147">
        <f t="shared" si="1"/>
        <v>0</v>
      </c>
      <c r="Q131" s="147">
        <v>0</v>
      </c>
      <c r="R131" s="147">
        <f t="shared" si="2"/>
        <v>0</v>
      </c>
      <c r="S131" s="147">
        <v>0</v>
      </c>
      <c r="T131" s="148">
        <f t="shared" si="3"/>
        <v>0</v>
      </c>
      <c r="AR131" s="149" t="s">
        <v>107</v>
      </c>
      <c r="AT131" s="149" t="s">
        <v>298</v>
      </c>
      <c r="AU131" s="149" t="s">
        <v>85</v>
      </c>
      <c r="AY131" s="17" t="s">
        <v>296</v>
      </c>
      <c r="BE131" s="150">
        <f t="shared" si="4"/>
        <v>0</v>
      </c>
      <c r="BF131" s="150">
        <f t="shared" si="5"/>
        <v>0</v>
      </c>
      <c r="BG131" s="150">
        <f t="shared" si="6"/>
        <v>0</v>
      </c>
      <c r="BH131" s="150">
        <f t="shared" si="7"/>
        <v>0</v>
      </c>
      <c r="BI131" s="150">
        <f t="shared" si="8"/>
        <v>0</v>
      </c>
      <c r="BJ131" s="17" t="s">
        <v>83</v>
      </c>
      <c r="BK131" s="150">
        <f t="shared" si="9"/>
        <v>0</v>
      </c>
      <c r="BL131" s="17" t="s">
        <v>107</v>
      </c>
      <c r="BM131" s="149" t="s">
        <v>7094</v>
      </c>
    </row>
    <row r="132" spans="2:65" s="11" customFormat="1" ht="22.9" customHeight="1">
      <c r="B132" s="126"/>
      <c r="D132" s="127" t="s">
        <v>75</v>
      </c>
      <c r="E132" s="136" t="s">
        <v>3862</v>
      </c>
      <c r="F132" s="136" t="s">
        <v>3863</v>
      </c>
      <c r="I132" s="129"/>
      <c r="J132" s="137">
        <f>BK132</f>
        <v>0</v>
      </c>
      <c r="L132" s="126"/>
      <c r="M132" s="131"/>
      <c r="P132" s="132">
        <f>SUM(P133:P146)</f>
        <v>0</v>
      </c>
      <c r="R132" s="132">
        <f>SUM(R133:R146)</f>
        <v>0</v>
      </c>
      <c r="T132" s="133">
        <f>SUM(T133:T146)</f>
        <v>0</v>
      </c>
      <c r="AR132" s="127" t="s">
        <v>332</v>
      </c>
      <c r="AT132" s="134" t="s">
        <v>75</v>
      </c>
      <c r="AU132" s="134" t="s">
        <v>83</v>
      </c>
      <c r="AY132" s="127" t="s">
        <v>296</v>
      </c>
      <c r="BK132" s="135">
        <f>SUM(BK133:BK146)</f>
        <v>0</v>
      </c>
    </row>
    <row r="133" spans="2:65" s="1" customFormat="1" ht="16.5" customHeight="1">
      <c r="B133" s="32"/>
      <c r="C133" s="138" t="s">
        <v>347</v>
      </c>
      <c r="D133" s="138" t="s">
        <v>298</v>
      </c>
      <c r="E133" s="139" t="s">
        <v>7095</v>
      </c>
      <c r="F133" s="140" t="s">
        <v>7096</v>
      </c>
      <c r="G133" s="141" t="s">
        <v>7080</v>
      </c>
      <c r="H133" s="142">
        <v>1</v>
      </c>
      <c r="I133" s="143"/>
      <c r="J133" s="144">
        <f t="shared" ref="J133:J146" si="10">ROUND(I133*H133,2)</f>
        <v>0</v>
      </c>
      <c r="K133" s="140" t="s">
        <v>1</v>
      </c>
      <c r="L133" s="32"/>
      <c r="M133" s="145" t="s">
        <v>1</v>
      </c>
      <c r="N133" s="146" t="s">
        <v>41</v>
      </c>
      <c r="P133" s="147">
        <f t="shared" ref="P133:P146" si="11">O133*H133</f>
        <v>0</v>
      </c>
      <c r="Q133" s="147">
        <v>0</v>
      </c>
      <c r="R133" s="147">
        <f t="shared" ref="R133:R146" si="12">Q133*H133</f>
        <v>0</v>
      </c>
      <c r="S133" s="147">
        <v>0</v>
      </c>
      <c r="T133" s="148">
        <f t="shared" ref="T133:T146" si="13">S133*H133</f>
        <v>0</v>
      </c>
      <c r="AR133" s="149" t="s">
        <v>3915</v>
      </c>
      <c r="AT133" s="149" t="s">
        <v>298</v>
      </c>
      <c r="AU133" s="149" t="s">
        <v>85</v>
      </c>
      <c r="AY133" s="17" t="s">
        <v>296</v>
      </c>
      <c r="BE133" s="150">
        <f t="shared" ref="BE133:BE146" si="14">IF(N133="základní",J133,0)</f>
        <v>0</v>
      </c>
      <c r="BF133" s="150">
        <f t="shared" ref="BF133:BF146" si="15">IF(N133="snížená",J133,0)</f>
        <v>0</v>
      </c>
      <c r="BG133" s="150">
        <f t="shared" ref="BG133:BG146" si="16">IF(N133="zákl. přenesená",J133,0)</f>
        <v>0</v>
      </c>
      <c r="BH133" s="150">
        <f t="shared" ref="BH133:BH146" si="17">IF(N133="sníž. přenesená",J133,0)</f>
        <v>0</v>
      </c>
      <c r="BI133" s="150">
        <f t="shared" ref="BI133:BI146" si="18">IF(N133="nulová",J133,0)</f>
        <v>0</v>
      </c>
      <c r="BJ133" s="17" t="s">
        <v>83</v>
      </c>
      <c r="BK133" s="150">
        <f t="shared" ref="BK133:BK146" si="19">ROUND(I133*H133,2)</f>
        <v>0</v>
      </c>
      <c r="BL133" s="17" t="s">
        <v>3915</v>
      </c>
      <c r="BM133" s="149" t="s">
        <v>7097</v>
      </c>
    </row>
    <row r="134" spans="2:65" s="1" customFormat="1" ht="16.5" customHeight="1">
      <c r="B134" s="32"/>
      <c r="C134" s="138" t="s">
        <v>354</v>
      </c>
      <c r="D134" s="138" t="s">
        <v>298</v>
      </c>
      <c r="E134" s="139" t="s">
        <v>7098</v>
      </c>
      <c r="F134" s="140" t="s">
        <v>7099</v>
      </c>
      <c r="G134" s="141" t="s">
        <v>7080</v>
      </c>
      <c r="H134" s="142">
        <v>1</v>
      </c>
      <c r="I134" s="143"/>
      <c r="J134" s="144">
        <f t="shared" si="10"/>
        <v>0</v>
      </c>
      <c r="K134" s="140" t="s">
        <v>1</v>
      </c>
      <c r="L134" s="32"/>
      <c r="M134" s="145" t="s">
        <v>1</v>
      </c>
      <c r="N134" s="146" t="s">
        <v>41</v>
      </c>
      <c r="P134" s="147">
        <f t="shared" si="11"/>
        <v>0</v>
      </c>
      <c r="Q134" s="147">
        <v>0</v>
      </c>
      <c r="R134" s="147">
        <f t="shared" si="12"/>
        <v>0</v>
      </c>
      <c r="S134" s="147">
        <v>0</v>
      </c>
      <c r="T134" s="148">
        <f t="shared" si="13"/>
        <v>0</v>
      </c>
      <c r="AR134" s="149" t="s">
        <v>3915</v>
      </c>
      <c r="AT134" s="149" t="s">
        <v>298</v>
      </c>
      <c r="AU134" s="149" t="s">
        <v>85</v>
      </c>
      <c r="AY134" s="17" t="s">
        <v>296</v>
      </c>
      <c r="BE134" s="150">
        <f t="shared" si="14"/>
        <v>0</v>
      </c>
      <c r="BF134" s="150">
        <f t="shared" si="15"/>
        <v>0</v>
      </c>
      <c r="BG134" s="150">
        <f t="shared" si="16"/>
        <v>0</v>
      </c>
      <c r="BH134" s="150">
        <f t="shared" si="17"/>
        <v>0</v>
      </c>
      <c r="BI134" s="150">
        <f t="shared" si="18"/>
        <v>0</v>
      </c>
      <c r="BJ134" s="17" t="s">
        <v>83</v>
      </c>
      <c r="BK134" s="150">
        <f t="shared" si="19"/>
        <v>0</v>
      </c>
      <c r="BL134" s="17" t="s">
        <v>3915</v>
      </c>
      <c r="BM134" s="149" t="s">
        <v>7100</v>
      </c>
    </row>
    <row r="135" spans="2:65" s="1" customFormat="1" ht="16.5" customHeight="1">
      <c r="B135" s="32"/>
      <c r="C135" s="138" t="s">
        <v>358</v>
      </c>
      <c r="D135" s="138" t="s">
        <v>298</v>
      </c>
      <c r="E135" s="139" t="s">
        <v>7101</v>
      </c>
      <c r="F135" s="140" t="s">
        <v>7102</v>
      </c>
      <c r="G135" s="141" t="s">
        <v>1341</v>
      </c>
      <c r="H135" s="142">
        <v>1</v>
      </c>
      <c r="I135" s="143"/>
      <c r="J135" s="144">
        <f t="shared" si="10"/>
        <v>0</v>
      </c>
      <c r="K135" s="140" t="s">
        <v>1</v>
      </c>
      <c r="L135" s="32"/>
      <c r="M135" s="145" t="s">
        <v>1</v>
      </c>
      <c r="N135" s="146" t="s">
        <v>41</v>
      </c>
      <c r="P135" s="147">
        <f t="shared" si="11"/>
        <v>0</v>
      </c>
      <c r="Q135" s="147">
        <v>0</v>
      </c>
      <c r="R135" s="147">
        <f t="shared" si="12"/>
        <v>0</v>
      </c>
      <c r="S135" s="147">
        <v>0</v>
      </c>
      <c r="T135" s="148">
        <f t="shared" si="13"/>
        <v>0</v>
      </c>
      <c r="AR135" s="149" t="s">
        <v>3915</v>
      </c>
      <c r="AT135" s="149" t="s">
        <v>298</v>
      </c>
      <c r="AU135" s="149" t="s">
        <v>85</v>
      </c>
      <c r="AY135" s="17" t="s">
        <v>296</v>
      </c>
      <c r="BE135" s="150">
        <f t="shared" si="14"/>
        <v>0</v>
      </c>
      <c r="BF135" s="150">
        <f t="shared" si="15"/>
        <v>0</v>
      </c>
      <c r="BG135" s="150">
        <f t="shared" si="16"/>
        <v>0</v>
      </c>
      <c r="BH135" s="150">
        <f t="shared" si="17"/>
        <v>0</v>
      </c>
      <c r="BI135" s="150">
        <f t="shared" si="18"/>
        <v>0</v>
      </c>
      <c r="BJ135" s="17" t="s">
        <v>83</v>
      </c>
      <c r="BK135" s="150">
        <f t="shared" si="19"/>
        <v>0</v>
      </c>
      <c r="BL135" s="17" t="s">
        <v>3915</v>
      </c>
      <c r="BM135" s="149" t="s">
        <v>7103</v>
      </c>
    </row>
    <row r="136" spans="2:65" s="1" customFormat="1" ht="16.5" customHeight="1">
      <c r="B136" s="32"/>
      <c r="C136" s="138" t="s">
        <v>365</v>
      </c>
      <c r="D136" s="138" t="s">
        <v>298</v>
      </c>
      <c r="E136" s="139" t="s">
        <v>7104</v>
      </c>
      <c r="F136" s="140" t="s">
        <v>7105</v>
      </c>
      <c r="G136" s="141" t="s">
        <v>7080</v>
      </c>
      <c r="H136" s="142">
        <v>1</v>
      </c>
      <c r="I136" s="143"/>
      <c r="J136" s="144">
        <f t="shared" si="10"/>
        <v>0</v>
      </c>
      <c r="K136" s="140" t="s">
        <v>1</v>
      </c>
      <c r="L136" s="32"/>
      <c r="M136" s="145" t="s">
        <v>1</v>
      </c>
      <c r="N136" s="146" t="s">
        <v>41</v>
      </c>
      <c r="P136" s="147">
        <f t="shared" si="11"/>
        <v>0</v>
      </c>
      <c r="Q136" s="147">
        <v>0</v>
      </c>
      <c r="R136" s="147">
        <f t="shared" si="12"/>
        <v>0</v>
      </c>
      <c r="S136" s="147">
        <v>0</v>
      </c>
      <c r="T136" s="148">
        <f t="shared" si="13"/>
        <v>0</v>
      </c>
      <c r="AR136" s="149" t="s">
        <v>3915</v>
      </c>
      <c r="AT136" s="149" t="s">
        <v>298</v>
      </c>
      <c r="AU136" s="149" t="s">
        <v>85</v>
      </c>
      <c r="AY136" s="17" t="s">
        <v>296</v>
      </c>
      <c r="BE136" s="150">
        <f t="shared" si="14"/>
        <v>0</v>
      </c>
      <c r="BF136" s="150">
        <f t="shared" si="15"/>
        <v>0</v>
      </c>
      <c r="BG136" s="150">
        <f t="shared" si="16"/>
        <v>0</v>
      </c>
      <c r="BH136" s="150">
        <f t="shared" si="17"/>
        <v>0</v>
      </c>
      <c r="BI136" s="150">
        <f t="shared" si="18"/>
        <v>0</v>
      </c>
      <c r="BJ136" s="17" t="s">
        <v>83</v>
      </c>
      <c r="BK136" s="150">
        <f t="shared" si="19"/>
        <v>0</v>
      </c>
      <c r="BL136" s="17" t="s">
        <v>3915</v>
      </c>
      <c r="BM136" s="149" t="s">
        <v>7106</v>
      </c>
    </row>
    <row r="137" spans="2:65" s="1" customFormat="1" ht="37.9" customHeight="1">
      <c r="B137" s="32"/>
      <c r="C137" s="138" t="s">
        <v>8</v>
      </c>
      <c r="D137" s="138" t="s">
        <v>298</v>
      </c>
      <c r="E137" s="139" t="s">
        <v>7107</v>
      </c>
      <c r="F137" s="140" t="s">
        <v>7108</v>
      </c>
      <c r="G137" s="141" t="s">
        <v>7080</v>
      </c>
      <c r="H137" s="142">
        <v>1</v>
      </c>
      <c r="I137" s="143"/>
      <c r="J137" s="144">
        <f t="shared" si="10"/>
        <v>0</v>
      </c>
      <c r="K137" s="140" t="s">
        <v>1</v>
      </c>
      <c r="L137" s="32"/>
      <c r="M137" s="145" t="s">
        <v>1</v>
      </c>
      <c r="N137" s="146" t="s">
        <v>41</v>
      </c>
      <c r="P137" s="147">
        <f t="shared" si="11"/>
        <v>0</v>
      </c>
      <c r="Q137" s="147">
        <v>0</v>
      </c>
      <c r="R137" s="147">
        <f t="shared" si="12"/>
        <v>0</v>
      </c>
      <c r="S137" s="147">
        <v>0</v>
      </c>
      <c r="T137" s="148">
        <f t="shared" si="13"/>
        <v>0</v>
      </c>
      <c r="AR137" s="149" t="s">
        <v>3915</v>
      </c>
      <c r="AT137" s="149" t="s">
        <v>298</v>
      </c>
      <c r="AU137" s="149" t="s">
        <v>85</v>
      </c>
      <c r="AY137" s="17" t="s">
        <v>296</v>
      </c>
      <c r="BE137" s="150">
        <f t="shared" si="14"/>
        <v>0</v>
      </c>
      <c r="BF137" s="150">
        <f t="shared" si="15"/>
        <v>0</v>
      </c>
      <c r="BG137" s="150">
        <f t="shared" si="16"/>
        <v>0</v>
      </c>
      <c r="BH137" s="150">
        <f t="shared" si="17"/>
        <v>0</v>
      </c>
      <c r="BI137" s="150">
        <f t="shared" si="18"/>
        <v>0</v>
      </c>
      <c r="BJ137" s="17" t="s">
        <v>83</v>
      </c>
      <c r="BK137" s="150">
        <f t="shared" si="19"/>
        <v>0</v>
      </c>
      <c r="BL137" s="17" t="s">
        <v>3915</v>
      </c>
      <c r="BM137" s="149" t="s">
        <v>7109</v>
      </c>
    </row>
    <row r="138" spans="2:65" s="1" customFormat="1" ht="16.5" customHeight="1">
      <c r="B138" s="32"/>
      <c r="C138" s="138" t="s">
        <v>373</v>
      </c>
      <c r="D138" s="138" t="s">
        <v>298</v>
      </c>
      <c r="E138" s="139" t="s">
        <v>7110</v>
      </c>
      <c r="F138" s="140" t="s">
        <v>7111</v>
      </c>
      <c r="G138" s="141" t="s">
        <v>7080</v>
      </c>
      <c r="H138" s="142">
        <v>1</v>
      </c>
      <c r="I138" s="143"/>
      <c r="J138" s="144">
        <f t="shared" si="10"/>
        <v>0</v>
      </c>
      <c r="K138" s="140" t="s">
        <v>1</v>
      </c>
      <c r="L138" s="32"/>
      <c r="M138" s="145" t="s">
        <v>1</v>
      </c>
      <c r="N138" s="146" t="s">
        <v>41</v>
      </c>
      <c r="P138" s="147">
        <f t="shared" si="11"/>
        <v>0</v>
      </c>
      <c r="Q138" s="147">
        <v>0</v>
      </c>
      <c r="R138" s="147">
        <f t="shared" si="12"/>
        <v>0</v>
      </c>
      <c r="S138" s="147">
        <v>0</v>
      </c>
      <c r="T138" s="148">
        <f t="shared" si="13"/>
        <v>0</v>
      </c>
      <c r="AR138" s="149" t="s">
        <v>3915</v>
      </c>
      <c r="AT138" s="149" t="s">
        <v>298</v>
      </c>
      <c r="AU138" s="149" t="s">
        <v>85</v>
      </c>
      <c r="AY138" s="17" t="s">
        <v>296</v>
      </c>
      <c r="BE138" s="150">
        <f t="shared" si="14"/>
        <v>0</v>
      </c>
      <c r="BF138" s="150">
        <f t="shared" si="15"/>
        <v>0</v>
      </c>
      <c r="BG138" s="150">
        <f t="shared" si="16"/>
        <v>0</v>
      </c>
      <c r="BH138" s="150">
        <f t="shared" si="17"/>
        <v>0</v>
      </c>
      <c r="BI138" s="150">
        <f t="shared" si="18"/>
        <v>0</v>
      </c>
      <c r="BJ138" s="17" t="s">
        <v>83</v>
      </c>
      <c r="BK138" s="150">
        <f t="shared" si="19"/>
        <v>0</v>
      </c>
      <c r="BL138" s="17" t="s">
        <v>3915</v>
      </c>
      <c r="BM138" s="149" t="s">
        <v>7112</v>
      </c>
    </row>
    <row r="139" spans="2:65" s="1" customFormat="1" ht="16.5" customHeight="1">
      <c r="B139" s="32"/>
      <c r="C139" s="138" t="s">
        <v>379</v>
      </c>
      <c r="D139" s="138" t="s">
        <v>298</v>
      </c>
      <c r="E139" s="139" t="s">
        <v>7113</v>
      </c>
      <c r="F139" s="140" t="s">
        <v>7114</v>
      </c>
      <c r="G139" s="141" t="s">
        <v>7080</v>
      </c>
      <c r="H139" s="142">
        <v>1</v>
      </c>
      <c r="I139" s="143"/>
      <c r="J139" s="144">
        <f t="shared" si="10"/>
        <v>0</v>
      </c>
      <c r="K139" s="140" t="s">
        <v>1</v>
      </c>
      <c r="L139" s="32"/>
      <c r="M139" s="145" t="s">
        <v>1</v>
      </c>
      <c r="N139" s="146" t="s">
        <v>41</v>
      </c>
      <c r="P139" s="147">
        <f t="shared" si="11"/>
        <v>0</v>
      </c>
      <c r="Q139" s="147">
        <v>0</v>
      </c>
      <c r="R139" s="147">
        <f t="shared" si="12"/>
        <v>0</v>
      </c>
      <c r="S139" s="147">
        <v>0</v>
      </c>
      <c r="T139" s="148">
        <f t="shared" si="13"/>
        <v>0</v>
      </c>
      <c r="AR139" s="149" t="s">
        <v>3915</v>
      </c>
      <c r="AT139" s="149" t="s">
        <v>298</v>
      </c>
      <c r="AU139" s="149" t="s">
        <v>85</v>
      </c>
      <c r="AY139" s="17" t="s">
        <v>296</v>
      </c>
      <c r="BE139" s="150">
        <f t="shared" si="14"/>
        <v>0</v>
      </c>
      <c r="BF139" s="150">
        <f t="shared" si="15"/>
        <v>0</v>
      </c>
      <c r="BG139" s="150">
        <f t="shared" si="16"/>
        <v>0</v>
      </c>
      <c r="BH139" s="150">
        <f t="shared" si="17"/>
        <v>0</v>
      </c>
      <c r="BI139" s="150">
        <f t="shared" si="18"/>
        <v>0</v>
      </c>
      <c r="BJ139" s="17" t="s">
        <v>83</v>
      </c>
      <c r="BK139" s="150">
        <f t="shared" si="19"/>
        <v>0</v>
      </c>
      <c r="BL139" s="17" t="s">
        <v>3915</v>
      </c>
      <c r="BM139" s="149" t="s">
        <v>7115</v>
      </c>
    </row>
    <row r="140" spans="2:65" s="1" customFormat="1" ht="49.15" customHeight="1">
      <c r="B140" s="32"/>
      <c r="C140" s="138" t="s">
        <v>385</v>
      </c>
      <c r="D140" s="138" t="s">
        <v>298</v>
      </c>
      <c r="E140" s="139" t="s">
        <v>7116</v>
      </c>
      <c r="F140" s="140" t="s">
        <v>7117</v>
      </c>
      <c r="G140" s="141" t="s">
        <v>7080</v>
      </c>
      <c r="H140" s="142">
        <v>1</v>
      </c>
      <c r="I140" s="143"/>
      <c r="J140" s="144">
        <f t="shared" si="10"/>
        <v>0</v>
      </c>
      <c r="K140" s="140" t="s">
        <v>1</v>
      </c>
      <c r="L140" s="32"/>
      <c r="M140" s="145" t="s">
        <v>1</v>
      </c>
      <c r="N140" s="146" t="s">
        <v>41</v>
      </c>
      <c r="P140" s="147">
        <f t="shared" si="11"/>
        <v>0</v>
      </c>
      <c r="Q140" s="147">
        <v>0</v>
      </c>
      <c r="R140" s="147">
        <f t="shared" si="12"/>
        <v>0</v>
      </c>
      <c r="S140" s="147">
        <v>0</v>
      </c>
      <c r="T140" s="148">
        <f t="shared" si="13"/>
        <v>0</v>
      </c>
      <c r="AR140" s="149" t="s">
        <v>3915</v>
      </c>
      <c r="AT140" s="149" t="s">
        <v>298</v>
      </c>
      <c r="AU140" s="149" t="s">
        <v>85</v>
      </c>
      <c r="AY140" s="17" t="s">
        <v>296</v>
      </c>
      <c r="BE140" s="150">
        <f t="shared" si="14"/>
        <v>0</v>
      </c>
      <c r="BF140" s="150">
        <f t="shared" si="15"/>
        <v>0</v>
      </c>
      <c r="BG140" s="150">
        <f t="shared" si="16"/>
        <v>0</v>
      </c>
      <c r="BH140" s="150">
        <f t="shared" si="17"/>
        <v>0</v>
      </c>
      <c r="BI140" s="150">
        <f t="shared" si="18"/>
        <v>0</v>
      </c>
      <c r="BJ140" s="17" t="s">
        <v>83</v>
      </c>
      <c r="BK140" s="150">
        <f t="shared" si="19"/>
        <v>0</v>
      </c>
      <c r="BL140" s="17" t="s">
        <v>3915</v>
      </c>
      <c r="BM140" s="149" t="s">
        <v>7118</v>
      </c>
    </row>
    <row r="141" spans="2:65" s="1" customFormat="1" ht="24.2" customHeight="1">
      <c r="B141" s="32"/>
      <c r="C141" s="138" t="s">
        <v>378</v>
      </c>
      <c r="D141" s="138" t="s">
        <v>298</v>
      </c>
      <c r="E141" s="139" t="s">
        <v>7119</v>
      </c>
      <c r="F141" s="140" t="s">
        <v>7120</v>
      </c>
      <c r="G141" s="141" t="s">
        <v>7080</v>
      </c>
      <c r="H141" s="142">
        <v>1</v>
      </c>
      <c r="I141" s="143"/>
      <c r="J141" s="144">
        <f t="shared" si="10"/>
        <v>0</v>
      </c>
      <c r="K141" s="140" t="s">
        <v>1</v>
      </c>
      <c r="L141" s="32"/>
      <c r="M141" s="145" t="s">
        <v>1</v>
      </c>
      <c r="N141" s="146" t="s">
        <v>41</v>
      </c>
      <c r="P141" s="147">
        <f t="shared" si="11"/>
        <v>0</v>
      </c>
      <c r="Q141" s="147">
        <v>0</v>
      </c>
      <c r="R141" s="147">
        <f t="shared" si="12"/>
        <v>0</v>
      </c>
      <c r="S141" s="147">
        <v>0</v>
      </c>
      <c r="T141" s="148">
        <f t="shared" si="13"/>
        <v>0</v>
      </c>
      <c r="AR141" s="149" t="s">
        <v>3915</v>
      </c>
      <c r="AT141" s="149" t="s">
        <v>298</v>
      </c>
      <c r="AU141" s="149" t="s">
        <v>85</v>
      </c>
      <c r="AY141" s="17" t="s">
        <v>296</v>
      </c>
      <c r="BE141" s="150">
        <f t="shared" si="14"/>
        <v>0</v>
      </c>
      <c r="BF141" s="150">
        <f t="shared" si="15"/>
        <v>0</v>
      </c>
      <c r="BG141" s="150">
        <f t="shared" si="16"/>
        <v>0</v>
      </c>
      <c r="BH141" s="150">
        <f t="shared" si="17"/>
        <v>0</v>
      </c>
      <c r="BI141" s="150">
        <f t="shared" si="18"/>
        <v>0</v>
      </c>
      <c r="BJ141" s="17" t="s">
        <v>83</v>
      </c>
      <c r="BK141" s="150">
        <f t="shared" si="19"/>
        <v>0</v>
      </c>
      <c r="BL141" s="17" t="s">
        <v>3915</v>
      </c>
      <c r="BM141" s="149" t="s">
        <v>7121</v>
      </c>
    </row>
    <row r="142" spans="2:65" s="1" customFormat="1" ht="21.75" customHeight="1">
      <c r="B142" s="32"/>
      <c r="C142" s="138" t="s">
        <v>393</v>
      </c>
      <c r="D142" s="138" t="s">
        <v>298</v>
      </c>
      <c r="E142" s="139" t="s">
        <v>7122</v>
      </c>
      <c r="F142" s="140" t="s">
        <v>7123</v>
      </c>
      <c r="G142" s="141" t="s">
        <v>7080</v>
      </c>
      <c r="H142" s="142">
        <v>1</v>
      </c>
      <c r="I142" s="143"/>
      <c r="J142" s="144">
        <f t="shared" si="10"/>
        <v>0</v>
      </c>
      <c r="K142" s="140" t="s">
        <v>1</v>
      </c>
      <c r="L142" s="32"/>
      <c r="M142" s="145" t="s">
        <v>1</v>
      </c>
      <c r="N142" s="146" t="s">
        <v>41</v>
      </c>
      <c r="P142" s="147">
        <f t="shared" si="11"/>
        <v>0</v>
      </c>
      <c r="Q142" s="147">
        <v>0</v>
      </c>
      <c r="R142" s="147">
        <f t="shared" si="12"/>
        <v>0</v>
      </c>
      <c r="S142" s="147">
        <v>0</v>
      </c>
      <c r="T142" s="148">
        <f t="shared" si="13"/>
        <v>0</v>
      </c>
      <c r="AR142" s="149" t="s">
        <v>3915</v>
      </c>
      <c r="AT142" s="149" t="s">
        <v>298</v>
      </c>
      <c r="AU142" s="149" t="s">
        <v>85</v>
      </c>
      <c r="AY142" s="17" t="s">
        <v>296</v>
      </c>
      <c r="BE142" s="150">
        <f t="shared" si="14"/>
        <v>0</v>
      </c>
      <c r="BF142" s="150">
        <f t="shared" si="15"/>
        <v>0</v>
      </c>
      <c r="BG142" s="150">
        <f t="shared" si="16"/>
        <v>0</v>
      </c>
      <c r="BH142" s="150">
        <f t="shared" si="17"/>
        <v>0</v>
      </c>
      <c r="BI142" s="150">
        <f t="shared" si="18"/>
        <v>0</v>
      </c>
      <c r="BJ142" s="17" t="s">
        <v>83</v>
      </c>
      <c r="BK142" s="150">
        <f t="shared" si="19"/>
        <v>0</v>
      </c>
      <c r="BL142" s="17" t="s">
        <v>3915</v>
      </c>
      <c r="BM142" s="149" t="s">
        <v>7124</v>
      </c>
    </row>
    <row r="143" spans="2:65" s="1" customFormat="1" ht="33" customHeight="1">
      <c r="B143" s="32"/>
      <c r="C143" s="138" t="s">
        <v>397</v>
      </c>
      <c r="D143" s="138" t="s">
        <v>298</v>
      </c>
      <c r="E143" s="139" t="s">
        <v>7125</v>
      </c>
      <c r="F143" s="140" t="s">
        <v>7126</v>
      </c>
      <c r="G143" s="141" t="s">
        <v>7080</v>
      </c>
      <c r="H143" s="142">
        <v>1</v>
      </c>
      <c r="I143" s="143"/>
      <c r="J143" s="144">
        <f t="shared" si="10"/>
        <v>0</v>
      </c>
      <c r="K143" s="140" t="s">
        <v>1</v>
      </c>
      <c r="L143" s="32"/>
      <c r="M143" s="145" t="s">
        <v>1</v>
      </c>
      <c r="N143" s="146" t="s">
        <v>41</v>
      </c>
      <c r="P143" s="147">
        <f t="shared" si="11"/>
        <v>0</v>
      </c>
      <c r="Q143" s="147">
        <v>0</v>
      </c>
      <c r="R143" s="147">
        <f t="shared" si="12"/>
        <v>0</v>
      </c>
      <c r="S143" s="147">
        <v>0</v>
      </c>
      <c r="T143" s="148">
        <f t="shared" si="13"/>
        <v>0</v>
      </c>
      <c r="AR143" s="149" t="s">
        <v>3915</v>
      </c>
      <c r="AT143" s="149" t="s">
        <v>298</v>
      </c>
      <c r="AU143" s="149" t="s">
        <v>85</v>
      </c>
      <c r="AY143" s="17" t="s">
        <v>296</v>
      </c>
      <c r="BE143" s="150">
        <f t="shared" si="14"/>
        <v>0</v>
      </c>
      <c r="BF143" s="150">
        <f t="shared" si="15"/>
        <v>0</v>
      </c>
      <c r="BG143" s="150">
        <f t="shared" si="16"/>
        <v>0</v>
      </c>
      <c r="BH143" s="150">
        <f t="shared" si="17"/>
        <v>0</v>
      </c>
      <c r="BI143" s="150">
        <f t="shared" si="18"/>
        <v>0</v>
      </c>
      <c r="BJ143" s="17" t="s">
        <v>83</v>
      </c>
      <c r="BK143" s="150">
        <f t="shared" si="19"/>
        <v>0</v>
      </c>
      <c r="BL143" s="17" t="s">
        <v>3915</v>
      </c>
      <c r="BM143" s="149" t="s">
        <v>7127</v>
      </c>
    </row>
    <row r="144" spans="2:65" s="1" customFormat="1" ht="16.5" customHeight="1">
      <c r="B144" s="32"/>
      <c r="C144" s="138" t="s">
        <v>402</v>
      </c>
      <c r="D144" s="138" t="s">
        <v>298</v>
      </c>
      <c r="E144" s="139" t="s">
        <v>7128</v>
      </c>
      <c r="F144" s="140" t="s">
        <v>7129</v>
      </c>
      <c r="G144" s="141" t="s">
        <v>7080</v>
      </c>
      <c r="H144" s="142">
        <v>1</v>
      </c>
      <c r="I144" s="143"/>
      <c r="J144" s="144">
        <f t="shared" si="10"/>
        <v>0</v>
      </c>
      <c r="K144" s="140" t="s">
        <v>1</v>
      </c>
      <c r="L144" s="32"/>
      <c r="M144" s="145" t="s">
        <v>1</v>
      </c>
      <c r="N144" s="146" t="s">
        <v>41</v>
      </c>
      <c r="P144" s="147">
        <f t="shared" si="11"/>
        <v>0</v>
      </c>
      <c r="Q144" s="147">
        <v>0</v>
      </c>
      <c r="R144" s="147">
        <f t="shared" si="12"/>
        <v>0</v>
      </c>
      <c r="S144" s="147">
        <v>0</v>
      </c>
      <c r="T144" s="148">
        <f t="shared" si="13"/>
        <v>0</v>
      </c>
      <c r="AR144" s="149" t="s">
        <v>3915</v>
      </c>
      <c r="AT144" s="149" t="s">
        <v>298</v>
      </c>
      <c r="AU144" s="149" t="s">
        <v>85</v>
      </c>
      <c r="AY144" s="17" t="s">
        <v>296</v>
      </c>
      <c r="BE144" s="150">
        <f t="shared" si="14"/>
        <v>0</v>
      </c>
      <c r="BF144" s="150">
        <f t="shared" si="15"/>
        <v>0</v>
      </c>
      <c r="BG144" s="150">
        <f t="shared" si="16"/>
        <v>0</v>
      </c>
      <c r="BH144" s="150">
        <f t="shared" si="17"/>
        <v>0</v>
      </c>
      <c r="BI144" s="150">
        <f t="shared" si="18"/>
        <v>0</v>
      </c>
      <c r="BJ144" s="17" t="s">
        <v>83</v>
      </c>
      <c r="BK144" s="150">
        <f t="shared" si="19"/>
        <v>0</v>
      </c>
      <c r="BL144" s="17" t="s">
        <v>3915</v>
      </c>
      <c r="BM144" s="149" t="s">
        <v>7130</v>
      </c>
    </row>
    <row r="145" spans="2:65" s="1" customFormat="1" ht="16.5" customHeight="1">
      <c r="B145" s="32"/>
      <c r="C145" s="138" t="s">
        <v>409</v>
      </c>
      <c r="D145" s="138" t="s">
        <v>298</v>
      </c>
      <c r="E145" s="139" t="s">
        <v>7131</v>
      </c>
      <c r="F145" s="140" t="s">
        <v>7132</v>
      </c>
      <c r="G145" s="141" t="s">
        <v>1341</v>
      </c>
      <c r="H145" s="142">
        <v>1</v>
      </c>
      <c r="I145" s="143"/>
      <c r="J145" s="144">
        <f t="shared" si="10"/>
        <v>0</v>
      </c>
      <c r="K145" s="140" t="s">
        <v>1</v>
      </c>
      <c r="L145" s="32"/>
      <c r="M145" s="145" t="s">
        <v>1</v>
      </c>
      <c r="N145" s="146" t="s">
        <v>41</v>
      </c>
      <c r="P145" s="147">
        <f t="shared" si="11"/>
        <v>0</v>
      </c>
      <c r="Q145" s="147">
        <v>0</v>
      </c>
      <c r="R145" s="147">
        <f t="shared" si="12"/>
        <v>0</v>
      </c>
      <c r="S145" s="147">
        <v>0</v>
      </c>
      <c r="T145" s="148">
        <f t="shared" si="13"/>
        <v>0</v>
      </c>
      <c r="AR145" s="149" t="s">
        <v>107</v>
      </c>
      <c r="AT145" s="149" t="s">
        <v>298</v>
      </c>
      <c r="AU145" s="149" t="s">
        <v>85</v>
      </c>
      <c r="AY145" s="17" t="s">
        <v>296</v>
      </c>
      <c r="BE145" s="150">
        <f t="shared" si="14"/>
        <v>0</v>
      </c>
      <c r="BF145" s="150">
        <f t="shared" si="15"/>
        <v>0</v>
      </c>
      <c r="BG145" s="150">
        <f t="shared" si="16"/>
        <v>0</v>
      </c>
      <c r="BH145" s="150">
        <f t="shared" si="17"/>
        <v>0</v>
      </c>
      <c r="BI145" s="150">
        <f t="shared" si="18"/>
        <v>0</v>
      </c>
      <c r="BJ145" s="17" t="s">
        <v>83</v>
      </c>
      <c r="BK145" s="150">
        <f t="shared" si="19"/>
        <v>0</v>
      </c>
      <c r="BL145" s="17" t="s">
        <v>107</v>
      </c>
      <c r="BM145" s="149" t="s">
        <v>7133</v>
      </c>
    </row>
    <row r="146" spans="2:65" s="1" customFormat="1" ht="16.5" customHeight="1">
      <c r="B146" s="32"/>
      <c r="C146" s="138" t="s">
        <v>7</v>
      </c>
      <c r="D146" s="138" t="s">
        <v>298</v>
      </c>
      <c r="E146" s="139" t="s">
        <v>7134</v>
      </c>
      <c r="F146" s="140" t="s">
        <v>7135</v>
      </c>
      <c r="G146" s="141" t="s">
        <v>1341</v>
      </c>
      <c r="H146" s="142">
        <v>1</v>
      </c>
      <c r="I146" s="143"/>
      <c r="J146" s="144">
        <f t="shared" si="10"/>
        <v>0</v>
      </c>
      <c r="K146" s="140" t="s">
        <v>1</v>
      </c>
      <c r="L146" s="32"/>
      <c r="M146" s="145" t="s">
        <v>1</v>
      </c>
      <c r="N146" s="146" t="s">
        <v>41</v>
      </c>
      <c r="P146" s="147">
        <f t="shared" si="11"/>
        <v>0</v>
      </c>
      <c r="Q146" s="147">
        <v>0</v>
      </c>
      <c r="R146" s="147">
        <f t="shared" si="12"/>
        <v>0</v>
      </c>
      <c r="S146" s="147">
        <v>0</v>
      </c>
      <c r="T146" s="148">
        <f t="shared" si="13"/>
        <v>0</v>
      </c>
      <c r="AR146" s="149" t="s">
        <v>107</v>
      </c>
      <c r="AT146" s="149" t="s">
        <v>298</v>
      </c>
      <c r="AU146" s="149" t="s">
        <v>85</v>
      </c>
      <c r="AY146" s="17" t="s">
        <v>296</v>
      </c>
      <c r="BE146" s="150">
        <f t="shared" si="14"/>
        <v>0</v>
      </c>
      <c r="BF146" s="150">
        <f t="shared" si="15"/>
        <v>0</v>
      </c>
      <c r="BG146" s="150">
        <f t="shared" si="16"/>
        <v>0</v>
      </c>
      <c r="BH146" s="150">
        <f t="shared" si="17"/>
        <v>0</v>
      </c>
      <c r="BI146" s="150">
        <f t="shared" si="18"/>
        <v>0</v>
      </c>
      <c r="BJ146" s="17" t="s">
        <v>83</v>
      </c>
      <c r="BK146" s="150">
        <f t="shared" si="19"/>
        <v>0</v>
      </c>
      <c r="BL146" s="17" t="s">
        <v>107</v>
      </c>
      <c r="BM146" s="149" t="s">
        <v>7136</v>
      </c>
    </row>
    <row r="147" spans="2:65" s="11" customFormat="1" ht="22.9" customHeight="1">
      <c r="B147" s="126"/>
      <c r="D147" s="127" t="s">
        <v>75</v>
      </c>
      <c r="E147" s="136" t="s">
        <v>3911</v>
      </c>
      <c r="F147" s="136" t="s">
        <v>3912</v>
      </c>
      <c r="I147" s="129"/>
      <c r="J147" s="137">
        <f>BK147</f>
        <v>0</v>
      </c>
      <c r="L147" s="126"/>
      <c r="M147" s="131"/>
      <c r="P147" s="132">
        <f>SUM(P148:P152)</f>
        <v>0</v>
      </c>
      <c r="R147" s="132">
        <f>SUM(R148:R152)</f>
        <v>0</v>
      </c>
      <c r="T147" s="133">
        <f>SUM(T148:T152)</f>
        <v>0</v>
      </c>
      <c r="AR147" s="127" t="s">
        <v>332</v>
      </c>
      <c r="AT147" s="134" t="s">
        <v>75</v>
      </c>
      <c r="AU147" s="134" t="s">
        <v>83</v>
      </c>
      <c r="AY147" s="127" t="s">
        <v>296</v>
      </c>
      <c r="BK147" s="135">
        <f>SUM(BK148:BK152)</f>
        <v>0</v>
      </c>
    </row>
    <row r="148" spans="2:65" s="1" customFormat="1" ht="16.5" customHeight="1">
      <c r="B148" s="32"/>
      <c r="C148" s="138" t="s">
        <v>422</v>
      </c>
      <c r="D148" s="138" t="s">
        <v>298</v>
      </c>
      <c r="E148" s="139" t="s">
        <v>7137</v>
      </c>
      <c r="F148" s="140" t="s">
        <v>7138</v>
      </c>
      <c r="G148" s="141" t="s">
        <v>7080</v>
      </c>
      <c r="H148" s="142">
        <v>1</v>
      </c>
      <c r="I148" s="143"/>
      <c r="J148" s="144">
        <f>ROUND(I148*H148,2)</f>
        <v>0</v>
      </c>
      <c r="K148" s="140" t="s">
        <v>1</v>
      </c>
      <c r="L148" s="32"/>
      <c r="M148" s="145" t="s">
        <v>1</v>
      </c>
      <c r="N148" s="146" t="s">
        <v>41</v>
      </c>
      <c r="P148" s="147">
        <f>O148*H148</f>
        <v>0</v>
      </c>
      <c r="Q148" s="147">
        <v>0</v>
      </c>
      <c r="R148" s="147">
        <f>Q148*H148</f>
        <v>0</v>
      </c>
      <c r="S148" s="147">
        <v>0</v>
      </c>
      <c r="T148" s="148">
        <f>S148*H148</f>
        <v>0</v>
      </c>
      <c r="AR148" s="149" t="s">
        <v>3915</v>
      </c>
      <c r="AT148" s="149" t="s">
        <v>298</v>
      </c>
      <c r="AU148" s="149" t="s">
        <v>85</v>
      </c>
      <c r="AY148" s="17" t="s">
        <v>296</v>
      </c>
      <c r="BE148" s="150">
        <f>IF(N148="základní",J148,0)</f>
        <v>0</v>
      </c>
      <c r="BF148" s="150">
        <f>IF(N148="snížená",J148,0)</f>
        <v>0</v>
      </c>
      <c r="BG148" s="150">
        <f>IF(N148="zákl. přenesená",J148,0)</f>
        <v>0</v>
      </c>
      <c r="BH148" s="150">
        <f>IF(N148="sníž. přenesená",J148,0)</f>
        <v>0</v>
      </c>
      <c r="BI148" s="150">
        <f>IF(N148="nulová",J148,0)</f>
        <v>0</v>
      </c>
      <c r="BJ148" s="17" t="s">
        <v>83</v>
      </c>
      <c r="BK148" s="150">
        <f>ROUND(I148*H148,2)</f>
        <v>0</v>
      </c>
      <c r="BL148" s="17" t="s">
        <v>3915</v>
      </c>
      <c r="BM148" s="149" t="s">
        <v>7139</v>
      </c>
    </row>
    <row r="149" spans="2:65" s="1" customFormat="1" ht="37.9" customHeight="1">
      <c r="B149" s="32"/>
      <c r="C149" s="138" t="s">
        <v>427</v>
      </c>
      <c r="D149" s="138" t="s">
        <v>298</v>
      </c>
      <c r="E149" s="139" t="s">
        <v>7140</v>
      </c>
      <c r="F149" s="140" t="s">
        <v>7141</v>
      </c>
      <c r="G149" s="141" t="s">
        <v>7080</v>
      </c>
      <c r="H149" s="142">
        <v>1</v>
      </c>
      <c r="I149" s="143"/>
      <c r="J149" s="144">
        <f>ROUND(I149*H149,2)</f>
        <v>0</v>
      </c>
      <c r="K149" s="140" t="s">
        <v>1</v>
      </c>
      <c r="L149" s="32"/>
      <c r="M149" s="145" t="s">
        <v>1</v>
      </c>
      <c r="N149" s="146" t="s">
        <v>41</v>
      </c>
      <c r="P149" s="147">
        <f>O149*H149</f>
        <v>0</v>
      </c>
      <c r="Q149" s="147">
        <v>0</v>
      </c>
      <c r="R149" s="147">
        <f>Q149*H149</f>
        <v>0</v>
      </c>
      <c r="S149" s="147">
        <v>0</v>
      </c>
      <c r="T149" s="148">
        <f>S149*H149</f>
        <v>0</v>
      </c>
      <c r="AR149" s="149" t="s">
        <v>3915</v>
      </c>
      <c r="AT149" s="149" t="s">
        <v>298</v>
      </c>
      <c r="AU149" s="149" t="s">
        <v>85</v>
      </c>
      <c r="AY149" s="17" t="s">
        <v>296</v>
      </c>
      <c r="BE149" s="150">
        <f>IF(N149="základní",J149,0)</f>
        <v>0</v>
      </c>
      <c r="BF149" s="150">
        <f>IF(N149="snížená",J149,0)</f>
        <v>0</v>
      </c>
      <c r="BG149" s="150">
        <f>IF(N149="zákl. přenesená",J149,0)</f>
        <v>0</v>
      </c>
      <c r="BH149" s="150">
        <f>IF(N149="sníž. přenesená",J149,0)</f>
        <v>0</v>
      </c>
      <c r="BI149" s="150">
        <f>IF(N149="nulová",J149,0)</f>
        <v>0</v>
      </c>
      <c r="BJ149" s="17" t="s">
        <v>83</v>
      </c>
      <c r="BK149" s="150">
        <f>ROUND(I149*H149,2)</f>
        <v>0</v>
      </c>
      <c r="BL149" s="17" t="s">
        <v>3915</v>
      </c>
      <c r="BM149" s="149" t="s">
        <v>7142</v>
      </c>
    </row>
    <row r="150" spans="2:65" s="1" customFormat="1" ht="49.15" customHeight="1">
      <c r="B150" s="32"/>
      <c r="C150" s="138" t="s">
        <v>432</v>
      </c>
      <c r="D150" s="138" t="s">
        <v>298</v>
      </c>
      <c r="E150" s="139" t="s">
        <v>7143</v>
      </c>
      <c r="F150" s="140" t="s">
        <v>7144</v>
      </c>
      <c r="G150" s="141" t="s">
        <v>7080</v>
      </c>
      <c r="H150" s="142">
        <v>1</v>
      </c>
      <c r="I150" s="143"/>
      <c r="J150" s="144">
        <f>ROUND(I150*H150,2)</f>
        <v>0</v>
      </c>
      <c r="K150" s="140" t="s">
        <v>1</v>
      </c>
      <c r="L150" s="32"/>
      <c r="M150" s="145" t="s">
        <v>1</v>
      </c>
      <c r="N150" s="146" t="s">
        <v>41</v>
      </c>
      <c r="P150" s="147">
        <f>O150*H150</f>
        <v>0</v>
      </c>
      <c r="Q150" s="147">
        <v>0</v>
      </c>
      <c r="R150" s="147">
        <f>Q150*H150</f>
        <v>0</v>
      </c>
      <c r="S150" s="147">
        <v>0</v>
      </c>
      <c r="T150" s="148">
        <f>S150*H150</f>
        <v>0</v>
      </c>
      <c r="AR150" s="149" t="s">
        <v>3915</v>
      </c>
      <c r="AT150" s="149" t="s">
        <v>298</v>
      </c>
      <c r="AU150" s="149" t="s">
        <v>85</v>
      </c>
      <c r="AY150" s="17" t="s">
        <v>296</v>
      </c>
      <c r="BE150" s="150">
        <f>IF(N150="základní",J150,0)</f>
        <v>0</v>
      </c>
      <c r="BF150" s="150">
        <f>IF(N150="snížená",J150,0)</f>
        <v>0</v>
      </c>
      <c r="BG150" s="150">
        <f>IF(N150="zákl. přenesená",J150,0)</f>
        <v>0</v>
      </c>
      <c r="BH150" s="150">
        <f>IF(N150="sníž. přenesená",J150,0)</f>
        <v>0</v>
      </c>
      <c r="BI150" s="150">
        <f>IF(N150="nulová",J150,0)</f>
        <v>0</v>
      </c>
      <c r="BJ150" s="17" t="s">
        <v>83</v>
      </c>
      <c r="BK150" s="150">
        <f>ROUND(I150*H150,2)</f>
        <v>0</v>
      </c>
      <c r="BL150" s="17" t="s">
        <v>3915</v>
      </c>
      <c r="BM150" s="149" t="s">
        <v>7145</v>
      </c>
    </row>
    <row r="151" spans="2:65" s="1" customFormat="1" ht="37.9" customHeight="1">
      <c r="B151" s="32"/>
      <c r="C151" s="138" t="s">
        <v>445</v>
      </c>
      <c r="D151" s="138" t="s">
        <v>298</v>
      </c>
      <c r="E151" s="139" t="s">
        <v>7146</v>
      </c>
      <c r="F151" s="140" t="s">
        <v>7147</v>
      </c>
      <c r="G151" s="141" t="s">
        <v>7080</v>
      </c>
      <c r="H151" s="142">
        <v>1</v>
      </c>
      <c r="I151" s="143"/>
      <c r="J151" s="144">
        <f>ROUND(I151*H151,2)</f>
        <v>0</v>
      </c>
      <c r="K151" s="140" t="s">
        <v>1</v>
      </c>
      <c r="L151" s="32"/>
      <c r="M151" s="145" t="s">
        <v>1</v>
      </c>
      <c r="N151" s="146" t="s">
        <v>41</v>
      </c>
      <c r="P151" s="147">
        <f>O151*H151</f>
        <v>0</v>
      </c>
      <c r="Q151" s="147">
        <v>0</v>
      </c>
      <c r="R151" s="147">
        <f>Q151*H151</f>
        <v>0</v>
      </c>
      <c r="S151" s="147">
        <v>0</v>
      </c>
      <c r="T151" s="148">
        <f>S151*H151</f>
        <v>0</v>
      </c>
      <c r="AR151" s="149" t="s">
        <v>3915</v>
      </c>
      <c r="AT151" s="149" t="s">
        <v>298</v>
      </c>
      <c r="AU151" s="149" t="s">
        <v>85</v>
      </c>
      <c r="AY151" s="17" t="s">
        <v>296</v>
      </c>
      <c r="BE151" s="150">
        <f>IF(N151="základní",J151,0)</f>
        <v>0</v>
      </c>
      <c r="BF151" s="150">
        <f>IF(N151="snížená",J151,0)</f>
        <v>0</v>
      </c>
      <c r="BG151" s="150">
        <f>IF(N151="zákl. přenesená",J151,0)</f>
        <v>0</v>
      </c>
      <c r="BH151" s="150">
        <f>IF(N151="sníž. přenesená",J151,0)</f>
        <v>0</v>
      </c>
      <c r="BI151" s="150">
        <f>IF(N151="nulová",J151,0)</f>
        <v>0</v>
      </c>
      <c r="BJ151" s="17" t="s">
        <v>83</v>
      </c>
      <c r="BK151" s="150">
        <f>ROUND(I151*H151,2)</f>
        <v>0</v>
      </c>
      <c r="BL151" s="17" t="s">
        <v>3915</v>
      </c>
      <c r="BM151" s="149" t="s">
        <v>7148</v>
      </c>
    </row>
    <row r="152" spans="2:65" s="1" customFormat="1" ht="16.5" customHeight="1">
      <c r="B152" s="32"/>
      <c r="C152" s="138" t="s">
        <v>451</v>
      </c>
      <c r="D152" s="138" t="s">
        <v>298</v>
      </c>
      <c r="E152" s="139" t="s">
        <v>7149</v>
      </c>
      <c r="F152" s="140" t="s">
        <v>7150</v>
      </c>
      <c r="G152" s="141" t="s">
        <v>7080</v>
      </c>
      <c r="H152" s="142">
        <v>1</v>
      </c>
      <c r="I152" s="143"/>
      <c r="J152" s="144">
        <f>ROUND(I152*H152,2)</f>
        <v>0</v>
      </c>
      <c r="K152" s="140" t="s">
        <v>1</v>
      </c>
      <c r="L152" s="32"/>
      <c r="M152" s="145" t="s">
        <v>1</v>
      </c>
      <c r="N152" s="146" t="s">
        <v>41</v>
      </c>
      <c r="P152" s="147">
        <f>O152*H152</f>
        <v>0</v>
      </c>
      <c r="Q152" s="147">
        <v>0</v>
      </c>
      <c r="R152" s="147">
        <f>Q152*H152</f>
        <v>0</v>
      </c>
      <c r="S152" s="147">
        <v>0</v>
      </c>
      <c r="T152" s="148">
        <f>S152*H152</f>
        <v>0</v>
      </c>
      <c r="AR152" s="149" t="s">
        <v>3915</v>
      </c>
      <c r="AT152" s="149" t="s">
        <v>298</v>
      </c>
      <c r="AU152" s="149" t="s">
        <v>85</v>
      </c>
      <c r="AY152" s="17" t="s">
        <v>296</v>
      </c>
      <c r="BE152" s="150">
        <f>IF(N152="základní",J152,0)</f>
        <v>0</v>
      </c>
      <c r="BF152" s="150">
        <f>IF(N152="snížená",J152,0)</f>
        <v>0</v>
      </c>
      <c r="BG152" s="150">
        <f>IF(N152="zákl. přenesená",J152,0)</f>
        <v>0</v>
      </c>
      <c r="BH152" s="150">
        <f>IF(N152="sníž. přenesená",J152,0)</f>
        <v>0</v>
      </c>
      <c r="BI152" s="150">
        <f>IF(N152="nulová",J152,0)</f>
        <v>0</v>
      </c>
      <c r="BJ152" s="17" t="s">
        <v>83</v>
      </c>
      <c r="BK152" s="150">
        <f>ROUND(I152*H152,2)</f>
        <v>0</v>
      </c>
      <c r="BL152" s="17" t="s">
        <v>3915</v>
      </c>
      <c r="BM152" s="149" t="s">
        <v>7151</v>
      </c>
    </row>
    <row r="153" spans="2:65" s="11" customFormat="1" ht="22.9" customHeight="1">
      <c r="B153" s="126"/>
      <c r="D153" s="127" t="s">
        <v>75</v>
      </c>
      <c r="E153" s="136" t="s">
        <v>7152</v>
      </c>
      <c r="F153" s="136" t="s">
        <v>7153</v>
      </c>
      <c r="I153" s="129"/>
      <c r="J153" s="137">
        <f>BK153</f>
        <v>0</v>
      </c>
      <c r="L153" s="126"/>
      <c r="M153" s="131"/>
      <c r="P153" s="132">
        <f>SUM(P154:P156)</f>
        <v>0</v>
      </c>
      <c r="R153" s="132">
        <f>SUM(R154:R156)</f>
        <v>0</v>
      </c>
      <c r="T153" s="133">
        <f>SUM(T154:T156)</f>
        <v>0</v>
      </c>
      <c r="AR153" s="127" t="s">
        <v>332</v>
      </c>
      <c r="AT153" s="134" t="s">
        <v>75</v>
      </c>
      <c r="AU153" s="134" t="s">
        <v>83</v>
      </c>
      <c r="AY153" s="127" t="s">
        <v>296</v>
      </c>
      <c r="BK153" s="135">
        <f>SUM(BK154:BK156)</f>
        <v>0</v>
      </c>
    </row>
    <row r="154" spans="2:65" s="1" customFormat="1" ht="24.2" customHeight="1">
      <c r="B154" s="32"/>
      <c r="C154" s="138" t="s">
        <v>457</v>
      </c>
      <c r="D154" s="138" t="s">
        <v>298</v>
      </c>
      <c r="E154" s="139" t="s">
        <v>7154</v>
      </c>
      <c r="F154" s="140" t="s">
        <v>7155</v>
      </c>
      <c r="G154" s="141" t="s">
        <v>1341</v>
      </c>
      <c r="H154" s="142">
        <v>1</v>
      </c>
      <c r="I154" s="143"/>
      <c r="J154" s="144">
        <f>ROUND(I154*H154,2)</f>
        <v>0</v>
      </c>
      <c r="K154" s="140" t="s">
        <v>1</v>
      </c>
      <c r="L154" s="32"/>
      <c r="M154" s="145" t="s">
        <v>1</v>
      </c>
      <c r="N154" s="146" t="s">
        <v>41</v>
      </c>
      <c r="P154" s="147">
        <f>O154*H154</f>
        <v>0</v>
      </c>
      <c r="Q154" s="147">
        <v>0</v>
      </c>
      <c r="R154" s="147">
        <f>Q154*H154</f>
        <v>0</v>
      </c>
      <c r="S154" s="147">
        <v>0</v>
      </c>
      <c r="T154" s="148">
        <f>S154*H154</f>
        <v>0</v>
      </c>
      <c r="AR154" s="149" t="s">
        <v>3915</v>
      </c>
      <c r="AT154" s="149" t="s">
        <v>298</v>
      </c>
      <c r="AU154" s="149" t="s">
        <v>85</v>
      </c>
      <c r="AY154" s="17" t="s">
        <v>296</v>
      </c>
      <c r="BE154" s="150">
        <f>IF(N154="základní",J154,0)</f>
        <v>0</v>
      </c>
      <c r="BF154" s="150">
        <f>IF(N154="snížená",J154,0)</f>
        <v>0</v>
      </c>
      <c r="BG154" s="150">
        <f>IF(N154="zákl. přenesená",J154,0)</f>
        <v>0</v>
      </c>
      <c r="BH154" s="150">
        <f>IF(N154="sníž. přenesená",J154,0)</f>
        <v>0</v>
      </c>
      <c r="BI154" s="150">
        <f>IF(N154="nulová",J154,0)</f>
        <v>0</v>
      </c>
      <c r="BJ154" s="17" t="s">
        <v>83</v>
      </c>
      <c r="BK154" s="150">
        <f>ROUND(I154*H154,2)</f>
        <v>0</v>
      </c>
      <c r="BL154" s="17" t="s">
        <v>3915</v>
      </c>
      <c r="BM154" s="149" t="s">
        <v>7156</v>
      </c>
    </row>
    <row r="155" spans="2:65" s="1" customFormat="1" ht="33" customHeight="1">
      <c r="B155" s="32"/>
      <c r="C155" s="138" t="s">
        <v>462</v>
      </c>
      <c r="D155" s="138" t="s">
        <v>298</v>
      </c>
      <c r="E155" s="139" t="s">
        <v>7157</v>
      </c>
      <c r="F155" s="140" t="s">
        <v>7158</v>
      </c>
      <c r="G155" s="141" t="s">
        <v>1341</v>
      </c>
      <c r="H155" s="142">
        <v>1</v>
      </c>
      <c r="I155" s="143"/>
      <c r="J155" s="144">
        <f>ROUND(I155*H155,2)</f>
        <v>0</v>
      </c>
      <c r="K155" s="140" t="s">
        <v>1</v>
      </c>
      <c r="L155" s="32"/>
      <c r="M155" s="145" t="s">
        <v>1</v>
      </c>
      <c r="N155" s="146" t="s">
        <v>41</v>
      </c>
      <c r="P155" s="147">
        <f>O155*H155</f>
        <v>0</v>
      </c>
      <c r="Q155" s="147">
        <v>0</v>
      </c>
      <c r="R155" s="147">
        <f>Q155*H155</f>
        <v>0</v>
      </c>
      <c r="S155" s="147">
        <v>0</v>
      </c>
      <c r="T155" s="148">
        <f>S155*H155</f>
        <v>0</v>
      </c>
      <c r="AR155" s="149" t="s">
        <v>3915</v>
      </c>
      <c r="AT155" s="149" t="s">
        <v>298</v>
      </c>
      <c r="AU155" s="149" t="s">
        <v>85</v>
      </c>
      <c r="AY155" s="17" t="s">
        <v>296</v>
      </c>
      <c r="BE155" s="150">
        <f>IF(N155="základní",J155,0)</f>
        <v>0</v>
      </c>
      <c r="BF155" s="150">
        <f>IF(N155="snížená",J155,0)</f>
        <v>0</v>
      </c>
      <c r="BG155" s="150">
        <f>IF(N155="zákl. přenesená",J155,0)</f>
        <v>0</v>
      </c>
      <c r="BH155" s="150">
        <f>IF(N155="sníž. přenesená",J155,0)</f>
        <v>0</v>
      </c>
      <c r="BI155" s="150">
        <f>IF(N155="nulová",J155,0)</f>
        <v>0</v>
      </c>
      <c r="BJ155" s="17" t="s">
        <v>83</v>
      </c>
      <c r="BK155" s="150">
        <f>ROUND(I155*H155,2)</f>
        <v>0</v>
      </c>
      <c r="BL155" s="17" t="s">
        <v>3915</v>
      </c>
      <c r="BM155" s="149" t="s">
        <v>7159</v>
      </c>
    </row>
    <row r="156" spans="2:65" s="1" customFormat="1" ht="33" customHeight="1">
      <c r="B156" s="32"/>
      <c r="C156" s="138" t="s">
        <v>466</v>
      </c>
      <c r="D156" s="138" t="s">
        <v>298</v>
      </c>
      <c r="E156" s="139" t="s">
        <v>7160</v>
      </c>
      <c r="F156" s="140" t="s">
        <v>7161</v>
      </c>
      <c r="G156" s="141" t="s">
        <v>1341</v>
      </c>
      <c r="H156" s="142">
        <v>1</v>
      </c>
      <c r="I156" s="143"/>
      <c r="J156" s="144">
        <f>ROUND(I156*H156,2)</f>
        <v>0</v>
      </c>
      <c r="K156" s="140" t="s">
        <v>1</v>
      </c>
      <c r="L156" s="32"/>
      <c r="M156" s="145" t="s">
        <v>1</v>
      </c>
      <c r="N156" s="146" t="s">
        <v>41</v>
      </c>
      <c r="P156" s="147">
        <f>O156*H156</f>
        <v>0</v>
      </c>
      <c r="Q156" s="147">
        <v>0</v>
      </c>
      <c r="R156" s="147">
        <f>Q156*H156</f>
        <v>0</v>
      </c>
      <c r="S156" s="147">
        <v>0</v>
      </c>
      <c r="T156" s="148">
        <f>S156*H156</f>
        <v>0</v>
      </c>
      <c r="AR156" s="149" t="s">
        <v>3915</v>
      </c>
      <c r="AT156" s="149" t="s">
        <v>298</v>
      </c>
      <c r="AU156" s="149" t="s">
        <v>85</v>
      </c>
      <c r="AY156" s="17" t="s">
        <v>296</v>
      </c>
      <c r="BE156" s="150">
        <f>IF(N156="základní",J156,0)</f>
        <v>0</v>
      </c>
      <c r="BF156" s="150">
        <f>IF(N156="snížená",J156,0)</f>
        <v>0</v>
      </c>
      <c r="BG156" s="150">
        <f>IF(N156="zákl. přenesená",J156,0)</f>
        <v>0</v>
      </c>
      <c r="BH156" s="150">
        <f>IF(N156="sníž. přenesená",J156,0)</f>
        <v>0</v>
      </c>
      <c r="BI156" s="150">
        <f>IF(N156="nulová",J156,0)</f>
        <v>0</v>
      </c>
      <c r="BJ156" s="17" t="s">
        <v>83</v>
      </c>
      <c r="BK156" s="150">
        <f>ROUND(I156*H156,2)</f>
        <v>0</v>
      </c>
      <c r="BL156" s="17" t="s">
        <v>3915</v>
      </c>
      <c r="BM156" s="149" t="s">
        <v>7162</v>
      </c>
    </row>
    <row r="157" spans="2:65" s="11" customFormat="1" ht="22.9" customHeight="1">
      <c r="B157" s="126"/>
      <c r="D157" s="127" t="s">
        <v>75</v>
      </c>
      <c r="E157" s="136" t="s">
        <v>7163</v>
      </c>
      <c r="F157" s="136" t="s">
        <v>7164</v>
      </c>
      <c r="I157" s="129"/>
      <c r="J157" s="137">
        <f>BK157</f>
        <v>0</v>
      </c>
      <c r="L157" s="126"/>
      <c r="M157" s="131"/>
      <c r="P157" s="132">
        <f>SUM(P158:P160)</f>
        <v>0</v>
      </c>
      <c r="R157" s="132">
        <f>SUM(R158:R160)</f>
        <v>0</v>
      </c>
      <c r="T157" s="133">
        <f>SUM(T158:T160)</f>
        <v>0</v>
      </c>
      <c r="AR157" s="127" t="s">
        <v>332</v>
      </c>
      <c r="AT157" s="134" t="s">
        <v>75</v>
      </c>
      <c r="AU157" s="134" t="s">
        <v>83</v>
      </c>
      <c r="AY157" s="127" t="s">
        <v>296</v>
      </c>
      <c r="BK157" s="135">
        <f>SUM(BK158:BK160)</f>
        <v>0</v>
      </c>
    </row>
    <row r="158" spans="2:65" s="1" customFormat="1" ht="16.5" customHeight="1">
      <c r="B158" s="32"/>
      <c r="C158" s="138" t="s">
        <v>470</v>
      </c>
      <c r="D158" s="138" t="s">
        <v>298</v>
      </c>
      <c r="E158" s="139" t="s">
        <v>7165</v>
      </c>
      <c r="F158" s="140" t="s">
        <v>7166</v>
      </c>
      <c r="G158" s="141" t="s">
        <v>1341</v>
      </c>
      <c r="H158" s="142">
        <v>1</v>
      </c>
      <c r="I158" s="143"/>
      <c r="J158" s="144">
        <f>ROUND(I158*H158,2)</f>
        <v>0</v>
      </c>
      <c r="K158" s="140" t="s">
        <v>1</v>
      </c>
      <c r="L158" s="32"/>
      <c r="M158" s="145" t="s">
        <v>1</v>
      </c>
      <c r="N158" s="146" t="s">
        <v>41</v>
      </c>
      <c r="P158" s="147">
        <f>O158*H158</f>
        <v>0</v>
      </c>
      <c r="Q158" s="147">
        <v>0</v>
      </c>
      <c r="R158" s="147">
        <f>Q158*H158</f>
        <v>0</v>
      </c>
      <c r="S158" s="147">
        <v>0</v>
      </c>
      <c r="T158" s="148">
        <f>S158*H158</f>
        <v>0</v>
      </c>
      <c r="AR158" s="149" t="s">
        <v>3915</v>
      </c>
      <c r="AT158" s="149" t="s">
        <v>298</v>
      </c>
      <c r="AU158" s="149" t="s">
        <v>85</v>
      </c>
      <c r="AY158" s="17" t="s">
        <v>296</v>
      </c>
      <c r="BE158" s="150">
        <f>IF(N158="základní",J158,0)</f>
        <v>0</v>
      </c>
      <c r="BF158" s="150">
        <f>IF(N158="snížená",J158,0)</f>
        <v>0</v>
      </c>
      <c r="BG158" s="150">
        <f>IF(N158="zákl. přenesená",J158,0)</f>
        <v>0</v>
      </c>
      <c r="BH158" s="150">
        <f>IF(N158="sníž. přenesená",J158,0)</f>
        <v>0</v>
      </c>
      <c r="BI158" s="150">
        <f>IF(N158="nulová",J158,0)</f>
        <v>0</v>
      </c>
      <c r="BJ158" s="17" t="s">
        <v>83</v>
      </c>
      <c r="BK158" s="150">
        <f>ROUND(I158*H158,2)</f>
        <v>0</v>
      </c>
      <c r="BL158" s="17" t="s">
        <v>3915</v>
      </c>
      <c r="BM158" s="149" t="s">
        <v>7167</v>
      </c>
    </row>
    <row r="159" spans="2:65" s="1" customFormat="1" ht="16.5" customHeight="1">
      <c r="B159" s="32"/>
      <c r="C159" s="138" t="s">
        <v>474</v>
      </c>
      <c r="D159" s="138" t="s">
        <v>298</v>
      </c>
      <c r="E159" s="139" t="s">
        <v>7168</v>
      </c>
      <c r="F159" s="140" t="s">
        <v>7169</v>
      </c>
      <c r="G159" s="141" t="s">
        <v>1341</v>
      </c>
      <c r="H159" s="142">
        <v>1</v>
      </c>
      <c r="I159" s="143"/>
      <c r="J159" s="144">
        <f>ROUND(I159*H159,2)</f>
        <v>0</v>
      </c>
      <c r="K159" s="140" t="s">
        <v>1</v>
      </c>
      <c r="L159" s="32"/>
      <c r="M159" s="145" t="s">
        <v>1</v>
      </c>
      <c r="N159" s="146" t="s">
        <v>41</v>
      </c>
      <c r="P159" s="147">
        <f>O159*H159</f>
        <v>0</v>
      </c>
      <c r="Q159" s="147">
        <v>0</v>
      </c>
      <c r="R159" s="147">
        <f>Q159*H159</f>
        <v>0</v>
      </c>
      <c r="S159" s="147">
        <v>0</v>
      </c>
      <c r="T159" s="148">
        <f>S159*H159</f>
        <v>0</v>
      </c>
      <c r="AR159" s="149" t="s">
        <v>3915</v>
      </c>
      <c r="AT159" s="149" t="s">
        <v>298</v>
      </c>
      <c r="AU159" s="149" t="s">
        <v>85</v>
      </c>
      <c r="AY159" s="17" t="s">
        <v>296</v>
      </c>
      <c r="BE159" s="150">
        <f>IF(N159="základní",J159,0)</f>
        <v>0</v>
      </c>
      <c r="BF159" s="150">
        <f>IF(N159="snížená",J159,0)</f>
        <v>0</v>
      </c>
      <c r="BG159" s="150">
        <f>IF(N159="zákl. přenesená",J159,0)</f>
        <v>0</v>
      </c>
      <c r="BH159" s="150">
        <f>IF(N159="sníž. přenesená",J159,0)</f>
        <v>0</v>
      </c>
      <c r="BI159" s="150">
        <f>IF(N159="nulová",J159,0)</f>
        <v>0</v>
      </c>
      <c r="BJ159" s="17" t="s">
        <v>83</v>
      </c>
      <c r="BK159" s="150">
        <f>ROUND(I159*H159,2)</f>
        <v>0</v>
      </c>
      <c r="BL159" s="17" t="s">
        <v>3915</v>
      </c>
      <c r="BM159" s="149" t="s">
        <v>7170</v>
      </c>
    </row>
    <row r="160" spans="2:65" s="1" customFormat="1" ht="16.5" customHeight="1">
      <c r="B160" s="32"/>
      <c r="C160" s="138" t="s">
        <v>479</v>
      </c>
      <c r="D160" s="138" t="s">
        <v>298</v>
      </c>
      <c r="E160" s="139" t="s">
        <v>7171</v>
      </c>
      <c r="F160" s="140" t="s">
        <v>7172</v>
      </c>
      <c r="G160" s="141" t="s">
        <v>1341</v>
      </c>
      <c r="H160" s="142">
        <v>1</v>
      </c>
      <c r="I160" s="143"/>
      <c r="J160" s="144">
        <f>ROUND(I160*H160,2)</f>
        <v>0</v>
      </c>
      <c r="K160" s="140" t="s">
        <v>1</v>
      </c>
      <c r="L160" s="32"/>
      <c r="M160" s="190" t="s">
        <v>1</v>
      </c>
      <c r="N160" s="191" t="s">
        <v>41</v>
      </c>
      <c r="O160" s="192"/>
      <c r="P160" s="193">
        <f>O160*H160</f>
        <v>0</v>
      </c>
      <c r="Q160" s="193">
        <v>0</v>
      </c>
      <c r="R160" s="193">
        <f>Q160*H160</f>
        <v>0</v>
      </c>
      <c r="S160" s="193">
        <v>0</v>
      </c>
      <c r="T160" s="194">
        <f>S160*H160</f>
        <v>0</v>
      </c>
      <c r="AR160" s="149" t="s">
        <v>3915</v>
      </c>
      <c r="AT160" s="149" t="s">
        <v>298</v>
      </c>
      <c r="AU160" s="149" t="s">
        <v>85</v>
      </c>
      <c r="AY160" s="17" t="s">
        <v>296</v>
      </c>
      <c r="BE160" s="150">
        <f>IF(N160="základní",J160,0)</f>
        <v>0</v>
      </c>
      <c r="BF160" s="150">
        <f>IF(N160="snížená",J160,0)</f>
        <v>0</v>
      </c>
      <c r="BG160" s="150">
        <f>IF(N160="zákl. přenesená",J160,0)</f>
        <v>0</v>
      </c>
      <c r="BH160" s="150">
        <f>IF(N160="sníž. přenesená",J160,0)</f>
        <v>0</v>
      </c>
      <c r="BI160" s="150">
        <f>IF(N160="nulová",J160,0)</f>
        <v>0</v>
      </c>
      <c r="BJ160" s="17" t="s">
        <v>83</v>
      </c>
      <c r="BK160" s="150">
        <f>ROUND(I160*H160,2)</f>
        <v>0</v>
      </c>
      <c r="BL160" s="17" t="s">
        <v>3915</v>
      </c>
      <c r="BM160" s="149" t="s">
        <v>7173</v>
      </c>
    </row>
    <row r="161" spans="2:12" s="1" customFormat="1" ht="7.15" customHeight="1">
      <c r="B161" s="44"/>
      <c r="C161" s="45"/>
      <c r="D161" s="45"/>
      <c r="E161" s="45"/>
      <c r="F161" s="45"/>
      <c r="G161" s="45"/>
      <c r="H161" s="45"/>
      <c r="I161" s="45"/>
      <c r="J161" s="45"/>
      <c r="K161" s="45"/>
      <c r="L161" s="32"/>
    </row>
  </sheetData>
  <sheetProtection algorithmName="SHA-512" hashValue="X0YNejs9wgOT+8fjl24BjFYp/++ku7Et6Ym7DkVCtvu1Omtcw/YUnjy3WKgTFUMGkOI29nEK5jaHm1S9+gQRfA==" saltValue="ExSpDtDXB78b9HjmXo3QSi+YxREMMdpbKJ+GyJcf8dfAf1Kga9kq2vzEESpIhugb2CKvJM0lbAuchKj8lsZ8kA==" spinCount="100000" sheet="1" objects="1" scenarios="1" formatColumns="0" formatRows="0" autoFilter="0"/>
  <autoFilter ref="C121:K160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81"/>
  <sheetViews>
    <sheetView showGridLines="0" topLeftCell="A241" workbookViewId="0"/>
  </sheetViews>
  <sheetFormatPr defaultRowHeight="11.25"/>
  <cols>
    <col min="1" max="1" width="8.33203125" customWidth="1"/>
    <col min="2" max="2" width="1.6640625" customWidth="1"/>
    <col min="3" max="3" width="25" customWidth="1"/>
    <col min="4" max="4" width="75.6640625" customWidth="1"/>
    <col min="5" max="5" width="13.33203125" customWidth="1"/>
    <col min="6" max="6" width="20" customWidth="1"/>
    <col min="7" max="7" width="1.6640625" customWidth="1"/>
    <col min="8" max="8" width="8.33203125" customWidth="1"/>
  </cols>
  <sheetData>
    <row r="1" spans="2:8" ht="11.25" customHeight="1"/>
    <row r="2" spans="2:8" ht="37.15" customHeight="1"/>
    <row r="3" spans="2:8" ht="7.15" customHeight="1">
      <c r="B3" s="18"/>
      <c r="C3" s="19"/>
      <c r="D3" s="19"/>
      <c r="E3" s="19"/>
      <c r="F3" s="19"/>
      <c r="G3" s="19"/>
      <c r="H3" s="20"/>
    </row>
    <row r="4" spans="2:8" ht="25.15" customHeight="1">
      <c r="B4" s="20"/>
      <c r="C4" s="21" t="s">
        <v>7174</v>
      </c>
      <c r="H4" s="20"/>
    </row>
    <row r="5" spans="2:8" ht="12" customHeight="1">
      <c r="B5" s="20"/>
      <c r="C5" s="24" t="s">
        <v>13</v>
      </c>
      <c r="D5" s="217" t="s">
        <v>14</v>
      </c>
      <c r="E5" s="209"/>
      <c r="F5" s="209"/>
      <c r="H5" s="20"/>
    </row>
    <row r="6" spans="2:8" ht="37.15" customHeight="1">
      <c r="B6" s="20"/>
      <c r="C6" s="26" t="s">
        <v>16</v>
      </c>
      <c r="D6" s="214" t="s">
        <v>17</v>
      </c>
      <c r="E6" s="209"/>
      <c r="F6" s="209"/>
      <c r="H6" s="20"/>
    </row>
    <row r="7" spans="2:8" ht="16.5" customHeight="1">
      <c r="B7" s="20"/>
      <c r="C7" s="27" t="s">
        <v>22</v>
      </c>
      <c r="D7" s="52" t="str">
        <f>'Rekapitulace stavby'!AN8</f>
        <v>5. 7. 2024</v>
      </c>
      <c r="H7" s="20"/>
    </row>
    <row r="8" spans="2:8" s="1" customFormat="1" ht="10.9" customHeight="1">
      <c r="B8" s="32"/>
      <c r="H8" s="32"/>
    </row>
    <row r="9" spans="2:8" s="10" customFormat="1" ht="29.25" customHeight="1">
      <c r="B9" s="118"/>
      <c r="C9" s="119" t="s">
        <v>57</v>
      </c>
      <c r="D9" s="120" t="s">
        <v>58</v>
      </c>
      <c r="E9" s="120" t="s">
        <v>283</v>
      </c>
      <c r="F9" s="121" t="s">
        <v>7175</v>
      </c>
      <c r="H9" s="118"/>
    </row>
    <row r="10" spans="2:8" s="1" customFormat="1" ht="26.45" customHeight="1">
      <c r="B10" s="32"/>
      <c r="C10" s="197" t="s">
        <v>7176</v>
      </c>
      <c r="D10" s="197" t="s">
        <v>81</v>
      </c>
      <c r="H10" s="32"/>
    </row>
    <row r="11" spans="2:8" s="1" customFormat="1" ht="16.899999999999999" customHeight="1">
      <c r="B11" s="32"/>
      <c r="C11" s="198" t="s">
        <v>207</v>
      </c>
      <c r="D11" s="199" t="s">
        <v>1</v>
      </c>
      <c r="E11" s="200" t="s">
        <v>1</v>
      </c>
      <c r="F11" s="201">
        <v>274.541</v>
      </c>
      <c r="H11" s="32"/>
    </row>
    <row r="12" spans="2:8" s="1" customFormat="1" ht="16.899999999999999" customHeight="1">
      <c r="B12" s="32"/>
      <c r="C12" s="202" t="s">
        <v>1</v>
      </c>
      <c r="D12" s="202" t="s">
        <v>672</v>
      </c>
      <c r="E12" s="17" t="s">
        <v>1</v>
      </c>
      <c r="F12" s="203">
        <v>0</v>
      </c>
      <c r="H12" s="32"/>
    </row>
    <row r="13" spans="2:8" s="1" customFormat="1" ht="16.899999999999999" customHeight="1">
      <c r="B13" s="32"/>
      <c r="C13" s="202" t="s">
        <v>1</v>
      </c>
      <c r="D13" s="202" t="s">
        <v>630</v>
      </c>
      <c r="E13" s="17" t="s">
        <v>1</v>
      </c>
      <c r="F13" s="203">
        <v>0</v>
      </c>
      <c r="H13" s="32"/>
    </row>
    <row r="14" spans="2:8" s="1" customFormat="1" ht="16.899999999999999" customHeight="1">
      <c r="B14" s="32"/>
      <c r="C14" s="202" t="s">
        <v>1</v>
      </c>
      <c r="D14" s="202" t="s">
        <v>726</v>
      </c>
      <c r="E14" s="17" t="s">
        <v>1</v>
      </c>
      <c r="F14" s="203">
        <v>198.506</v>
      </c>
      <c r="H14" s="32"/>
    </row>
    <row r="15" spans="2:8" s="1" customFormat="1" ht="16.899999999999999" customHeight="1">
      <c r="B15" s="32"/>
      <c r="C15" s="202" t="s">
        <v>1</v>
      </c>
      <c r="D15" s="202" t="s">
        <v>727</v>
      </c>
      <c r="E15" s="17" t="s">
        <v>1</v>
      </c>
      <c r="F15" s="203">
        <v>6.726</v>
      </c>
      <c r="H15" s="32"/>
    </row>
    <row r="16" spans="2:8" s="1" customFormat="1" ht="16.899999999999999" customHeight="1">
      <c r="B16" s="32"/>
      <c r="C16" s="202" t="s">
        <v>1</v>
      </c>
      <c r="D16" s="202" t="s">
        <v>728</v>
      </c>
      <c r="E16" s="17" t="s">
        <v>1</v>
      </c>
      <c r="F16" s="203">
        <v>26.975000000000001</v>
      </c>
      <c r="H16" s="32"/>
    </row>
    <row r="17" spans="2:8" s="1" customFormat="1" ht="16.899999999999999" customHeight="1">
      <c r="B17" s="32"/>
      <c r="C17" s="202" t="s">
        <v>1</v>
      </c>
      <c r="D17" s="202" t="s">
        <v>729</v>
      </c>
      <c r="E17" s="17" t="s">
        <v>1</v>
      </c>
      <c r="F17" s="203">
        <v>1.68</v>
      </c>
      <c r="H17" s="32"/>
    </row>
    <row r="18" spans="2:8" s="1" customFormat="1" ht="16.899999999999999" customHeight="1">
      <c r="B18" s="32"/>
      <c r="C18" s="202" t="s">
        <v>1</v>
      </c>
      <c r="D18" s="202" t="s">
        <v>629</v>
      </c>
      <c r="E18" s="17" t="s">
        <v>1</v>
      </c>
      <c r="F18" s="203">
        <v>0</v>
      </c>
      <c r="H18" s="32"/>
    </row>
    <row r="19" spans="2:8" s="1" customFormat="1" ht="16.899999999999999" customHeight="1">
      <c r="B19" s="32"/>
      <c r="C19" s="202" t="s">
        <v>1</v>
      </c>
      <c r="D19" s="202" t="s">
        <v>630</v>
      </c>
      <c r="E19" s="17" t="s">
        <v>1</v>
      </c>
      <c r="F19" s="203">
        <v>0</v>
      </c>
      <c r="H19" s="32"/>
    </row>
    <row r="20" spans="2:8" s="1" customFormat="1" ht="16.899999999999999" customHeight="1">
      <c r="B20" s="32"/>
      <c r="C20" s="202" t="s">
        <v>1</v>
      </c>
      <c r="D20" s="202" t="s">
        <v>730</v>
      </c>
      <c r="E20" s="17" t="s">
        <v>1</v>
      </c>
      <c r="F20" s="203">
        <v>15.192</v>
      </c>
      <c r="H20" s="32"/>
    </row>
    <row r="21" spans="2:8" s="1" customFormat="1" ht="16.899999999999999" customHeight="1">
      <c r="B21" s="32"/>
      <c r="C21" s="202" t="s">
        <v>1</v>
      </c>
      <c r="D21" s="202" t="s">
        <v>731</v>
      </c>
      <c r="E21" s="17" t="s">
        <v>1</v>
      </c>
      <c r="F21" s="203">
        <v>2.2330000000000001</v>
      </c>
      <c r="H21" s="32"/>
    </row>
    <row r="22" spans="2:8" s="1" customFormat="1" ht="16.899999999999999" customHeight="1">
      <c r="B22" s="32"/>
      <c r="C22" s="202" t="s">
        <v>1</v>
      </c>
      <c r="D22" s="202" t="s">
        <v>732</v>
      </c>
      <c r="E22" s="17" t="s">
        <v>1</v>
      </c>
      <c r="F22" s="203">
        <v>0.78900000000000003</v>
      </c>
      <c r="H22" s="32"/>
    </row>
    <row r="23" spans="2:8" s="1" customFormat="1" ht="16.899999999999999" customHeight="1">
      <c r="B23" s="32"/>
      <c r="C23" s="202" t="s">
        <v>1</v>
      </c>
      <c r="D23" s="202" t="s">
        <v>645</v>
      </c>
      <c r="E23" s="17" t="s">
        <v>1</v>
      </c>
      <c r="F23" s="203">
        <v>0</v>
      </c>
      <c r="H23" s="32"/>
    </row>
    <row r="24" spans="2:8" s="1" customFormat="1" ht="16.899999999999999" customHeight="1">
      <c r="B24" s="32"/>
      <c r="C24" s="202" t="s">
        <v>1</v>
      </c>
      <c r="D24" s="202" t="s">
        <v>733</v>
      </c>
      <c r="E24" s="17" t="s">
        <v>1</v>
      </c>
      <c r="F24" s="203">
        <v>8.9600000000000009</v>
      </c>
      <c r="H24" s="32"/>
    </row>
    <row r="25" spans="2:8" s="1" customFormat="1" ht="16.899999999999999" customHeight="1">
      <c r="B25" s="32"/>
      <c r="C25" s="202" t="s">
        <v>1</v>
      </c>
      <c r="D25" s="202" t="s">
        <v>734</v>
      </c>
      <c r="E25" s="17" t="s">
        <v>1</v>
      </c>
      <c r="F25" s="203">
        <v>1.746</v>
      </c>
      <c r="H25" s="32"/>
    </row>
    <row r="26" spans="2:8" s="1" customFormat="1" ht="16.899999999999999" customHeight="1">
      <c r="B26" s="32"/>
      <c r="C26" s="202" t="s">
        <v>1</v>
      </c>
      <c r="D26" s="202" t="s">
        <v>735</v>
      </c>
      <c r="E26" s="17" t="s">
        <v>1</v>
      </c>
      <c r="F26" s="203">
        <v>1.577</v>
      </c>
      <c r="H26" s="32"/>
    </row>
    <row r="27" spans="2:8" s="1" customFormat="1" ht="16.899999999999999" customHeight="1">
      <c r="B27" s="32"/>
      <c r="C27" s="202" t="s">
        <v>1</v>
      </c>
      <c r="D27" s="202" t="s">
        <v>656</v>
      </c>
      <c r="E27" s="17" t="s">
        <v>1</v>
      </c>
      <c r="F27" s="203">
        <v>0</v>
      </c>
      <c r="H27" s="32"/>
    </row>
    <row r="28" spans="2:8" s="1" customFormat="1" ht="16.899999999999999" customHeight="1">
      <c r="B28" s="32"/>
      <c r="C28" s="202" t="s">
        <v>1</v>
      </c>
      <c r="D28" s="202" t="s">
        <v>736</v>
      </c>
      <c r="E28" s="17" t="s">
        <v>1</v>
      </c>
      <c r="F28" s="203">
        <v>10.157</v>
      </c>
      <c r="H28" s="32"/>
    </row>
    <row r="29" spans="2:8" s="1" customFormat="1" ht="16.899999999999999" customHeight="1">
      <c r="B29" s="32"/>
      <c r="C29" s="202" t="s">
        <v>1</v>
      </c>
      <c r="D29" s="202" t="s">
        <v>735</v>
      </c>
      <c r="E29" s="17" t="s">
        <v>1</v>
      </c>
      <c r="F29" s="203">
        <v>1.577</v>
      </c>
      <c r="H29" s="32"/>
    </row>
    <row r="30" spans="2:8" s="1" customFormat="1" ht="16.899999999999999" customHeight="1">
      <c r="B30" s="32"/>
      <c r="C30" s="202" t="s">
        <v>1</v>
      </c>
      <c r="D30" s="202" t="s">
        <v>663</v>
      </c>
      <c r="E30" s="17" t="s">
        <v>1</v>
      </c>
      <c r="F30" s="203">
        <v>0</v>
      </c>
      <c r="H30" s="32"/>
    </row>
    <row r="31" spans="2:8" s="1" customFormat="1" ht="16.899999999999999" customHeight="1">
      <c r="B31" s="32"/>
      <c r="C31" s="202" t="s">
        <v>1</v>
      </c>
      <c r="D31" s="202" t="s">
        <v>737</v>
      </c>
      <c r="E31" s="17" t="s">
        <v>1</v>
      </c>
      <c r="F31" s="203">
        <v>-1.577</v>
      </c>
      <c r="H31" s="32"/>
    </row>
    <row r="32" spans="2:8" s="1" customFormat="1" ht="16.899999999999999" customHeight="1">
      <c r="B32" s="32"/>
      <c r="C32" s="202" t="s">
        <v>207</v>
      </c>
      <c r="D32" s="202" t="s">
        <v>308</v>
      </c>
      <c r="E32" s="17" t="s">
        <v>1</v>
      </c>
      <c r="F32" s="203">
        <v>274.541</v>
      </c>
      <c r="H32" s="32"/>
    </row>
    <row r="33" spans="2:8" s="1" customFormat="1" ht="16.899999999999999" customHeight="1">
      <c r="B33" s="32"/>
      <c r="C33" s="204" t="s">
        <v>7177</v>
      </c>
      <c r="H33" s="32"/>
    </row>
    <row r="34" spans="2:8" s="1" customFormat="1" ht="16.899999999999999" customHeight="1">
      <c r="B34" s="32"/>
      <c r="C34" s="202" t="s">
        <v>723</v>
      </c>
      <c r="D34" s="202" t="s">
        <v>724</v>
      </c>
      <c r="E34" s="17" t="s">
        <v>301</v>
      </c>
      <c r="F34" s="203">
        <v>274.541</v>
      </c>
      <c r="H34" s="32"/>
    </row>
    <row r="35" spans="2:8" s="1" customFormat="1" ht="16.899999999999999" customHeight="1">
      <c r="B35" s="32"/>
      <c r="C35" s="202" t="s">
        <v>739</v>
      </c>
      <c r="D35" s="202" t="s">
        <v>740</v>
      </c>
      <c r="E35" s="17" t="s">
        <v>301</v>
      </c>
      <c r="F35" s="203">
        <v>274.541</v>
      </c>
      <c r="H35" s="32"/>
    </row>
    <row r="36" spans="2:8" s="1" customFormat="1" ht="16.899999999999999" customHeight="1">
      <c r="B36" s="32"/>
      <c r="C36" s="198" t="s">
        <v>205</v>
      </c>
      <c r="D36" s="199" t="s">
        <v>1</v>
      </c>
      <c r="E36" s="200" t="s">
        <v>1</v>
      </c>
      <c r="F36" s="201">
        <v>1234.7739999999999</v>
      </c>
      <c r="H36" s="32"/>
    </row>
    <row r="37" spans="2:8" s="1" customFormat="1" ht="16.899999999999999" customHeight="1">
      <c r="B37" s="32"/>
      <c r="C37" s="202" t="s">
        <v>1</v>
      </c>
      <c r="D37" s="202" t="s">
        <v>672</v>
      </c>
      <c r="E37" s="17" t="s">
        <v>1</v>
      </c>
      <c r="F37" s="203">
        <v>0</v>
      </c>
      <c r="H37" s="32"/>
    </row>
    <row r="38" spans="2:8" s="1" customFormat="1" ht="16.899999999999999" customHeight="1">
      <c r="B38" s="32"/>
      <c r="C38" s="202" t="s">
        <v>1</v>
      </c>
      <c r="D38" s="202" t="s">
        <v>630</v>
      </c>
      <c r="E38" s="17" t="s">
        <v>1</v>
      </c>
      <c r="F38" s="203">
        <v>0</v>
      </c>
      <c r="H38" s="32"/>
    </row>
    <row r="39" spans="2:8" s="1" customFormat="1" ht="16.899999999999999" customHeight="1">
      <c r="B39" s="32"/>
      <c r="C39" s="202" t="s">
        <v>1</v>
      </c>
      <c r="D39" s="202" t="s">
        <v>699</v>
      </c>
      <c r="E39" s="17" t="s">
        <v>1</v>
      </c>
      <c r="F39" s="203">
        <v>306.45999999999998</v>
      </c>
      <c r="H39" s="32"/>
    </row>
    <row r="40" spans="2:8" s="1" customFormat="1" ht="16.899999999999999" customHeight="1">
      <c r="B40" s="32"/>
      <c r="C40" s="202" t="s">
        <v>1</v>
      </c>
      <c r="D40" s="202" t="s">
        <v>700</v>
      </c>
      <c r="E40" s="17" t="s">
        <v>1</v>
      </c>
      <c r="F40" s="203">
        <v>-27.103999999999999</v>
      </c>
      <c r="H40" s="32"/>
    </row>
    <row r="41" spans="2:8" s="1" customFormat="1" ht="16.899999999999999" customHeight="1">
      <c r="B41" s="32"/>
      <c r="C41" s="202" t="s">
        <v>1</v>
      </c>
      <c r="D41" s="202" t="s">
        <v>701</v>
      </c>
      <c r="E41" s="17" t="s">
        <v>1</v>
      </c>
      <c r="F41" s="203">
        <v>15.154</v>
      </c>
      <c r="H41" s="32"/>
    </row>
    <row r="42" spans="2:8" s="1" customFormat="1" ht="16.899999999999999" customHeight="1">
      <c r="B42" s="32"/>
      <c r="C42" s="202" t="s">
        <v>1</v>
      </c>
      <c r="D42" s="202" t="s">
        <v>702</v>
      </c>
      <c r="E42" s="17" t="s">
        <v>1</v>
      </c>
      <c r="F42" s="203">
        <v>-8.9740000000000002</v>
      </c>
      <c r="H42" s="32"/>
    </row>
    <row r="43" spans="2:8" s="1" customFormat="1" ht="16.899999999999999" customHeight="1">
      <c r="B43" s="32"/>
      <c r="C43" s="202" t="s">
        <v>1</v>
      </c>
      <c r="D43" s="202" t="s">
        <v>629</v>
      </c>
      <c r="E43" s="17" t="s">
        <v>1</v>
      </c>
      <c r="F43" s="203">
        <v>0</v>
      </c>
      <c r="H43" s="32"/>
    </row>
    <row r="44" spans="2:8" s="1" customFormat="1" ht="16.899999999999999" customHeight="1">
      <c r="B44" s="32"/>
      <c r="C44" s="202" t="s">
        <v>1</v>
      </c>
      <c r="D44" s="202" t="s">
        <v>630</v>
      </c>
      <c r="E44" s="17" t="s">
        <v>1</v>
      </c>
      <c r="F44" s="203">
        <v>0</v>
      </c>
      <c r="H44" s="32"/>
    </row>
    <row r="45" spans="2:8" s="1" customFormat="1" ht="16.899999999999999" customHeight="1">
      <c r="B45" s="32"/>
      <c r="C45" s="202" t="s">
        <v>1</v>
      </c>
      <c r="D45" s="202" t="s">
        <v>703</v>
      </c>
      <c r="E45" s="17" t="s">
        <v>1</v>
      </c>
      <c r="F45" s="203">
        <v>203.85499999999999</v>
      </c>
      <c r="H45" s="32"/>
    </row>
    <row r="46" spans="2:8" s="1" customFormat="1" ht="16.899999999999999" customHeight="1">
      <c r="B46" s="32"/>
      <c r="C46" s="202" t="s">
        <v>1</v>
      </c>
      <c r="D46" s="202" t="s">
        <v>704</v>
      </c>
      <c r="E46" s="17" t="s">
        <v>1</v>
      </c>
      <c r="F46" s="203">
        <v>-54.143999999999998</v>
      </c>
      <c r="H46" s="32"/>
    </row>
    <row r="47" spans="2:8" s="1" customFormat="1" ht="16.899999999999999" customHeight="1">
      <c r="B47" s="32"/>
      <c r="C47" s="202" t="s">
        <v>1</v>
      </c>
      <c r="D47" s="202" t="s">
        <v>705</v>
      </c>
      <c r="E47" s="17" t="s">
        <v>1</v>
      </c>
      <c r="F47" s="203">
        <v>117.008</v>
      </c>
      <c r="H47" s="32"/>
    </row>
    <row r="48" spans="2:8" s="1" customFormat="1" ht="16.899999999999999" customHeight="1">
      <c r="B48" s="32"/>
      <c r="C48" s="202" t="s">
        <v>1</v>
      </c>
      <c r="D48" s="202" t="s">
        <v>706</v>
      </c>
      <c r="E48" s="17" t="s">
        <v>1</v>
      </c>
      <c r="F48" s="203">
        <v>-19.71</v>
      </c>
      <c r="H48" s="32"/>
    </row>
    <row r="49" spans="2:8" s="1" customFormat="1" ht="16.899999999999999" customHeight="1">
      <c r="B49" s="32"/>
      <c r="C49" s="202" t="s">
        <v>1</v>
      </c>
      <c r="D49" s="202" t="s">
        <v>707</v>
      </c>
      <c r="E49" s="17" t="s">
        <v>1</v>
      </c>
      <c r="F49" s="203">
        <v>63.6</v>
      </c>
      <c r="H49" s="32"/>
    </row>
    <row r="50" spans="2:8" s="1" customFormat="1" ht="16.899999999999999" customHeight="1">
      <c r="B50" s="32"/>
      <c r="C50" s="202" t="s">
        <v>1</v>
      </c>
      <c r="D50" s="202" t="s">
        <v>708</v>
      </c>
      <c r="E50" s="17" t="s">
        <v>1</v>
      </c>
      <c r="F50" s="203">
        <v>-8.1210000000000004</v>
      </c>
      <c r="H50" s="32"/>
    </row>
    <row r="51" spans="2:8" s="1" customFormat="1" ht="16.899999999999999" customHeight="1">
      <c r="B51" s="32"/>
      <c r="C51" s="202" t="s">
        <v>1</v>
      </c>
      <c r="D51" s="202" t="s">
        <v>645</v>
      </c>
      <c r="E51" s="17" t="s">
        <v>1</v>
      </c>
      <c r="F51" s="203">
        <v>0</v>
      </c>
      <c r="H51" s="32"/>
    </row>
    <row r="52" spans="2:8" s="1" customFormat="1" ht="16.899999999999999" customHeight="1">
      <c r="B52" s="32"/>
      <c r="C52" s="202" t="s">
        <v>1</v>
      </c>
      <c r="D52" s="202" t="s">
        <v>630</v>
      </c>
      <c r="E52" s="17" t="s">
        <v>1</v>
      </c>
      <c r="F52" s="203">
        <v>0</v>
      </c>
      <c r="H52" s="32"/>
    </row>
    <row r="53" spans="2:8" s="1" customFormat="1" ht="16.899999999999999" customHeight="1">
      <c r="B53" s="32"/>
      <c r="C53" s="202" t="s">
        <v>1</v>
      </c>
      <c r="D53" s="202" t="s">
        <v>709</v>
      </c>
      <c r="E53" s="17" t="s">
        <v>1</v>
      </c>
      <c r="F53" s="203">
        <v>120.98399999999999</v>
      </c>
      <c r="H53" s="32"/>
    </row>
    <row r="54" spans="2:8" s="1" customFormat="1" ht="16.899999999999999" customHeight="1">
      <c r="B54" s="32"/>
      <c r="C54" s="202" t="s">
        <v>1</v>
      </c>
      <c r="D54" s="202" t="s">
        <v>710</v>
      </c>
      <c r="E54" s="17" t="s">
        <v>1</v>
      </c>
      <c r="F54" s="203">
        <v>-62.32</v>
      </c>
      <c r="H54" s="32"/>
    </row>
    <row r="55" spans="2:8" s="1" customFormat="1" ht="16.899999999999999" customHeight="1">
      <c r="B55" s="32"/>
      <c r="C55" s="202" t="s">
        <v>1</v>
      </c>
      <c r="D55" s="202" t="s">
        <v>711</v>
      </c>
      <c r="E55" s="17" t="s">
        <v>1</v>
      </c>
      <c r="F55" s="203">
        <v>151.48599999999999</v>
      </c>
      <c r="H55" s="32"/>
    </row>
    <row r="56" spans="2:8" s="1" customFormat="1" ht="16.899999999999999" customHeight="1">
      <c r="B56" s="32"/>
      <c r="C56" s="202" t="s">
        <v>1</v>
      </c>
      <c r="D56" s="202" t="s">
        <v>712</v>
      </c>
      <c r="E56" s="17" t="s">
        <v>1</v>
      </c>
      <c r="F56" s="203">
        <v>-10.553000000000001</v>
      </c>
      <c r="H56" s="32"/>
    </row>
    <row r="57" spans="2:8" s="1" customFormat="1" ht="16.899999999999999" customHeight="1">
      <c r="B57" s="32"/>
      <c r="C57" s="202" t="s">
        <v>1</v>
      </c>
      <c r="D57" s="202" t="s">
        <v>707</v>
      </c>
      <c r="E57" s="17" t="s">
        <v>1</v>
      </c>
      <c r="F57" s="203">
        <v>63.6</v>
      </c>
      <c r="H57" s="32"/>
    </row>
    <row r="58" spans="2:8" s="1" customFormat="1" ht="16.899999999999999" customHeight="1">
      <c r="B58" s="32"/>
      <c r="C58" s="202" t="s">
        <v>1</v>
      </c>
      <c r="D58" s="202" t="s">
        <v>708</v>
      </c>
      <c r="E58" s="17" t="s">
        <v>1</v>
      </c>
      <c r="F58" s="203">
        <v>-8.1210000000000004</v>
      </c>
      <c r="H58" s="32"/>
    </row>
    <row r="59" spans="2:8" s="1" customFormat="1" ht="16.899999999999999" customHeight="1">
      <c r="B59" s="32"/>
      <c r="C59" s="202" t="s">
        <v>1</v>
      </c>
      <c r="D59" s="202" t="s">
        <v>656</v>
      </c>
      <c r="E59" s="17" t="s">
        <v>1</v>
      </c>
      <c r="F59" s="203">
        <v>0</v>
      </c>
      <c r="H59" s="32"/>
    </row>
    <row r="60" spans="2:8" s="1" customFormat="1" ht="16.899999999999999" customHeight="1">
      <c r="B60" s="32"/>
      <c r="C60" s="202" t="s">
        <v>1</v>
      </c>
      <c r="D60" s="202" t="s">
        <v>630</v>
      </c>
      <c r="E60" s="17" t="s">
        <v>1</v>
      </c>
      <c r="F60" s="203">
        <v>0</v>
      </c>
      <c r="H60" s="32"/>
    </row>
    <row r="61" spans="2:8" s="1" customFormat="1" ht="16.899999999999999" customHeight="1">
      <c r="B61" s="32"/>
      <c r="C61" s="202" t="s">
        <v>1</v>
      </c>
      <c r="D61" s="202" t="s">
        <v>713</v>
      </c>
      <c r="E61" s="17" t="s">
        <v>1</v>
      </c>
      <c r="F61" s="203">
        <v>127.914</v>
      </c>
      <c r="H61" s="32"/>
    </row>
    <row r="62" spans="2:8" s="1" customFormat="1" ht="16.899999999999999" customHeight="1">
      <c r="B62" s="32"/>
      <c r="C62" s="202" t="s">
        <v>1</v>
      </c>
      <c r="D62" s="202" t="s">
        <v>714</v>
      </c>
      <c r="E62" s="17" t="s">
        <v>1</v>
      </c>
      <c r="F62" s="203">
        <v>-66.92</v>
      </c>
      <c r="H62" s="32"/>
    </row>
    <row r="63" spans="2:8" s="1" customFormat="1" ht="16.899999999999999" customHeight="1">
      <c r="B63" s="32"/>
      <c r="C63" s="202" t="s">
        <v>1</v>
      </c>
      <c r="D63" s="202" t="s">
        <v>715</v>
      </c>
      <c r="E63" s="17" t="s">
        <v>1</v>
      </c>
      <c r="F63" s="203">
        <v>137.172</v>
      </c>
      <c r="H63" s="32"/>
    </row>
    <row r="64" spans="2:8" s="1" customFormat="1" ht="16.899999999999999" customHeight="1">
      <c r="B64" s="32"/>
      <c r="C64" s="202" t="s">
        <v>1</v>
      </c>
      <c r="D64" s="202" t="s">
        <v>707</v>
      </c>
      <c r="E64" s="17" t="s">
        <v>1</v>
      </c>
      <c r="F64" s="203">
        <v>63.6</v>
      </c>
      <c r="H64" s="32"/>
    </row>
    <row r="65" spans="2:8" s="1" customFormat="1" ht="16.899999999999999" customHeight="1">
      <c r="B65" s="32"/>
      <c r="C65" s="202" t="s">
        <v>1</v>
      </c>
      <c r="D65" s="202" t="s">
        <v>708</v>
      </c>
      <c r="E65" s="17" t="s">
        <v>1</v>
      </c>
      <c r="F65" s="203">
        <v>-8.1210000000000004</v>
      </c>
      <c r="H65" s="32"/>
    </row>
    <row r="66" spans="2:8" s="1" customFormat="1" ht="16.899999999999999" customHeight="1">
      <c r="B66" s="32"/>
      <c r="C66" s="202" t="s">
        <v>1</v>
      </c>
      <c r="D66" s="202" t="s">
        <v>663</v>
      </c>
      <c r="E66" s="17" t="s">
        <v>1</v>
      </c>
      <c r="F66" s="203">
        <v>0</v>
      </c>
      <c r="H66" s="32"/>
    </row>
    <row r="67" spans="2:8" s="1" customFormat="1" ht="16.899999999999999" customHeight="1">
      <c r="B67" s="32"/>
      <c r="C67" s="202" t="s">
        <v>1</v>
      </c>
      <c r="D67" s="202" t="s">
        <v>630</v>
      </c>
      <c r="E67" s="17" t="s">
        <v>1</v>
      </c>
      <c r="F67" s="203">
        <v>0</v>
      </c>
      <c r="H67" s="32"/>
    </row>
    <row r="68" spans="2:8" s="1" customFormat="1" ht="16.899999999999999" customHeight="1">
      <c r="B68" s="32"/>
      <c r="C68" s="202" t="s">
        <v>1</v>
      </c>
      <c r="D68" s="202" t="s">
        <v>716</v>
      </c>
      <c r="E68" s="17" t="s">
        <v>1</v>
      </c>
      <c r="F68" s="203">
        <v>66.650000000000006</v>
      </c>
      <c r="H68" s="32"/>
    </row>
    <row r="69" spans="2:8" s="1" customFormat="1" ht="16.899999999999999" customHeight="1">
      <c r="B69" s="32"/>
      <c r="C69" s="202" t="s">
        <v>1</v>
      </c>
      <c r="D69" s="202" t="s">
        <v>717</v>
      </c>
      <c r="E69" s="17" t="s">
        <v>1</v>
      </c>
      <c r="F69" s="203">
        <v>79.5</v>
      </c>
      <c r="H69" s="32"/>
    </row>
    <row r="70" spans="2:8" s="1" customFormat="1" ht="16.899999999999999" customHeight="1">
      <c r="B70" s="32"/>
      <c r="C70" s="202" t="s">
        <v>1</v>
      </c>
      <c r="D70" s="202" t="s">
        <v>708</v>
      </c>
      <c r="E70" s="17" t="s">
        <v>1</v>
      </c>
      <c r="F70" s="203">
        <v>-8.1210000000000004</v>
      </c>
      <c r="H70" s="32"/>
    </row>
    <row r="71" spans="2:8" s="1" customFormat="1" ht="16.899999999999999" customHeight="1">
      <c r="B71" s="32"/>
      <c r="C71" s="202" t="s">
        <v>205</v>
      </c>
      <c r="D71" s="202" t="s">
        <v>308</v>
      </c>
      <c r="E71" s="17" t="s">
        <v>1</v>
      </c>
      <c r="F71" s="203">
        <v>1234.7739999999999</v>
      </c>
      <c r="H71" s="32"/>
    </row>
    <row r="72" spans="2:8" s="1" customFormat="1" ht="16.899999999999999" customHeight="1">
      <c r="B72" s="32"/>
      <c r="C72" s="204" t="s">
        <v>7177</v>
      </c>
      <c r="H72" s="32"/>
    </row>
    <row r="73" spans="2:8" s="1" customFormat="1" ht="16.899999999999999" customHeight="1">
      <c r="B73" s="32"/>
      <c r="C73" s="202" t="s">
        <v>696</v>
      </c>
      <c r="D73" s="202" t="s">
        <v>697</v>
      </c>
      <c r="E73" s="17" t="s">
        <v>301</v>
      </c>
      <c r="F73" s="203">
        <v>1234.7739999999999</v>
      </c>
      <c r="H73" s="32"/>
    </row>
    <row r="74" spans="2:8" s="1" customFormat="1" ht="16.899999999999999" customHeight="1">
      <c r="B74" s="32"/>
      <c r="C74" s="202" t="s">
        <v>719</v>
      </c>
      <c r="D74" s="202" t="s">
        <v>720</v>
      </c>
      <c r="E74" s="17" t="s">
        <v>301</v>
      </c>
      <c r="F74" s="203">
        <v>1234.7739999999999</v>
      </c>
      <c r="H74" s="32"/>
    </row>
    <row r="75" spans="2:8" s="1" customFormat="1" ht="16.899999999999999" customHeight="1">
      <c r="B75" s="32"/>
      <c r="C75" s="198" t="s">
        <v>209</v>
      </c>
      <c r="D75" s="199" t="s">
        <v>1</v>
      </c>
      <c r="E75" s="200" t="s">
        <v>1</v>
      </c>
      <c r="F75" s="201">
        <v>1064.23</v>
      </c>
      <c r="H75" s="32"/>
    </row>
    <row r="76" spans="2:8" s="1" customFormat="1" ht="16.899999999999999" customHeight="1">
      <c r="B76" s="32"/>
      <c r="C76" s="202" t="s">
        <v>1</v>
      </c>
      <c r="D76" s="202" t="s">
        <v>959</v>
      </c>
      <c r="E76" s="17" t="s">
        <v>1</v>
      </c>
      <c r="F76" s="203">
        <v>0</v>
      </c>
      <c r="H76" s="32"/>
    </row>
    <row r="77" spans="2:8" s="1" customFormat="1" ht="16.899999999999999" customHeight="1">
      <c r="B77" s="32"/>
      <c r="C77" s="202" t="s">
        <v>1</v>
      </c>
      <c r="D77" s="202" t="s">
        <v>630</v>
      </c>
      <c r="E77" s="17" t="s">
        <v>1</v>
      </c>
      <c r="F77" s="203">
        <v>0</v>
      </c>
      <c r="H77" s="32"/>
    </row>
    <row r="78" spans="2:8" s="1" customFormat="1" ht="22.5">
      <c r="B78" s="32"/>
      <c r="C78" s="202" t="s">
        <v>1</v>
      </c>
      <c r="D78" s="202" t="s">
        <v>979</v>
      </c>
      <c r="E78" s="17" t="s">
        <v>1</v>
      </c>
      <c r="F78" s="203">
        <v>169.52699999999999</v>
      </c>
      <c r="H78" s="32"/>
    </row>
    <row r="79" spans="2:8" s="1" customFormat="1" ht="22.5">
      <c r="B79" s="32"/>
      <c r="C79" s="202" t="s">
        <v>1</v>
      </c>
      <c r="D79" s="202" t="s">
        <v>980</v>
      </c>
      <c r="E79" s="17" t="s">
        <v>1</v>
      </c>
      <c r="F79" s="203">
        <v>41.085000000000001</v>
      </c>
      <c r="H79" s="32"/>
    </row>
    <row r="80" spans="2:8" s="1" customFormat="1" ht="16.899999999999999" customHeight="1">
      <c r="B80" s="32"/>
      <c r="C80" s="202" t="s">
        <v>1</v>
      </c>
      <c r="D80" s="202" t="s">
        <v>981</v>
      </c>
      <c r="E80" s="17" t="s">
        <v>1</v>
      </c>
      <c r="F80" s="203">
        <v>2.42</v>
      </c>
      <c r="H80" s="32"/>
    </row>
    <row r="81" spans="2:8" s="1" customFormat="1" ht="16.899999999999999" customHeight="1">
      <c r="B81" s="32"/>
      <c r="C81" s="202" t="s">
        <v>1</v>
      </c>
      <c r="D81" s="202" t="s">
        <v>982</v>
      </c>
      <c r="E81" s="17" t="s">
        <v>1</v>
      </c>
      <c r="F81" s="203">
        <v>1.61</v>
      </c>
      <c r="H81" s="32"/>
    </row>
    <row r="82" spans="2:8" s="1" customFormat="1" ht="16.899999999999999" customHeight="1">
      <c r="B82" s="32"/>
      <c r="C82" s="202" t="s">
        <v>1</v>
      </c>
      <c r="D82" s="202" t="s">
        <v>629</v>
      </c>
      <c r="E82" s="17" t="s">
        <v>1</v>
      </c>
      <c r="F82" s="203">
        <v>0</v>
      </c>
      <c r="H82" s="32"/>
    </row>
    <row r="83" spans="2:8" s="1" customFormat="1" ht="16.899999999999999" customHeight="1">
      <c r="B83" s="32"/>
      <c r="C83" s="202" t="s">
        <v>1</v>
      </c>
      <c r="D83" s="202" t="s">
        <v>630</v>
      </c>
      <c r="E83" s="17" t="s">
        <v>1</v>
      </c>
      <c r="F83" s="203">
        <v>0</v>
      </c>
      <c r="H83" s="32"/>
    </row>
    <row r="84" spans="2:8" s="1" customFormat="1" ht="16.899999999999999" customHeight="1">
      <c r="B84" s="32"/>
      <c r="C84" s="202" t="s">
        <v>1</v>
      </c>
      <c r="D84" s="202" t="s">
        <v>983</v>
      </c>
      <c r="E84" s="17" t="s">
        <v>1</v>
      </c>
      <c r="F84" s="203">
        <v>191.87299999999999</v>
      </c>
      <c r="H84" s="32"/>
    </row>
    <row r="85" spans="2:8" s="1" customFormat="1" ht="16.899999999999999" customHeight="1">
      <c r="B85" s="32"/>
      <c r="C85" s="202" t="s">
        <v>1</v>
      </c>
      <c r="D85" s="202" t="s">
        <v>984</v>
      </c>
      <c r="E85" s="17" t="s">
        <v>1</v>
      </c>
      <c r="F85" s="203">
        <v>10.542999999999999</v>
      </c>
      <c r="H85" s="32"/>
    </row>
    <row r="86" spans="2:8" s="1" customFormat="1" ht="16.899999999999999" customHeight="1">
      <c r="B86" s="32"/>
      <c r="C86" s="202" t="s">
        <v>1</v>
      </c>
      <c r="D86" s="202" t="s">
        <v>985</v>
      </c>
      <c r="E86" s="17" t="s">
        <v>1</v>
      </c>
      <c r="F86" s="203">
        <v>3.36</v>
      </c>
      <c r="H86" s="32"/>
    </row>
    <row r="87" spans="2:8" s="1" customFormat="1" ht="16.899999999999999" customHeight="1">
      <c r="B87" s="32"/>
      <c r="C87" s="202" t="s">
        <v>1</v>
      </c>
      <c r="D87" s="202" t="s">
        <v>986</v>
      </c>
      <c r="E87" s="17" t="s">
        <v>1</v>
      </c>
      <c r="F87" s="203">
        <v>1.61</v>
      </c>
      <c r="H87" s="32"/>
    </row>
    <row r="88" spans="2:8" s="1" customFormat="1" ht="16.899999999999999" customHeight="1">
      <c r="B88" s="32"/>
      <c r="C88" s="202" t="s">
        <v>1</v>
      </c>
      <c r="D88" s="202" t="s">
        <v>639</v>
      </c>
      <c r="E88" s="17" t="s">
        <v>1</v>
      </c>
      <c r="F88" s="203">
        <v>0</v>
      </c>
      <c r="H88" s="32"/>
    </row>
    <row r="89" spans="2:8" s="1" customFormat="1" ht="16.899999999999999" customHeight="1">
      <c r="B89" s="32"/>
      <c r="C89" s="202" t="s">
        <v>1</v>
      </c>
      <c r="D89" s="202" t="s">
        <v>987</v>
      </c>
      <c r="E89" s="17" t="s">
        <v>1</v>
      </c>
      <c r="F89" s="203">
        <v>130.672</v>
      </c>
      <c r="H89" s="32"/>
    </row>
    <row r="90" spans="2:8" s="1" customFormat="1" ht="16.899999999999999" customHeight="1">
      <c r="B90" s="32"/>
      <c r="C90" s="202" t="s">
        <v>1</v>
      </c>
      <c r="D90" s="202" t="s">
        <v>988</v>
      </c>
      <c r="E90" s="17" t="s">
        <v>1</v>
      </c>
      <c r="F90" s="203">
        <v>1.31</v>
      </c>
      <c r="H90" s="32"/>
    </row>
    <row r="91" spans="2:8" s="1" customFormat="1" ht="16.899999999999999" customHeight="1">
      <c r="B91" s="32"/>
      <c r="C91" s="202" t="s">
        <v>1</v>
      </c>
      <c r="D91" s="202" t="s">
        <v>989</v>
      </c>
      <c r="E91" s="17" t="s">
        <v>1</v>
      </c>
      <c r="F91" s="203">
        <v>45.9</v>
      </c>
      <c r="H91" s="32"/>
    </row>
    <row r="92" spans="2:8" s="1" customFormat="1" ht="16.899999999999999" customHeight="1">
      <c r="B92" s="32"/>
      <c r="C92" s="202" t="s">
        <v>1</v>
      </c>
      <c r="D92" s="202" t="s">
        <v>990</v>
      </c>
      <c r="E92" s="17" t="s">
        <v>1</v>
      </c>
      <c r="F92" s="203">
        <v>3.04</v>
      </c>
      <c r="H92" s="32"/>
    </row>
    <row r="93" spans="2:8" s="1" customFormat="1" ht="16.899999999999999" customHeight="1">
      <c r="B93" s="32"/>
      <c r="C93" s="202" t="s">
        <v>1</v>
      </c>
      <c r="D93" s="202" t="s">
        <v>645</v>
      </c>
      <c r="E93" s="17" t="s">
        <v>1</v>
      </c>
      <c r="F93" s="203">
        <v>0</v>
      </c>
      <c r="H93" s="32"/>
    </row>
    <row r="94" spans="2:8" s="1" customFormat="1" ht="16.899999999999999" customHeight="1">
      <c r="B94" s="32"/>
      <c r="C94" s="202" t="s">
        <v>1</v>
      </c>
      <c r="D94" s="202" t="s">
        <v>630</v>
      </c>
      <c r="E94" s="17" t="s">
        <v>1</v>
      </c>
      <c r="F94" s="203">
        <v>0</v>
      </c>
      <c r="H94" s="32"/>
    </row>
    <row r="95" spans="2:8" s="1" customFormat="1" ht="16.899999999999999" customHeight="1">
      <c r="B95" s="32"/>
      <c r="C95" s="202" t="s">
        <v>1</v>
      </c>
      <c r="D95" s="202" t="s">
        <v>991</v>
      </c>
      <c r="E95" s="17" t="s">
        <v>1</v>
      </c>
      <c r="F95" s="203">
        <v>192.642</v>
      </c>
      <c r="H95" s="32"/>
    </row>
    <row r="96" spans="2:8" s="1" customFormat="1" ht="16.899999999999999" customHeight="1">
      <c r="B96" s="32"/>
      <c r="C96" s="202" t="s">
        <v>1</v>
      </c>
      <c r="D96" s="202" t="s">
        <v>992</v>
      </c>
      <c r="E96" s="17" t="s">
        <v>1</v>
      </c>
      <c r="F96" s="203">
        <v>12.21</v>
      </c>
      <c r="H96" s="32"/>
    </row>
    <row r="97" spans="2:8" s="1" customFormat="1" ht="16.899999999999999" customHeight="1">
      <c r="B97" s="32"/>
      <c r="C97" s="202" t="s">
        <v>1</v>
      </c>
      <c r="D97" s="202" t="s">
        <v>993</v>
      </c>
      <c r="E97" s="17" t="s">
        <v>1</v>
      </c>
      <c r="F97" s="203">
        <v>2.5</v>
      </c>
      <c r="H97" s="32"/>
    </row>
    <row r="98" spans="2:8" s="1" customFormat="1" ht="16.899999999999999" customHeight="1">
      <c r="B98" s="32"/>
      <c r="C98" s="202" t="s">
        <v>1</v>
      </c>
      <c r="D98" s="202" t="s">
        <v>994</v>
      </c>
      <c r="E98" s="17" t="s">
        <v>1</v>
      </c>
      <c r="F98" s="203">
        <v>1.62</v>
      </c>
      <c r="H98" s="32"/>
    </row>
    <row r="99" spans="2:8" s="1" customFormat="1" ht="16.899999999999999" customHeight="1">
      <c r="B99" s="32"/>
      <c r="C99" s="202" t="s">
        <v>1</v>
      </c>
      <c r="D99" s="202" t="s">
        <v>639</v>
      </c>
      <c r="E99" s="17" t="s">
        <v>1</v>
      </c>
      <c r="F99" s="203">
        <v>0</v>
      </c>
      <c r="H99" s="32"/>
    </row>
    <row r="100" spans="2:8" s="1" customFormat="1" ht="22.5">
      <c r="B100" s="32"/>
      <c r="C100" s="202" t="s">
        <v>1</v>
      </c>
      <c r="D100" s="202" t="s">
        <v>995</v>
      </c>
      <c r="E100" s="17" t="s">
        <v>1</v>
      </c>
      <c r="F100" s="203">
        <v>10.058</v>
      </c>
      <c r="H100" s="32"/>
    </row>
    <row r="101" spans="2:8" s="1" customFormat="1" ht="16.899999999999999" customHeight="1">
      <c r="B101" s="32"/>
      <c r="C101" s="202" t="s">
        <v>1</v>
      </c>
      <c r="D101" s="202" t="s">
        <v>996</v>
      </c>
      <c r="E101" s="17" t="s">
        <v>1</v>
      </c>
      <c r="F101" s="203">
        <v>3.9550000000000001</v>
      </c>
      <c r="H101" s="32"/>
    </row>
    <row r="102" spans="2:8" s="1" customFormat="1" ht="16.899999999999999" customHeight="1">
      <c r="B102" s="32"/>
      <c r="C102" s="202" t="s">
        <v>1</v>
      </c>
      <c r="D102" s="202" t="s">
        <v>997</v>
      </c>
      <c r="E102" s="17" t="s">
        <v>1</v>
      </c>
      <c r="F102" s="203">
        <v>8.8919999999999995</v>
      </c>
      <c r="H102" s="32"/>
    </row>
    <row r="103" spans="2:8" s="1" customFormat="1" ht="16.899999999999999" customHeight="1">
      <c r="B103" s="32"/>
      <c r="C103" s="202" t="s">
        <v>1</v>
      </c>
      <c r="D103" s="202" t="s">
        <v>998</v>
      </c>
      <c r="E103" s="17" t="s">
        <v>1</v>
      </c>
      <c r="F103" s="203">
        <v>3.698</v>
      </c>
      <c r="H103" s="32"/>
    </row>
    <row r="104" spans="2:8" s="1" customFormat="1" ht="16.899999999999999" customHeight="1">
      <c r="B104" s="32"/>
      <c r="C104" s="202" t="s">
        <v>1</v>
      </c>
      <c r="D104" s="202" t="s">
        <v>656</v>
      </c>
      <c r="E104" s="17" t="s">
        <v>1</v>
      </c>
      <c r="F104" s="203">
        <v>0</v>
      </c>
      <c r="H104" s="32"/>
    </row>
    <row r="105" spans="2:8" s="1" customFormat="1" ht="16.899999999999999" customHeight="1">
      <c r="B105" s="32"/>
      <c r="C105" s="202" t="s">
        <v>1</v>
      </c>
      <c r="D105" s="202" t="s">
        <v>630</v>
      </c>
      <c r="E105" s="17" t="s">
        <v>1</v>
      </c>
      <c r="F105" s="203">
        <v>0</v>
      </c>
      <c r="H105" s="32"/>
    </row>
    <row r="106" spans="2:8" s="1" customFormat="1" ht="16.899999999999999" customHeight="1">
      <c r="B106" s="32"/>
      <c r="C106" s="202" t="s">
        <v>1</v>
      </c>
      <c r="D106" s="202" t="s">
        <v>999</v>
      </c>
      <c r="E106" s="17" t="s">
        <v>1</v>
      </c>
      <c r="F106" s="203">
        <v>193.649</v>
      </c>
      <c r="H106" s="32"/>
    </row>
    <row r="107" spans="2:8" s="1" customFormat="1" ht="16.899999999999999" customHeight="1">
      <c r="B107" s="32"/>
      <c r="C107" s="202" t="s">
        <v>1</v>
      </c>
      <c r="D107" s="202" t="s">
        <v>1000</v>
      </c>
      <c r="E107" s="17" t="s">
        <v>1</v>
      </c>
      <c r="F107" s="203">
        <v>14.231999999999999</v>
      </c>
      <c r="H107" s="32"/>
    </row>
    <row r="108" spans="2:8" s="1" customFormat="1" ht="16.899999999999999" customHeight="1">
      <c r="B108" s="32"/>
      <c r="C108" s="202" t="s">
        <v>1</v>
      </c>
      <c r="D108" s="202" t="s">
        <v>1001</v>
      </c>
      <c r="E108" s="17" t="s">
        <v>1</v>
      </c>
      <c r="F108" s="203">
        <v>8.5500000000000007</v>
      </c>
      <c r="H108" s="32"/>
    </row>
    <row r="109" spans="2:8" s="1" customFormat="1" ht="16.899999999999999" customHeight="1">
      <c r="B109" s="32"/>
      <c r="C109" s="202" t="s">
        <v>1</v>
      </c>
      <c r="D109" s="202" t="s">
        <v>994</v>
      </c>
      <c r="E109" s="17" t="s">
        <v>1</v>
      </c>
      <c r="F109" s="203">
        <v>1.62</v>
      </c>
      <c r="H109" s="32"/>
    </row>
    <row r="110" spans="2:8" s="1" customFormat="1" ht="16.899999999999999" customHeight="1">
      <c r="B110" s="32"/>
      <c r="C110" s="202" t="s">
        <v>1</v>
      </c>
      <c r="D110" s="202" t="s">
        <v>972</v>
      </c>
      <c r="E110" s="17" t="s">
        <v>1</v>
      </c>
      <c r="F110" s="203">
        <v>0</v>
      </c>
      <c r="H110" s="32"/>
    </row>
    <row r="111" spans="2:8" s="1" customFormat="1" ht="16.899999999999999" customHeight="1">
      <c r="B111" s="32"/>
      <c r="C111" s="202" t="s">
        <v>1</v>
      </c>
      <c r="D111" s="202" t="s">
        <v>630</v>
      </c>
      <c r="E111" s="17" t="s">
        <v>1</v>
      </c>
      <c r="F111" s="203">
        <v>0</v>
      </c>
      <c r="H111" s="32"/>
    </row>
    <row r="112" spans="2:8" s="1" customFormat="1" ht="16.899999999999999" customHeight="1">
      <c r="B112" s="32"/>
      <c r="C112" s="202" t="s">
        <v>1</v>
      </c>
      <c r="D112" s="202" t="s">
        <v>1002</v>
      </c>
      <c r="E112" s="17" t="s">
        <v>1</v>
      </c>
      <c r="F112" s="203">
        <v>5.95</v>
      </c>
      <c r="H112" s="32"/>
    </row>
    <row r="113" spans="2:8" s="1" customFormat="1" ht="16.899999999999999" customHeight="1">
      <c r="B113" s="32"/>
      <c r="C113" s="202" t="s">
        <v>1</v>
      </c>
      <c r="D113" s="202" t="s">
        <v>1003</v>
      </c>
      <c r="E113" s="17" t="s">
        <v>1</v>
      </c>
      <c r="F113" s="203">
        <v>1.704</v>
      </c>
      <c r="H113" s="32"/>
    </row>
    <row r="114" spans="2:8" s="1" customFormat="1" ht="16.899999999999999" customHeight="1">
      <c r="B114" s="32"/>
      <c r="C114" s="202" t="s">
        <v>1</v>
      </c>
      <c r="D114" s="202" t="s">
        <v>1</v>
      </c>
      <c r="E114" s="17" t="s">
        <v>1</v>
      </c>
      <c r="F114" s="203">
        <v>0</v>
      </c>
      <c r="H114" s="32"/>
    </row>
    <row r="115" spans="2:8" s="1" customFormat="1" ht="16.899999999999999" customHeight="1">
      <c r="B115" s="32"/>
      <c r="C115" s="202" t="s">
        <v>1</v>
      </c>
      <c r="D115" s="202" t="s">
        <v>1</v>
      </c>
      <c r="E115" s="17" t="s">
        <v>1</v>
      </c>
      <c r="F115" s="203">
        <v>0</v>
      </c>
      <c r="H115" s="32"/>
    </row>
    <row r="116" spans="2:8" s="1" customFormat="1" ht="16.899999999999999" customHeight="1">
      <c r="B116" s="32"/>
      <c r="C116" s="202" t="s">
        <v>209</v>
      </c>
      <c r="D116" s="202" t="s">
        <v>308</v>
      </c>
      <c r="E116" s="17" t="s">
        <v>1</v>
      </c>
      <c r="F116" s="203">
        <v>1064.23</v>
      </c>
      <c r="H116" s="32"/>
    </row>
    <row r="117" spans="2:8" s="1" customFormat="1" ht="16.899999999999999" customHeight="1">
      <c r="B117" s="32"/>
      <c r="C117" s="204" t="s">
        <v>7177</v>
      </c>
      <c r="H117" s="32"/>
    </row>
    <row r="118" spans="2:8" s="1" customFormat="1" ht="16.899999999999999" customHeight="1">
      <c r="B118" s="32"/>
      <c r="C118" s="202" t="s">
        <v>976</v>
      </c>
      <c r="D118" s="202" t="s">
        <v>977</v>
      </c>
      <c r="E118" s="17" t="s">
        <v>301</v>
      </c>
      <c r="F118" s="203">
        <v>1064.23</v>
      </c>
      <c r="H118" s="32"/>
    </row>
    <row r="119" spans="2:8" s="1" customFormat="1" ht="16.899999999999999" customHeight="1">
      <c r="B119" s="32"/>
      <c r="C119" s="202" t="s">
        <v>1005</v>
      </c>
      <c r="D119" s="202" t="s">
        <v>1006</v>
      </c>
      <c r="E119" s="17" t="s">
        <v>301</v>
      </c>
      <c r="F119" s="203">
        <v>1064.23</v>
      </c>
      <c r="H119" s="32"/>
    </row>
    <row r="120" spans="2:8" s="1" customFormat="1" ht="16.899999999999999" customHeight="1">
      <c r="B120" s="32"/>
      <c r="C120" s="198" t="s">
        <v>239</v>
      </c>
      <c r="D120" s="199" t="s">
        <v>1</v>
      </c>
      <c r="E120" s="200" t="s">
        <v>1</v>
      </c>
      <c r="F120" s="201">
        <v>141</v>
      </c>
      <c r="H120" s="32"/>
    </row>
    <row r="121" spans="2:8" s="1" customFormat="1" ht="16.899999999999999" customHeight="1">
      <c r="B121" s="32"/>
      <c r="C121" s="202" t="s">
        <v>239</v>
      </c>
      <c r="D121" s="202" t="s">
        <v>2705</v>
      </c>
      <c r="E121" s="17" t="s">
        <v>1</v>
      </c>
      <c r="F121" s="203">
        <v>141</v>
      </c>
      <c r="H121" s="32"/>
    </row>
    <row r="122" spans="2:8" s="1" customFormat="1" ht="16.899999999999999" customHeight="1">
      <c r="B122" s="32"/>
      <c r="C122" s="204" t="s">
        <v>7177</v>
      </c>
      <c r="H122" s="32"/>
    </row>
    <row r="123" spans="2:8" s="1" customFormat="1" ht="16.899999999999999" customHeight="1">
      <c r="B123" s="32"/>
      <c r="C123" s="202" t="s">
        <v>2702</v>
      </c>
      <c r="D123" s="202" t="s">
        <v>2703</v>
      </c>
      <c r="E123" s="17" t="s">
        <v>301</v>
      </c>
      <c r="F123" s="203">
        <v>308.7</v>
      </c>
      <c r="H123" s="32"/>
    </row>
    <row r="124" spans="2:8" s="1" customFormat="1" ht="16.899999999999999" customHeight="1">
      <c r="B124" s="32"/>
      <c r="C124" s="202" t="s">
        <v>2709</v>
      </c>
      <c r="D124" s="202" t="s">
        <v>2710</v>
      </c>
      <c r="E124" s="17" t="s">
        <v>301</v>
      </c>
      <c r="F124" s="203">
        <v>322.25400000000002</v>
      </c>
      <c r="H124" s="32"/>
    </row>
    <row r="125" spans="2:8" s="1" customFormat="1" ht="16.899999999999999" customHeight="1">
      <c r="B125" s="32"/>
      <c r="C125" s="202" t="s">
        <v>2714</v>
      </c>
      <c r="D125" s="202" t="s">
        <v>2715</v>
      </c>
      <c r="E125" s="17" t="s">
        <v>301</v>
      </c>
      <c r="F125" s="203">
        <v>308.7</v>
      </c>
      <c r="H125" s="32"/>
    </row>
    <row r="126" spans="2:8" s="1" customFormat="1" ht="22.5">
      <c r="B126" s="32"/>
      <c r="C126" s="202" t="s">
        <v>2737</v>
      </c>
      <c r="D126" s="202" t="s">
        <v>2738</v>
      </c>
      <c r="E126" s="17" t="s">
        <v>301</v>
      </c>
      <c r="F126" s="203">
        <v>141</v>
      </c>
      <c r="H126" s="32"/>
    </row>
    <row r="127" spans="2:8" s="1" customFormat="1" ht="16.899999999999999" customHeight="1">
      <c r="B127" s="32"/>
      <c r="C127" s="202" t="s">
        <v>2775</v>
      </c>
      <c r="D127" s="202" t="s">
        <v>2776</v>
      </c>
      <c r="E127" s="17" t="s">
        <v>301</v>
      </c>
      <c r="F127" s="203">
        <v>322.25400000000002</v>
      </c>
      <c r="H127" s="32"/>
    </row>
    <row r="128" spans="2:8" s="1" customFormat="1" ht="16.899999999999999" customHeight="1">
      <c r="B128" s="32"/>
      <c r="C128" s="198" t="s">
        <v>241</v>
      </c>
      <c r="D128" s="199" t="s">
        <v>1</v>
      </c>
      <c r="E128" s="200" t="s">
        <v>1</v>
      </c>
      <c r="F128" s="201">
        <v>88.4</v>
      </c>
      <c r="H128" s="32"/>
    </row>
    <row r="129" spans="2:8" s="1" customFormat="1" ht="16.899999999999999" customHeight="1">
      <c r="B129" s="32"/>
      <c r="C129" s="202" t="s">
        <v>241</v>
      </c>
      <c r="D129" s="202" t="s">
        <v>2706</v>
      </c>
      <c r="E129" s="17" t="s">
        <v>1</v>
      </c>
      <c r="F129" s="203">
        <v>88.4</v>
      </c>
      <c r="H129" s="32"/>
    </row>
    <row r="130" spans="2:8" s="1" customFormat="1" ht="16.899999999999999" customHeight="1">
      <c r="B130" s="32"/>
      <c r="C130" s="204" t="s">
        <v>7177</v>
      </c>
      <c r="H130" s="32"/>
    </row>
    <row r="131" spans="2:8" s="1" customFormat="1" ht="16.899999999999999" customHeight="1">
      <c r="B131" s="32"/>
      <c r="C131" s="202" t="s">
        <v>2702</v>
      </c>
      <c r="D131" s="202" t="s">
        <v>2703</v>
      </c>
      <c r="E131" s="17" t="s">
        <v>301</v>
      </c>
      <c r="F131" s="203">
        <v>308.7</v>
      </c>
      <c r="H131" s="32"/>
    </row>
    <row r="132" spans="2:8" s="1" customFormat="1" ht="16.899999999999999" customHeight="1">
      <c r="B132" s="32"/>
      <c r="C132" s="202" t="s">
        <v>2709</v>
      </c>
      <c r="D132" s="202" t="s">
        <v>2710</v>
      </c>
      <c r="E132" s="17" t="s">
        <v>301</v>
      </c>
      <c r="F132" s="203">
        <v>322.25400000000002</v>
      </c>
      <c r="H132" s="32"/>
    </row>
    <row r="133" spans="2:8" s="1" customFormat="1" ht="16.899999999999999" customHeight="1">
      <c r="B133" s="32"/>
      <c r="C133" s="202" t="s">
        <v>2714</v>
      </c>
      <c r="D133" s="202" t="s">
        <v>2715</v>
      </c>
      <c r="E133" s="17" t="s">
        <v>301</v>
      </c>
      <c r="F133" s="203">
        <v>308.7</v>
      </c>
      <c r="H133" s="32"/>
    </row>
    <row r="134" spans="2:8" s="1" customFormat="1" ht="22.5">
      <c r="B134" s="32"/>
      <c r="C134" s="202" t="s">
        <v>2746</v>
      </c>
      <c r="D134" s="202" t="s">
        <v>2747</v>
      </c>
      <c r="E134" s="17" t="s">
        <v>301</v>
      </c>
      <c r="F134" s="203">
        <v>167.7</v>
      </c>
      <c r="H134" s="32"/>
    </row>
    <row r="135" spans="2:8" s="1" customFormat="1" ht="16.899999999999999" customHeight="1">
      <c r="B135" s="32"/>
      <c r="C135" s="202" t="s">
        <v>2775</v>
      </c>
      <c r="D135" s="202" t="s">
        <v>2776</v>
      </c>
      <c r="E135" s="17" t="s">
        <v>301</v>
      </c>
      <c r="F135" s="203">
        <v>322.25400000000002</v>
      </c>
      <c r="H135" s="32"/>
    </row>
    <row r="136" spans="2:8" s="1" customFormat="1" ht="22.5">
      <c r="B136" s="32"/>
      <c r="C136" s="202" t="s">
        <v>2750</v>
      </c>
      <c r="D136" s="202" t="s">
        <v>2751</v>
      </c>
      <c r="E136" s="17" t="s">
        <v>301</v>
      </c>
      <c r="F136" s="203">
        <v>97.24</v>
      </c>
      <c r="H136" s="32"/>
    </row>
    <row r="137" spans="2:8" s="1" customFormat="1" ht="16.899999999999999" customHeight="1">
      <c r="B137" s="32"/>
      <c r="C137" s="198" t="s">
        <v>243</v>
      </c>
      <c r="D137" s="199" t="s">
        <v>1</v>
      </c>
      <c r="E137" s="200" t="s">
        <v>1</v>
      </c>
      <c r="F137" s="201">
        <v>79.3</v>
      </c>
      <c r="H137" s="32"/>
    </row>
    <row r="138" spans="2:8" s="1" customFormat="1" ht="16.899999999999999" customHeight="1">
      <c r="B138" s="32"/>
      <c r="C138" s="202" t="s">
        <v>243</v>
      </c>
      <c r="D138" s="202" t="s">
        <v>2707</v>
      </c>
      <c r="E138" s="17" t="s">
        <v>1</v>
      </c>
      <c r="F138" s="203">
        <v>79.3</v>
      </c>
      <c r="H138" s="32"/>
    </row>
    <row r="139" spans="2:8" s="1" customFormat="1" ht="16.899999999999999" customHeight="1">
      <c r="B139" s="32"/>
      <c r="C139" s="204" t="s">
        <v>7177</v>
      </c>
      <c r="H139" s="32"/>
    </row>
    <row r="140" spans="2:8" s="1" customFormat="1" ht="16.899999999999999" customHeight="1">
      <c r="B140" s="32"/>
      <c r="C140" s="202" t="s">
        <v>2702</v>
      </c>
      <c r="D140" s="202" t="s">
        <v>2703</v>
      </c>
      <c r="E140" s="17" t="s">
        <v>301</v>
      </c>
      <c r="F140" s="203">
        <v>308.7</v>
      </c>
      <c r="H140" s="32"/>
    </row>
    <row r="141" spans="2:8" s="1" customFormat="1" ht="16.899999999999999" customHeight="1">
      <c r="B141" s="32"/>
      <c r="C141" s="202" t="s">
        <v>2709</v>
      </c>
      <c r="D141" s="202" t="s">
        <v>2710</v>
      </c>
      <c r="E141" s="17" t="s">
        <v>301</v>
      </c>
      <c r="F141" s="203">
        <v>322.25400000000002</v>
      </c>
      <c r="H141" s="32"/>
    </row>
    <row r="142" spans="2:8" s="1" customFormat="1" ht="16.899999999999999" customHeight="1">
      <c r="B142" s="32"/>
      <c r="C142" s="202" t="s">
        <v>2714</v>
      </c>
      <c r="D142" s="202" t="s">
        <v>2715</v>
      </c>
      <c r="E142" s="17" t="s">
        <v>301</v>
      </c>
      <c r="F142" s="203">
        <v>308.7</v>
      </c>
      <c r="H142" s="32"/>
    </row>
    <row r="143" spans="2:8" s="1" customFormat="1" ht="22.5">
      <c r="B143" s="32"/>
      <c r="C143" s="202" t="s">
        <v>2746</v>
      </c>
      <c r="D143" s="202" t="s">
        <v>2747</v>
      </c>
      <c r="E143" s="17" t="s">
        <v>301</v>
      </c>
      <c r="F143" s="203">
        <v>167.7</v>
      </c>
      <c r="H143" s="32"/>
    </row>
    <row r="144" spans="2:8" s="1" customFormat="1" ht="16.899999999999999" customHeight="1">
      <c r="B144" s="32"/>
      <c r="C144" s="202" t="s">
        <v>2775</v>
      </c>
      <c r="D144" s="202" t="s">
        <v>2776</v>
      </c>
      <c r="E144" s="17" t="s">
        <v>301</v>
      </c>
      <c r="F144" s="203">
        <v>322.25400000000002</v>
      </c>
      <c r="H144" s="32"/>
    </row>
    <row r="145" spans="2:8" s="1" customFormat="1" ht="22.5">
      <c r="B145" s="32"/>
      <c r="C145" s="202" t="s">
        <v>2755</v>
      </c>
      <c r="D145" s="202" t="s">
        <v>2756</v>
      </c>
      <c r="E145" s="17" t="s">
        <v>301</v>
      </c>
      <c r="F145" s="203">
        <v>87.23</v>
      </c>
      <c r="H145" s="32"/>
    </row>
    <row r="146" spans="2:8" s="1" customFormat="1" ht="16.899999999999999" customHeight="1">
      <c r="B146" s="32"/>
      <c r="C146" s="198" t="s">
        <v>203</v>
      </c>
      <c r="D146" s="199" t="s">
        <v>1</v>
      </c>
      <c r="E146" s="200" t="s">
        <v>1</v>
      </c>
      <c r="F146" s="201">
        <v>373.33499999999998</v>
      </c>
      <c r="H146" s="32"/>
    </row>
    <row r="147" spans="2:8" s="1" customFormat="1" ht="16.899999999999999" customHeight="1">
      <c r="B147" s="32"/>
      <c r="C147" s="202" t="s">
        <v>1</v>
      </c>
      <c r="D147" s="202" t="s">
        <v>1429</v>
      </c>
      <c r="E147" s="17" t="s">
        <v>1</v>
      </c>
      <c r="F147" s="203">
        <v>0</v>
      </c>
      <c r="H147" s="32"/>
    </row>
    <row r="148" spans="2:8" s="1" customFormat="1" ht="16.899999999999999" customHeight="1">
      <c r="B148" s="32"/>
      <c r="C148" s="202" t="s">
        <v>1</v>
      </c>
      <c r="D148" s="202" t="s">
        <v>1430</v>
      </c>
      <c r="E148" s="17" t="s">
        <v>1</v>
      </c>
      <c r="F148" s="203">
        <v>271.48500000000001</v>
      </c>
      <c r="H148" s="32"/>
    </row>
    <row r="149" spans="2:8" s="1" customFormat="1" ht="16.899999999999999" customHeight="1">
      <c r="B149" s="32"/>
      <c r="C149" s="202" t="s">
        <v>1</v>
      </c>
      <c r="D149" s="202" t="s">
        <v>1431</v>
      </c>
      <c r="E149" s="17" t="s">
        <v>1</v>
      </c>
      <c r="F149" s="203">
        <v>11.7</v>
      </c>
      <c r="H149" s="32"/>
    </row>
    <row r="150" spans="2:8" s="1" customFormat="1" ht="16.899999999999999" customHeight="1">
      <c r="B150" s="32"/>
      <c r="C150" s="202" t="s">
        <v>1</v>
      </c>
      <c r="D150" s="202" t="s">
        <v>1432</v>
      </c>
      <c r="E150" s="17" t="s">
        <v>1</v>
      </c>
      <c r="F150" s="203">
        <v>0</v>
      </c>
      <c r="H150" s="32"/>
    </row>
    <row r="151" spans="2:8" s="1" customFormat="1" ht="16.899999999999999" customHeight="1">
      <c r="B151" s="32"/>
      <c r="C151" s="202" t="s">
        <v>1</v>
      </c>
      <c r="D151" s="202" t="s">
        <v>1433</v>
      </c>
      <c r="E151" s="17" t="s">
        <v>1</v>
      </c>
      <c r="F151" s="203">
        <v>84.45</v>
      </c>
      <c r="H151" s="32"/>
    </row>
    <row r="152" spans="2:8" s="1" customFormat="1" ht="16.899999999999999" customHeight="1">
      <c r="B152" s="32"/>
      <c r="C152" s="202" t="s">
        <v>1</v>
      </c>
      <c r="D152" s="202" t="s">
        <v>1434</v>
      </c>
      <c r="E152" s="17" t="s">
        <v>1</v>
      </c>
      <c r="F152" s="203">
        <v>5.7</v>
      </c>
      <c r="H152" s="32"/>
    </row>
    <row r="153" spans="2:8" s="1" customFormat="1" ht="16.899999999999999" customHeight="1">
      <c r="B153" s="32"/>
      <c r="C153" s="202" t="s">
        <v>203</v>
      </c>
      <c r="D153" s="202" t="s">
        <v>308</v>
      </c>
      <c r="E153" s="17" t="s">
        <v>1</v>
      </c>
      <c r="F153" s="203">
        <v>373.33499999999998</v>
      </c>
      <c r="H153" s="32"/>
    </row>
    <row r="154" spans="2:8" s="1" customFormat="1" ht="16.899999999999999" customHeight="1">
      <c r="B154" s="32"/>
      <c r="C154" s="204" t="s">
        <v>7177</v>
      </c>
      <c r="H154" s="32"/>
    </row>
    <row r="155" spans="2:8" s="1" customFormat="1" ht="16.899999999999999" customHeight="1">
      <c r="B155" s="32"/>
      <c r="C155" s="202" t="s">
        <v>1426</v>
      </c>
      <c r="D155" s="202" t="s">
        <v>1427</v>
      </c>
      <c r="E155" s="17" t="s">
        <v>301</v>
      </c>
      <c r="F155" s="203">
        <v>373.33499999999998</v>
      </c>
      <c r="H155" s="32"/>
    </row>
    <row r="156" spans="2:8" s="1" customFormat="1" ht="16.899999999999999" customHeight="1">
      <c r="B156" s="32"/>
      <c r="C156" s="202" t="s">
        <v>1453</v>
      </c>
      <c r="D156" s="202" t="s">
        <v>1454</v>
      </c>
      <c r="E156" s="17" t="s">
        <v>301</v>
      </c>
      <c r="F156" s="203">
        <v>746.67</v>
      </c>
      <c r="H156" s="32"/>
    </row>
    <row r="157" spans="2:8" s="1" customFormat="1" ht="22.5">
      <c r="B157" s="32"/>
      <c r="C157" s="202" t="s">
        <v>1444</v>
      </c>
      <c r="D157" s="202" t="s">
        <v>1445</v>
      </c>
      <c r="E157" s="17" t="s">
        <v>301</v>
      </c>
      <c r="F157" s="203">
        <v>455.84199999999998</v>
      </c>
      <c r="H157" s="32"/>
    </row>
    <row r="158" spans="2:8" s="1" customFormat="1" ht="22.5">
      <c r="B158" s="32"/>
      <c r="C158" s="202" t="s">
        <v>1449</v>
      </c>
      <c r="D158" s="202" t="s">
        <v>1450</v>
      </c>
      <c r="E158" s="17" t="s">
        <v>301</v>
      </c>
      <c r="F158" s="203">
        <v>455.84199999999998</v>
      </c>
      <c r="H158" s="32"/>
    </row>
    <row r="159" spans="2:8" s="1" customFormat="1" ht="16.899999999999999" customHeight="1">
      <c r="B159" s="32"/>
      <c r="C159" s="198" t="s">
        <v>201</v>
      </c>
      <c r="D159" s="199" t="s">
        <v>1</v>
      </c>
      <c r="E159" s="200" t="s">
        <v>1</v>
      </c>
      <c r="F159" s="201">
        <v>419.8</v>
      </c>
      <c r="H159" s="32"/>
    </row>
    <row r="160" spans="2:8" s="1" customFormat="1" ht="16.899999999999999" customHeight="1">
      <c r="B160" s="32"/>
      <c r="C160" s="202" t="s">
        <v>1</v>
      </c>
      <c r="D160" s="202" t="s">
        <v>1418</v>
      </c>
      <c r="E160" s="17" t="s">
        <v>1</v>
      </c>
      <c r="F160" s="203">
        <v>235.1</v>
      </c>
      <c r="H160" s="32"/>
    </row>
    <row r="161" spans="2:8" s="1" customFormat="1" ht="16.899999999999999" customHeight="1">
      <c r="B161" s="32"/>
      <c r="C161" s="202" t="s">
        <v>1</v>
      </c>
      <c r="D161" s="202" t="s">
        <v>1419</v>
      </c>
      <c r="E161" s="17" t="s">
        <v>1</v>
      </c>
      <c r="F161" s="203">
        <v>184.7</v>
      </c>
      <c r="H161" s="32"/>
    </row>
    <row r="162" spans="2:8" s="1" customFormat="1" ht="16.899999999999999" customHeight="1">
      <c r="B162" s="32"/>
      <c r="C162" s="202" t="s">
        <v>201</v>
      </c>
      <c r="D162" s="202" t="s">
        <v>308</v>
      </c>
      <c r="E162" s="17" t="s">
        <v>1</v>
      </c>
      <c r="F162" s="203">
        <v>419.8</v>
      </c>
      <c r="H162" s="32"/>
    </row>
    <row r="163" spans="2:8" s="1" customFormat="1" ht="16.899999999999999" customHeight="1">
      <c r="B163" s="32"/>
      <c r="C163" s="204" t="s">
        <v>7177</v>
      </c>
      <c r="H163" s="32"/>
    </row>
    <row r="164" spans="2:8" s="1" customFormat="1" ht="16.899999999999999" customHeight="1">
      <c r="B164" s="32"/>
      <c r="C164" s="202" t="s">
        <v>1415</v>
      </c>
      <c r="D164" s="202" t="s">
        <v>1416</v>
      </c>
      <c r="E164" s="17" t="s">
        <v>301</v>
      </c>
      <c r="F164" s="203">
        <v>419.8</v>
      </c>
      <c r="H164" s="32"/>
    </row>
    <row r="165" spans="2:8" s="1" customFormat="1" ht="16.899999999999999" customHeight="1">
      <c r="B165" s="32"/>
      <c r="C165" s="202" t="s">
        <v>1439</v>
      </c>
      <c r="D165" s="202" t="s">
        <v>1440</v>
      </c>
      <c r="E165" s="17" t="s">
        <v>301</v>
      </c>
      <c r="F165" s="203">
        <v>839.6</v>
      </c>
      <c r="H165" s="32"/>
    </row>
    <row r="166" spans="2:8" s="1" customFormat="1" ht="22.5">
      <c r="B166" s="32"/>
      <c r="C166" s="202" t="s">
        <v>1444</v>
      </c>
      <c r="D166" s="202" t="s">
        <v>1445</v>
      </c>
      <c r="E166" s="17" t="s">
        <v>301</v>
      </c>
      <c r="F166" s="203">
        <v>489.27699999999999</v>
      </c>
      <c r="H166" s="32"/>
    </row>
    <row r="167" spans="2:8" s="1" customFormat="1" ht="22.5">
      <c r="B167" s="32"/>
      <c r="C167" s="202" t="s">
        <v>1449</v>
      </c>
      <c r="D167" s="202" t="s">
        <v>1450</v>
      </c>
      <c r="E167" s="17" t="s">
        <v>301</v>
      </c>
      <c r="F167" s="203">
        <v>489.27699999999999</v>
      </c>
      <c r="H167" s="32"/>
    </row>
    <row r="168" spans="2:8" s="1" customFormat="1" ht="16.899999999999999" customHeight="1">
      <c r="B168" s="32"/>
      <c r="C168" s="198" t="s">
        <v>178</v>
      </c>
      <c r="D168" s="199" t="s">
        <v>1</v>
      </c>
      <c r="E168" s="200" t="s">
        <v>1</v>
      </c>
      <c r="F168" s="201">
        <v>1177.7650000000001</v>
      </c>
      <c r="H168" s="32"/>
    </row>
    <row r="169" spans="2:8" s="1" customFormat="1" ht="16.899999999999999" customHeight="1">
      <c r="B169" s="32"/>
      <c r="C169" s="202" t="s">
        <v>1</v>
      </c>
      <c r="D169" s="202" t="s">
        <v>313</v>
      </c>
      <c r="E169" s="17" t="s">
        <v>1</v>
      </c>
      <c r="F169" s="203">
        <v>1084.395</v>
      </c>
      <c r="H169" s="32"/>
    </row>
    <row r="170" spans="2:8" s="1" customFormat="1" ht="16.899999999999999" customHeight="1">
      <c r="B170" s="32"/>
      <c r="C170" s="202" t="s">
        <v>1</v>
      </c>
      <c r="D170" s="202" t="s">
        <v>314</v>
      </c>
      <c r="E170" s="17" t="s">
        <v>1</v>
      </c>
      <c r="F170" s="203">
        <v>10.186999999999999</v>
      </c>
      <c r="H170" s="32"/>
    </row>
    <row r="171" spans="2:8" s="1" customFormat="1" ht="16.899999999999999" customHeight="1">
      <c r="B171" s="32"/>
      <c r="C171" s="202" t="s">
        <v>1</v>
      </c>
      <c r="D171" s="202" t="s">
        <v>315</v>
      </c>
      <c r="E171" s="17" t="s">
        <v>1</v>
      </c>
      <c r="F171" s="203">
        <v>158.613</v>
      </c>
      <c r="H171" s="32"/>
    </row>
    <row r="172" spans="2:8" s="1" customFormat="1" ht="16.899999999999999" customHeight="1">
      <c r="B172" s="32"/>
      <c r="C172" s="202" t="s">
        <v>1</v>
      </c>
      <c r="D172" s="202" t="s">
        <v>316</v>
      </c>
      <c r="E172" s="17" t="s">
        <v>1</v>
      </c>
      <c r="F172" s="203">
        <v>24.57</v>
      </c>
      <c r="H172" s="32"/>
    </row>
    <row r="173" spans="2:8" s="1" customFormat="1" ht="16.899999999999999" customHeight="1">
      <c r="B173" s="32"/>
      <c r="C173" s="202" t="s">
        <v>1</v>
      </c>
      <c r="D173" s="202" t="s">
        <v>317</v>
      </c>
      <c r="E173" s="17" t="s">
        <v>1</v>
      </c>
      <c r="F173" s="203">
        <v>-100</v>
      </c>
      <c r="H173" s="32"/>
    </row>
    <row r="174" spans="2:8" s="1" customFormat="1" ht="16.899999999999999" customHeight="1">
      <c r="B174" s="32"/>
      <c r="C174" s="202" t="s">
        <v>178</v>
      </c>
      <c r="D174" s="202" t="s">
        <v>308</v>
      </c>
      <c r="E174" s="17" t="s">
        <v>1</v>
      </c>
      <c r="F174" s="203">
        <v>1177.7650000000001</v>
      </c>
      <c r="H174" s="32"/>
    </row>
    <row r="175" spans="2:8" s="1" customFormat="1" ht="16.899999999999999" customHeight="1">
      <c r="B175" s="32"/>
      <c r="C175" s="204" t="s">
        <v>7177</v>
      </c>
      <c r="H175" s="32"/>
    </row>
    <row r="176" spans="2:8" s="1" customFormat="1" ht="16.899999999999999" customHeight="1">
      <c r="B176" s="32"/>
      <c r="C176" s="202" t="s">
        <v>309</v>
      </c>
      <c r="D176" s="202" t="s">
        <v>310</v>
      </c>
      <c r="E176" s="17" t="s">
        <v>311</v>
      </c>
      <c r="F176" s="203">
        <v>1177.7650000000001</v>
      </c>
      <c r="H176" s="32"/>
    </row>
    <row r="177" spans="2:8" s="1" customFormat="1" ht="22.5">
      <c r="B177" s="32"/>
      <c r="C177" s="202" t="s">
        <v>403</v>
      </c>
      <c r="D177" s="202" t="s">
        <v>404</v>
      </c>
      <c r="E177" s="17" t="s">
        <v>311</v>
      </c>
      <c r="F177" s="203">
        <v>1088.2249999999999</v>
      </c>
      <c r="H177" s="32"/>
    </row>
    <row r="178" spans="2:8" s="1" customFormat="1" ht="16.899999999999999" customHeight="1">
      <c r="B178" s="32"/>
      <c r="C178" s="202" t="s">
        <v>410</v>
      </c>
      <c r="D178" s="202" t="s">
        <v>411</v>
      </c>
      <c r="E178" s="17" t="s">
        <v>311</v>
      </c>
      <c r="F178" s="203">
        <v>1763.3309999999999</v>
      </c>
      <c r="H178" s="32"/>
    </row>
    <row r="179" spans="2:8" s="1" customFormat="1" ht="16.899999999999999" customHeight="1">
      <c r="B179" s="32"/>
      <c r="C179" s="198" t="s">
        <v>247</v>
      </c>
      <c r="D179" s="199" t="s">
        <v>1</v>
      </c>
      <c r="E179" s="200" t="s">
        <v>1</v>
      </c>
      <c r="F179" s="201">
        <v>100</v>
      </c>
      <c r="H179" s="32"/>
    </row>
    <row r="180" spans="2:8" s="1" customFormat="1" ht="16.899999999999999" customHeight="1">
      <c r="B180" s="32"/>
      <c r="C180" s="202" t="s">
        <v>1</v>
      </c>
      <c r="D180" s="202" t="s">
        <v>248</v>
      </c>
      <c r="E180" s="17" t="s">
        <v>1</v>
      </c>
      <c r="F180" s="203">
        <v>100</v>
      </c>
      <c r="H180" s="32"/>
    </row>
    <row r="181" spans="2:8" s="1" customFormat="1" ht="16.899999999999999" customHeight="1">
      <c r="B181" s="32"/>
      <c r="C181" s="202" t="s">
        <v>247</v>
      </c>
      <c r="D181" s="202" t="s">
        <v>308</v>
      </c>
      <c r="E181" s="17" t="s">
        <v>1</v>
      </c>
      <c r="F181" s="203">
        <v>100</v>
      </c>
      <c r="H181" s="32"/>
    </row>
    <row r="182" spans="2:8" s="1" customFormat="1" ht="16.899999999999999" customHeight="1">
      <c r="B182" s="32"/>
      <c r="C182" s="204" t="s">
        <v>7177</v>
      </c>
      <c r="H182" s="32"/>
    </row>
    <row r="183" spans="2:8" s="1" customFormat="1" ht="16.899999999999999" customHeight="1">
      <c r="B183" s="32"/>
      <c r="C183" s="202" t="s">
        <v>333</v>
      </c>
      <c r="D183" s="202" t="s">
        <v>334</v>
      </c>
      <c r="E183" s="17" t="s">
        <v>311</v>
      </c>
      <c r="F183" s="203">
        <v>100</v>
      </c>
      <c r="H183" s="32"/>
    </row>
    <row r="184" spans="2:8" s="1" customFormat="1" ht="22.5">
      <c r="B184" s="32"/>
      <c r="C184" s="202" t="s">
        <v>403</v>
      </c>
      <c r="D184" s="202" t="s">
        <v>404</v>
      </c>
      <c r="E184" s="17" t="s">
        <v>311</v>
      </c>
      <c r="F184" s="203">
        <v>1088.2249999999999</v>
      </c>
      <c r="H184" s="32"/>
    </row>
    <row r="185" spans="2:8" s="1" customFormat="1" ht="16.899999999999999" customHeight="1">
      <c r="B185" s="32"/>
      <c r="C185" s="202" t="s">
        <v>410</v>
      </c>
      <c r="D185" s="202" t="s">
        <v>411</v>
      </c>
      <c r="E185" s="17" t="s">
        <v>311</v>
      </c>
      <c r="F185" s="203">
        <v>1763.3309999999999</v>
      </c>
      <c r="H185" s="32"/>
    </row>
    <row r="186" spans="2:8" s="1" customFormat="1" ht="16.899999999999999" customHeight="1">
      <c r="B186" s="32"/>
      <c r="C186" s="198" t="s">
        <v>246</v>
      </c>
      <c r="D186" s="199" t="s">
        <v>1</v>
      </c>
      <c r="E186" s="200" t="s">
        <v>1</v>
      </c>
      <c r="F186" s="201">
        <v>18.600000000000001</v>
      </c>
      <c r="H186" s="32"/>
    </row>
    <row r="187" spans="2:8" s="1" customFormat="1" ht="16.899999999999999" customHeight="1">
      <c r="B187" s="32"/>
      <c r="C187" s="202" t="s">
        <v>246</v>
      </c>
      <c r="D187" s="202" t="s">
        <v>2829</v>
      </c>
      <c r="E187" s="17" t="s">
        <v>1</v>
      </c>
      <c r="F187" s="203">
        <v>18.600000000000001</v>
      </c>
      <c r="H187" s="32"/>
    </row>
    <row r="188" spans="2:8" s="1" customFormat="1" ht="16.899999999999999" customHeight="1">
      <c r="B188" s="32"/>
      <c r="C188" s="204" t="s">
        <v>7177</v>
      </c>
      <c r="H188" s="32"/>
    </row>
    <row r="189" spans="2:8" s="1" customFormat="1" ht="16.899999999999999" customHeight="1">
      <c r="B189" s="32"/>
      <c r="C189" s="202" t="s">
        <v>2826</v>
      </c>
      <c r="D189" s="202" t="s">
        <v>2827</v>
      </c>
      <c r="E189" s="17" t="s">
        <v>301</v>
      </c>
      <c r="F189" s="203">
        <v>503.2</v>
      </c>
      <c r="H189" s="32"/>
    </row>
    <row r="190" spans="2:8" s="1" customFormat="1" ht="16.899999999999999" customHeight="1">
      <c r="B190" s="32"/>
      <c r="C190" s="202" t="s">
        <v>2832</v>
      </c>
      <c r="D190" s="202" t="s">
        <v>2833</v>
      </c>
      <c r="E190" s="17" t="s">
        <v>301</v>
      </c>
      <c r="F190" s="203">
        <v>503.2</v>
      </c>
      <c r="H190" s="32"/>
    </row>
    <row r="191" spans="2:8" s="1" customFormat="1" ht="22.5">
      <c r="B191" s="32"/>
      <c r="C191" s="202" t="s">
        <v>2837</v>
      </c>
      <c r="D191" s="202" t="s">
        <v>2838</v>
      </c>
      <c r="E191" s="17" t="s">
        <v>301</v>
      </c>
      <c r="F191" s="203">
        <v>503.2</v>
      </c>
      <c r="H191" s="32"/>
    </row>
    <row r="192" spans="2:8" s="1" customFormat="1" ht="16.899999999999999" customHeight="1">
      <c r="B192" s="32"/>
      <c r="C192" s="202" t="s">
        <v>2841</v>
      </c>
      <c r="D192" s="202" t="s">
        <v>2842</v>
      </c>
      <c r="E192" s="17" t="s">
        <v>301</v>
      </c>
      <c r="F192" s="203">
        <v>18.600000000000001</v>
      </c>
      <c r="H192" s="32"/>
    </row>
    <row r="193" spans="2:8" s="1" customFormat="1" ht="16.899999999999999" customHeight="1">
      <c r="B193" s="32"/>
      <c r="C193" s="198" t="s">
        <v>244</v>
      </c>
      <c r="D193" s="199" t="s">
        <v>1</v>
      </c>
      <c r="E193" s="200" t="s">
        <v>1</v>
      </c>
      <c r="F193" s="201">
        <v>484.6</v>
      </c>
      <c r="H193" s="32"/>
    </row>
    <row r="194" spans="2:8" s="1" customFormat="1" ht="16.899999999999999" customHeight="1">
      <c r="B194" s="32"/>
      <c r="C194" s="202" t="s">
        <v>1</v>
      </c>
      <c r="D194" s="202" t="s">
        <v>245</v>
      </c>
      <c r="E194" s="17" t="s">
        <v>1</v>
      </c>
      <c r="F194" s="203">
        <v>484.6</v>
      </c>
      <c r="H194" s="32"/>
    </row>
    <row r="195" spans="2:8" s="1" customFormat="1" ht="16.899999999999999" customHeight="1">
      <c r="B195" s="32"/>
      <c r="C195" s="202" t="s">
        <v>244</v>
      </c>
      <c r="D195" s="202" t="s">
        <v>308</v>
      </c>
      <c r="E195" s="17" t="s">
        <v>1</v>
      </c>
      <c r="F195" s="203">
        <v>484.6</v>
      </c>
      <c r="H195" s="32"/>
    </row>
    <row r="196" spans="2:8" s="1" customFormat="1" ht="16.899999999999999" customHeight="1">
      <c r="B196" s="32"/>
      <c r="C196" s="204" t="s">
        <v>7177</v>
      </c>
      <c r="H196" s="32"/>
    </row>
    <row r="197" spans="2:8" s="1" customFormat="1" ht="16.899999999999999" customHeight="1">
      <c r="B197" s="32"/>
      <c r="C197" s="202" t="s">
        <v>2850</v>
      </c>
      <c r="D197" s="202" t="s">
        <v>2851</v>
      </c>
      <c r="E197" s="17" t="s">
        <v>301</v>
      </c>
      <c r="F197" s="203">
        <v>484.6</v>
      </c>
      <c r="H197" s="32"/>
    </row>
    <row r="198" spans="2:8" s="1" customFormat="1" ht="16.899999999999999" customHeight="1">
      <c r="B198" s="32"/>
      <c r="C198" s="202" t="s">
        <v>2826</v>
      </c>
      <c r="D198" s="202" t="s">
        <v>2827</v>
      </c>
      <c r="E198" s="17" t="s">
        <v>301</v>
      </c>
      <c r="F198" s="203">
        <v>503.2</v>
      </c>
      <c r="H198" s="32"/>
    </row>
    <row r="199" spans="2:8" s="1" customFormat="1" ht="16.899999999999999" customHeight="1">
      <c r="B199" s="32"/>
      <c r="C199" s="202" t="s">
        <v>2832</v>
      </c>
      <c r="D199" s="202" t="s">
        <v>2833</v>
      </c>
      <c r="E199" s="17" t="s">
        <v>301</v>
      </c>
      <c r="F199" s="203">
        <v>503.2</v>
      </c>
      <c r="H199" s="32"/>
    </row>
    <row r="200" spans="2:8" s="1" customFormat="1" ht="22.5">
      <c r="B200" s="32"/>
      <c r="C200" s="202" t="s">
        <v>2837</v>
      </c>
      <c r="D200" s="202" t="s">
        <v>2838</v>
      </c>
      <c r="E200" s="17" t="s">
        <v>301</v>
      </c>
      <c r="F200" s="203">
        <v>503.2</v>
      </c>
      <c r="H200" s="32"/>
    </row>
    <row r="201" spans="2:8" s="1" customFormat="1" ht="16.899999999999999" customHeight="1">
      <c r="B201" s="32"/>
      <c r="C201" s="198" t="s">
        <v>187</v>
      </c>
      <c r="D201" s="199" t="s">
        <v>1</v>
      </c>
      <c r="E201" s="200" t="s">
        <v>1</v>
      </c>
      <c r="F201" s="201">
        <v>87.335999999999999</v>
      </c>
      <c r="H201" s="32"/>
    </row>
    <row r="202" spans="2:8" s="1" customFormat="1" ht="16.899999999999999" customHeight="1">
      <c r="B202" s="32"/>
      <c r="C202" s="202" t="s">
        <v>1</v>
      </c>
      <c r="D202" s="202" t="s">
        <v>418</v>
      </c>
      <c r="E202" s="17" t="s">
        <v>1</v>
      </c>
      <c r="F202" s="203">
        <v>0</v>
      </c>
      <c r="H202" s="32"/>
    </row>
    <row r="203" spans="2:8" s="1" customFormat="1" ht="16.899999999999999" customHeight="1">
      <c r="B203" s="32"/>
      <c r="C203" s="202" t="s">
        <v>1</v>
      </c>
      <c r="D203" s="202" t="s">
        <v>419</v>
      </c>
      <c r="E203" s="17" t="s">
        <v>1</v>
      </c>
      <c r="F203" s="203">
        <v>16.475999999999999</v>
      </c>
      <c r="H203" s="32"/>
    </row>
    <row r="204" spans="2:8" s="1" customFormat="1" ht="16.899999999999999" customHeight="1">
      <c r="B204" s="32"/>
      <c r="C204" s="202" t="s">
        <v>1</v>
      </c>
      <c r="D204" s="202" t="s">
        <v>420</v>
      </c>
      <c r="E204" s="17" t="s">
        <v>1</v>
      </c>
      <c r="F204" s="203">
        <v>20.86</v>
      </c>
      <c r="H204" s="32"/>
    </row>
    <row r="205" spans="2:8" s="1" customFormat="1" ht="16.899999999999999" customHeight="1">
      <c r="B205" s="32"/>
      <c r="C205" s="202" t="s">
        <v>1</v>
      </c>
      <c r="D205" s="202" t="s">
        <v>421</v>
      </c>
      <c r="E205" s="17" t="s">
        <v>1</v>
      </c>
      <c r="F205" s="203">
        <v>50</v>
      </c>
      <c r="H205" s="32"/>
    </row>
    <row r="206" spans="2:8" s="1" customFormat="1" ht="16.899999999999999" customHeight="1">
      <c r="B206" s="32"/>
      <c r="C206" s="202" t="s">
        <v>187</v>
      </c>
      <c r="D206" s="202" t="s">
        <v>308</v>
      </c>
      <c r="E206" s="17" t="s">
        <v>1</v>
      </c>
      <c r="F206" s="203">
        <v>87.335999999999999</v>
      </c>
      <c r="H206" s="32"/>
    </row>
    <row r="207" spans="2:8" s="1" customFormat="1" ht="16.899999999999999" customHeight="1">
      <c r="B207" s="32"/>
      <c r="C207" s="204" t="s">
        <v>7177</v>
      </c>
      <c r="H207" s="32"/>
    </row>
    <row r="208" spans="2:8" s="1" customFormat="1" ht="16.899999999999999" customHeight="1">
      <c r="B208" s="32"/>
      <c r="C208" s="202" t="s">
        <v>415</v>
      </c>
      <c r="D208" s="202" t="s">
        <v>416</v>
      </c>
      <c r="E208" s="17" t="s">
        <v>311</v>
      </c>
      <c r="F208" s="203">
        <v>87.335999999999999</v>
      </c>
      <c r="H208" s="32"/>
    </row>
    <row r="209" spans="2:8" s="1" customFormat="1" ht="22.5">
      <c r="B209" s="32"/>
      <c r="C209" s="202" t="s">
        <v>398</v>
      </c>
      <c r="D209" s="202" t="s">
        <v>399</v>
      </c>
      <c r="E209" s="17" t="s">
        <v>311</v>
      </c>
      <c r="F209" s="203">
        <v>675.10599999999999</v>
      </c>
      <c r="H209" s="32"/>
    </row>
    <row r="210" spans="2:8" s="1" customFormat="1" ht="22.5">
      <c r="B210" s="32"/>
      <c r="C210" s="202" t="s">
        <v>403</v>
      </c>
      <c r="D210" s="202" t="s">
        <v>404</v>
      </c>
      <c r="E210" s="17" t="s">
        <v>311</v>
      </c>
      <c r="F210" s="203">
        <v>1088.2249999999999</v>
      </c>
      <c r="H210" s="32"/>
    </row>
    <row r="211" spans="2:8" s="1" customFormat="1" ht="16.899999999999999" customHeight="1">
      <c r="B211" s="32"/>
      <c r="C211" s="202" t="s">
        <v>410</v>
      </c>
      <c r="D211" s="202" t="s">
        <v>411</v>
      </c>
      <c r="E211" s="17" t="s">
        <v>311</v>
      </c>
      <c r="F211" s="203">
        <v>1763.3309999999999</v>
      </c>
      <c r="H211" s="32"/>
    </row>
    <row r="212" spans="2:8" s="1" customFormat="1" ht="16.899999999999999" customHeight="1">
      <c r="B212" s="32"/>
      <c r="C212" s="202" t="s">
        <v>428</v>
      </c>
      <c r="D212" s="202" t="s">
        <v>429</v>
      </c>
      <c r="E212" s="17" t="s">
        <v>311</v>
      </c>
      <c r="F212" s="203">
        <v>1425.778</v>
      </c>
      <c r="H212" s="32"/>
    </row>
    <row r="213" spans="2:8" s="1" customFormat="1" ht="16.899999999999999" customHeight="1">
      <c r="B213" s="32"/>
      <c r="C213" s="198" t="s">
        <v>307</v>
      </c>
      <c r="D213" s="199" t="s">
        <v>1</v>
      </c>
      <c r="E213" s="200" t="s">
        <v>1</v>
      </c>
      <c r="F213" s="201">
        <v>275</v>
      </c>
      <c r="H213" s="32"/>
    </row>
    <row r="214" spans="2:8" s="1" customFormat="1" ht="16.899999999999999" customHeight="1">
      <c r="B214" s="32"/>
      <c r="C214" s="202" t="s">
        <v>1</v>
      </c>
      <c r="D214" s="202" t="s">
        <v>305</v>
      </c>
      <c r="E214" s="17" t="s">
        <v>1</v>
      </c>
      <c r="F214" s="203">
        <v>275</v>
      </c>
      <c r="H214" s="32"/>
    </row>
    <row r="215" spans="2:8" s="1" customFormat="1" ht="16.899999999999999" customHeight="1">
      <c r="B215" s="32"/>
      <c r="C215" s="202" t="s">
        <v>307</v>
      </c>
      <c r="D215" s="202" t="s">
        <v>308</v>
      </c>
      <c r="E215" s="17" t="s">
        <v>1</v>
      </c>
      <c r="F215" s="203">
        <v>275</v>
      </c>
      <c r="H215" s="32"/>
    </row>
    <row r="216" spans="2:8" s="1" customFormat="1" ht="16.899999999999999" customHeight="1">
      <c r="B216" s="32"/>
      <c r="C216" s="198" t="s">
        <v>213</v>
      </c>
      <c r="D216" s="199" t="s">
        <v>1</v>
      </c>
      <c r="E216" s="200" t="s">
        <v>1</v>
      </c>
      <c r="F216" s="201">
        <v>300.7</v>
      </c>
      <c r="H216" s="32"/>
    </row>
    <row r="217" spans="2:8" s="1" customFormat="1" ht="16.899999999999999" customHeight="1">
      <c r="B217" s="32"/>
      <c r="C217" s="202" t="s">
        <v>213</v>
      </c>
      <c r="D217" s="202" t="s">
        <v>1280</v>
      </c>
      <c r="E217" s="17" t="s">
        <v>1</v>
      </c>
      <c r="F217" s="203">
        <v>300.7</v>
      </c>
      <c r="H217" s="32"/>
    </row>
    <row r="218" spans="2:8" s="1" customFormat="1" ht="16.899999999999999" customHeight="1">
      <c r="B218" s="32"/>
      <c r="C218" s="204" t="s">
        <v>7177</v>
      </c>
      <c r="H218" s="32"/>
    </row>
    <row r="219" spans="2:8" s="1" customFormat="1" ht="16.899999999999999" customHeight="1">
      <c r="B219" s="32"/>
      <c r="C219" s="202" t="s">
        <v>1277</v>
      </c>
      <c r="D219" s="202" t="s">
        <v>1278</v>
      </c>
      <c r="E219" s="17" t="s">
        <v>301</v>
      </c>
      <c r="F219" s="203">
        <v>1225.8</v>
      </c>
      <c r="H219" s="32"/>
    </row>
    <row r="220" spans="2:8" s="1" customFormat="1" ht="16.899999999999999" customHeight="1">
      <c r="B220" s="32"/>
      <c r="C220" s="202" t="s">
        <v>1255</v>
      </c>
      <c r="D220" s="202" t="s">
        <v>1256</v>
      </c>
      <c r="E220" s="17" t="s">
        <v>301</v>
      </c>
      <c r="F220" s="203">
        <v>1225.8</v>
      </c>
      <c r="H220" s="32"/>
    </row>
    <row r="221" spans="2:8" s="1" customFormat="1" ht="16.899999999999999" customHeight="1">
      <c r="B221" s="32"/>
      <c r="C221" s="202" t="s">
        <v>1262</v>
      </c>
      <c r="D221" s="202" t="s">
        <v>1263</v>
      </c>
      <c r="E221" s="17" t="s">
        <v>301</v>
      </c>
      <c r="F221" s="203">
        <v>8175.2</v>
      </c>
      <c r="H221" s="32"/>
    </row>
    <row r="222" spans="2:8" s="1" customFormat="1" ht="16.899999999999999" customHeight="1">
      <c r="B222" s="32"/>
      <c r="C222" s="198" t="s">
        <v>215</v>
      </c>
      <c r="D222" s="199" t="s">
        <v>1</v>
      </c>
      <c r="E222" s="200" t="s">
        <v>1</v>
      </c>
      <c r="F222" s="201">
        <v>44.8</v>
      </c>
      <c r="H222" s="32"/>
    </row>
    <row r="223" spans="2:8" s="1" customFormat="1" ht="16.899999999999999" customHeight="1">
      <c r="B223" s="32"/>
      <c r="C223" s="202" t="s">
        <v>215</v>
      </c>
      <c r="D223" s="202" t="s">
        <v>1281</v>
      </c>
      <c r="E223" s="17" t="s">
        <v>1</v>
      </c>
      <c r="F223" s="203">
        <v>44.8</v>
      </c>
      <c r="H223" s="32"/>
    </row>
    <row r="224" spans="2:8" s="1" customFormat="1" ht="16.899999999999999" customHeight="1">
      <c r="B224" s="32"/>
      <c r="C224" s="204" t="s">
        <v>7177</v>
      </c>
      <c r="H224" s="32"/>
    </row>
    <row r="225" spans="2:8" s="1" customFormat="1" ht="16.899999999999999" customHeight="1">
      <c r="B225" s="32"/>
      <c r="C225" s="202" t="s">
        <v>1277</v>
      </c>
      <c r="D225" s="202" t="s">
        <v>1278</v>
      </c>
      <c r="E225" s="17" t="s">
        <v>301</v>
      </c>
      <c r="F225" s="203">
        <v>1225.8</v>
      </c>
      <c r="H225" s="32"/>
    </row>
    <row r="226" spans="2:8" s="1" customFormat="1" ht="16.899999999999999" customHeight="1">
      <c r="B226" s="32"/>
      <c r="C226" s="202" t="s">
        <v>1255</v>
      </c>
      <c r="D226" s="202" t="s">
        <v>1256</v>
      </c>
      <c r="E226" s="17" t="s">
        <v>301</v>
      </c>
      <c r="F226" s="203">
        <v>1225.8</v>
      </c>
      <c r="H226" s="32"/>
    </row>
    <row r="227" spans="2:8" s="1" customFormat="1" ht="16.899999999999999" customHeight="1">
      <c r="B227" s="32"/>
      <c r="C227" s="202" t="s">
        <v>1262</v>
      </c>
      <c r="D227" s="202" t="s">
        <v>1263</v>
      </c>
      <c r="E227" s="17" t="s">
        <v>301</v>
      </c>
      <c r="F227" s="203">
        <v>8175.2</v>
      </c>
      <c r="H227" s="32"/>
    </row>
    <row r="228" spans="2:8" s="1" customFormat="1" ht="16.899999999999999" customHeight="1">
      <c r="B228" s="32"/>
      <c r="C228" s="198" t="s">
        <v>217</v>
      </c>
      <c r="D228" s="199" t="s">
        <v>1</v>
      </c>
      <c r="E228" s="200" t="s">
        <v>1</v>
      </c>
      <c r="F228" s="201">
        <v>68.400000000000006</v>
      </c>
      <c r="H228" s="32"/>
    </row>
    <row r="229" spans="2:8" s="1" customFormat="1" ht="16.899999999999999" customHeight="1">
      <c r="B229" s="32"/>
      <c r="C229" s="202" t="s">
        <v>217</v>
      </c>
      <c r="D229" s="202" t="s">
        <v>1282</v>
      </c>
      <c r="E229" s="17" t="s">
        <v>1</v>
      </c>
      <c r="F229" s="203">
        <v>68.400000000000006</v>
      </c>
      <c r="H229" s="32"/>
    </row>
    <row r="230" spans="2:8" s="1" customFormat="1" ht="16.899999999999999" customHeight="1">
      <c r="B230" s="32"/>
      <c r="C230" s="204" t="s">
        <v>7177</v>
      </c>
      <c r="H230" s="32"/>
    </row>
    <row r="231" spans="2:8" s="1" customFormat="1" ht="16.899999999999999" customHeight="1">
      <c r="B231" s="32"/>
      <c r="C231" s="202" t="s">
        <v>1277</v>
      </c>
      <c r="D231" s="202" t="s">
        <v>1278</v>
      </c>
      <c r="E231" s="17" t="s">
        <v>301</v>
      </c>
      <c r="F231" s="203">
        <v>1225.8</v>
      </c>
      <c r="H231" s="32"/>
    </row>
    <row r="232" spans="2:8" s="1" customFormat="1" ht="16.899999999999999" customHeight="1">
      <c r="B232" s="32"/>
      <c r="C232" s="202" t="s">
        <v>1255</v>
      </c>
      <c r="D232" s="202" t="s">
        <v>1256</v>
      </c>
      <c r="E232" s="17" t="s">
        <v>301</v>
      </c>
      <c r="F232" s="203">
        <v>1225.8</v>
      </c>
      <c r="H232" s="32"/>
    </row>
    <row r="233" spans="2:8" s="1" customFormat="1" ht="16.899999999999999" customHeight="1">
      <c r="B233" s="32"/>
      <c r="C233" s="202" t="s">
        <v>1262</v>
      </c>
      <c r="D233" s="202" t="s">
        <v>1263</v>
      </c>
      <c r="E233" s="17" t="s">
        <v>301</v>
      </c>
      <c r="F233" s="203">
        <v>8175.2</v>
      </c>
      <c r="H233" s="32"/>
    </row>
    <row r="234" spans="2:8" s="1" customFormat="1" ht="16.899999999999999" customHeight="1">
      <c r="B234" s="32"/>
      <c r="C234" s="198" t="s">
        <v>219</v>
      </c>
      <c r="D234" s="199" t="s">
        <v>1</v>
      </c>
      <c r="E234" s="200" t="s">
        <v>1</v>
      </c>
      <c r="F234" s="201">
        <v>99.1</v>
      </c>
      <c r="H234" s="32"/>
    </row>
    <row r="235" spans="2:8" s="1" customFormat="1" ht="16.899999999999999" customHeight="1">
      <c r="B235" s="32"/>
      <c r="C235" s="202" t="s">
        <v>219</v>
      </c>
      <c r="D235" s="202" t="s">
        <v>1283</v>
      </c>
      <c r="E235" s="17" t="s">
        <v>1</v>
      </c>
      <c r="F235" s="203">
        <v>99.1</v>
      </c>
      <c r="H235" s="32"/>
    </row>
    <row r="236" spans="2:8" s="1" customFormat="1" ht="16.899999999999999" customHeight="1">
      <c r="B236" s="32"/>
      <c r="C236" s="204" t="s">
        <v>7177</v>
      </c>
      <c r="H236" s="32"/>
    </row>
    <row r="237" spans="2:8" s="1" customFormat="1" ht="16.899999999999999" customHeight="1">
      <c r="B237" s="32"/>
      <c r="C237" s="202" t="s">
        <v>1277</v>
      </c>
      <c r="D237" s="202" t="s">
        <v>1278</v>
      </c>
      <c r="E237" s="17" t="s">
        <v>301</v>
      </c>
      <c r="F237" s="203">
        <v>1225.8</v>
      </c>
      <c r="H237" s="32"/>
    </row>
    <row r="238" spans="2:8" s="1" customFormat="1" ht="16.899999999999999" customHeight="1">
      <c r="B238" s="32"/>
      <c r="C238" s="202" t="s">
        <v>1255</v>
      </c>
      <c r="D238" s="202" t="s">
        <v>1256</v>
      </c>
      <c r="E238" s="17" t="s">
        <v>301</v>
      </c>
      <c r="F238" s="203">
        <v>1225.8</v>
      </c>
      <c r="H238" s="32"/>
    </row>
    <row r="239" spans="2:8" s="1" customFormat="1" ht="16.899999999999999" customHeight="1">
      <c r="B239" s="32"/>
      <c r="C239" s="202" t="s">
        <v>1262</v>
      </c>
      <c r="D239" s="202" t="s">
        <v>1263</v>
      </c>
      <c r="E239" s="17" t="s">
        <v>301</v>
      </c>
      <c r="F239" s="203">
        <v>8175.2</v>
      </c>
      <c r="H239" s="32"/>
    </row>
    <row r="240" spans="2:8" s="1" customFormat="1" ht="16.899999999999999" customHeight="1">
      <c r="B240" s="32"/>
      <c r="C240" s="198" t="s">
        <v>221</v>
      </c>
      <c r="D240" s="199" t="s">
        <v>1</v>
      </c>
      <c r="E240" s="200" t="s">
        <v>1</v>
      </c>
      <c r="F240" s="201">
        <v>41.9</v>
      </c>
      <c r="H240" s="32"/>
    </row>
    <row r="241" spans="2:8" s="1" customFormat="1" ht="16.899999999999999" customHeight="1">
      <c r="B241" s="32"/>
      <c r="C241" s="202" t="s">
        <v>221</v>
      </c>
      <c r="D241" s="202" t="s">
        <v>1284</v>
      </c>
      <c r="E241" s="17" t="s">
        <v>1</v>
      </c>
      <c r="F241" s="203">
        <v>41.9</v>
      </c>
      <c r="H241" s="32"/>
    </row>
    <row r="242" spans="2:8" s="1" customFormat="1" ht="16.899999999999999" customHeight="1">
      <c r="B242" s="32"/>
      <c r="C242" s="204" t="s">
        <v>7177</v>
      </c>
      <c r="H242" s="32"/>
    </row>
    <row r="243" spans="2:8" s="1" customFormat="1" ht="16.899999999999999" customHeight="1">
      <c r="B243" s="32"/>
      <c r="C243" s="202" t="s">
        <v>1277</v>
      </c>
      <c r="D243" s="202" t="s">
        <v>1278</v>
      </c>
      <c r="E243" s="17" t="s">
        <v>301</v>
      </c>
      <c r="F243" s="203">
        <v>1225.8</v>
      </c>
      <c r="H243" s="32"/>
    </row>
    <row r="244" spans="2:8" s="1" customFormat="1" ht="16.899999999999999" customHeight="1">
      <c r="B244" s="32"/>
      <c r="C244" s="202" t="s">
        <v>1255</v>
      </c>
      <c r="D244" s="202" t="s">
        <v>1256</v>
      </c>
      <c r="E244" s="17" t="s">
        <v>301</v>
      </c>
      <c r="F244" s="203">
        <v>1225.8</v>
      </c>
      <c r="H244" s="32"/>
    </row>
    <row r="245" spans="2:8" s="1" customFormat="1" ht="16.899999999999999" customHeight="1">
      <c r="B245" s="32"/>
      <c r="C245" s="202" t="s">
        <v>1262</v>
      </c>
      <c r="D245" s="202" t="s">
        <v>1263</v>
      </c>
      <c r="E245" s="17" t="s">
        <v>301</v>
      </c>
      <c r="F245" s="203">
        <v>8175.2</v>
      </c>
      <c r="H245" s="32"/>
    </row>
    <row r="246" spans="2:8" s="1" customFormat="1" ht="16.899999999999999" customHeight="1">
      <c r="B246" s="32"/>
      <c r="C246" s="198" t="s">
        <v>223</v>
      </c>
      <c r="D246" s="199" t="s">
        <v>1</v>
      </c>
      <c r="E246" s="200" t="s">
        <v>1</v>
      </c>
      <c r="F246" s="201">
        <v>50.1</v>
      </c>
      <c r="H246" s="32"/>
    </row>
    <row r="247" spans="2:8" s="1" customFormat="1" ht="16.899999999999999" customHeight="1">
      <c r="B247" s="32"/>
      <c r="C247" s="202" t="s">
        <v>223</v>
      </c>
      <c r="D247" s="202" t="s">
        <v>1285</v>
      </c>
      <c r="E247" s="17" t="s">
        <v>1</v>
      </c>
      <c r="F247" s="203">
        <v>50.1</v>
      </c>
      <c r="H247" s="32"/>
    </row>
    <row r="248" spans="2:8" s="1" customFormat="1" ht="16.899999999999999" customHeight="1">
      <c r="B248" s="32"/>
      <c r="C248" s="204" t="s">
        <v>7177</v>
      </c>
      <c r="H248" s="32"/>
    </row>
    <row r="249" spans="2:8" s="1" customFormat="1" ht="16.899999999999999" customHeight="1">
      <c r="B249" s="32"/>
      <c r="C249" s="202" t="s">
        <v>1277</v>
      </c>
      <c r="D249" s="202" t="s">
        <v>1278</v>
      </c>
      <c r="E249" s="17" t="s">
        <v>301</v>
      </c>
      <c r="F249" s="203">
        <v>1225.8</v>
      </c>
      <c r="H249" s="32"/>
    </row>
    <row r="250" spans="2:8" s="1" customFormat="1" ht="16.899999999999999" customHeight="1">
      <c r="B250" s="32"/>
      <c r="C250" s="202" t="s">
        <v>1255</v>
      </c>
      <c r="D250" s="202" t="s">
        <v>1256</v>
      </c>
      <c r="E250" s="17" t="s">
        <v>301</v>
      </c>
      <c r="F250" s="203">
        <v>1225.8</v>
      </c>
      <c r="H250" s="32"/>
    </row>
    <row r="251" spans="2:8" s="1" customFormat="1" ht="16.899999999999999" customHeight="1">
      <c r="B251" s="32"/>
      <c r="C251" s="202" t="s">
        <v>1262</v>
      </c>
      <c r="D251" s="202" t="s">
        <v>1263</v>
      </c>
      <c r="E251" s="17" t="s">
        <v>301</v>
      </c>
      <c r="F251" s="203">
        <v>8175.2</v>
      </c>
      <c r="H251" s="32"/>
    </row>
    <row r="252" spans="2:8" s="1" customFormat="1" ht="16.899999999999999" customHeight="1">
      <c r="B252" s="32"/>
      <c r="C252" s="198" t="s">
        <v>225</v>
      </c>
      <c r="D252" s="199" t="s">
        <v>1</v>
      </c>
      <c r="E252" s="200" t="s">
        <v>1</v>
      </c>
      <c r="F252" s="201">
        <v>38.299999999999997</v>
      </c>
      <c r="H252" s="32"/>
    </row>
    <row r="253" spans="2:8" s="1" customFormat="1" ht="16.899999999999999" customHeight="1">
      <c r="B253" s="32"/>
      <c r="C253" s="202" t="s">
        <v>225</v>
      </c>
      <c r="D253" s="202" t="s">
        <v>1286</v>
      </c>
      <c r="E253" s="17" t="s">
        <v>1</v>
      </c>
      <c r="F253" s="203">
        <v>38.299999999999997</v>
      </c>
      <c r="H253" s="32"/>
    </row>
    <row r="254" spans="2:8" s="1" customFormat="1" ht="16.899999999999999" customHeight="1">
      <c r="B254" s="32"/>
      <c r="C254" s="204" t="s">
        <v>7177</v>
      </c>
      <c r="H254" s="32"/>
    </row>
    <row r="255" spans="2:8" s="1" customFormat="1" ht="16.899999999999999" customHeight="1">
      <c r="B255" s="32"/>
      <c r="C255" s="202" t="s">
        <v>1277</v>
      </c>
      <c r="D255" s="202" t="s">
        <v>1278</v>
      </c>
      <c r="E255" s="17" t="s">
        <v>301</v>
      </c>
      <c r="F255" s="203">
        <v>1225.8</v>
      </c>
      <c r="H255" s="32"/>
    </row>
    <row r="256" spans="2:8" s="1" customFormat="1" ht="16.899999999999999" customHeight="1">
      <c r="B256" s="32"/>
      <c r="C256" s="202" t="s">
        <v>1255</v>
      </c>
      <c r="D256" s="202" t="s">
        <v>1256</v>
      </c>
      <c r="E256" s="17" t="s">
        <v>301</v>
      </c>
      <c r="F256" s="203">
        <v>1225.8</v>
      </c>
      <c r="H256" s="32"/>
    </row>
    <row r="257" spans="2:8" s="1" customFormat="1" ht="16.899999999999999" customHeight="1">
      <c r="B257" s="32"/>
      <c r="C257" s="202" t="s">
        <v>1262</v>
      </c>
      <c r="D257" s="202" t="s">
        <v>1263</v>
      </c>
      <c r="E257" s="17" t="s">
        <v>301</v>
      </c>
      <c r="F257" s="203">
        <v>8175.2</v>
      </c>
      <c r="H257" s="32"/>
    </row>
    <row r="258" spans="2:8" s="1" customFormat="1" ht="16.899999999999999" customHeight="1">
      <c r="B258" s="32"/>
      <c r="C258" s="198" t="s">
        <v>227</v>
      </c>
      <c r="D258" s="199" t="s">
        <v>1</v>
      </c>
      <c r="E258" s="200" t="s">
        <v>1</v>
      </c>
      <c r="F258" s="201">
        <v>79.3</v>
      </c>
      <c r="H258" s="32"/>
    </row>
    <row r="259" spans="2:8" s="1" customFormat="1" ht="16.899999999999999" customHeight="1">
      <c r="B259" s="32"/>
      <c r="C259" s="202" t="s">
        <v>227</v>
      </c>
      <c r="D259" s="202" t="s">
        <v>1287</v>
      </c>
      <c r="E259" s="17" t="s">
        <v>1</v>
      </c>
      <c r="F259" s="203">
        <v>79.3</v>
      </c>
      <c r="H259" s="32"/>
    </row>
    <row r="260" spans="2:8" s="1" customFormat="1" ht="16.899999999999999" customHeight="1">
      <c r="B260" s="32"/>
      <c r="C260" s="204" t="s">
        <v>7177</v>
      </c>
      <c r="H260" s="32"/>
    </row>
    <row r="261" spans="2:8" s="1" customFormat="1" ht="16.899999999999999" customHeight="1">
      <c r="B261" s="32"/>
      <c r="C261" s="202" t="s">
        <v>1277</v>
      </c>
      <c r="D261" s="202" t="s">
        <v>1278</v>
      </c>
      <c r="E261" s="17" t="s">
        <v>301</v>
      </c>
      <c r="F261" s="203">
        <v>1225.8</v>
      </c>
      <c r="H261" s="32"/>
    </row>
    <row r="262" spans="2:8" s="1" customFormat="1" ht="16.899999999999999" customHeight="1">
      <c r="B262" s="32"/>
      <c r="C262" s="202" t="s">
        <v>1255</v>
      </c>
      <c r="D262" s="202" t="s">
        <v>1256</v>
      </c>
      <c r="E262" s="17" t="s">
        <v>301</v>
      </c>
      <c r="F262" s="203">
        <v>1225.8</v>
      </c>
      <c r="H262" s="32"/>
    </row>
    <row r="263" spans="2:8" s="1" customFormat="1" ht="16.899999999999999" customHeight="1">
      <c r="B263" s="32"/>
      <c r="C263" s="202" t="s">
        <v>1262</v>
      </c>
      <c r="D263" s="202" t="s">
        <v>1263</v>
      </c>
      <c r="E263" s="17" t="s">
        <v>301</v>
      </c>
      <c r="F263" s="203">
        <v>8175.2</v>
      </c>
      <c r="H263" s="32"/>
    </row>
    <row r="264" spans="2:8" s="1" customFormat="1" ht="16.899999999999999" customHeight="1">
      <c r="B264" s="32"/>
      <c r="C264" s="198" t="s">
        <v>229</v>
      </c>
      <c r="D264" s="199" t="s">
        <v>1</v>
      </c>
      <c r="E264" s="200" t="s">
        <v>1</v>
      </c>
      <c r="F264" s="201">
        <v>369.8</v>
      </c>
      <c r="H264" s="32"/>
    </row>
    <row r="265" spans="2:8" s="1" customFormat="1" ht="16.899999999999999" customHeight="1">
      <c r="B265" s="32"/>
      <c r="C265" s="202" t="s">
        <v>229</v>
      </c>
      <c r="D265" s="202" t="s">
        <v>1288</v>
      </c>
      <c r="E265" s="17" t="s">
        <v>1</v>
      </c>
      <c r="F265" s="203">
        <v>369.8</v>
      </c>
      <c r="H265" s="32"/>
    </row>
    <row r="266" spans="2:8" s="1" customFormat="1" ht="16.899999999999999" customHeight="1">
      <c r="B266" s="32"/>
      <c r="C266" s="204" t="s">
        <v>7177</v>
      </c>
      <c r="H266" s="32"/>
    </row>
    <row r="267" spans="2:8" s="1" customFormat="1" ht="16.899999999999999" customHeight="1">
      <c r="B267" s="32"/>
      <c r="C267" s="202" t="s">
        <v>1277</v>
      </c>
      <c r="D267" s="202" t="s">
        <v>1278</v>
      </c>
      <c r="E267" s="17" t="s">
        <v>301</v>
      </c>
      <c r="F267" s="203">
        <v>1225.8</v>
      </c>
      <c r="H267" s="32"/>
    </row>
    <row r="268" spans="2:8" s="1" customFormat="1" ht="16.899999999999999" customHeight="1">
      <c r="B268" s="32"/>
      <c r="C268" s="202" t="s">
        <v>1255</v>
      </c>
      <c r="D268" s="202" t="s">
        <v>1256</v>
      </c>
      <c r="E268" s="17" t="s">
        <v>301</v>
      </c>
      <c r="F268" s="203">
        <v>1225.8</v>
      </c>
      <c r="H268" s="32"/>
    </row>
    <row r="269" spans="2:8" s="1" customFormat="1" ht="16.899999999999999" customHeight="1">
      <c r="B269" s="32"/>
      <c r="C269" s="202" t="s">
        <v>1262</v>
      </c>
      <c r="D269" s="202" t="s">
        <v>1263</v>
      </c>
      <c r="E269" s="17" t="s">
        <v>301</v>
      </c>
      <c r="F269" s="203">
        <v>8175.2</v>
      </c>
      <c r="H269" s="32"/>
    </row>
    <row r="270" spans="2:8" s="1" customFormat="1" ht="16.899999999999999" customHeight="1">
      <c r="B270" s="32"/>
      <c r="C270" s="198" t="s">
        <v>231</v>
      </c>
      <c r="D270" s="199" t="s">
        <v>1</v>
      </c>
      <c r="E270" s="200" t="s">
        <v>1</v>
      </c>
      <c r="F270" s="201">
        <v>114.8</v>
      </c>
      <c r="H270" s="32"/>
    </row>
    <row r="271" spans="2:8" s="1" customFormat="1" ht="16.899999999999999" customHeight="1">
      <c r="B271" s="32"/>
      <c r="C271" s="202" t="s">
        <v>231</v>
      </c>
      <c r="D271" s="202" t="s">
        <v>1289</v>
      </c>
      <c r="E271" s="17" t="s">
        <v>1</v>
      </c>
      <c r="F271" s="203">
        <v>114.8</v>
      </c>
      <c r="H271" s="32"/>
    </row>
    <row r="272" spans="2:8" s="1" customFormat="1" ht="16.899999999999999" customHeight="1">
      <c r="B272" s="32"/>
      <c r="C272" s="204" t="s">
        <v>7177</v>
      </c>
      <c r="H272" s="32"/>
    </row>
    <row r="273" spans="2:8" s="1" customFormat="1" ht="16.899999999999999" customHeight="1">
      <c r="B273" s="32"/>
      <c r="C273" s="202" t="s">
        <v>1277</v>
      </c>
      <c r="D273" s="202" t="s">
        <v>1278</v>
      </c>
      <c r="E273" s="17" t="s">
        <v>301</v>
      </c>
      <c r="F273" s="203">
        <v>1225.8</v>
      </c>
      <c r="H273" s="32"/>
    </row>
    <row r="274" spans="2:8" s="1" customFormat="1" ht="16.899999999999999" customHeight="1">
      <c r="B274" s="32"/>
      <c r="C274" s="202" t="s">
        <v>1255</v>
      </c>
      <c r="D274" s="202" t="s">
        <v>1256</v>
      </c>
      <c r="E274" s="17" t="s">
        <v>301</v>
      </c>
      <c r="F274" s="203">
        <v>1225.8</v>
      </c>
      <c r="H274" s="32"/>
    </row>
    <row r="275" spans="2:8" s="1" customFormat="1" ht="16.899999999999999" customHeight="1">
      <c r="B275" s="32"/>
      <c r="C275" s="202" t="s">
        <v>1262</v>
      </c>
      <c r="D275" s="202" t="s">
        <v>1263</v>
      </c>
      <c r="E275" s="17" t="s">
        <v>301</v>
      </c>
      <c r="F275" s="203">
        <v>8175.2</v>
      </c>
      <c r="H275" s="32"/>
    </row>
    <row r="276" spans="2:8" s="1" customFormat="1" ht="16.899999999999999" customHeight="1">
      <c r="B276" s="32"/>
      <c r="C276" s="198" t="s">
        <v>233</v>
      </c>
      <c r="D276" s="199" t="s">
        <v>1</v>
      </c>
      <c r="E276" s="200" t="s">
        <v>1</v>
      </c>
      <c r="F276" s="201">
        <v>18.600000000000001</v>
      </c>
      <c r="H276" s="32"/>
    </row>
    <row r="277" spans="2:8" s="1" customFormat="1" ht="16.899999999999999" customHeight="1">
      <c r="B277" s="32"/>
      <c r="C277" s="202" t="s">
        <v>233</v>
      </c>
      <c r="D277" s="202" t="s">
        <v>1290</v>
      </c>
      <c r="E277" s="17" t="s">
        <v>1</v>
      </c>
      <c r="F277" s="203">
        <v>18.600000000000001</v>
      </c>
      <c r="H277" s="32"/>
    </row>
    <row r="278" spans="2:8" s="1" customFormat="1" ht="16.899999999999999" customHeight="1">
      <c r="B278" s="32"/>
      <c r="C278" s="204" t="s">
        <v>7177</v>
      </c>
      <c r="H278" s="32"/>
    </row>
    <row r="279" spans="2:8" s="1" customFormat="1" ht="16.899999999999999" customHeight="1">
      <c r="B279" s="32"/>
      <c r="C279" s="202" t="s">
        <v>1277</v>
      </c>
      <c r="D279" s="202" t="s">
        <v>1278</v>
      </c>
      <c r="E279" s="17" t="s">
        <v>301</v>
      </c>
      <c r="F279" s="203">
        <v>1225.8</v>
      </c>
      <c r="H279" s="32"/>
    </row>
    <row r="280" spans="2:8" s="1" customFormat="1" ht="16.899999999999999" customHeight="1">
      <c r="B280" s="32"/>
      <c r="C280" s="202" t="s">
        <v>1255</v>
      </c>
      <c r="D280" s="202" t="s">
        <v>1256</v>
      </c>
      <c r="E280" s="17" t="s">
        <v>301</v>
      </c>
      <c r="F280" s="203">
        <v>1225.8</v>
      </c>
      <c r="H280" s="32"/>
    </row>
    <row r="281" spans="2:8" s="1" customFormat="1" ht="16.899999999999999" customHeight="1">
      <c r="B281" s="32"/>
      <c r="C281" s="202" t="s">
        <v>1262</v>
      </c>
      <c r="D281" s="202" t="s">
        <v>1263</v>
      </c>
      <c r="E281" s="17" t="s">
        <v>301</v>
      </c>
      <c r="F281" s="203">
        <v>8175.2</v>
      </c>
      <c r="H281" s="32"/>
    </row>
    <row r="282" spans="2:8" s="1" customFormat="1" ht="16.899999999999999" customHeight="1">
      <c r="B282" s="32"/>
      <c r="C282" s="198" t="s">
        <v>211</v>
      </c>
      <c r="D282" s="199" t="s">
        <v>1</v>
      </c>
      <c r="E282" s="200" t="s">
        <v>1</v>
      </c>
      <c r="F282" s="201">
        <v>965.99300000000005</v>
      </c>
      <c r="H282" s="32"/>
    </row>
    <row r="283" spans="2:8" s="1" customFormat="1" ht="16.899999999999999" customHeight="1">
      <c r="B283" s="32"/>
      <c r="C283" s="202" t="s">
        <v>1</v>
      </c>
      <c r="D283" s="202" t="s">
        <v>959</v>
      </c>
      <c r="E283" s="17" t="s">
        <v>1</v>
      </c>
      <c r="F283" s="203">
        <v>0</v>
      </c>
      <c r="H283" s="32"/>
    </row>
    <row r="284" spans="2:8" s="1" customFormat="1" ht="16.899999999999999" customHeight="1">
      <c r="B284" s="32"/>
      <c r="C284" s="202" t="s">
        <v>1</v>
      </c>
      <c r="D284" s="202" t="s">
        <v>630</v>
      </c>
      <c r="E284" s="17" t="s">
        <v>1</v>
      </c>
      <c r="F284" s="203">
        <v>0</v>
      </c>
      <c r="H284" s="32"/>
    </row>
    <row r="285" spans="2:8" s="1" customFormat="1" ht="22.5">
      <c r="B285" s="32"/>
      <c r="C285" s="202" t="s">
        <v>1</v>
      </c>
      <c r="D285" s="202" t="s">
        <v>979</v>
      </c>
      <c r="E285" s="17" t="s">
        <v>1</v>
      </c>
      <c r="F285" s="203">
        <v>169.52699999999999</v>
      </c>
      <c r="H285" s="32"/>
    </row>
    <row r="286" spans="2:8" s="1" customFormat="1" ht="16.899999999999999" customHeight="1">
      <c r="B286" s="32"/>
      <c r="C286" s="202" t="s">
        <v>1</v>
      </c>
      <c r="D286" s="202" t="s">
        <v>981</v>
      </c>
      <c r="E286" s="17" t="s">
        <v>1</v>
      </c>
      <c r="F286" s="203">
        <v>2.42</v>
      </c>
      <c r="H286" s="32"/>
    </row>
    <row r="287" spans="2:8" s="1" customFormat="1" ht="16.899999999999999" customHeight="1">
      <c r="B287" s="32"/>
      <c r="C287" s="202" t="s">
        <v>1</v>
      </c>
      <c r="D287" s="202" t="s">
        <v>629</v>
      </c>
      <c r="E287" s="17" t="s">
        <v>1</v>
      </c>
      <c r="F287" s="203">
        <v>0</v>
      </c>
      <c r="H287" s="32"/>
    </row>
    <row r="288" spans="2:8" s="1" customFormat="1" ht="16.899999999999999" customHeight="1">
      <c r="B288" s="32"/>
      <c r="C288" s="202" t="s">
        <v>1</v>
      </c>
      <c r="D288" s="202" t="s">
        <v>630</v>
      </c>
      <c r="E288" s="17" t="s">
        <v>1</v>
      </c>
      <c r="F288" s="203">
        <v>0</v>
      </c>
      <c r="H288" s="32"/>
    </row>
    <row r="289" spans="2:8" s="1" customFormat="1" ht="16.899999999999999" customHeight="1">
      <c r="B289" s="32"/>
      <c r="C289" s="202" t="s">
        <v>1</v>
      </c>
      <c r="D289" s="202" t="s">
        <v>983</v>
      </c>
      <c r="E289" s="17" t="s">
        <v>1</v>
      </c>
      <c r="F289" s="203">
        <v>191.87299999999999</v>
      </c>
      <c r="H289" s="32"/>
    </row>
    <row r="290" spans="2:8" s="1" customFormat="1" ht="16.899999999999999" customHeight="1">
      <c r="B290" s="32"/>
      <c r="C290" s="202" t="s">
        <v>1</v>
      </c>
      <c r="D290" s="202" t="s">
        <v>985</v>
      </c>
      <c r="E290" s="17" t="s">
        <v>1</v>
      </c>
      <c r="F290" s="203">
        <v>3.36</v>
      </c>
      <c r="H290" s="32"/>
    </row>
    <row r="291" spans="2:8" s="1" customFormat="1" ht="16.899999999999999" customHeight="1">
      <c r="B291" s="32"/>
      <c r="C291" s="202" t="s">
        <v>1</v>
      </c>
      <c r="D291" s="202" t="s">
        <v>639</v>
      </c>
      <c r="E291" s="17" t="s">
        <v>1</v>
      </c>
      <c r="F291" s="203">
        <v>0</v>
      </c>
      <c r="H291" s="32"/>
    </row>
    <row r="292" spans="2:8" s="1" customFormat="1" ht="16.899999999999999" customHeight="1">
      <c r="B292" s="32"/>
      <c r="C292" s="202" t="s">
        <v>1</v>
      </c>
      <c r="D292" s="202" t="s">
        <v>987</v>
      </c>
      <c r="E292" s="17" t="s">
        <v>1</v>
      </c>
      <c r="F292" s="203">
        <v>130.672</v>
      </c>
      <c r="H292" s="32"/>
    </row>
    <row r="293" spans="2:8" s="1" customFormat="1" ht="16.899999999999999" customHeight="1">
      <c r="B293" s="32"/>
      <c r="C293" s="202" t="s">
        <v>1</v>
      </c>
      <c r="D293" s="202" t="s">
        <v>989</v>
      </c>
      <c r="E293" s="17" t="s">
        <v>1</v>
      </c>
      <c r="F293" s="203">
        <v>45.9</v>
      </c>
      <c r="H293" s="32"/>
    </row>
    <row r="294" spans="2:8" s="1" customFormat="1" ht="16.899999999999999" customHeight="1">
      <c r="B294" s="32"/>
      <c r="C294" s="202" t="s">
        <v>1</v>
      </c>
      <c r="D294" s="202" t="s">
        <v>645</v>
      </c>
      <c r="E294" s="17" t="s">
        <v>1</v>
      </c>
      <c r="F294" s="203">
        <v>0</v>
      </c>
      <c r="H294" s="32"/>
    </row>
    <row r="295" spans="2:8" s="1" customFormat="1" ht="16.899999999999999" customHeight="1">
      <c r="B295" s="32"/>
      <c r="C295" s="202" t="s">
        <v>1</v>
      </c>
      <c r="D295" s="202" t="s">
        <v>630</v>
      </c>
      <c r="E295" s="17" t="s">
        <v>1</v>
      </c>
      <c r="F295" s="203">
        <v>0</v>
      </c>
      <c r="H295" s="32"/>
    </row>
    <row r="296" spans="2:8" s="1" customFormat="1" ht="16.899999999999999" customHeight="1">
      <c r="B296" s="32"/>
      <c r="C296" s="202" t="s">
        <v>1</v>
      </c>
      <c r="D296" s="202" t="s">
        <v>991</v>
      </c>
      <c r="E296" s="17" t="s">
        <v>1</v>
      </c>
      <c r="F296" s="203">
        <v>192.642</v>
      </c>
      <c r="H296" s="32"/>
    </row>
    <row r="297" spans="2:8" s="1" customFormat="1" ht="16.899999999999999" customHeight="1">
      <c r="B297" s="32"/>
      <c r="C297" s="202" t="s">
        <v>1</v>
      </c>
      <c r="D297" s="202" t="s">
        <v>993</v>
      </c>
      <c r="E297" s="17" t="s">
        <v>1</v>
      </c>
      <c r="F297" s="203">
        <v>2.5</v>
      </c>
      <c r="H297" s="32"/>
    </row>
    <row r="298" spans="2:8" s="1" customFormat="1" ht="16.899999999999999" customHeight="1">
      <c r="B298" s="32"/>
      <c r="C298" s="202" t="s">
        <v>1</v>
      </c>
      <c r="D298" s="202" t="s">
        <v>639</v>
      </c>
      <c r="E298" s="17" t="s">
        <v>1</v>
      </c>
      <c r="F298" s="203">
        <v>0</v>
      </c>
      <c r="H298" s="32"/>
    </row>
    <row r="299" spans="2:8" s="1" customFormat="1" ht="22.5">
      <c r="B299" s="32"/>
      <c r="C299" s="202" t="s">
        <v>1</v>
      </c>
      <c r="D299" s="202" t="s">
        <v>995</v>
      </c>
      <c r="E299" s="17" t="s">
        <v>1</v>
      </c>
      <c r="F299" s="203">
        <v>10.058</v>
      </c>
      <c r="H299" s="32"/>
    </row>
    <row r="300" spans="2:8" s="1" customFormat="1" ht="16.899999999999999" customHeight="1">
      <c r="B300" s="32"/>
      <c r="C300" s="202" t="s">
        <v>1</v>
      </c>
      <c r="D300" s="202" t="s">
        <v>997</v>
      </c>
      <c r="E300" s="17" t="s">
        <v>1</v>
      </c>
      <c r="F300" s="203">
        <v>8.8919999999999995</v>
      </c>
      <c r="H300" s="32"/>
    </row>
    <row r="301" spans="2:8" s="1" customFormat="1" ht="16.899999999999999" customHeight="1">
      <c r="B301" s="32"/>
      <c r="C301" s="202" t="s">
        <v>1</v>
      </c>
      <c r="D301" s="202" t="s">
        <v>656</v>
      </c>
      <c r="E301" s="17" t="s">
        <v>1</v>
      </c>
      <c r="F301" s="203">
        <v>0</v>
      </c>
      <c r="H301" s="32"/>
    </row>
    <row r="302" spans="2:8" s="1" customFormat="1" ht="16.899999999999999" customHeight="1">
      <c r="B302" s="32"/>
      <c r="C302" s="202" t="s">
        <v>1</v>
      </c>
      <c r="D302" s="202" t="s">
        <v>630</v>
      </c>
      <c r="E302" s="17" t="s">
        <v>1</v>
      </c>
      <c r="F302" s="203">
        <v>0</v>
      </c>
      <c r="H302" s="32"/>
    </row>
    <row r="303" spans="2:8" s="1" customFormat="1" ht="16.899999999999999" customHeight="1">
      <c r="B303" s="32"/>
      <c r="C303" s="202" t="s">
        <v>1</v>
      </c>
      <c r="D303" s="202" t="s">
        <v>999</v>
      </c>
      <c r="E303" s="17" t="s">
        <v>1</v>
      </c>
      <c r="F303" s="203">
        <v>193.649</v>
      </c>
      <c r="H303" s="32"/>
    </row>
    <row r="304" spans="2:8" s="1" customFormat="1" ht="16.899999999999999" customHeight="1">
      <c r="B304" s="32"/>
      <c r="C304" s="202" t="s">
        <v>1</v>
      </c>
      <c r="D304" s="202" t="s">
        <v>1001</v>
      </c>
      <c r="E304" s="17" t="s">
        <v>1</v>
      </c>
      <c r="F304" s="203">
        <v>8.5500000000000007</v>
      </c>
      <c r="H304" s="32"/>
    </row>
    <row r="305" spans="2:8" s="1" customFormat="1" ht="16.899999999999999" customHeight="1">
      <c r="B305" s="32"/>
      <c r="C305" s="202" t="s">
        <v>1</v>
      </c>
      <c r="D305" s="202" t="s">
        <v>972</v>
      </c>
      <c r="E305" s="17" t="s">
        <v>1</v>
      </c>
      <c r="F305" s="203">
        <v>0</v>
      </c>
      <c r="H305" s="32"/>
    </row>
    <row r="306" spans="2:8" s="1" customFormat="1" ht="16.899999999999999" customHeight="1">
      <c r="B306" s="32"/>
      <c r="C306" s="202" t="s">
        <v>1</v>
      </c>
      <c r="D306" s="202" t="s">
        <v>630</v>
      </c>
      <c r="E306" s="17" t="s">
        <v>1</v>
      </c>
      <c r="F306" s="203">
        <v>0</v>
      </c>
      <c r="H306" s="32"/>
    </row>
    <row r="307" spans="2:8" s="1" customFormat="1" ht="16.899999999999999" customHeight="1">
      <c r="B307" s="32"/>
      <c r="C307" s="202" t="s">
        <v>1</v>
      </c>
      <c r="D307" s="202" t="s">
        <v>1002</v>
      </c>
      <c r="E307" s="17" t="s">
        <v>1</v>
      </c>
      <c r="F307" s="203">
        <v>5.95</v>
      </c>
      <c r="H307" s="32"/>
    </row>
    <row r="308" spans="2:8" s="1" customFormat="1" ht="16.899999999999999" customHeight="1">
      <c r="B308" s="32"/>
      <c r="C308" s="202" t="s">
        <v>211</v>
      </c>
      <c r="D308" s="202" t="s">
        <v>308</v>
      </c>
      <c r="E308" s="17" t="s">
        <v>1</v>
      </c>
      <c r="F308" s="203">
        <v>965.99300000000005</v>
      </c>
      <c r="H308" s="32"/>
    </row>
    <row r="309" spans="2:8" s="1" customFormat="1" ht="16.899999999999999" customHeight="1">
      <c r="B309" s="32"/>
      <c r="C309" s="204" t="s">
        <v>7177</v>
      </c>
      <c r="H309" s="32"/>
    </row>
    <row r="310" spans="2:8" s="1" customFormat="1" ht="16.899999999999999" customHeight="1">
      <c r="B310" s="32"/>
      <c r="C310" s="202" t="s">
        <v>1009</v>
      </c>
      <c r="D310" s="202" t="s">
        <v>1010</v>
      </c>
      <c r="E310" s="17" t="s">
        <v>301</v>
      </c>
      <c r="F310" s="203">
        <v>965.99300000000005</v>
      </c>
      <c r="H310" s="32"/>
    </row>
    <row r="311" spans="2:8" s="1" customFormat="1" ht="16.899999999999999" customHeight="1">
      <c r="B311" s="32"/>
      <c r="C311" s="202" t="s">
        <v>1013</v>
      </c>
      <c r="D311" s="202" t="s">
        <v>1014</v>
      </c>
      <c r="E311" s="17" t="s">
        <v>301</v>
      </c>
      <c r="F311" s="203">
        <v>965.99300000000005</v>
      </c>
      <c r="H311" s="32"/>
    </row>
    <row r="312" spans="2:8" s="1" customFormat="1" ht="16.899999999999999" customHeight="1">
      <c r="B312" s="32"/>
      <c r="C312" s="198" t="s">
        <v>189</v>
      </c>
      <c r="D312" s="199" t="s">
        <v>1</v>
      </c>
      <c r="E312" s="200" t="s">
        <v>1</v>
      </c>
      <c r="F312" s="201">
        <v>1088.2249999999999</v>
      </c>
      <c r="H312" s="32"/>
    </row>
    <row r="313" spans="2:8" s="1" customFormat="1" ht="16.899999999999999" customHeight="1">
      <c r="B313" s="32"/>
      <c r="C313" s="202" t="s">
        <v>1</v>
      </c>
      <c r="D313" s="202" t="s">
        <v>406</v>
      </c>
      <c r="E313" s="17" t="s">
        <v>1</v>
      </c>
      <c r="F313" s="203">
        <v>1075.508</v>
      </c>
      <c r="H313" s="32"/>
    </row>
    <row r="314" spans="2:8" s="1" customFormat="1" ht="16.899999999999999" customHeight="1">
      <c r="B314" s="32"/>
      <c r="C314" s="202" t="s">
        <v>1</v>
      </c>
      <c r="D314" s="202" t="s">
        <v>407</v>
      </c>
      <c r="E314" s="17" t="s">
        <v>1</v>
      </c>
      <c r="F314" s="203">
        <v>11.304</v>
      </c>
      <c r="H314" s="32"/>
    </row>
    <row r="315" spans="2:8" s="1" customFormat="1" ht="16.899999999999999" customHeight="1">
      <c r="B315" s="32"/>
      <c r="C315" s="202" t="s">
        <v>1</v>
      </c>
      <c r="D315" s="202" t="s">
        <v>408</v>
      </c>
      <c r="E315" s="17" t="s">
        <v>1</v>
      </c>
      <c r="F315" s="203">
        <v>1.413</v>
      </c>
      <c r="H315" s="32"/>
    </row>
    <row r="316" spans="2:8" s="1" customFormat="1" ht="16.899999999999999" customHeight="1">
      <c r="B316" s="32"/>
      <c r="C316" s="202" t="s">
        <v>189</v>
      </c>
      <c r="D316" s="202" t="s">
        <v>308</v>
      </c>
      <c r="E316" s="17" t="s">
        <v>1</v>
      </c>
      <c r="F316" s="203">
        <v>1088.2249999999999</v>
      </c>
      <c r="H316" s="32"/>
    </row>
    <row r="317" spans="2:8" s="1" customFormat="1" ht="16.899999999999999" customHeight="1">
      <c r="B317" s="32"/>
      <c r="C317" s="204" t="s">
        <v>7177</v>
      </c>
      <c r="H317" s="32"/>
    </row>
    <row r="318" spans="2:8" s="1" customFormat="1" ht="22.5">
      <c r="B318" s="32"/>
      <c r="C318" s="202" t="s">
        <v>403</v>
      </c>
      <c r="D318" s="202" t="s">
        <v>404</v>
      </c>
      <c r="E318" s="17" t="s">
        <v>311</v>
      </c>
      <c r="F318" s="203">
        <v>1088.2249999999999</v>
      </c>
      <c r="H318" s="32"/>
    </row>
    <row r="319" spans="2:8" s="1" customFormat="1" ht="22.5">
      <c r="B319" s="32"/>
      <c r="C319" s="202" t="s">
        <v>423</v>
      </c>
      <c r="D319" s="202" t="s">
        <v>424</v>
      </c>
      <c r="E319" s="17" t="s">
        <v>346</v>
      </c>
      <c r="F319" s="203">
        <v>2013.2159999999999</v>
      </c>
      <c r="H319" s="32"/>
    </row>
    <row r="320" spans="2:8" s="1" customFormat="1" ht="16.899999999999999" customHeight="1">
      <c r="B320" s="32"/>
      <c r="C320" s="202" t="s">
        <v>428</v>
      </c>
      <c r="D320" s="202" t="s">
        <v>429</v>
      </c>
      <c r="E320" s="17" t="s">
        <v>311</v>
      </c>
      <c r="F320" s="203">
        <v>1425.778</v>
      </c>
      <c r="H320" s="32"/>
    </row>
    <row r="321" spans="2:8" s="1" customFormat="1" ht="16.899999999999999" customHeight="1">
      <c r="B321" s="32"/>
      <c r="C321" s="198" t="s">
        <v>180</v>
      </c>
      <c r="D321" s="199" t="s">
        <v>1</v>
      </c>
      <c r="E321" s="200" t="s">
        <v>1</v>
      </c>
      <c r="F321" s="201">
        <v>18.628</v>
      </c>
      <c r="H321" s="32"/>
    </row>
    <row r="322" spans="2:8" s="1" customFormat="1" ht="16.899999999999999" customHeight="1">
      <c r="B322" s="32"/>
      <c r="C322" s="202" t="s">
        <v>1</v>
      </c>
      <c r="D322" s="202" t="s">
        <v>321</v>
      </c>
      <c r="E322" s="17" t="s">
        <v>1</v>
      </c>
      <c r="F322" s="203">
        <v>1.8560000000000001</v>
      </c>
      <c r="H322" s="32"/>
    </row>
    <row r="323" spans="2:8" s="1" customFormat="1" ht="16.899999999999999" customHeight="1">
      <c r="B323" s="32"/>
      <c r="C323" s="202" t="s">
        <v>1</v>
      </c>
      <c r="D323" s="202" t="s">
        <v>322</v>
      </c>
      <c r="E323" s="17" t="s">
        <v>1</v>
      </c>
      <c r="F323" s="203">
        <v>2.6880000000000002</v>
      </c>
      <c r="H323" s="32"/>
    </row>
    <row r="324" spans="2:8" s="1" customFormat="1" ht="16.899999999999999" customHeight="1">
      <c r="B324" s="32"/>
      <c r="C324" s="202" t="s">
        <v>1</v>
      </c>
      <c r="D324" s="202" t="s">
        <v>323</v>
      </c>
      <c r="E324" s="17" t="s">
        <v>1</v>
      </c>
      <c r="F324" s="203">
        <v>2.0720000000000001</v>
      </c>
      <c r="H324" s="32"/>
    </row>
    <row r="325" spans="2:8" s="1" customFormat="1" ht="16.899999999999999" customHeight="1">
      <c r="B325" s="32"/>
      <c r="C325" s="202" t="s">
        <v>1</v>
      </c>
      <c r="D325" s="202" t="s">
        <v>324</v>
      </c>
      <c r="E325" s="17" t="s">
        <v>1</v>
      </c>
      <c r="F325" s="203">
        <v>1.3440000000000001</v>
      </c>
      <c r="H325" s="32"/>
    </row>
    <row r="326" spans="2:8" s="1" customFormat="1" ht="16.899999999999999" customHeight="1">
      <c r="B326" s="32"/>
      <c r="C326" s="202" t="s">
        <v>1</v>
      </c>
      <c r="D326" s="202" t="s">
        <v>325</v>
      </c>
      <c r="E326" s="17" t="s">
        <v>1</v>
      </c>
      <c r="F326" s="203">
        <v>10.667999999999999</v>
      </c>
      <c r="H326" s="32"/>
    </row>
    <row r="327" spans="2:8" s="1" customFormat="1" ht="16.899999999999999" customHeight="1">
      <c r="B327" s="32"/>
      <c r="C327" s="202" t="s">
        <v>180</v>
      </c>
      <c r="D327" s="202" t="s">
        <v>308</v>
      </c>
      <c r="E327" s="17" t="s">
        <v>1</v>
      </c>
      <c r="F327" s="203">
        <v>18.628</v>
      </c>
      <c r="H327" s="32"/>
    </row>
    <row r="328" spans="2:8" s="1" customFormat="1" ht="16.899999999999999" customHeight="1">
      <c r="B328" s="32"/>
      <c r="C328" s="204" t="s">
        <v>7177</v>
      </c>
      <c r="H328" s="32"/>
    </row>
    <row r="329" spans="2:8" s="1" customFormat="1" ht="22.5">
      <c r="B329" s="32"/>
      <c r="C329" s="202" t="s">
        <v>318</v>
      </c>
      <c r="D329" s="202" t="s">
        <v>319</v>
      </c>
      <c r="E329" s="17" t="s">
        <v>311</v>
      </c>
      <c r="F329" s="203">
        <v>18.628</v>
      </c>
      <c r="H329" s="32"/>
    </row>
    <row r="330" spans="2:8" s="1" customFormat="1" ht="22.5">
      <c r="B330" s="32"/>
      <c r="C330" s="202" t="s">
        <v>403</v>
      </c>
      <c r="D330" s="202" t="s">
        <v>404</v>
      </c>
      <c r="E330" s="17" t="s">
        <v>311</v>
      </c>
      <c r="F330" s="203">
        <v>1088.2249999999999</v>
      </c>
      <c r="H330" s="32"/>
    </row>
    <row r="331" spans="2:8" s="1" customFormat="1" ht="16.899999999999999" customHeight="1">
      <c r="B331" s="32"/>
      <c r="C331" s="202" t="s">
        <v>410</v>
      </c>
      <c r="D331" s="202" t="s">
        <v>411</v>
      </c>
      <c r="E331" s="17" t="s">
        <v>311</v>
      </c>
      <c r="F331" s="203">
        <v>1763.3309999999999</v>
      </c>
      <c r="H331" s="32"/>
    </row>
    <row r="332" spans="2:8" s="1" customFormat="1" ht="16.899999999999999" customHeight="1">
      <c r="B332" s="32"/>
      <c r="C332" s="198" t="s">
        <v>183</v>
      </c>
      <c r="D332" s="199" t="s">
        <v>1</v>
      </c>
      <c r="E332" s="200" t="s">
        <v>1</v>
      </c>
      <c r="F332" s="201">
        <v>116.66800000000001</v>
      </c>
      <c r="H332" s="32"/>
    </row>
    <row r="333" spans="2:8" s="1" customFormat="1" ht="16.899999999999999" customHeight="1">
      <c r="B333" s="32"/>
      <c r="C333" s="202" t="s">
        <v>1</v>
      </c>
      <c r="D333" s="202" t="s">
        <v>329</v>
      </c>
      <c r="E333" s="17" t="s">
        <v>1</v>
      </c>
      <c r="F333" s="203">
        <v>37.380000000000003</v>
      </c>
      <c r="H333" s="32"/>
    </row>
    <row r="334" spans="2:8" s="1" customFormat="1" ht="16.899999999999999" customHeight="1">
      <c r="B334" s="32"/>
      <c r="C334" s="202" t="s">
        <v>1</v>
      </c>
      <c r="D334" s="202" t="s">
        <v>330</v>
      </c>
      <c r="E334" s="17" t="s">
        <v>1</v>
      </c>
      <c r="F334" s="203">
        <v>25.419</v>
      </c>
      <c r="H334" s="32"/>
    </row>
    <row r="335" spans="2:8" s="1" customFormat="1" ht="16.899999999999999" customHeight="1">
      <c r="B335" s="32"/>
      <c r="C335" s="202" t="s">
        <v>1</v>
      </c>
      <c r="D335" s="202" t="s">
        <v>331</v>
      </c>
      <c r="E335" s="17" t="s">
        <v>1</v>
      </c>
      <c r="F335" s="203">
        <v>53.869</v>
      </c>
      <c r="H335" s="32"/>
    </row>
    <row r="336" spans="2:8" s="1" customFormat="1" ht="16.899999999999999" customHeight="1">
      <c r="B336" s="32"/>
      <c r="C336" s="202" t="s">
        <v>183</v>
      </c>
      <c r="D336" s="202" t="s">
        <v>308</v>
      </c>
      <c r="E336" s="17" t="s">
        <v>1</v>
      </c>
      <c r="F336" s="203">
        <v>116.66800000000001</v>
      </c>
      <c r="H336" s="32"/>
    </row>
    <row r="337" spans="2:8" s="1" customFormat="1" ht="16.899999999999999" customHeight="1">
      <c r="B337" s="32"/>
      <c r="C337" s="204" t="s">
        <v>7177</v>
      </c>
      <c r="H337" s="32"/>
    </row>
    <row r="338" spans="2:8" s="1" customFormat="1" ht="22.5">
      <c r="B338" s="32"/>
      <c r="C338" s="202" t="s">
        <v>326</v>
      </c>
      <c r="D338" s="202" t="s">
        <v>327</v>
      </c>
      <c r="E338" s="17" t="s">
        <v>311</v>
      </c>
      <c r="F338" s="203">
        <v>116.66800000000001</v>
      </c>
      <c r="H338" s="32"/>
    </row>
    <row r="339" spans="2:8" s="1" customFormat="1" ht="22.5">
      <c r="B339" s="32"/>
      <c r="C339" s="202" t="s">
        <v>403</v>
      </c>
      <c r="D339" s="202" t="s">
        <v>404</v>
      </c>
      <c r="E339" s="17" t="s">
        <v>311</v>
      </c>
      <c r="F339" s="203">
        <v>1088.2249999999999</v>
      </c>
      <c r="H339" s="32"/>
    </row>
    <row r="340" spans="2:8" s="1" customFormat="1" ht="16.899999999999999" customHeight="1">
      <c r="B340" s="32"/>
      <c r="C340" s="202" t="s">
        <v>410</v>
      </c>
      <c r="D340" s="202" t="s">
        <v>411</v>
      </c>
      <c r="E340" s="17" t="s">
        <v>311</v>
      </c>
      <c r="F340" s="203">
        <v>1763.3309999999999</v>
      </c>
      <c r="H340" s="32"/>
    </row>
    <row r="341" spans="2:8" s="1" customFormat="1" ht="16.899999999999999" customHeight="1">
      <c r="B341" s="32"/>
      <c r="C341" s="198" t="s">
        <v>1873</v>
      </c>
      <c r="D341" s="199" t="s">
        <v>1</v>
      </c>
      <c r="E341" s="200" t="s">
        <v>1</v>
      </c>
      <c r="F341" s="201">
        <v>160.1</v>
      </c>
      <c r="H341" s="32"/>
    </row>
    <row r="342" spans="2:8" s="1" customFormat="1" ht="16.899999999999999" customHeight="1">
      <c r="B342" s="32"/>
      <c r="C342" s="202" t="s">
        <v>1</v>
      </c>
      <c r="D342" s="202" t="s">
        <v>1872</v>
      </c>
      <c r="E342" s="17" t="s">
        <v>1</v>
      </c>
      <c r="F342" s="203">
        <v>160.1</v>
      </c>
      <c r="H342" s="32"/>
    </row>
    <row r="343" spans="2:8" s="1" customFormat="1" ht="16.899999999999999" customHeight="1">
      <c r="B343" s="32"/>
      <c r="C343" s="202" t="s">
        <v>1873</v>
      </c>
      <c r="D343" s="202" t="s">
        <v>308</v>
      </c>
      <c r="E343" s="17" t="s">
        <v>1</v>
      </c>
      <c r="F343" s="203">
        <v>160.1</v>
      </c>
      <c r="H343" s="32"/>
    </row>
    <row r="344" spans="2:8" s="1" customFormat="1" ht="16.899999999999999" customHeight="1">
      <c r="B344" s="32"/>
      <c r="C344" s="198" t="s">
        <v>1878</v>
      </c>
      <c r="D344" s="199" t="s">
        <v>1</v>
      </c>
      <c r="E344" s="200" t="s">
        <v>1</v>
      </c>
      <c r="F344" s="201">
        <v>207</v>
      </c>
      <c r="H344" s="32"/>
    </row>
    <row r="345" spans="2:8" s="1" customFormat="1" ht="16.899999999999999" customHeight="1">
      <c r="B345" s="32"/>
      <c r="C345" s="202" t="s">
        <v>1</v>
      </c>
      <c r="D345" s="202" t="s">
        <v>1647</v>
      </c>
      <c r="E345" s="17" t="s">
        <v>1</v>
      </c>
      <c r="F345" s="203">
        <v>207</v>
      </c>
      <c r="H345" s="32"/>
    </row>
    <row r="346" spans="2:8" s="1" customFormat="1" ht="16.899999999999999" customHeight="1">
      <c r="B346" s="32"/>
      <c r="C346" s="202" t="s">
        <v>1878</v>
      </c>
      <c r="D346" s="202" t="s">
        <v>308</v>
      </c>
      <c r="E346" s="17" t="s">
        <v>1</v>
      </c>
      <c r="F346" s="203">
        <v>207</v>
      </c>
      <c r="H346" s="32"/>
    </row>
    <row r="347" spans="2:8" s="1" customFormat="1" ht="16.899999999999999" customHeight="1">
      <c r="B347" s="32"/>
      <c r="C347" s="198" t="s">
        <v>1884</v>
      </c>
      <c r="D347" s="199" t="s">
        <v>1</v>
      </c>
      <c r="E347" s="200" t="s">
        <v>1</v>
      </c>
      <c r="F347" s="201">
        <v>65.8</v>
      </c>
      <c r="H347" s="32"/>
    </row>
    <row r="348" spans="2:8" s="1" customFormat="1" ht="16.899999999999999" customHeight="1">
      <c r="B348" s="32"/>
      <c r="C348" s="202" t="s">
        <v>1</v>
      </c>
      <c r="D348" s="202" t="s">
        <v>1883</v>
      </c>
      <c r="E348" s="17" t="s">
        <v>1</v>
      </c>
      <c r="F348" s="203">
        <v>65.8</v>
      </c>
      <c r="H348" s="32"/>
    </row>
    <row r="349" spans="2:8" s="1" customFormat="1" ht="16.899999999999999" customHeight="1">
      <c r="B349" s="32"/>
      <c r="C349" s="202" t="s">
        <v>1884</v>
      </c>
      <c r="D349" s="202" t="s">
        <v>308</v>
      </c>
      <c r="E349" s="17" t="s">
        <v>1</v>
      </c>
      <c r="F349" s="203">
        <v>65.8</v>
      </c>
      <c r="H349" s="32"/>
    </row>
    <row r="350" spans="2:8" s="1" customFormat="1" ht="16.899999999999999" customHeight="1">
      <c r="B350" s="32"/>
      <c r="C350" s="198" t="s">
        <v>1890</v>
      </c>
      <c r="D350" s="199" t="s">
        <v>1</v>
      </c>
      <c r="E350" s="200" t="s">
        <v>1</v>
      </c>
      <c r="F350" s="201">
        <v>17.2</v>
      </c>
      <c r="H350" s="32"/>
    </row>
    <row r="351" spans="2:8" s="1" customFormat="1" ht="16.899999999999999" customHeight="1">
      <c r="B351" s="32"/>
      <c r="C351" s="202" t="s">
        <v>1</v>
      </c>
      <c r="D351" s="202" t="s">
        <v>1889</v>
      </c>
      <c r="E351" s="17" t="s">
        <v>1</v>
      </c>
      <c r="F351" s="203">
        <v>17.2</v>
      </c>
      <c r="H351" s="32"/>
    </row>
    <row r="352" spans="2:8" s="1" customFormat="1" ht="16.899999999999999" customHeight="1">
      <c r="B352" s="32"/>
      <c r="C352" s="202" t="s">
        <v>1890</v>
      </c>
      <c r="D352" s="202" t="s">
        <v>308</v>
      </c>
      <c r="E352" s="17" t="s">
        <v>1</v>
      </c>
      <c r="F352" s="203">
        <v>17.2</v>
      </c>
      <c r="H352" s="32"/>
    </row>
    <row r="353" spans="2:8" s="1" customFormat="1" ht="16.899999999999999" customHeight="1">
      <c r="B353" s="32"/>
      <c r="C353" s="198" t="s">
        <v>237</v>
      </c>
      <c r="D353" s="199" t="s">
        <v>1</v>
      </c>
      <c r="E353" s="200" t="s">
        <v>1</v>
      </c>
      <c r="F353" s="201">
        <v>38.618000000000002</v>
      </c>
      <c r="H353" s="32"/>
    </row>
    <row r="354" spans="2:8" s="1" customFormat="1" ht="16.899999999999999" customHeight="1">
      <c r="B354" s="32"/>
      <c r="C354" s="202" t="s">
        <v>1</v>
      </c>
      <c r="D354" s="202" t="s">
        <v>2788</v>
      </c>
      <c r="E354" s="17" t="s">
        <v>1</v>
      </c>
      <c r="F354" s="203">
        <v>24.948</v>
      </c>
      <c r="H354" s="32"/>
    </row>
    <row r="355" spans="2:8" s="1" customFormat="1" ht="16.899999999999999" customHeight="1">
      <c r="B355" s="32"/>
      <c r="C355" s="202" t="s">
        <v>1</v>
      </c>
      <c r="D355" s="202" t="s">
        <v>2793</v>
      </c>
      <c r="E355" s="17" t="s">
        <v>1</v>
      </c>
      <c r="F355" s="203">
        <v>13.67</v>
      </c>
      <c r="H355" s="32"/>
    </row>
    <row r="356" spans="2:8" s="1" customFormat="1" ht="16.899999999999999" customHeight="1">
      <c r="B356" s="32"/>
      <c r="C356" s="202" t="s">
        <v>237</v>
      </c>
      <c r="D356" s="202" t="s">
        <v>308</v>
      </c>
      <c r="E356" s="17" t="s">
        <v>1</v>
      </c>
      <c r="F356" s="203">
        <v>38.618000000000002</v>
      </c>
      <c r="H356" s="32"/>
    </row>
    <row r="357" spans="2:8" s="1" customFormat="1" ht="16.899999999999999" customHeight="1">
      <c r="B357" s="32"/>
      <c r="C357" s="204" t="s">
        <v>7177</v>
      </c>
      <c r="H357" s="32"/>
    </row>
    <row r="358" spans="2:8" s="1" customFormat="1" ht="16.899999999999999" customHeight="1">
      <c r="B358" s="32"/>
      <c r="C358" s="202" t="s">
        <v>2795</v>
      </c>
      <c r="D358" s="202" t="s">
        <v>2796</v>
      </c>
      <c r="E358" s="17" t="s">
        <v>301</v>
      </c>
      <c r="F358" s="203">
        <v>38.618000000000002</v>
      </c>
      <c r="H358" s="32"/>
    </row>
    <row r="359" spans="2:8" s="1" customFormat="1" ht="16.899999999999999" customHeight="1">
      <c r="B359" s="32"/>
      <c r="C359" s="202" t="s">
        <v>2799</v>
      </c>
      <c r="D359" s="202" t="s">
        <v>2800</v>
      </c>
      <c r="E359" s="17" t="s">
        <v>301</v>
      </c>
      <c r="F359" s="203">
        <v>38.618000000000002</v>
      </c>
      <c r="H359" s="32"/>
    </row>
    <row r="360" spans="2:8" s="1" customFormat="1" ht="16.899999999999999" customHeight="1">
      <c r="B360" s="32"/>
      <c r="C360" s="198" t="s">
        <v>235</v>
      </c>
      <c r="D360" s="199" t="s">
        <v>1</v>
      </c>
      <c r="E360" s="200" t="s">
        <v>1</v>
      </c>
      <c r="F360" s="201">
        <v>425.1</v>
      </c>
      <c r="H360" s="32"/>
    </row>
    <row r="361" spans="2:8" s="1" customFormat="1" ht="16.899999999999999" customHeight="1">
      <c r="B361" s="32"/>
      <c r="C361" s="202" t="s">
        <v>1</v>
      </c>
      <c r="D361" s="202" t="s">
        <v>236</v>
      </c>
      <c r="E361" s="17" t="s">
        <v>1</v>
      </c>
      <c r="F361" s="203">
        <v>425.1</v>
      </c>
      <c r="H361" s="32"/>
    </row>
    <row r="362" spans="2:8" s="1" customFormat="1" ht="16.899999999999999" customHeight="1">
      <c r="B362" s="32"/>
      <c r="C362" s="202" t="s">
        <v>235</v>
      </c>
      <c r="D362" s="202" t="s">
        <v>306</v>
      </c>
      <c r="E362" s="17" t="s">
        <v>1</v>
      </c>
      <c r="F362" s="203">
        <v>425.1</v>
      </c>
      <c r="H362" s="32"/>
    </row>
    <row r="363" spans="2:8" s="1" customFormat="1" ht="16.899999999999999" customHeight="1">
      <c r="B363" s="32"/>
      <c r="C363" s="204" t="s">
        <v>7177</v>
      </c>
      <c r="H363" s="32"/>
    </row>
    <row r="364" spans="2:8" s="1" customFormat="1" ht="16.899999999999999" customHeight="1">
      <c r="B364" s="32"/>
      <c r="C364" s="202" t="s">
        <v>2812</v>
      </c>
      <c r="D364" s="202" t="s">
        <v>2813</v>
      </c>
      <c r="E364" s="17" t="s">
        <v>301</v>
      </c>
      <c r="F364" s="203">
        <v>425.1</v>
      </c>
      <c r="H364" s="32"/>
    </row>
    <row r="365" spans="2:8" s="1" customFormat="1" ht="16.899999999999999" customHeight="1">
      <c r="B365" s="32"/>
      <c r="C365" s="202" t="s">
        <v>2803</v>
      </c>
      <c r="D365" s="202" t="s">
        <v>2804</v>
      </c>
      <c r="E365" s="17" t="s">
        <v>301</v>
      </c>
      <c r="F365" s="203">
        <v>425.1</v>
      </c>
      <c r="H365" s="32"/>
    </row>
    <row r="366" spans="2:8" s="1" customFormat="1" ht="16.899999999999999" customHeight="1">
      <c r="B366" s="32"/>
      <c r="C366" s="202" t="s">
        <v>2816</v>
      </c>
      <c r="D366" s="202" t="s">
        <v>2817</v>
      </c>
      <c r="E366" s="17" t="s">
        <v>301</v>
      </c>
      <c r="F366" s="203">
        <v>425.1</v>
      </c>
      <c r="H366" s="32"/>
    </row>
    <row r="367" spans="2:8" s="1" customFormat="1" ht="16.899999999999999" customHeight="1">
      <c r="B367" s="32"/>
      <c r="C367" s="198" t="s">
        <v>197</v>
      </c>
      <c r="D367" s="199" t="s">
        <v>1</v>
      </c>
      <c r="E367" s="200" t="s">
        <v>1</v>
      </c>
      <c r="F367" s="201">
        <v>360</v>
      </c>
      <c r="H367" s="32"/>
    </row>
    <row r="368" spans="2:8" s="1" customFormat="1" ht="16.899999999999999" customHeight="1">
      <c r="B368" s="32"/>
      <c r="C368" s="202" t="s">
        <v>1</v>
      </c>
      <c r="D368" s="202" t="s">
        <v>198</v>
      </c>
      <c r="E368" s="17" t="s">
        <v>1</v>
      </c>
      <c r="F368" s="203">
        <v>360</v>
      </c>
      <c r="H368" s="32"/>
    </row>
    <row r="369" spans="2:8" s="1" customFormat="1" ht="16.899999999999999" customHeight="1">
      <c r="B369" s="32"/>
      <c r="C369" s="202" t="s">
        <v>197</v>
      </c>
      <c r="D369" s="202" t="s">
        <v>308</v>
      </c>
      <c r="E369" s="17" t="s">
        <v>1</v>
      </c>
      <c r="F369" s="203">
        <v>360</v>
      </c>
      <c r="H369" s="32"/>
    </row>
    <row r="370" spans="2:8" s="1" customFormat="1" ht="16.899999999999999" customHeight="1">
      <c r="B370" s="32"/>
      <c r="C370" s="204" t="s">
        <v>7177</v>
      </c>
      <c r="H370" s="32"/>
    </row>
    <row r="371" spans="2:8" s="1" customFormat="1" ht="16.899999999999999" customHeight="1">
      <c r="B371" s="32"/>
      <c r="C371" s="202" t="s">
        <v>471</v>
      </c>
      <c r="D371" s="202" t="s">
        <v>472</v>
      </c>
      <c r="E371" s="17" t="s">
        <v>339</v>
      </c>
      <c r="F371" s="203">
        <v>360</v>
      </c>
      <c r="H371" s="32"/>
    </row>
    <row r="372" spans="2:8" s="1" customFormat="1" ht="22.5">
      <c r="B372" s="32"/>
      <c r="C372" s="202" t="s">
        <v>403</v>
      </c>
      <c r="D372" s="202" t="s">
        <v>404</v>
      </c>
      <c r="E372" s="17" t="s">
        <v>311</v>
      </c>
      <c r="F372" s="203">
        <v>1088.2249999999999</v>
      </c>
      <c r="H372" s="32"/>
    </row>
    <row r="373" spans="2:8" s="1" customFormat="1" ht="16.899999999999999" customHeight="1">
      <c r="B373" s="32"/>
      <c r="C373" s="202" t="s">
        <v>410</v>
      </c>
      <c r="D373" s="202" t="s">
        <v>411</v>
      </c>
      <c r="E373" s="17" t="s">
        <v>311</v>
      </c>
      <c r="F373" s="203">
        <v>1763.3309999999999</v>
      </c>
      <c r="H373" s="32"/>
    </row>
    <row r="374" spans="2:8" s="1" customFormat="1" ht="16.899999999999999" customHeight="1">
      <c r="B374" s="32"/>
      <c r="C374" s="198" t="s">
        <v>199</v>
      </c>
      <c r="D374" s="199" t="s">
        <v>1</v>
      </c>
      <c r="E374" s="200" t="s">
        <v>1</v>
      </c>
      <c r="F374" s="201">
        <v>80</v>
      </c>
      <c r="H374" s="32"/>
    </row>
    <row r="375" spans="2:8" s="1" customFormat="1" ht="16.899999999999999" customHeight="1">
      <c r="B375" s="32"/>
      <c r="C375" s="202" t="s">
        <v>1</v>
      </c>
      <c r="D375" s="202" t="s">
        <v>369</v>
      </c>
      <c r="E375" s="17" t="s">
        <v>1</v>
      </c>
      <c r="F375" s="203">
        <v>80</v>
      </c>
      <c r="H375" s="32"/>
    </row>
    <row r="376" spans="2:8" s="1" customFormat="1" ht="16.899999999999999" customHeight="1">
      <c r="B376" s="32"/>
      <c r="C376" s="202" t="s">
        <v>199</v>
      </c>
      <c r="D376" s="202" t="s">
        <v>308</v>
      </c>
      <c r="E376" s="17" t="s">
        <v>1</v>
      </c>
      <c r="F376" s="203">
        <v>80</v>
      </c>
      <c r="H376" s="32"/>
    </row>
    <row r="377" spans="2:8" s="1" customFormat="1" ht="16.899999999999999" customHeight="1">
      <c r="B377" s="32"/>
      <c r="C377" s="204" t="s">
        <v>7177</v>
      </c>
      <c r="H377" s="32"/>
    </row>
    <row r="378" spans="2:8" s="1" customFormat="1" ht="16.899999999999999" customHeight="1">
      <c r="B378" s="32"/>
      <c r="C378" s="202" t="s">
        <v>467</v>
      </c>
      <c r="D378" s="202" t="s">
        <v>468</v>
      </c>
      <c r="E378" s="17" t="s">
        <v>339</v>
      </c>
      <c r="F378" s="203">
        <v>80</v>
      </c>
      <c r="H378" s="32"/>
    </row>
    <row r="379" spans="2:8" s="1" customFormat="1" ht="22.5">
      <c r="B379" s="32"/>
      <c r="C379" s="202" t="s">
        <v>403</v>
      </c>
      <c r="D379" s="202" t="s">
        <v>404</v>
      </c>
      <c r="E379" s="17" t="s">
        <v>311</v>
      </c>
      <c r="F379" s="203">
        <v>1088.2249999999999</v>
      </c>
      <c r="H379" s="32"/>
    </row>
    <row r="380" spans="2:8" s="1" customFormat="1" ht="16.899999999999999" customHeight="1">
      <c r="B380" s="32"/>
      <c r="C380" s="202" t="s">
        <v>410</v>
      </c>
      <c r="D380" s="202" t="s">
        <v>411</v>
      </c>
      <c r="E380" s="17" t="s">
        <v>311</v>
      </c>
      <c r="F380" s="203">
        <v>1763.3309999999999</v>
      </c>
      <c r="H380" s="32"/>
    </row>
    <row r="381" spans="2:8" s="1" customFormat="1" ht="16.899999999999999" customHeight="1">
      <c r="B381" s="32"/>
      <c r="C381" s="198" t="s">
        <v>2830</v>
      </c>
      <c r="D381" s="199" t="s">
        <v>1</v>
      </c>
      <c r="E381" s="200" t="s">
        <v>1</v>
      </c>
      <c r="F381" s="201">
        <v>503.2</v>
      </c>
      <c r="H381" s="32"/>
    </row>
    <row r="382" spans="2:8" s="1" customFormat="1" ht="16.899999999999999" customHeight="1">
      <c r="B382" s="32"/>
      <c r="C382" s="202" t="s">
        <v>246</v>
      </c>
      <c r="D382" s="202" t="s">
        <v>2829</v>
      </c>
      <c r="E382" s="17" t="s">
        <v>1</v>
      </c>
      <c r="F382" s="203">
        <v>18.600000000000001</v>
      </c>
      <c r="H382" s="32"/>
    </row>
    <row r="383" spans="2:8" s="1" customFormat="1" ht="16.899999999999999" customHeight="1">
      <c r="B383" s="32"/>
      <c r="C383" s="202" t="s">
        <v>1</v>
      </c>
      <c r="D383" s="202" t="s">
        <v>244</v>
      </c>
      <c r="E383" s="17" t="s">
        <v>1</v>
      </c>
      <c r="F383" s="203">
        <v>484.6</v>
      </c>
      <c r="H383" s="32"/>
    </row>
    <row r="384" spans="2:8" s="1" customFormat="1" ht="16.899999999999999" customHeight="1">
      <c r="B384" s="32"/>
      <c r="C384" s="202" t="s">
        <v>2830</v>
      </c>
      <c r="D384" s="202" t="s">
        <v>308</v>
      </c>
      <c r="E384" s="17" t="s">
        <v>1</v>
      </c>
      <c r="F384" s="203">
        <v>503.2</v>
      </c>
      <c r="H384" s="32"/>
    </row>
    <row r="385" spans="2:8" s="1" customFormat="1" ht="16.899999999999999" customHeight="1">
      <c r="B385" s="32"/>
      <c r="C385" s="198" t="s">
        <v>185</v>
      </c>
      <c r="D385" s="199" t="s">
        <v>1</v>
      </c>
      <c r="E385" s="200" t="s">
        <v>1</v>
      </c>
      <c r="F385" s="201">
        <v>250.21700000000001</v>
      </c>
      <c r="H385" s="32"/>
    </row>
    <row r="386" spans="2:8" s="1" customFormat="1" ht="16.899999999999999" customHeight="1">
      <c r="B386" s="32"/>
      <c r="C386" s="202" t="s">
        <v>1</v>
      </c>
      <c r="D386" s="202" t="s">
        <v>436</v>
      </c>
      <c r="E386" s="17" t="s">
        <v>1</v>
      </c>
      <c r="F386" s="203">
        <v>0</v>
      </c>
      <c r="H386" s="32"/>
    </row>
    <row r="387" spans="2:8" s="1" customFormat="1" ht="16.899999999999999" customHeight="1">
      <c r="B387" s="32"/>
      <c r="C387" s="202" t="s">
        <v>1</v>
      </c>
      <c r="D387" s="202" t="s">
        <v>437</v>
      </c>
      <c r="E387" s="17" t="s">
        <v>1</v>
      </c>
      <c r="F387" s="203">
        <v>2.34</v>
      </c>
      <c r="H387" s="32"/>
    </row>
    <row r="388" spans="2:8" s="1" customFormat="1" ht="16.899999999999999" customHeight="1">
      <c r="B388" s="32"/>
      <c r="C388" s="202" t="s">
        <v>1</v>
      </c>
      <c r="D388" s="202" t="s">
        <v>438</v>
      </c>
      <c r="E388" s="17" t="s">
        <v>1</v>
      </c>
      <c r="F388" s="203">
        <v>10.734</v>
      </c>
      <c r="H388" s="32"/>
    </row>
    <row r="389" spans="2:8" s="1" customFormat="1" ht="16.899999999999999" customHeight="1">
      <c r="B389" s="32"/>
      <c r="C389" s="202" t="s">
        <v>1</v>
      </c>
      <c r="D389" s="202" t="s">
        <v>439</v>
      </c>
      <c r="E389" s="17" t="s">
        <v>1</v>
      </c>
      <c r="F389" s="203">
        <v>7.5990000000000002</v>
      </c>
      <c r="H389" s="32"/>
    </row>
    <row r="390" spans="2:8" s="1" customFormat="1" ht="16.899999999999999" customHeight="1">
      <c r="B390" s="32"/>
      <c r="C390" s="202" t="s">
        <v>1</v>
      </c>
      <c r="D390" s="202" t="s">
        <v>440</v>
      </c>
      <c r="E390" s="17" t="s">
        <v>1</v>
      </c>
      <c r="F390" s="203">
        <v>16.503</v>
      </c>
      <c r="H390" s="32"/>
    </row>
    <row r="391" spans="2:8" s="1" customFormat="1" ht="16.899999999999999" customHeight="1">
      <c r="B391" s="32"/>
      <c r="C391" s="202" t="s">
        <v>1</v>
      </c>
      <c r="D391" s="202" t="s">
        <v>441</v>
      </c>
      <c r="E391" s="17" t="s">
        <v>1</v>
      </c>
      <c r="F391" s="203">
        <v>0</v>
      </c>
      <c r="H391" s="32"/>
    </row>
    <row r="392" spans="2:8" s="1" customFormat="1" ht="16.899999999999999" customHeight="1">
      <c r="B392" s="32"/>
      <c r="C392" s="202" t="s">
        <v>1</v>
      </c>
      <c r="D392" s="202" t="s">
        <v>442</v>
      </c>
      <c r="E392" s="17" t="s">
        <v>1</v>
      </c>
      <c r="F392" s="203">
        <v>106.15300000000001</v>
      </c>
      <c r="H392" s="32"/>
    </row>
    <row r="393" spans="2:8" s="1" customFormat="1" ht="16.899999999999999" customHeight="1">
      <c r="B393" s="32"/>
      <c r="C393" s="202" t="s">
        <v>1</v>
      </c>
      <c r="D393" s="202" t="s">
        <v>443</v>
      </c>
      <c r="E393" s="17" t="s">
        <v>1</v>
      </c>
      <c r="F393" s="203">
        <v>36.537999999999997</v>
      </c>
      <c r="H393" s="32"/>
    </row>
    <row r="394" spans="2:8" s="1" customFormat="1" ht="16.899999999999999" customHeight="1">
      <c r="B394" s="32"/>
      <c r="C394" s="202" t="s">
        <v>1</v>
      </c>
      <c r="D394" s="202" t="s">
        <v>444</v>
      </c>
      <c r="E394" s="17" t="s">
        <v>1</v>
      </c>
      <c r="F394" s="203">
        <v>20.350000000000001</v>
      </c>
      <c r="H394" s="32"/>
    </row>
    <row r="395" spans="2:8" s="1" customFormat="1" ht="16.899999999999999" customHeight="1">
      <c r="B395" s="32"/>
      <c r="C395" s="202" t="s">
        <v>1</v>
      </c>
      <c r="D395" s="202" t="s">
        <v>421</v>
      </c>
      <c r="E395" s="17" t="s">
        <v>1</v>
      </c>
      <c r="F395" s="203">
        <v>50</v>
      </c>
      <c r="H395" s="32"/>
    </row>
    <row r="396" spans="2:8" s="1" customFormat="1" ht="16.899999999999999" customHeight="1">
      <c r="B396" s="32"/>
      <c r="C396" s="202" t="s">
        <v>185</v>
      </c>
      <c r="D396" s="202" t="s">
        <v>308</v>
      </c>
      <c r="E396" s="17" t="s">
        <v>1</v>
      </c>
      <c r="F396" s="203">
        <v>250.21700000000001</v>
      </c>
      <c r="H396" s="32"/>
    </row>
    <row r="397" spans="2:8" s="1" customFormat="1" ht="16.899999999999999" customHeight="1">
      <c r="B397" s="32"/>
      <c r="C397" s="204" t="s">
        <v>7177</v>
      </c>
      <c r="H397" s="32"/>
    </row>
    <row r="398" spans="2:8" s="1" customFormat="1" ht="16.899999999999999" customHeight="1">
      <c r="B398" s="32"/>
      <c r="C398" s="202" t="s">
        <v>433</v>
      </c>
      <c r="D398" s="202" t="s">
        <v>434</v>
      </c>
      <c r="E398" s="17" t="s">
        <v>311</v>
      </c>
      <c r="F398" s="203">
        <v>250.21700000000001</v>
      </c>
      <c r="H398" s="32"/>
    </row>
    <row r="399" spans="2:8" s="1" customFormat="1" ht="22.5">
      <c r="B399" s="32"/>
      <c r="C399" s="202" t="s">
        <v>398</v>
      </c>
      <c r="D399" s="202" t="s">
        <v>399</v>
      </c>
      <c r="E399" s="17" t="s">
        <v>311</v>
      </c>
      <c r="F399" s="203">
        <v>675.10599999999999</v>
      </c>
      <c r="H399" s="32"/>
    </row>
    <row r="400" spans="2:8" s="1" customFormat="1" ht="22.5">
      <c r="B400" s="32"/>
      <c r="C400" s="202" t="s">
        <v>403</v>
      </c>
      <c r="D400" s="202" t="s">
        <v>404</v>
      </c>
      <c r="E400" s="17" t="s">
        <v>311</v>
      </c>
      <c r="F400" s="203">
        <v>1088.2249999999999</v>
      </c>
      <c r="H400" s="32"/>
    </row>
    <row r="401" spans="2:8" s="1" customFormat="1" ht="16.899999999999999" customHeight="1">
      <c r="B401" s="32"/>
      <c r="C401" s="202" t="s">
        <v>410</v>
      </c>
      <c r="D401" s="202" t="s">
        <v>411</v>
      </c>
      <c r="E401" s="17" t="s">
        <v>311</v>
      </c>
      <c r="F401" s="203">
        <v>1763.3309999999999</v>
      </c>
      <c r="H401" s="32"/>
    </row>
    <row r="402" spans="2:8" s="1" customFormat="1" ht="16.899999999999999" customHeight="1">
      <c r="B402" s="32"/>
      <c r="C402" s="202" t="s">
        <v>428</v>
      </c>
      <c r="D402" s="202" t="s">
        <v>429</v>
      </c>
      <c r="E402" s="17" t="s">
        <v>311</v>
      </c>
      <c r="F402" s="203">
        <v>1425.778</v>
      </c>
      <c r="H402" s="32"/>
    </row>
    <row r="403" spans="2:8" s="1" customFormat="1" ht="16.899999999999999" customHeight="1">
      <c r="B403" s="32"/>
      <c r="C403" s="198" t="s">
        <v>192</v>
      </c>
      <c r="D403" s="199" t="s">
        <v>1</v>
      </c>
      <c r="E403" s="200" t="s">
        <v>1</v>
      </c>
      <c r="F403" s="201">
        <v>15.182</v>
      </c>
      <c r="H403" s="32"/>
    </row>
    <row r="404" spans="2:8" s="1" customFormat="1" ht="16.899999999999999" customHeight="1">
      <c r="B404" s="32"/>
      <c r="C404" s="202" t="s">
        <v>1</v>
      </c>
      <c r="D404" s="202" t="s">
        <v>488</v>
      </c>
      <c r="E404" s="17" t="s">
        <v>1</v>
      </c>
      <c r="F404" s="203">
        <v>0</v>
      </c>
      <c r="H404" s="32"/>
    </row>
    <row r="405" spans="2:8" s="1" customFormat="1" ht="16.899999999999999" customHeight="1">
      <c r="B405" s="32"/>
      <c r="C405" s="202" t="s">
        <v>1</v>
      </c>
      <c r="D405" s="202" t="s">
        <v>567</v>
      </c>
      <c r="E405" s="17" t="s">
        <v>1</v>
      </c>
      <c r="F405" s="203">
        <v>9.7149999999999999</v>
      </c>
      <c r="H405" s="32"/>
    </row>
    <row r="406" spans="2:8" s="1" customFormat="1" ht="16.899999999999999" customHeight="1">
      <c r="B406" s="32"/>
      <c r="C406" s="202" t="s">
        <v>1</v>
      </c>
      <c r="D406" s="202" t="s">
        <v>568</v>
      </c>
      <c r="E406" s="17" t="s">
        <v>1</v>
      </c>
      <c r="F406" s="203">
        <v>5.4669999999999996</v>
      </c>
      <c r="H406" s="32"/>
    </row>
    <row r="407" spans="2:8" s="1" customFormat="1" ht="16.899999999999999" customHeight="1">
      <c r="B407" s="32"/>
      <c r="C407" s="202" t="s">
        <v>192</v>
      </c>
      <c r="D407" s="202" t="s">
        <v>308</v>
      </c>
      <c r="E407" s="17" t="s">
        <v>1</v>
      </c>
      <c r="F407" s="203">
        <v>15.182</v>
      </c>
      <c r="H407" s="32"/>
    </row>
    <row r="408" spans="2:8" s="1" customFormat="1" ht="16.899999999999999" customHeight="1">
      <c r="B408" s="32"/>
      <c r="C408" s="204" t="s">
        <v>7177</v>
      </c>
      <c r="H408" s="32"/>
    </row>
    <row r="409" spans="2:8" s="1" customFormat="1" ht="22.5">
      <c r="B409" s="32"/>
      <c r="C409" s="202" t="s">
        <v>564</v>
      </c>
      <c r="D409" s="202" t="s">
        <v>565</v>
      </c>
      <c r="E409" s="17" t="s">
        <v>301</v>
      </c>
      <c r="F409" s="203">
        <v>15.182</v>
      </c>
      <c r="H409" s="32"/>
    </row>
    <row r="410" spans="2:8" s="1" customFormat="1" ht="16.899999999999999" customHeight="1">
      <c r="B410" s="32"/>
      <c r="C410" s="202" t="s">
        <v>604</v>
      </c>
      <c r="D410" s="202" t="s">
        <v>605</v>
      </c>
      <c r="E410" s="17" t="s">
        <v>346</v>
      </c>
      <c r="F410" s="203">
        <v>2.0329999999999999</v>
      </c>
      <c r="H410" s="32"/>
    </row>
    <row r="411" spans="2:8" s="1" customFormat="1" ht="16.899999999999999" customHeight="1">
      <c r="B411" s="32"/>
      <c r="C411" s="198" t="s">
        <v>195</v>
      </c>
      <c r="D411" s="199" t="s">
        <v>1</v>
      </c>
      <c r="E411" s="200" t="s">
        <v>1</v>
      </c>
      <c r="F411" s="201">
        <v>120.797</v>
      </c>
      <c r="H411" s="32"/>
    </row>
    <row r="412" spans="2:8" s="1" customFormat="1" ht="16.899999999999999" customHeight="1">
      <c r="B412" s="32"/>
      <c r="C412" s="202" t="s">
        <v>1</v>
      </c>
      <c r="D412" s="202" t="s">
        <v>488</v>
      </c>
      <c r="E412" s="17" t="s">
        <v>1</v>
      </c>
      <c r="F412" s="203">
        <v>0</v>
      </c>
      <c r="H412" s="32"/>
    </row>
    <row r="413" spans="2:8" s="1" customFormat="1" ht="16.899999999999999" customHeight="1">
      <c r="B413" s="32"/>
      <c r="C413" s="202" t="s">
        <v>1</v>
      </c>
      <c r="D413" s="202" t="s">
        <v>573</v>
      </c>
      <c r="E413" s="17" t="s">
        <v>1</v>
      </c>
      <c r="F413" s="203">
        <v>2.4849999999999999</v>
      </c>
      <c r="H413" s="32"/>
    </row>
    <row r="414" spans="2:8" s="1" customFormat="1" ht="16.899999999999999" customHeight="1">
      <c r="B414" s="32"/>
      <c r="C414" s="202" t="s">
        <v>1</v>
      </c>
      <c r="D414" s="202" t="s">
        <v>574</v>
      </c>
      <c r="E414" s="17" t="s">
        <v>1</v>
      </c>
      <c r="F414" s="203">
        <v>2.76</v>
      </c>
      <c r="H414" s="32"/>
    </row>
    <row r="415" spans="2:8" s="1" customFormat="1" ht="16.899999999999999" customHeight="1">
      <c r="B415" s="32"/>
      <c r="C415" s="202" t="s">
        <v>1</v>
      </c>
      <c r="D415" s="202" t="s">
        <v>575</v>
      </c>
      <c r="E415" s="17" t="s">
        <v>1</v>
      </c>
      <c r="F415" s="203">
        <v>2.6389999999999998</v>
      </c>
      <c r="H415" s="32"/>
    </row>
    <row r="416" spans="2:8" s="1" customFormat="1" ht="16.899999999999999" customHeight="1">
      <c r="B416" s="32"/>
      <c r="C416" s="202" t="s">
        <v>1</v>
      </c>
      <c r="D416" s="202" t="s">
        <v>576</v>
      </c>
      <c r="E416" s="17" t="s">
        <v>1</v>
      </c>
      <c r="F416" s="203">
        <v>3.024</v>
      </c>
      <c r="H416" s="32"/>
    </row>
    <row r="417" spans="2:8" s="1" customFormat="1" ht="16.899999999999999" customHeight="1">
      <c r="B417" s="32"/>
      <c r="C417" s="202" t="s">
        <v>1</v>
      </c>
      <c r="D417" s="202" t="s">
        <v>577</v>
      </c>
      <c r="E417" s="17" t="s">
        <v>1</v>
      </c>
      <c r="F417" s="203">
        <v>1.9390000000000001</v>
      </c>
      <c r="H417" s="32"/>
    </row>
    <row r="418" spans="2:8" s="1" customFormat="1" ht="16.899999999999999" customHeight="1">
      <c r="B418" s="32"/>
      <c r="C418" s="202" t="s">
        <v>1</v>
      </c>
      <c r="D418" s="202" t="s">
        <v>578</v>
      </c>
      <c r="E418" s="17" t="s">
        <v>1</v>
      </c>
      <c r="F418" s="203">
        <v>2.6040000000000001</v>
      </c>
      <c r="H418" s="32"/>
    </row>
    <row r="419" spans="2:8" s="1" customFormat="1" ht="16.899999999999999" customHeight="1">
      <c r="B419" s="32"/>
      <c r="C419" s="202" t="s">
        <v>1</v>
      </c>
      <c r="D419" s="202" t="s">
        <v>579</v>
      </c>
      <c r="E419" s="17" t="s">
        <v>1</v>
      </c>
      <c r="F419" s="203">
        <v>5.6989999999999998</v>
      </c>
      <c r="H419" s="32"/>
    </row>
    <row r="420" spans="2:8" s="1" customFormat="1" ht="16.899999999999999" customHeight="1">
      <c r="B420" s="32"/>
      <c r="C420" s="202" t="s">
        <v>1</v>
      </c>
      <c r="D420" s="202" t="s">
        <v>580</v>
      </c>
      <c r="E420" s="17" t="s">
        <v>1</v>
      </c>
      <c r="F420" s="203">
        <v>22.175999999999998</v>
      </c>
      <c r="H420" s="32"/>
    </row>
    <row r="421" spans="2:8" s="1" customFormat="1" ht="16.899999999999999" customHeight="1">
      <c r="B421" s="32"/>
      <c r="C421" s="202" t="s">
        <v>1</v>
      </c>
      <c r="D421" s="202" t="s">
        <v>581</v>
      </c>
      <c r="E421" s="17" t="s">
        <v>1</v>
      </c>
      <c r="F421" s="203">
        <v>24.847000000000001</v>
      </c>
      <c r="H421" s="32"/>
    </row>
    <row r="422" spans="2:8" s="1" customFormat="1" ht="16.899999999999999" customHeight="1">
      <c r="B422" s="32"/>
      <c r="C422" s="202" t="s">
        <v>1</v>
      </c>
      <c r="D422" s="202" t="s">
        <v>582</v>
      </c>
      <c r="E422" s="17" t="s">
        <v>1</v>
      </c>
      <c r="F422" s="203">
        <v>52.624000000000002</v>
      </c>
      <c r="H422" s="32"/>
    </row>
    <row r="423" spans="2:8" s="1" customFormat="1" ht="16.899999999999999" customHeight="1">
      <c r="B423" s="32"/>
      <c r="C423" s="202" t="s">
        <v>195</v>
      </c>
      <c r="D423" s="202" t="s">
        <v>308</v>
      </c>
      <c r="E423" s="17" t="s">
        <v>1</v>
      </c>
      <c r="F423" s="203">
        <v>120.797</v>
      </c>
      <c r="H423" s="32"/>
    </row>
    <row r="424" spans="2:8" s="1" customFormat="1" ht="16.899999999999999" customHeight="1">
      <c r="B424" s="32"/>
      <c r="C424" s="204" t="s">
        <v>7177</v>
      </c>
      <c r="H424" s="32"/>
    </row>
    <row r="425" spans="2:8" s="1" customFormat="1" ht="22.5">
      <c r="B425" s="32"/>
      <c r="C425" s="202" t="s">
        <v>570</v>
      </c>
      <c r="D425" s="202" t="s">
        <v>571</v>
      </c>
      <c r="E425" s="17" t="s">
        <v>301</v>
      </c>
      <c r="F425" s="203">
        <v>120.797</v>
      </c>
      <c r="H425" s="32"/>
    </row>
    <row r="426" spans="2:8" s="1" customFormat="1" ht="16.899999999999999" customHeight="1">
      <c r="B426" s="32"/>
      <c r="C426" s="202" t="s">
        <v>604</v>
      </c>
      <c r="D426" s="202" t="s">
        <v>605</v>
      </c>
      <c r="E426" s="17" t="s">
        <v>346</v>
      </c>
      <c r="F426" s="203">
        <v>2.0329999999999999</v>
      </c>
      <c r="H426" s="32"/>
    </row>
    <row r="427" spans="2:8" s="1" customFormat="1" ht="16.899999999999999" customHeight="1">
      <c r="B427" s="32"/>
      <c r="C427" s="198" t="s">
        <v>694</v>
      </c>
      <c r="D427" s="199" t="s">
        <v>1</v>
      </c>
      <c r="E427" s="200" t="s">
        <v>1</v>
      </c>
      <c r="F427" s="201">
        <v>160.12899999999999</v>
      </c>
      <c r="H427" s="32"/>
    </row>
    <row r="428" spans="2:8" s="1" customFormat="1" ht="16.899999999999999" customHeight="1">
      <c r="B428" s="32"/>
      <c r="C428" s="202" t="s">
        <v>1</v>
      </c>
      <c r="D428" s="202" t="s">
        <v>672</v>
      </c>
      <c r="E428" s="17" t="s">
        <v>1</v>
      </c>
      <c r="F428" s="203">
        <v>0</v>
      </c>
      <c r="H428" s="32"/>
    </row>
    <row r="429" spans="2:8" s="1" customFormat="1" ht="16.899999999999999" customHeight="1">
      <c r="B429" s="32"/>
      <c r="C429" s="202" t="s">
        <v>1</v>
      </c>
      <c r="D429" s="202" t="s">
        <v>630</v>
      </c>
      <c r="E429" s="17" t="s">
        <v>1</v>
      </c>
      <c r="F429" s="203">
        <v>0</v>
      </c>
      <c r="H429" s="32"/>
    </row>
    <row r="430" spans="2:8" s="1" customFormat="1" ht="16.899999999999999" customHeight="1">
      <c r="B430" s="32"/>
      <c r="C430" s="202" t="s">
        <v>1</v>
      </c>
      <c r="D430" s="202" t="s">
        <v>673</v>
      </c>
      <c r="E430" s="17" t="s">
        <v>1</v>
      </c>
      <c r="F430" s="203">
        <v>37.716000000000001</v>
      </c>
      <c r="H430" s="32"/>
    </row>
    <row r="431" spans="2:8" s="1" customFormat="1" ht="16.899999999999999" customHeight="1">
      <c r="B431" s="32"/>
      <c r="C431" s="202" t="s">
        <v>1</v>
      </c>
      <c r="D431" s="202" t="s">
        <v>674</v>
      </c>
      <c r="E431" s="17" t="s">
        <v>1</v>
      </c>
      <c r="F431" s="203">
        <v>29.114000000000001</v>
      </c>
      <c r="H431" s="32"/>
    </row>
    <row r="432" spans="2:8" s="1" customFormat="1" ht="16.899999999999999" customHeight="1">
      <c r="B432" s="32"/>
      <c r="C432" s="202" t="s">
        <v>1</v>
      </c>
      <c r="D432" s="202" t="s">
        <v>675</v>
      </c>
      <c r="E432" s="17" t="s">
        <v>1</v>
      </c>
      <c r="F432" s="203">
        <v>-2.5750000000000002</v>
      </c>
      <c r="H432" s="32"/>
    </row>
    <row r="433" spans="2:8" s="1" customFormat="1" ht="16.899999999999999" customHeight="1">
      <c r="B433" s="32"/>
      <c r="C433" s="202" t="s">
        <v>1</v>
      </c>
      <c r="D433" s="202" t="s">
        <v>676</v>
      </c>
      <c r="E433" s="17" t="s">
        <v>1</v>
      </c>
      <c r="F433" s="203">
        <v>1.4259999999999999</v>
      </c>
      <c r="H433" s="32"/>
    </row>
    <row r="434" spans="2:8" s="1" customFormat="1" ht="16.899999999999999" customHeight="1">
      <c r="B434" s="32"/>
      <c r="C434" s="202" t="s">
        <v>1</v>
      </c>
      <c r="D434" s="202" t="s">
        <v>677</v>
      </c>
      <c r="E434" s="17" t="s">
        <v>1</v>
      </c>
      <c r="F434" s="203">
        <v>5.125</v>
      </c>
      <c r="H434" s="32"/>
    </row>
    <row r="435" spans="2:8" s="1" customFormat="1" ht="16.899999999999999" customHeight="1">
      <c r="B435" s="32"/>
      <c r="C435" s="202" t="s">
        <v>1</v>
      </c>
      <c r="D435" s="202" t="s">
        <v>678</v>
      </c>
      <c r="E435" s="17" t="s">
        <v>1</v>
      </c>
      <c r="F435" s="203">
        <v>-0.85299999999999998</v>
      </c>
      <c r="H435" s="32"/>
    </row>
    <row r="436" spans="2:8" s="1" customFormat="1" ht="16.899999999999999" customHeight="1">
      <c r="B436" s="32"/>
      <c r="C436" s="202" t="s">
        <v>1</v>
      </c>
      <c r="D436" s="202" t="s">
        <v>629</v>
      </c>
      <c r="E436" s="17" t="s">
        <v>1</v>
      </c>
      <c r="F436" s="203">
        <v>0</v>
      </c>
      <c r="H436" s="32"/>
    </row>
    <row r="437" spans="2:8" s="1" customFormat="1" ht="16.899999999999999" customHeight="1">
      <c r="B437" s="32"/>
      <c r="C437" s="202" t="s">
        <v>1</v>
      </c>
      <c r="D437" s="202" t="s">
        <v>630</v>
      </c>
      <c r="E437" s="17" t="s">
        <v>1</v>
      </c>
      <c r="F437" s="203">
        <v>0</v>
      </c>
      <c r="H437" s="32"/>
    </row>
    <row r="438" spans="2:8" s="1" customFormat="1" ht="16.899999999999999" customHeight="1">
      <c r="B438" s="32"/>
      <c r="C438" s="202" t="s">
        <v>1</v>
      </c>
      <c r="D438" s="202" t="s">
        <v>679</v>
      </c>
      <c r="E438" s="17" t="s">
        <v>1</v>
      </c>
      <c r="F438" s="203">
        <v>19.366</v>
      </c>
      <c r="H438" s="32"/>
    </row>
    <row r="439" spans="2:8" s="1" customFormat="1" ht="16.899999999999999" customHeight="1">
      <c r="B439" s="32"/>
      <c r="C439" s="202" t="s">
        <v>1</v>
      </c>
      <c r="D439" s="202" t="s">
        <v>680</v>
      </c>
      <c r="E439" s="17" t="s">
        <v>1</v>
      </c>
      <c r="F439" s="203">
        <v>-5.1440000000000001</v>
      </c>
      <c r="H439" s="32"/>
    </row>
    <row r="440" spans="2:8" s="1" customFormat="1" ht="16.899999999999999" customHeight="1">
      <c r="B440" s="32"/>
      <c r="C440" s="202" t="s">
        <v>1</v>
      </c>
      <c r="D440" s="202" t="s">
        <v>681</v>
      </c>
      <c r="E440" s="17" t="s">
        <v>1</v>
      </c>
      <c r="F440" s="203">
        <v>11.116</v>
      </c>
      <c r="H440" s="32"/>
    </row>
    <row r="441" spans="2:8" s="1" customFormat="1" ht="16.899999999999999" customHeight="1">
      <c r="B441" s="32"/>
      <c r="C441" s="202" t="s">
        <v>1</v>
      </c>
      <c r="D441" s="202" t="s">
        <v>682</v>
      </c>
      <c r="E441" s="17" t="s">
        <v>1</v>
      </c>
      <c r="F441" s="203">
        <v>-1.8720000000000001</v>
      </c>
      <c r="H441" s="32"/>
    </row>
    <row r="442" spans="2:8" s="1" customFormat="1" ht="16.899999999999999" customHeight="1">
      <c r="B442" s="32"/>
      <c r="C442" s="202" t="s">
        <v>1</v>
      </c>
      <c r="D442" s="202" t="s">
        <v>683</v>
      </c>
      <c r="E442" s="17" t="s">
        <v>1</v>
      </c>
      <c r="F442" s="203">
        <v>6.0419999999999998</v>
      </c>
      <c r="H442" s="32"/>
    </row>
    <row r="443" spans="2:8" s="1" customFormat="1" ht="16.899999999999999" customHeight="1">
      <c r="B443" s="32"/>
      <c r="C443" s="202" t="s">
        <v>1</v>
      </c>
      <c r="D443" s="202" t="s">
        <v>684</v>
      </c>
      <c r="E443" s="17" t="s">
        <v>1</v>
      </c>
      <c r="F443" s="203">
        <v>-0.77200000000000002</v>
      </c>
      <c r="H443" s="32"/>
    </row>
    <row r="444" spans="2:8" s="1" customFormat="1" ht="16.899999999999999" customHeight="1">
      <c r="B444" s="32"/>
      <c r="C444" s="202" t="s">
        <v>1</v>
      </c>
      <c r="D444" s="202" t="s">
        <v>645</v>
      </c>
      <c r="E444" s="17" t="s">
        <v>1</v>
      </c>
      <c r="F444" s="203">
        <v>0</v>
      </c>
      <c r="H444" s="32"/>
    </row>
    <row r="445" spans="2:8" s="1" customFormat="1" ht="16.899999999999999" customHeight="1">
      <c r="B445" s="32"/>
      <c r="C445" s="202" t="s">
        <v>1</v>
      </c>
      <c r="D445" s="202" t="s">
        <v>630</v>
      </c>
      <c r="E445" s="17" t="s">
        <v>1</v>
      </c>
      <c r="F445" s="203">
        <v>0</v>
      </c>
      <c r="H445" s="32"/>
    </row>
    <row r="446" spans="2:8" s="1" customFormat="1" ht="16.899999999999999" customHeight="1">
      <c r="B446" s="32"/>
      <c r="C446" s="202" t="s">
        <v>1</v>
      </c>
      <c r="D446" s="202" t="s">
        <v>685</v>
      </c>
      <c r="E446" s="17" t="s">
        <v>1</v>
      </c>
      <c r="F446" s="203">
        <v>11.493</v>
      </c>
      <c r="H446" s="32"/>
    </row>
    <row r="447" spans="2:8" s="1" customFormat="1" ht="16.899999999999999" customHeight="1">
      <c r="B447" s="32"/>
      <c r="C447" s="202" t="s">
        <v>1</v>
      </c>
      <c r="D447" s="202" t="s">
        <v>686</v>
      </c>
      <c r="E447" s="17" t="s">
        <v>1</v>
      </c>
      <c r="F447" s="203">
        <v>-5.92</v>
      </c>
      <c r="H447" s="32"/>
    </row>
    <row r="448" spans="2:8" s="1" customFormat="1" ht="16.899999999999999" customHeight="1">
      <c r="B448" s="32"/>
      <c r="C448" s="202" t="s">
        <v>1</v>
      </c>
      <c r="D448" s="202" t="s">
        <v>687</v>
      </c>
      <c r="E448" s="17" t="s">
        <v>1</v>
      </c>
      <c r="F448" s="203">
        <v>14.391</v>
      </c>
      <c r="H448" s="32"/>
    </row>
    <row r="449" spans="2:8" s="1" customFormat="1" ht="16.899999999999999" customHeight="1">
      <c r="B449" s="32"/>
      <c r="C449" s="202" t="s">
        <v>1</v>
      </c>
      <c r="D449" s="202" t="s">
        <v>688</v>
      </c>
      <c r="E449" s="17" t="s">
        <v>1</v>
      </c>
      <c r="F449" s="203">
        <v>-1.0029999999999999</v>
      </c>
      <c r="H449" s="32"/>
    </row>
    <row r="450" spans="2:8" s="1" customFormat="1" ht="16.899999999999999" customHeight="1">
      <c r="B450" s="32"/>
      <c r="C450" s="202" t="s">
        <v>1</v>
      </c>
      <c r="D450" s="202" t="s">
        <v>683</v>
      </c>
      <c r="E450" s="17" t="s">
        <v>1</v>
      </c>
      <c r="F450" s="203">
        <v>6.0419999999999998</v>
      </c>
      <c r="H450" s="32"/>
    </row>
    <row r="451" spans="2:8" s="1" customFormat="1" ht="16.899999999999999" customHeight="1">
      <c r="B451" s="32"/>
      <c r="C451" s="202" t="s">
        <v>1</v>
      </c>
      <c r="D451" s="202" t="s">
        <v>684</v>
      </c>
      <c r="E451" s="17" t="s">
        <v>1</v>
      </c>
      <c r="F451" s="203">
        <v>-0.77200000000000002</v>
      </c>
      <c r="H451" s="32"/>
    </row>
    <row r="452" spans="2:8" s="1" customFormat="1" ht="16.899999999999999" customHeight="1">
      <c r="B452" s="32"/>
      <c r="C452" s="202" t="s">
        <v>1</v>
      </c>
      <c r="D452" s="202" t="s">
        <v>656</v>
      </c>
      <c r="E452" s="17" t="s">
        <v>1</v>
      </c>
      <c r="F452" s="203">
        <v>0</v>
      </c>
      <c r="H452" s="32"/>
    </row>
    <row r="453" spans="2:8" s="1" customFormat="1" ht="16.899999999999999" customHeight="1">
      <c r="B453" s="32"/>
      <c r="C453" s="202" t="s">
        <v>1</v>
      </c>
      <c r="D453" s="202" t="s">
        <v>630</v>
      </c>
      <c r="E453" s="17" t="s">
        <v>1</v>
      </c>
      <c r="F453" s="203">
        <v>0</v>
      </c>
      <c r="H453" s="32"/>
    </row>
    <row r="454" spans="2:8" s="1" customFormat="1" ht="16.899999999999999" customHeight="1">
      <c r="B454" s="32"/>
      <c r="C454" s="202" t="s">
        <v>1</v>
      </c>
      <c r="D454" s="202" t="s">
        <v>689</v>
      </c>
      <c r="E454" s="17" t="s">
        <v>1</v>
      </c>
      <c r="F454" s="203">
        <v>12.151999999999999</v>
      </c>
      <c r="H454" s="32"/>
    </row>
    <row r="455" spans="2:8" s="1" customFormat="1" ht="16.899999999999999" customHeight="1">
      <c r="B455" s="32"/>
      <c r="C455" s="202" t="s">
        <v>1</v>
      </c>
      <c r="D455" s="202" t="s">
        <v>690</v>
      </c>
      <c r="E455" s="17" t="s">
        <v>1</v>
      </c>
      <c r="F455" s="203">
        <v>-6.3570000000000002</v>
      </c>
      <c r="H455" s="32"/>
    </row>
    <row r="456" spans="2:8" s="1" customFormat="1" ht="16.899999999999999" customHeight="1">
      <c r="B456" s="32"/>
      <c r="C456" s="202" t="s">
        <v>1</v>
      </c>
      <c r="D456" s="202" t="s">
        <v>691</v>
      </c>
      <c r="E456" s="17" t="s">
        <v>1</v>
      </c>
      <c r="F456" s="203">
        <v>13.031000000000001</v>
      </c>
      <c r="H456" s="32"/>
    </row>
    <row r="457" spans="2:8" s="1" customFormat="1" ht="16.899999999999999" customHeight="1">
      <c r="B457" s="32"/>
      <c r="C457" s="202" t="s">
        <v>1</v>
      </c>
      <c r="D457" s="202" t="s">
        <v>683</v>
      </c>
      <c r="E457" s="17" t="s">
        <v>1</v>
      </c>
      <c r="F457" s="203">
        <v>6.0419999999999998</v>
      </c>
      <c r="H457" s="32"/>
    </row>
    <row r="458" spans="2:8" s="1" customFormat="1" ht="16.899999999999999" customHeight="1">
      <c r="B458" s="32"/>
      <c r="C458" s="202" t="s">
        <v>1</v>
      </c>
      <c r="D458" s="202" t="s">
        <v>684</v>
      </c>
      <c r="E458" s="17" t="s">
        <v>1</v>
      </c>
      <c r="F458" s="203">
        <v>-0.77200000000000002</v>
      </c>
      <c r="H458" s="32"/>
    </row>
    <row r="459" spans="2:8" s="1" customFormat="1" ht="16.899999999999999" customHeight="1">
      <c r="B459" s="32"/>
      <c r="C459" s="202" t="s">
        <v>1</v>
      </c>
      <c r="D459" s="202" t="s">
        <v>663</v>
      </c>
      <c r="E459" s="17" t="s">
        <v>1</v>
      </c>
      <c r="F459" s="203">
        <v>0</v>
      </c>
      <c r="H459" s="32"/>
    </row>
    <row r="460" spans="2:8" s="1" customFormat="1" ht="16.899999999999999" customHeight="1">
      <c r="B460" s="32"/>
      <c r="C460" s="202" t="s">
        <v>1</v>
      </c>
      <c r="D460" s="202" t="s">
        <v>630</v>
      </c>
      <c r="E460" s="17" t="s">
        <v>1</v>
      </c>
      <c r="F460" s="203">
        <v>0</v>
      </c>
      <c r="H460" s="32"/>
    </row>
    <row r="461" spans="2:8" s="1" customFormat="1" ht="16.899999999999999" customHeight="1">
      <c r="B461" s="32"/>
      <c r="C461" s="202" t="s">
        <v>1</v>
      </c>
      <c r="D461" s="202" t="s">
        <v>692</v>
      </c>
      <c r="E461" s="17" t="s">
        <v>1</v>
      </c>
      <c r="F461" s="203">
        <v>6.3319999999999999</v>
      </c>
      <c r="H461" s="32"/>
    </row>
    <row r="462" spans="2:8" s="1" customFormat="1" ht="16.899999999999999" customHeight="1">
      <c r="B462" s="32"/>
      <c r="C462" s="202" t="s">
        <v>1</v>
      </c>
      <c r="D462" s="202" t="s">
        <v>693</v>
      </c>
      <c r="E462" s="17" t="s">
        <v>1</v>
      </c>
      <c r="F462" s="203">
        <v>7.5529999999999999</v>
      </c>
      <c r="H462" s="32"/>
    </row>
    <row r="463" spans="2:8" s="1" customFormat="1" ht="16.899999999999999" customHeight="1">
      <c r="B463" s="32"/>
      <c r="C463" s="202" t="s">
        <v>1</v>
      </c>
      <c r="D463" s="202" t="s">
        <v>684</v>
      </c>
      <c r="E463" s="17" t="s">
        <v>1</v>
      </c>
      <c r="F463" s="203">
        <v>-0.77200000000000002</v>
      </c>
      <c r="H463" s="32"/>
    </row>
    <row r="464" spans="2:8" s="1" customFormat="1" ht="16.899999999999999" customHeight="1">
      <c r="B464" s="32"/>
      <c r="C464" s="202" t="s">
        <v>694</v>
      </c>
      <c r="D464" s="202" t="s">
        <v>308</v>
      </c>
      <c r="E464" s="17" t="s">
        <v>1</v>
      </c>
      <c r="F464" s="203">
        <v>160.12899999999999</v>
      </c>
      <c r="H464" s="32"/>
    </row>
    <row r="465" spans="2:8" s="1" customFormat="1" ht="16.899999999999999" customHeight="1">
      <c r="B465" s="32"/>
      <c r="C465" s="198" t="s">
        <v>974</v>
      </c>
      <c r="D465" s="199" t="s">
        <v>1</v>
      </c>
      <c r="E465" s="200" t="s">
        <v>1</v>
      </c>
      <c r="F465" s="201">
        <v>184.012</v>
      </c>
      <c r="H465" s="32"/>
    </row>
    <row r="466" spans="2:8" s="1" customFormat="1" ht="16.899999999999999" customHeight="1">
      <c r="B466" s="32"/>
      <c r="C466" s="202" t="s">
        <v>1</v>
      </c>
      <c r="D466" s="202" t="s">
        <v>959</v>
      </c>
      <c r="E466" s="17" t="s">
        <v>1</v>
      </c>
      <c r="F466" s="203">
        <v>0</v>
      </c>
      <c r="H466" s="32"/>
    </row>
    <row r="467" spans="2:8" s="1" customFormat="1" ht="16.899999999999999" customHeight="1">
      <c r="B467" s="32"/>
      <c r="C467" s="202" t="s">
        <v>1</v>
      </c>
      <c r="D467" s="202" t="s">
        <v>630</v>
      </c>
      <c r="E467" s="17" t="s">
        <v>1</v>
      </c>
      <c r="F467" s="203">
        <v>0</v>
      </c>
      <c r="H467" s="32"/>
    </row>
    <row r="468" spans="2:8" s="1" customFormat="1" ht="22.5">
      <c r="B468" s="32"/>
      <c r="C468" s="202" t="s">
        <v>1</v>
      </c>
      <c r="D468" s="202" t="s">
        <v>960</v>
      </c>
      <c r="E468" s="17" t="s">
        <v>1</v>
      </c>
      <c r="F468" s="203">
        <v>34.139000000000003</v>
      </c>
      <c r="H468" s="32"/>
    </row>
    <row r="469" spans="2:8" s="1" customFormat="1" ht="16.899999999999999" customHeight="1">
      <c r="B469" s="32"/>
      <c r="C469" s="202" t="s">
        <v>1</v>
      </c>
      <c r="D469" s="202" t="s">
        <v>961</v>
      </c>
      <c r="E469" s="17" t="s">
        <v>1</v>
      </c>
      <c r="F469" s="203">
        <v>0.66300000000000003</v>
      </c>
      <c r="H469" s="32"/>
    </row>
    <row r="470" spans="2:8" s="1" customFormat="1" ht="16.899999999999999" customHeight="1">
      <c r="B470" s="32"/>
      <c r="C470" s="202" t="s">
        <v>1</v>
      </c>
      <c r="D470" s="202" t="s">
        <v>629</v>
      </c>
      <c r="E470" s="17" t="s">
        <v>1</v>
      </c>
      <c r="F470" s="203">
        <v>0</v>
      </c>
      <c r="H470" s="32"/>
    </row>
    <row r="471" spans="2:8" s="1" customFormat="1" ht="16.899999999999999" customHeight="1">
      <c r="B471" s="32"/>
      <c r="C471" s="202" t="s">
        <v>1</v>
      </c>
      <c r="D471" s="202" t="s">
        <v>630</v>
      </c>
      <c r="E471" s="17" t="s">
        <v>1</v>
      </c>
      <c r="F471" s="203">
        <v>0</v>
      </c>
      <c r="H471" s="32"/>
    </row>
    <row r="472" spans="2:8" s="1" customFormat="1" ht="16.899999999999999" customHeight="1">
      <c r="B472" s="32"/>
      <c r="C472" s="202" t="s">
        <v>1</v>
      </c>
      <c r="D472" s="202" t="s">
        <v>962</v>
      </c>
      <c r="E472" s="17" t="s">
        <v>1</v>
      </c>
      <c r="F472" s="203">
        <v>33.768999999999998</v>
      </c>
      <c r="H472" s="32"/>
    </row>
    <row r="473" spans="2:8" s="1" customFormat="1" ht="16.899999999999999" customHeight="1">
      <c r="B473" s="32"/>
      <c r="C473" s="202" t="s">
        <v>1</v>
      </c>
      <c r="D473" s="202" t="s">
        <v>963</v>
      </c>
      <c r="E473" s="17" t="s">
        <v>1</v>
      </c>
      <c r="F473" s="203">
        <v>0.67200000000000004</v>
      </c>
      <c r="H473" s="32"/>
    </row>
    <row r="474" spans="2:8" s="1" customFormat="1" ht="16.899999999999999" customHeight="1">
      <c r="B474" s="32"/>
      <c r="C474" s="202" t="s">
        <v>1</v>
      </c>
      <c r="D474" s="202" t="s">
        <v>639</v>
      </c>
      <c r="E474" s="17" t="s">
        <v>1</v>
      </c>
      <c r="F474" s="203">
        <v>0</v>
      </c>
      <c r="H474" s="32"/>
    </row>
    <row r="475" spans="2:8" s="1" customFormat="1" ht="16.899999999999999" customHeight="1">
      <c r="B475" s="32"/>
      <c r="C475" s="202" t="s">
        <v>1</v>
      </c>
      <c r="D475" s="202" t="s">
        <v>964</v>
      </c>
      <c r="E475" s="17" t="s">
        <v>1</v>
      </c>
      <c r="F475" s="203">
        <v>22.812999999999999</v>
      </c>
      <c r="H475" s="32"/>
    </row>
    <row r="476" spans="2:8" s="1" customFormat="1" ht="16.899999999999999" customHeight="1">
      <c r="B476" s="32"/>
      <c r="C476" s="202" t="s">
        <v>1</v>
      </c>
      <c r="D476" s="202" t="s">
        <v>965</v>
      </c>
      <c r="E476" s="17" t="s">
        <v>1</v>
      </c>
      <c r="F476" s="203">
        <v>9.57</v>
      </c>
      <c r="H476" s="32"/>
    </row>
    <row r="477" spans="2:8" s="1" customFormat="1" ht="16.899999999999999" customHeight="1">
      <c r="B477" s="32"/>
      <c r="C477" s="202" t="s">
        <v>1</v>
      </c>
      <c r="D477" s="202" t="s">
        <v>645</v>
      </c>
      <c r="E477" s="17" t="s">
        <v>1</v>
      </c>
      <c r="F477" s="203">
        <v>0</v>
      </c>
      <c r="H477" s="32"/>
    </row>
    <row r="478" spans="2:8" s="1" customFormat="1" ht="16.899999999999999" customHeight="1">
      <c r="B478" s="32"/>
      <c r="C478" s="202" t="s">
        <v>1</v>
      </c>
      <c r="D478" s="202" t="s">
        <v>630</v>
      </c>
      <c r="E478" s="17" t="s">
        <v>1</v>
      </c>
      <c r="F478" s="203">
        <v>0</v>
      </c>
      <c r="H478" s="32"/>
    </row>
    <row r="479" spans="2:8" s="1" customFormat="1" ht="16.899999999999999" customHeight="1">
      <c r="B479" s="32"/>
      <c r="C479" s="202" t="s">
        <v>1</v>
      </c>
      <c r="D479" s="202" t="s">
        <v>966</v>
      </c>
      <c r="E479" s="17" t="s">
        <v>1</v>
      </c>
      <c r="F479" s="203">
        <v>34.116</v>
      </c>
      <c r="H479" s="32"/>
    </row>
    <row r="480" spans="2:8" s="1" customFormat="1" ht="16.899999999999999" customHeight="1">
      <c r="B480" s="32"/>
      <c r="C480" s="202" t="s">
        <v>1</v>
      </c>
      <c r="D480" s="202" t="s">
        <v>967</v>
      </c>
      <c r="E480" s="17" t="s">
        <v>1</v>
      </c>
      <c r="F480" s="203">
        <v>0.68400000000000005</v>
      </c>
      <c r="H480" s="32"/>
    </row>
    <row r="481" spans="2:8" s="1" customFormat="1" ht="16.899999999999999" customHeight="1">
      <c r="B481" s="32"/>
      <c r="C481" s="202" t="s">
        <v>1</v>
      </c>
      <c r="D481" s="202" t="s">
        <v>639</v>
      </c>
      <c r="E481" s="17" t="s">
        <v>1</v>
      </c>
      <c r="F481" s="203">
        <v>0</v>
      </c>
      <c r="H481" s="32"/>
    </row>
    <row r="482" spans="2:8" s="1" customFormat="1" ht="22.5">
      <c r="B482" s="32"/>
      <c r="C482" s="202" t="s">
        <v>1</v>
      </c>
      <c r="D482" s="202" t="s">
        <v>968</v>
      </c>
      <c r="E482" s="17" t="s">
        <v>1</v>
      </c>
      <c r="F482" s="203">
        <v>1.9259999999999999</v>
      </c>
      <c r="H482" s="32"/>
    </row>
    <row r="483" spans="2:8" s="1" customFormat="1" ht="16.899999999999999" customHeight="1">
      <c r="B483" s="32"/>
      <c r="C483" s="202" t="s">
        <v>1</v>
      </c>
      <c r="D483" s="202" t="s">
        <v>969</v>
      </c>
      <c r="E483" s="17" t="s">
        <v>1</v>
      </c>
      <c r="F483" s="203">
        <v>9.4819999999999993</v>
      </c>
      <c r="H483" s="32"/>
    </row>
    <row r="484" spans="2:8" s="1" customFormat="1" ht="16.899999999999999" customHeight="1">
      <c r="B484" s="32"/>
      <c r="C484" s="202" t="s">
        <v>1</v>
      </c>
      <c r="D484" s="202" t="s">
        <v>656</v>
      </c>
      <c r="E484" s="17" t="s">
        <v>1</v>
      </c>
      <c r="F484" s="203">
        <v>0</v>
      </c>
      <c r="H484" s="32"/>
    </row>
    <row r="485" spans="2:8" s="1" customFormat="1" ht="16.899999999999999" customHeight="1">
      <c r="B485" s="32"/>
      <c r="C485" s="202" t="s">
        <v>1</v>
      </c>
      <c r="D485" s="202" t="s">
        <v>630</v>
      </c>
      <c r="E485" s="17" t="s">
        <v>1</v>
      </c>
      <c r="F485" s="203">
        <v>0</v>
      </c>
      <c r="H485" s="32"/>
    </row>
    <row r="486" spans="2:8" s="1" customFormat="1" ht="16.899999999999999" customHeight="1">
      <c r="B486" s="32"/>
      <c r="C486" s="202" t="s">
        <v>1</v>
      </c>
      <c r="D486" s="202" t="s">
        <v>970</v>
      </c>
      <c r="E486" s="17" t="s">
        <v>1</v>
      </c>
      <c r="F486" s="203">
        <v>34.301000000000002</v>
      </c>
      <c r="H486" s="32"/>
    </row>
    <row r="487" spans="2:8" s="1" customFormat="1" ht="16.899999999999999" customHeight="1">
      <c r="B487" s="32"/>
      <c r="C487" s="202" t="s">
        <v>1</v>
      </c>
      <c r="D487" s="202" t="s">
        <v>971</v>
      </c>
      <c r="E487" s="17" t="s">
        <v>1</v>
      </c>
      <c r="F487" s="203">
        <v>0.68400000000000005</v>
      </c>
      <c r="H487" s="32"/>
    </row>
    <row r="488" spans="2:8" s="1" customFormat="1" ht="16.899999999999999" customHeight="1">
      <c r="B488" s="32"/>
      <c r="C488" s="202" t="s">
        <v>1</v>
      </c>
      <c r="D488" s="202" t="s">
        <v>972</v>
      </c>
      <c r="E488" s="17" t="s">
        <v>1</v>
      </c>
      <c r="F488" s="203">
        <v>0</v>
      </c>
      <c r="H488" s="32"/>
    </row>
    <row r="489" spans="2:8" s="1" customFormat="1" ht="16.899999999999999" customHeight="1">
      <c r="B489" s="32"/>
      <c r="C489" s="202" t="s">
        <v>1</v>
      </c>
      <c r="D489" s="202" t="s">
        <v>630</v>
      </c>
      <c r="E489" s="17" t="s">
        <v>1</v>
      </c>
      <c r="F489" s="203">
        <v>0</v>
      </c>
      <c r="H489" s="32"/>
    </row>
    <row r="490" spans="2:8" s="1" customFormat="1" ht="16.899999999999999" customHeight="1">
      <c r="B490" s="32"/>
      <c r="C490" s="202" t="s">
        <v>1</v>
      </c>
      <c r="D490" s="202" t="s">
        <v>973</v>
      </c>
      <c r="E490" s="17" t="s">
        <v>1</v>
      </c>
      <c r="F490" s="203">
        <v>1.1930000000000001</v>
      </c>
      <c r="H490" s="32"/>
    </row>
    <row r="491" spans="2:8" s="1" customFormat="1" ht="16.899999999999999" customHeight="1">
      <c r="B491" s="32"/>
      <c r="C491" s="202" t="s">
        <v>1</v>
      </c>
      <c r="D491" s="202" t="s">
        <v>1</v>
      </c>
      <c r="E491" s="17" t="s">
        <v>1</v>
      </c>
      <c r="F491" s="203">
        <v>0</v>
      </c>
      <c r="H491" s="32"/>
    </row>
    <row r="492" spans="2:8" s="1" customFormat="1" ht="16.899999999999999" customHeight="1">
      <c r="B492" s="32"/>
      <c r="C492" s="202" t="s">
        <v>974</v>
      </c>
      <c r="D492" s="202" t="s">
        <v>308</v>
      </c>
      <c r="E492" s="17" t="s">
        <v>1</v>
      </c>
      <c r="F492" s="203">
        <v>184.012</v>
      </c>
      <c r="H492" s="32"/>
    </row>
    <row r="493" spans="2:8" s="1" customFormat="1" ht="26.45" customHeight="1">
      <c r="B493" s="32"/>
      <c r="C493" s="197" t="s">
        <v>7178</v>
      </c>
      <c r="D493" s="197" t="s">
        <v>167</v>
      </c>
      <c r="H493" s="32"/>
    </row>
    <row r="494" spans="2:8" s="1" customFormat="1" ht="16.899999999999999" customHeight="1">
      <c r="B494" s="32"/>
      <c r="C494" s="198" t="s">
        <v>178</v>
      </c>
      <c r="D494" s="199" t="s">
        <v>1</v>
      </c>
      <c r="E494" s="200" t="s">
        <v>1</v>
      </c>
      <c r="F494" s="201">
        <v>20.9</v>
      </c>
      <c r="H494" s="32"/>
    </row>
    <row r="495" spans="2:8" s="1" customFormat="1" ht="16.899999999999999" customHeight="1">
      <c r="B495" s="32"/>
      <c r="C495" s="202" t="s">
        <v>1</v>
      </c>
      <c r="D495" s="202" t="s">
        <v>6682</v>
      </c>
      <c r="E495" s="17" t="s">
        <v>1</v>
      </c>
      <c r="F495" s="203">
        <v>12.603999999999999</v>
      </c>
      <c r="H495" s="32"/>
    </row>
    <row r="496" spans="2:8" s="1" customFormat="1" ht="16.899999999999999" customHeight="1">
      <c r="B496" s="32"/>
      <c r="C496" s="202" t="s">
        <v>1</v>
      </c>
      <c r="D496" s="202" t="s">
        <v>6683</v>
      </c>
      <c r="E496" s="17" t="s">
        <v>1</v>
      </c>
      <c r="F496" s="203">
        <v>4.32</v>
      </c>
      <c r="H496" s="32"/>
    </row>
    <row r="497" spans="2:8" s="1" customFormat="1" ht="16.899999999999999" customHeight="1">
      <c r="B497" s="32"/>
      <c r="C497" s="202" t="s">
        <v>1</v>
      </c>
      <c r="D497" s="202" t="s">
        <v>6684</v>
      </c>
      <c r="E497" s="17" t="s">
        <v>1</v>
      </c>
      <c r="F497" s="203">
        <v>1.0760000000000001</v>
      </c>
      <c r="H497" s="32"/>
    </row>
    <row r="498" spans="2:8" s="1" customFormat="1" ht="16.899999999999999" customHeight="1">
      <c r="B498" s="32"/>
      <c r="C498" s="202" t="s">
        <v>1</v>
      </c>
      <c r="D498" s="202" t="s">
        <v>6685</v>
      </c>
      <c r="E498" s="17" t="s">
        <v>1</v>
      </c>
      <c r="F498" s="203">
        <v>2.9</v>
      </c>
      <c r="H498" s="32"/>
    </row>
    <row r="499" spans="2:8" s="1" customFormat="1" ht="16.899999999999999" customHeight="1">
      <c r="B499" s="32"/>
      <c r="C499" s="202" t="s">
        <v>178</v>
      </c>
      <c r="D499" s="202" t="s">
        <v>308</v>
      </c>
      <c r="E499" s="17" t="s">
        <v>1</v>
      </c>
      <c r="F499" s="203">
        <v>20.9</v>
      </c>
      <c r="H499" s="32"/>
    </row>
    <row r="500" spans="2:8" s="1" customFormat="1" ht="16.899999999999999" customHeight="1">
      <c r="B500" s="32"/>
      <c r="C500" s="204" t="s">
        <v>7177</v>
      </c>
      <c r="H500" s="32"/>
    </row>
    <row r="501" spans="2:8" s="1" customFormat="1" ht="16.899999999999999" customHeight="1">
      <c r="B501" s="32"/>
      <c r="C501" s="202" t="s">
        <v>4600</v>
      </c>
      <c r="D501" s="202" t="s">
        <v>6680</v>
      </c>
      <c r="E501" s="17" t="s">
        <v>311</v>
      </c>
      <c r="F501" s="203">
        <v>20.9</v>
      </c>
      <c r="H501" s="32"/>
    </row>
    <row r="502" spans="2:8" s="1" customFormat="1" ht="22.5">
      <c r="B502" s="32"/>
      <c r="C502" s="202" t="s">
        <v>403</v>
      </c>
      <c r="D502" s="202" t="s">
        <v>404</v>
      </c>
      <c r="E502" s="17" t="s">
        <v>311</v>
      </c>
      <c r="F502" s="203">
        <v>30.896000000000001</v>
      </c>
      <c r="H502" s="32"/>
    </row>
    <row r="503" spans="2:8" s="1" customFormat="1" ht="16.899999999999999" customHeight="1">
      <c r="B503" s="32"/>
      <c r="C503" s="202" t="s">
        <v>6696</v>
      </c>
      <c r="D503" s="202" t="s">
        <v>6697</v>
      </c>
      <c r="E503" s="17" t="s">
        <v>311</v>
      </c>
      <c r="F503" s="203">
        <v>30.896000000000001</v>
      </c>
      <c r="H503" s="32"/>
    </row>
    <row r="504" spans="2:8" s="1" customFormat="1" ht="22.5">
      <c r="B504" s="32"/>
      <c r="C504" s="202" t="s">
        <v>423</v>
      </c>
      <c r="D504" s="202" t="s">
        <v>424</v>
      </c>
      <c r="E504" s="17" t="s">
        <v>346</v>
      </c>
      <c r="F504" s="203">
        <v>57.158000000000001</v>
      </c>
      <c r="H504" s="32"/>
    </row>
    <row r="505" spans="2:8" s="1" customFormat="1" ht="16.899999999999999" customHeight="1">
      <c r="B505" s="32"/>
      <c r="C505" s="202" t="s">
        <v>428</v>
      </c>
      <c r="D505" s="202" t="s">
        <v>429</v>
      </c>
      <c r="E505" s="17" t="s">
        <v>311</v>
      </c>
      <c r="F505" s="203">
        <v>24.196000000000002</v>
      </c>
      <c r="H505" s="32"/>
    </row>
    <row r="506" spans="2:8" s="1" customFormat="1" ht="16.899999999999999" customHeight="1">
      <c r="B506" s="32"/>
      <c r="C506" s="198" t="s">
        <v>247</v>
      </c>
      <c r="D506" s="199" t="s">
        <v>1</v>
      </c>
      <c r="E506" s="200" t="s">
        <v>1</v>
      </c>
      <c r="F506" s="201">
        <v>6.7</v>
      </c>
      <c r="H506" s="32"/>
    </row>
    <row r="507" spans="2:8" s="1" customFormat="1" ht="16.899999999999999" customHeight="1">
      <c r="B507" s="32"/>
      <c r="C507" s="202" t="s">
        <v>1</v>
      </c>
      <c r="D507" s="202" t="s">
        <v>6693</v>
      </c>
      <c r="E507" s="17" t="s">
        <v>1</v>
      </c>
      <c r="F507" s="203">
        <v>6.7</v>
      </c>
      <c r="H507" s="32"/>
    </row>
    <row r="508" spans="2:8" s="1" customFormat="1" ht="16.899999999999999" customHeight="1">
      <c r="B508" s="32"/>
      <c r="C508" s="202" t="s">
        <v>247</v>
      </c>
      <c r="D508" s="202" t="s">
        <v>308</v>
      </c>
      <c r="E508" s="17" t="s">
        <v>1</v>
      </c>
      <c r="F508" s="203">
        <v>6.7</v>
      </c>
      <c r="H508" s="32"/>
    </row>
    <row r="509" spans="2:8" s="1" customFormat="1" ht="16.899999999999999" customHeight="1">
      <c r="B509" s="32"/>
      <c r="C509" s="204" t="s">
        <v>7177</v>
      </c>
      <c r="H509" s="32"/>
    </row>
    <row r="510" spans="2:8" s="1" customFormat="1" ht="22.5">
      <c r="B510" s="32"/>
      <c r="C510" s="202" t="s">
        <v>4521</v>
      </c>
      <c r="D510" s="202" t="s">
        <v>6691</v>
      </c>
      <c r="E510" s="17" t="s">
        <v>311</v>
      </c>
      <c r="F510" s="203">
        <v>6.7</v>
      </c>
      <c r="H510" s="32"/>
    </row>
    <row r="511" spans="2:8" s="1" customFormat="1" ht="22.5">
      <c r="B511" s="32"/>
      <c r="C511" s="202" t="s">
        <v>403</v>
      </c>
      <c r="D511" s="202" t="s">
        <v>404</v>
      </c>
      <c r="E511" s="17" t="s">
        <v>311</v>
      </c>
      <c r="F511" s="203">
        <v>30.896000000000001</v>
      </c>
      <c r="H511" s="32"/>
    </row>
    <row r="512" spans="2:8" s="1" customFormat="1" ht="16.899999999999999" customHeight="1">
      <c r="B512" s="32"/>
      <c r="C512" s="202" t="s">
        <v>6696</v>
      </c>
      <c r="D512" s="202" t="s">
        <v>6697</v>
      </c>
      <c r="E512" s="17" t="s">
        <v>311</v>
      </c>
      <c r="F512" s="203">
        <v>30.896000000000001</v>
      </c>
      <c r="H512" s="32"/>
    </row>
    <row r="513" spans="2:8" s="1" customFormat="1" ht="22.5">
      <c r="B513" s="32"/>
      <c r="C513" s="202" t="s">
        <v>423</v>
      </c>
      <c r="D513" s="202" t="s">
        <v>424</v>
      </c>
      <c r="E513" s="17" t="s">
        <v>346</v>
      </c>
      <c r="F513" s="203">
        <v>57.158000000000001</v>
      </c>
      <c r="H513" s="32"/>
    </row>
    <row r="514" spans="2:8" s="1" customFormat="1" ht="16.899999999999999" customHeight="1">
      <c r="B514" s="32"/>
      <c r="C514" s="198" t="s">
        <v>6670</v>
      </c>
      <c r="D514" s="199" t="s">
        <v>1</v>
      </c>
      <c r="E514" s="200" t="s">
        <v>1</v>
      </c>
      <c r="F514" s="201">
        <v>3.2959999999999998</v>
      </c>
      <c r="H514" s="32"/>
    </row>
    <row r="515" spans="2:8" s="1" customFormat="1" ht="16.899999999999999" customHeight="1">
      <c r="B515" s="32"/>
      <c r="C515" s="202" t="s">
        <v>1</v>
      </c>
      <c r="D515" s="202" t="s">
        <v>6689</v>
      </c>
      <c r="E515" s="17" t="s">
        <v>1</v>
      </c>
      <c r="F515" s="203">
        <v>2.6560000000000001</v>
      </c>
      <c r="H515" s="32"/>
    </row>
    <row r="516" spans="2:8" s="1" customFormat="1" ht="16.899999999999999" customHeight="1">
      <c r="B516" s="32"/>
      <c r="C516" s="202" t="s">
        <v>1</v>
      </c>
      <c r="D516" s="202" t="s">
        <v>6690</v>
      </c>
      <c r="E516" s="17" t="s">
        <v>1</v>
      </c>
      <c r="F516" s="203">
        <v>0.64</v>
      </c>
      <c r="H516" s="32"/>
    </row>
    <row r="517" spans="2:8" s="1" customFormat="1" ht="16.899999999999999" customHeight="1">
      <c r="B517" s="32"/>
      <c r="C517" s="202" t="s">
        <v>6670</v>
      </c>
      <c r="D517" s="202" t="s">
        <v>308</v>
      </c>
      <c r="E517" s="17" t="s">
        <v>1</v>
      </c>
      <c r="F517" s="203">
        <v>3.2959999999999998</v>
      </c>
      <c r="H517" s="32"/>
    </row>
    <row r="518" spans="2:8" s="1" customFormat="1" ht="16.899999999999999" customHeight="1">
      <c r="B518" s="32"/>
      <c r="C518" s="204" t="s">
        <v>7177</v>
      </c>
      <c r="H518" s="32"/>
    </row>
    <row r="519" spans="2:8" s="1" customFormat="1" ht="22.5">
      <c r="B519" s="32"/>
      <c r="C519" s="202" t="s">
        <v>6686</v>
      </c>
      <c r="D519" s="202" t="s">
        <v>6687</v>
      </c>
      <c r="E519" s="17" t="s">
        <v>311</v>
      </c>
      <c r="F519" s="203">
        <v>3.2959999999999998</v>
      </c>
      <c r="H519" s="32"/>
    </row>
    <row r="520" spans="2:8" s="1" customFormat="1" ht="22.5">
      <c r="B520" s="32"/>
      <c r="C520" s="202" t="s">
        <v>403</v>
      </c>
      <c r="D520" s="202" t="s">
        <v>404</v>
      </c>
      <c r="E520" s="17" t="s">
        <v>311</v>
      </c>
      <c r="F520" s="203">
        <v>30.896000000000001</v>
      </c>
      <c r="H520" s="32"/>
    </row>
    <row r="521" spans="2:8" s="1" customFormat="1" ht="16.899999999999999" customHeight="1">
      <c r="B521" s="32"/>
      <c r="C521" s="202" t="s">
        <v>6696</v>
      </c>
      <c r="D521" s="202" t="s">
        <v>6697</v>
      </c>
      <c r="E521" s="17" t="s">
        <v>311</v>
      </c>
      <c r="F521" s="203">
        <v>30.896000000000001</v>
      </c>
      <c r="H521" s="32"/>
    </row>
    <row r="522" spans="2:8" s="1" customFormat="1" ht="22.5">
      <c r="B522" s="32"/>
      <c r="C522" s="202" t="s">
        <v>423</v>
      </c>
      <c r="D522" s="202" t="s">
        <v>424</v>
      </c>
      <c r="E522" s="17" t="s">
        <v>346</v>
      </c>
      <c r="F522" s="203">
        <v>57.158000000000001</v>
      </c>
      <c r="H522" s="32"/>
    </row>
    <row r="523" spans="2:8" s="1" customFormat="1" ht="16.899999999999999" customHeight="1">
      <c r="B523" s="32"/>
      <c r="C523" s="202" t="s">
        <v>428</v>
      </c>
      <c r="D523" s="202" t="s">
        <v>429</v>
      </c>
      <c r="E523" s="17" t="s">
        <v>311</v>
      </c>
      <c r="F523" s="203">
        <v>24.196000000000002</v>
      </c>
      <c r="H523" s="32"/>
    </row>
    <row r="524" spans="2:8" s="1" customFormat="1" ht="26.45" customHeight="1">
      <c r="B524" s="32"/>
      <c r="C524" s="197" t="s">
        <v>7179</v>
      </c>
      <c r="D524" s="197" t="s">
        <v>170</v>
      </c>
      <c r="H524" s="32"/>
    </row>
    <row r="525" spans="2:8" s="1" customFormat="1" ht="16.899999999999999" customHeight="1">
      <c r="B525" s="32"/>
      <c r="C525" s="198" t="s">
        <v>6908</v>
      </c>
      <c r="D525" s="199" t="s">
        <v>1</v>
      </c>
      <c r="E525" s="200" t="s">
        <v>1</v>
      </c>
      <c r="F525" s="201">
        <v>0.89600000000000002</v>
      </c>
      <c r="H525" s="32"/>
    </row>
    <row r="526" spans="2:8" s="1" customFormat="1" ht="16.899999999999999" customHeight="1">
      <c r="B526" s="32"/>
      <c r="C526" s="202" t="s">
        <v>1</v>
      </c>
      <c r="D526" s="202" t="s">
        <v>6914</v>
      </c>
      <c r="E526" s="17" t="s">
        <v>1</v>
      </c>
      <c r="F526" s="203">
        <v>0.89600000000000002</v>
      </c>
      <c r="H526" s="32"/>
    </row>
    <row r="527" spans="2:8" s="1" customFormat="1" ht="16.899999999999999" customHeight="1">
      <c r="B527" s="32"/>
      <c r="C527" s="202" t="s">
        <v>6908</v>
      </c>
      <c r="D527" s="202" t="s">
        <v>308</v>
      </c>
      <c r="E527" s="17" t="s">
        <v>1</v>
      </c>
      <c r="F527" s="203">
        <v>0.89600000000000002</v>
      </c>
      <c r="H527" s="32"/>
    </row>
    <row r="528" spans="2:8" s="1" customFormat="1" ht="16.899999999999999" customHeight="1">
      <c r="B528" s="32"/>
      <c r="C528" s="204" t="s">
        <v>7177</v>
      </c>
      <c r="H528" s="32"/>
    </row>
    <row r="529" spans="2:8" s="1" customFormat="1" ht="16.899999999999999" customHeight="1">
      <c r="B529" s="32"/>
      <c r="C529" s="202" t="s">
        <v>6911</v>
      </c>
      <c r="D529" s="202" t="s">
        <v>6912</v>
      </c>
      <c r="E529" s="17" t="s">
        <v>311</v>
      </c>
      <c r="F529" s="203">
        <v>0.89600000000000002</v>
      </c>
      <c r="H529" s="32"/>
    </row>
    <row r="530" spans="2:8" s="1" customFormat="1" ht="22.5">
      <c r="B530" s="32"/>
      <c r="C530" s="202" t="s">
        <v>403</v>
      </c>
      <c r="D530" s="202" t="s">
        <v>404</v>
      </c>
      <c r="E530" s="17" t="s">
        <v>311</v>
      </c>
      <c r="F530" s="203">
        <v>0.89600000000000002</v>
      </c>
      <c r="H530" s="32"/>
    </row>
    <row r="531" spans="2:8" s="1" customFormat="1" ht="16.899999999999999" customHeight="1">
      <c r="B531" s="32"/>
      <c r="C531" s="202" t="s">
        <v>6696</v>
      </c>
      <c r="D531" s="202" t="s">
        <v>6697</v>
      </c>
      <c r="E531" s="17" t="s">
        <v>311</v>
      </c>
      <c r="F531" s="203">
        <v>0.89600000000000002</v>
      </c>
      <c r="H531" s="32"/>
    </row>
    <row r="532" spans="2:8" s="1" customFormat="1" ht="22.5">
      <c r="B532" s="32"/>
      <c r="C532" s="202" t="s">
        <v>423</v>
      </c>
      <c r="D532" s="202" t="s">
        <v>424</v>
      </c>
      <c r="E532" s="17" t="s">
        <v>346</v>
      </c>
      <c r="F532" s="203">
        <v>0.89600000000000002</v>
      </c>
      <c r="H532" s="32"/>
    </row>
    <row r="533" spans="2:8" s="1" customFormat="1" ht="16.899999999999999" customHeight="1">
      <c r="B533" s="32"/>
      <c r="C533" s="202" t="s">
        <v>428</v>
      </c>
      <c r="D533" s="202" t="s">
        <v>429</v>
      </c>
      <c r="E533" s="17" t="s">
        <v>311</v>
      </c>
      <c r="F533" s="203">
        <v>0.89600000000000002</v>
      </c>
      <c r="H533" s="32"/>
    </row>
    <row r="534" spans="2:8" s="1" customFormat="1" ht="26.45" customHeight="1">
      <c r="B534" s="32"/>
      <c r="C534" s="197" t="s">
        <v>7180</v>
      </c>
      <c r="D534" s="197" t="s">
        <v>173</v>
      </c>
      <c r="H534" s="32"/>
    </row>
    <row r="535" spans="2:8" s="1" customFormat="1" ht="16.899999999999999" customHeight="1">
      <c r="B535" s="32"/>
      <c r="C535" s="198" t="s">
        <v>178</v>
      </c>
      <c r="D535" s="199" t="s">
        <v>1</v>
      </c>
      <c r="E535" s="200" t="s">
        <v>1</v>
      </c>
      <c r="F535" s="201">
        <v>2.7</v>
      </c>
      <c r="H535" s="32"/>
    </row>
    <row r="536" spans="2:8" s="1" customFormat="1" ht="16.899999999999999" customHeight="1">
      <c r="B536" s="32"/>
      <c r="C536" s="202" t="s">
        <v>1</v>
      </c>
      <c r="D536" s="202" t="s">
        <v>6950</v>
      </c>
      <c r="E536" s="17" t="s">
        <v>1</v>
      </c>
      <c r="F536" s="203">
        <v>2.7</v>
      </c>
      <c r="H536" s="32"/>
    </row>
    <row r="537" spans="2:8" s="1" customFormat="1" ht="16.899999999999999" customHeight="1">
      <c r="B537" s="32"/>
      <c r="C537" s="202" t="s">
        <v>178</v>
      </c>
      <c r="D537" s="202" t="s">
        <v>308</v>
      </c>
      <c r="E537" s="17" t="s">
        <v>1</v>
      </c>
      <c r="F537" s="203">
        <v>2.7</v>
      </c>
      <c r="H537" s="32"/>
    </row>
    <row r="538" spans="2:8" s="1" customFormat="1" ht="16.899999999999999" customHeight="1">
      <c r="B538" s="32"/>
      <c r="C538" s="204" t="s">
        <v>7177</v>
      </c>
      <c r="H538" s="32"/>
    </row>
    <row r="539" spans="2:8" s="1" customFormat="1" ht="16.899999999999999" customHeight="1">
      <c r="B539" s="32"/>
      <c r="C539" s="202" t="s">
        <v>6947</v>
      </c>
      <c r="D539" s="202" t="s">
        <v>6948</v>
      </c>
      <c r="E539" s="17" t="s">
        <v>311</v>
      </c>
      <c r="F539" s="203">
        <v>2.7</v>
      </c>
      <c r="H539" s="32"/>
    </row>
    <row r="540" spans="2:8" s="1" customFormat="1" ht="16.899999999999999" customHeight="1">
      <c r="B540" s="32"/>
      <c r="C540" s="202" t="s">
        <v>6968</v>
      </c>
      <c r="D540" s="202" t="s">
        <v>6969</v>
      </c>
      <c r="E540" s="17" t="s">
        <v>311</v>
      </c>
      <c r="F540" s="203">
        <v>2.7</v>
      </c>
      <c r="H540" s="32"/>
    </row>
    <row r="541" spans="2:8" s="1" customFormat="1" ht="16.899999999999999" customHeight="1">
      <c r="B541" s="32"/>
      <c r="C541" s="202" t="s">
        <v>6971</v>
      </c>
      <c r="D541" s="202" t="s">
        <v>6972</v>
      </c>
      <c r="E541" s="17" t="s">
        <v>311</v>
      </c>
      <c r="F541" s="203">
        <v>2.7</v>
      </c>
      <c r="H541" s="32"/>
    </row>
    <row r="542" spans="2:8" s="1" customFormat="1" ht="16.899999999999999" customHeight="1">
      <c r="B542" s="32"/>
      <c r="C542" s="202" t="s">
        <v>6696</v>
      </c>
      <c r="D542" s="202" t="s">
        <v>6697</v>
      </c>
      <c r="E542" s="17" t="s">
        <v>311</v>
      </c>
      <c r="F542" s="203">
        <v>35.503999999999998</v>
      </c>
      <c r="H542" s="32"/>
    </row>
    <row r="543" spans="2:8" s="1" customFormat="1" ht="16.899999999999999" customHeight="1">
      <c r="B543" s="32"/>
      <c r="C543" s="198" t="s">
        <v>189</v>
      </c>
      <c r="D543" s="199" t="s">
        <v>1</v>
      </c>
      <c r="E543" s="200" t="s">
        <v>1</v>
      </c>
      <c r="F543" s="201">
        <v>35.503999999999998</v>
      </c>
      <c r="H543" s="32"/>
    </row>
    <row r="544" spans="2:8" s="1" customFormat="1" ht="16.899999999999999" customHeight="1">
      <c r="B544" s="32"/>
      <c r="C544" s="202" t="s">
        <v>1</v>
      </c>
      <c r="D544" s="202" t="s">
        <v>6977</v>
      </c>
      <c r="E544" s="17" t="s">
        <v>1</v>
      </c>
      <c r="F544" s="203">
        <v>21.382000000000001</v>
      </c>
      <c r="H544" s="32"/>
    </row>
    <row r="545" spans="2:8" s="1" customFormat="1" ht="16.899999999999999" customHeight="1">
      <c r="B545" s="32"/>
      <c r="C545" s="202" t="s">
        <v>1</v>
      </c>
      <c r="D545" s="202" t="s">
        <v>6978</v>
      </c>
      <c r="E545" s="17" t="s">
        <v>1</v>
      </c>
      <c r="F545" s="203">
        <v>6.1820000000000004</v>
      </c>
      <c r="H545" s="32"/>
    </row>
    <row r="546" spans="2:8" s="1" customFormat="1" ht="16.899999999999999" customHeight="1">
      <c r="B546" s="32"/>
      <c r="C546" s="202" t="s">
        <v>1</v>
      </c>
      <c r="D546" s="202" t="s">
        <v>6979</v>
      </c>
      <c r="E546" s="17" t="s">
        <v>1</v>
      </c>
      <c r="F546" s="203">
        <v>7.94</v>
      </c>
      <c r="H546" s="32"/>
    </row>
    <row r="547" spans="2:8" s="1" customFormat="1" ht="16.899999999999999" customHeight="1">
      <c r="B547" s="32"/>
      <c r="C547" s="202" t="s">
        <v>189</v>
      </c>
      <c r="D547" s="202" t="s">
        <v>308</v>
      </c>
      <c r="E547" s="17" t="s">
        <v>1</v>
      </c>
      <c r="F547" s="203">
        <v>35.503999999999998</v>
      </c>
      <c r="H547" s="32"/>
    </row>
    <row r="548" spans="2:8" s="1" customFormat="1" ht="16.899999999999999" customHeight="1">
      <c r="B548" s="32"/>
      <c r="C548" s="204" t="s">
        <v>7177</v>
      </c>
      <c r="H548" s="32"/>
    </row>
    <row r="549" spans="2:8" s="1" customFormat="1" ht="16.899999999999999" customHeight="1">
      <c r="B549" s="32"/>
      <c r="C549" s="202" t="s">
        <v>6696</v>
      </c>
      <c r="D549" s="202" t="s">
        <v>6697</v>
      </c>
      <c r="E549" s="17" t="s">
        <v>311</v>
      </c>
      <c r="F549" s="203">
        <v>35.503999999999998</v>
      </c>
      <c r="H549" s="32"/>
    </row>
    <row r="550" spans="2:8" s="1" customFormat="1" ht="22.5">
      <c r="B550" s="32"/>
      <c r="C550" s="202" t="s">
        <v>4457</v>
      </c>
      <c r="D550" s="202" t="s">
        <v>6974</v>
      </c>
      <c r="E550" s="17" t="s">
        <v>311</v>
      </c>
      <c r="F550" s="203">
        <v>35.503999999999998</v>
      </c>
      <c r="H550" s="32"/>
    </row>
    <row r="551" spans="2:8" s="1" customFormat="1" ht="22.5">
      <c r="B551" s="32"/>
      <c r="C551" s="202" t="s">
        <v>423</v>
      </c>
      <c r="D551" s="202" t="s">
        <v>424</v>
      </c>
      <c r="E551" s="17" t="s">
        <v>346</v>
      </c>
      <c r="F551" s="203">
        <v>65.682000000000002</v>
      </c>
      <c r="H551" s="32"/>
    </row>
    <row r="552" spans="2:8" s="1" customFormat="1" ht="16.899999999999999" customHeight="1">
      <c r="B552" s="32"/>
      <c r="C552" s="202" t="s">
        <v>428</v>
      </c>
      <c r="D552" s="202" t="s">
        <v>429</v>
      </c>
      <c r="E552" s="17" t="s">
        <v>311</v>
      </c>
      <c r="F552" s="203">
        <v>35.503999999999998</v>
      </c>
      <c r="H552" s="32"/>
    </row>
    <row r="553" spans="2:8" s="1" customFormat="1" ht="16.899999999999999" customHeight="1">
      <c r="B553" s="32"/>
      <c r="C553" s="198" t="s">
        <v>6670</v>
      </c>
      <c r="D553" s="199" t="s">
        <v>1</v>
      </c>
      <c r="E553" s="200" t="s">
        <v>1</v>
      </c>
      <c r="F553" s="201">
        <v>70.650000000000006</v>
      </c>
      <c r="H553" s="32"/>
    </row>
    <row r="554" spans="2:8" s="1" customFormat="1" ht="16.899999999999999" customHeight="1">
      <c r="B554" s="32"/>
      <c r="C554" s="202" t="s">
        <v>1</v>
      </c>
      <c r="D554" s="202" t="s">
        <v>6953</v>
      </c>
      <c r="E554" s="17" t="s">
        <v>1</v>
      </c>
      <c r="F554" s="203">
        <v>70.650000000000006</v>
      </c>
      <c r="H554" s="32"/>
    </row>
    <row r="555" spans="2:8" s="1" customFormat="1" ht="16.899999999999999" customHeight="1">
      <c r="B555" s="32"/>
      <c r="C555" s="202" t="s">
        <v>6670</v>
      </c>
      <c r="D555" s="202" t="s">
        <v>308</v>
      </c>
      <c r="E555" s="17" t="s">
        <v>1</v>
      </c>
      <c r="F555" s="203">
        <v>70.650000000000006</v>
      </c>
      <c r="H555" s="32"/>
    </row>
    <row r="556" spans="2:8" s="1" customFormat="1" ht="16.899999999999999" customHeight="1">
      <c r="B556" s="32"/>
      <c r="C556" s="204" t="s">
        <v>7177</v>
      </c>
      <c r="H556" s="32"/>
    </row>
    <row r="557" spans="2:8" s="1" customFormat="1" ht="22.5">
      <c r="B557" s="32"/>
      <c r="C557" s="202" t="s">
        <v>4687</v>
      </c>
      <c r="D557" s="202" t="s">
        <v>6951</v>
      </c>
      <c r="E557" s="17" t="s">
        <v>311</v>
      </c>
      <c r="F557" s="203">
        <v>70.650000000000006</v>
      </c>
      <c r="H557" s="32"/>
    </row>
    <row r="558" spans="2:8" s="1" customFormat="1" ht="16.899999999999999" customHeight="1">
      <c r="B558" s="32"/>
      <c r="C558" s="202" t="s">
        <v>6696</v>
      </c>
      <c r="D558" s="202" t="s">
        <v>6697</v>
      </c>
      <c r="E558" s="17" t="s">
        <v>311</v>
      </c>
      <c r="F558" s="203">
        <v>35.503999999999998</v>
      </c>
      <c r="H558" s="32"/>
    </row>
    <row r="559" spans="2:8" s="1" customFormat="1" ht="16.899999999999999" customHeight="1">
      <c r="B559" s="32"/>
      <c r="C559" s="198" t="s">
        <v>6944</v>
      </c>
      <c r="D559" s="199" t="s">
        <v>1</v>
      </c>
      <c r="E559" s="200" t="s">
        <v>1</v>
      </c>
      <c r="F559" s="201">
        <v>350</v>
      </c>
      <c r="H559" s="32"/>
    </row>
    <row r="560" spans="2:8" s="1" customFormat="1" ht="16.899999999999999" customHeight="1">
      <c r="B560" s="32"/>
      <c r="C560" s="202" t="s">
        <v>1</v>
      </c>
      <c r="D560" s="202" t="s">
        <v>6997</v>
      </c>
      <c r="E560" s="17" t="s">
        <v>1</v>
      </c>
      <c r="F560" s="203">
        <v>350</v>
      </c>
      <c r="H560" s="32"/>
    </row>
    <row r="561" spans="2:8" s="1" customFormat="1" ht="16.899999999999999" customHeight="1">
      <c r="B561" s="32"/>
      <c r="C561" s="202" t="s">
        <v>6944</v>
      </c>
      <c r="D561" s="202" t="s">
        <v>308</v>
      </c>
      <c r="E561" s="17" t="s">
        <v>1</v>
      </c>
      <c r="F561" s="203">
        <v>350</v>
      </c>
      <c r="H561" s="32"/>
    </row>
    <row r="562" spans="2:8" s="1" customFormat="1" ht="16.899999999999999" customHeight="1">
      <c r="B562" s="32"/>
      <c r="C562" s="204" t="s">
        <v>7177</v>
      </c>
      <c r="H562" s="32"/>
    </row>
    <row r="563" spans="2:8" s="1" customFormat="1" ht="16.899999999999999" customHeight="1">
      <c r="B563" s="32"/>
      <c r="C563" s="202" t="s">
        <v>6994</v>
      </c>
      <c r="D563" s="202" t="s">
        <v>6995</v>
      </c>
      <c r="E563" s="17" t="s">
        <v>339</v>
      </c>
      <c r="F563" s="203">
        <v>350</v>
      </c>
      <c r="H563" s="32"/>
    </row>
    <row r="564" spans="2:8" s="1" customFormat="1" ht="16.899999999999999" customHeight="1">
      <c r="B564" s="32"/>
      <c r="C564" s="202" t="s">
        <v>6696</v>
      </c>
      <c r="D564" s="202" t="s">
        <v>6697</v>
      </c>
      <c r="E564" s="17" t="s">
        <v>311</v>
      </c>
      <c r="F564" s="203">
        <v>35.503999999999998</v>
      </c>
      <c r="H564" s="32"/>
    </row>
    <row r="565" spans="2:8" s="1" customFormat="1" ht="16.899999999999999" customHeight="1">
      <c r="B565" s="32"/>
      <c r="C565" s="202" t="s">
        <v>7004</v>
      </c>
      <c r="D565" s="202" t="s">
        <v>7005</v>
      </c>
      <c r="E565" s="17" t="s">
        <v>346</v>
      </c>
      <c r="F565" s="203">
        <v>35.305999999999997</v>
      </c>
      <c r="H565" s="32"/>
    </row>
    <row r="566" spans="2:8" s="1" customFormat="1" ht="16.899999999999999" customHeight="1">
      <c r="B566" s="32"/>
      <c r="C566" s="198" t="s">
        <v>199</v>
      </c>
      <c r="D566" s="199" t="s">
        <v>1</v>
      </c>
      <c r="E566" s="200" t="s">
        <v>1</v>
      </c>
      <c r="F566" s="201">
        <v>350</v>
      </c>
      <c r="H566" s="32"/>
    </row>
    <row r="567" spans="2:8" s="1" customFormat="1" ht="16.899999999999999" customHeight="1">
      <c r="B567" s="32"/>
      <c r="C567" s="202" t="s">
        <v>1</v>
      </c>
      <c r="D567" s="202" t="s">
        <v>6997</v>
      </c>
      <c r="E567" s="17" t="s">
        <v>1</v>
      </c>
      <c r="F567" s="203">
        <v>350</v>
      </c>
      <c r="H567" s="32"/>
    </row>
    <row r="568" spans="2:8" s="1" customFormat="1" ht="16.899999999999999" customHeight="1">
      <c r="B568" s="32"/>
      <c r="C568" s="202" t="s">
        <v>199</v>
      </c>
      <c r="D568" s="202" t="s">
        <v>308</v>
      </c>
      <c r="E568" s="17" t="s">
        <v>1</v>
      </c>
      <c r="F568" s="203">
        <v>350</v>
      </c>
      <c r="H568" s="32"/>
    </row>
    <row r="569" spans="2:8" s="1" customFormat="1" ht="16.899999999999999" customHeight="1">
      <c r="B569" s="32"/>
      <c r="C569" s="204" t="s">
        <v>7177</v>
      </c>
      <c r="H569" s="32"/>
    </row>
    <row r="570" spans="2:8" s="1" customFormat="1" ht="16.899999999999999" customHeight="1">
      <c r="B570" s="32"/>
      <c r="C570" s="202" t="s">
        <v>6998</v>
      </c>
      <c r="D570" s="202" t="s">
        <v>6999</v>
      </c>
      <c r="E570" s="17" t="s">
        <v>339</v>
      </c>
      <c r="F570" s="203">
        <v>350</v>
      </c>
      <c r="H570" s="32"/>
    </row>
    <row r="571" spans="2:8" s="1" customFormat="1" ht="16.899999999999999" customHeight="1">
      <c r="B571" s="32"/>
      <c r="C571" s="202" t="s">
        <v>6696</v>
      </c>
      <c r="D571" s="202" t="s">
        <v>6697</v>
      </c>
      <c r="E571" s="17" t="s">
        <v>311</v>
      </c>
      <c r="F571" s="203">
        <v>35.503999999999998</v>
      </c>
      <c r="H571" s="32"/>
    </row>
    <row r="572" spans="2:8" s="1" customFormat="1" ht="16.899999999999999" customHeight="1">
      <c r="B572" s="32"/>
      <c r="C572" s="202" t="s">
        <v>7004</v>
      </c>
      <c r="D572" s="202" t="s">
        <v>7005</v>
      </c>
      <c r="E572" s="17" t="s">
        <v>346</v>
      </c>
      <c r="F572" s="203">
        <v>35.305999999999997</v>
      </c>
      <c r="H572" s="32"/>
    </row>
    <row r="573" spans="2:8" s="1" customFormat="1" ht="16.899999999999999" customHeight="1">
      <c r="B573" s="32"/>
      <c r="C573" s="198" t="s">
        <v>185</v>
      </c>
      <c r="D573" s="199" t="s">
        <v>1</v>
      </c>
      <c r="E573" s="200" t="s">
        <v>1</v>
      </c>
      <c r="F573" s="201">
        <v>51.968000000000004</v>
      </c>
      <c r="H573" s="32"/>
    </row>
    <row r="574" spans="2:8" s="1" customFormat="1" ht="16.899999999999999" customHeight="1">
      <c r="B574" s="32"/>
      <c r="C574" s="202" t="s">
        <v>1</v>
      </c>
      <c r="D574" s="202" t="s">
        <v>6983</v>
      </c>
      <c r="E574" s="17" t="s">
        <v>1</v>
      </c>
      <c r="F574" s="203">
        <v>1.571</v>
      </c>
      <c r="H574" s="32"/>
    </row>
    <row r="575" spans="2:8" s="1" customFormat="1" ht="16.899999999999999" customHeight="1">
      <c r="B575" s="32"/>
      <c r="C575" s="202" t="s">
        <v>1</v>
      </c>
      <c r="D575" s="202" t="s">
        <v>6984</v>
      </c>
      <c r="E575" s="17" t="s">
        <v>1</v>
      </c>
      <c r="F575" s="203">
        <v>50.396999999999998</v>
      </c>
      <c r="H575" s="32"/>
    </row>
    <row r="576" spans="2:8" s="1" customFormat="1" ht="16.899999999999999" customHeight="1">
      <c r="B576" s="32"/>
      <c r="C576" s="202" t="s">
        <v>185</v>
      </c>
      <c r="D576" s="202" t="s">
        <v>308</v>
      </c>
      <c r="E576" s="17" t="s">
        <v>1</v>
      </c>
      <c r="F576" s="203">
        <v>51.968000000000004</v>
      </c>
      <c r="H576" s="32"/>
    </row>
    <row r="577" spans="2:8" s="1" customFormat="1" ht="16.899999999999999" customHeight="1">
      <c r="B577" s="32"/>
      <c r="C577" s="204" t="s">
        <v>7177</v>
      </c>
      <c r="H577" s="32"/>
    </row>
    <row r="578" spans="2:8" s="1" customFormat="1" ht="16.899999999999999" customHeight="1">
      <c r="B578" s="32"/>
      <c r="C578" s="202" t="s">
        <v>433</v>
      </c>
      <c r="D578" s="202" t="s">
        <v>434</v>
      </c>
      <c r="E578" s="17" t="s">
        <v>311</v>
      </c>
      <c r="F578" s="203">
        <v>51.968000000000004</v>
      </c>
      <c r="H578" s="32"/>
    </row>
    <row r="579" spans="2:8" s="1" customFormat="1" ht="16.899999999999999" customHeight="1">
      <c r="B579" s="32"/>
      <c r="C579" s="202" t="s">
        <v>6696</v>
      </c>
      <c r="D579" s="202" t="s">
        <v>6697</v>
      </c>
      <c r="E579" s="17" t="s">
        <v>311</v>
      </c>
      <c r="F579" s="203">
        <v>35.503999999999998</v>
      </c>
      <c r="H579" s="32"/>
    </row>
    <row r="580" spans="2:8" s="1" customFormat="1" ht="7.35" customHeight="1">
      <c r="B580" s="44"/>
      <c r="C580" s="45"/>
      <c r="D580" s="45"/>
      <c r="E580" s="45"/>
      <c r="F580" s="45"/>
      <c r="G580" s="45"/>
      <c r="H580" s="32"/>
    </row>
    <row r="581" spans="2:8" s="1" customFormat="1"/>
  </sheetData>
  <sheetProtection algorithmName="SHA-512" hashValue="vBpTnKIOFzN8Kb8mVn6PEzcqcjseHll+soyY1Ozz4DL23WomJjukTq34CHCXhuOCTybU8mSyMush+Hlim+UXow==" saltValue="UHArl4aE79F9lkpEP19+6ldJXwN+x90P1XzaTbqkhS/kHFa1WsUyPqBUH4JmZ/rz33Pr+s3FASvB772E1LoLcw==" spinCount="100000" sheet="1" objects="1" scenarios="1" formatColumns="0" formatRows="0"/>
  <mergeCells count="2">
    <mergeCell ref="D5:F5"/>
    <mergeCell ref="D6:F6"/>
  </mergeCells>
  <pageMargins left="0.7" right="0.7" top="0.78740157499999996" bottom="0.78740157499999996" header="0.3" footer="0.3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576"/>
  <sheetViews>
    <sheetView showGridLines="0" tabSelected="1" view="pageBreakPreview" topLeftCell="A525" zoomScale="60" zoomScaleNormal="100" workbookViewId="0">
      <selection activeCell="X573" sqref="X573"/>
    </sheetView>
  </sheetViews>
  <sheetFormatPr defaultRowHeight="11.25"/>
  <cols>
    <col min="1" max="1" width="8.33203125" customWidth="1"/>
    <col min="2" max="2" width="1.33203125" customWidth="1"/>
    <col min="3" max="3" width="4.1640625" customWidth="1"/>
    <col min="4" max="4" width="4.33203125" customWidth="1"/>
    <col min="5" max="5" width="17.1640625" customWidth="1"/>
    <col min="6" max="6" width="50.6640625" customWidth="1"/>
    <col min="7" max="7" width="7.5" customWidth="1"/>
    <col min="8" max="8" width="14" customWidth="1"/>
    <col min="9" max="9" width="15.6640625" customWidth="1"/>
    <col min="10" max="11" width="22.33203125" customWidth="1"/>
    <col min="12" max="12" width="9.33203125" customWidth="1"/>
    <col min="13" max="13" width="10.66406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.15" customHeight="1"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7" t="s">
        <v>95</v>
      </c>
    </row>
    <row r="3" spans="2:46" ht="7.1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ht="25.15" customHeight="1">
      <c r="B4" s="20"/>
      <c r="D4" s="21" t="s">
        <v>182</v>
      </c>
      <c r="L4" s="20"/>
      <c r="M4" s="94" t="s">
        <v>10</v>
      </c>
      <c r="AT4" s="17" t="s">
        <v>4</v>
      </c>
    </row>
    <row r="5" spans="2:46" ht="7.15" customHeight="1">
      <c r="B5" s="20"/>
      <c r="L5" s="20"/>
    </row>
    <row r="6" spans="2:46" ht="12" customHeight="1">
      <c r="B6" s="20"/>
      <c r="D6" s="27" t="s">
        <v>16</v>
      </c>
      <c r="L6" s="20"/>
    </row>
    <row r="7" spans="2:46" ht="16.5" customHeight="1">
      <c r="B7" s="20"/>
      <c r="E7" s="249" t="str">
        <f>'Rekapitulace stavby'!K6</f>
        <v>Pobytová odlehčovací služba Zábřeh - Sušilova</v>
      </c>
      <c r="F7" s="250"/>
      <c r="G7" s="250"/>
      <c r="H7" s="250"/>
      <c r="L7" s="20"/>
    </row>
    <row r="8" spans="2:46" ht="12.75">
      <c r="B8" s="20"/>
      <c r="D8" s="27" t="s">
        <v>191</v>
      </c>
      <c r="L8" s="20"/>
    </row>
    <row r="9" spans="2:46" ht="16.5" customHeight="1">
      <c r="B9" s="20"/>
      <c r="E9" s="249" t="s">
        <v>194</v>
      </c>
      <c r="F9" s="209"/>
      <c r="G9" s="209"/>
      <c r="H9" s="209"/>
      <c r="L9" s="20"/>
    </row>
    <row r="10" spans="2:46" ht="12" customHeight="1">
      <c r="B10" s="20"/>
      <c r="D10" s="27" t="s">
        <v>3006</v>
      </c>
      <c r="L10" s="20"/>
    </row>
    <row r="11" spans="2:46" s="1" customFormat="1" ht="16.5" customHeight="1">
      <c r="B11" s="32"/>
      <c r="E11" s="231" t="s">
        <v>3007</v>
      </c>
      <c r="F11" s="248"/>
      <c r="G11" s="248"/>
      <c r="H11" s="248"/>
      <c r="L11" s="32"/>
    </row>
    <row r="12" spans="2:46" s="1" customFormat="1" ht="12" customHeight="1">
      <c r="B12" s="32"/>
      <c r="D12" s="27" t="s">
        <v>3008</v>
      </c>
      <c r="L12" s="32"/>
    </row>
    <row r="13" spans="2:46" s="1" customFormat="1" ht="16.5" customHeight="1">
      <c r="B13" s="32"/>
      <c r="E13" s="243" t="s">
        <v>3009</v>
      </c>
      <c r="F13" s="248"/>
      <c r="G13" s="248"/>
      <c r="H13" s="248"/>
      <c r="L13" s="32"/>
    </row>
    <row r="14" spans="2:46" s="1" customFormat="1">
      <c r="B14" s="32"/>
      <c r="L14" s="32"/>
    </row>
    <row r="15" spans="2:46" s="1" customFormat="1" ht="12" customHeight="1">
      <c r="B15" s="32"/>
      <c r="D15" s="27" t="s">
        <v>18</v>
      </c>
      <c r="F15" s="25" t="s">
        <v>1</v>
      </c>
      <c r="I15" s="27" t="s">
        <v>19</v>
      </c>
      <c r="J15" s="25" t="s">
        <v>1</v>
      </c>
      <c r="L15" s="32"/>
    </row>
    <row r="16" spans="2:46" s="1" customFormat="1" ht="12" customHeight="1">
      <c r="B16" s="32"/>
      <c r="D16" s="27" t="s">
        <v>20</v>
      </c>
      <c r="F16" s="25" t="s">
        <v>21</v>
      </c>
      <c r="I16" s="27" t="s">
        <v>22</v>
      </c>
      <c r="J16" s="52" t="str">
        <f>'Rekapitulace stavby'!AN8</f>
        <v>5. 7. 2024</v>
      </c>
      <c r="L16" s="32"/>
    </row>
    <row r="17" spans="2:12" s="1" customFormat="1" ht="10.9" customHeight="1">
      <c r="B17" s="32"/>
      <c r="L17" s="32"/>
    </row>
    <row r="18" spans="2:12" s="1" customFormat="1" ht="12" customHeight="1">
      <c r="B18" s="32"/>
      <c r="D18" s="27" t="s">
        <v>24</v>
      </c>
      <c r="I18" s="27" t="s">
        <v>25</v>
      </c>
      <c r="J18" s="25" t="s">
        <v>1</v>
      </c>
      <c r="L18" s="32"/>
    </row>
    <row r="19" spans="2:12" s="1" customFormat="1" ht="18" customHeight="1">
      <c r="B19" s="32"/>
      <c r="E19" s="25" t="s">
        <v>26</v>
      </c>
      <c r="I19" s="27" t="s">
        <v>27</v>
      </c>
      <c r="J19" s="25" t="s">
        <v>1</v>
      </c>
      <c r="L19" s="32"/>
    </row>
    <row r="20" spans="2:12" s="1" customFormat="1" ht="7.15" customHeight="1">
      <c r="B20" s="32"/>
      <c r="L20" s="32"/>
    </row>
    <row r="21" spans="2:12" s="1" customFormat="1" ht="12" customHeight="1">
      <c r="B21" s="32"/>
      <c r="D21" s="27" t="s">
        <v>28</v>
      </c>
      <c r="I21" s="27" t="s">
        <v>25</v>
      </c>
      <c r="J21" s="28" t="str">
        <f>'Rekapitulace stavby'!AN13</f>
        <v>Vyplň údaj</v>
      </c>
      <c r="L21" s="32"/>
    </row>
    <row r="22" spans="2:12" s="1" customFormat="1" ht="18" customHeight="1">
      <c r="B22" s="32"/>
      <c r="E22" s="251" t="str">
        <f>'Rekapitulace stavby'!E14</f>
        <v>Vyplň údaj</v>
      </c>
      <c r="F22" s="213"/>
      <c r="G22" s="213"/>
      <c r="H22" s="213"/>
      <c r="I22" s="27" t="s">
        <v>27</v>
      </c>
      <c r="J22" s="28" t="str">
        <f>'Rekapitulace stavby'!AN14</f>
        <v>Vyplň údaj</v>
      </c>
      <c r="L22" s="32"/>
    </row>
    <row r="23" spans="2:12" s="1" customFormat="1" ht="7.15" customHeight="1">
      <c r="B23" s="32"/>
      <c r="L23" s="32"/>
    </row>
    <row r="24" spans="2:12" s="1" customFormat="1" ht="12" customHeight="1">
      <c r="B24" s="32"/>
      <c r="D24" s="27" t="s">
        <v>30</v>
      </c>
      <c r="I24" s="27" t="s">
        <v>25</v>
      </c>
      <c r="J24" s="25" t="s">
        <v>1</v>
      </c>
      <c r="L24" s="32"/>
    </row>
    <row r="25" spans="2:12" s="1" customFormat="1" ht="18" customHeight="1">
      <c r="B25" s="32"/>
      <c r="E25" s="25" t="s">
        <v>31</v>
      </c>
      <c r="I25" s="27" t="s">
        <v>27</v>
      </c>
      <c r="J25" s="25" t="s">
        <v>1</v>
      </c>
      <c r="L25" s="32"/>
    </row>
    <row r="26" spans="2:12" s="1" customFormat="1" ht="7.15" customHeight="1">
      <c r="B26" s="32"/>
      <c r="L26" s="32"/>
    </row>
    <row r="27" spans="2:12" s="1" customFormat="1" ht="12" customHeight="1">
      <c r="B27" s="32"/>
      <c r="D27" s="27" t="s">
        <v>33</v>
      </c>
      <c r="I27" s="27" t="s">
        <v>25</v>
      </c>
      <c r="J27" s="25" t="s">
        <v>1</v>
      </c>
      <c r="L27" s="32"/>
    </row>
    <row r="28" spans="2:12" s="1" customFormat="1" ht="18" customHeight="1">
      <c r="B28" s="32"/>
      <c r="E28" s="25" t="s">
        <v>3010</v>
      </c>
      <c r="I28" s="27" t="s">
        <v>27</v>
      </c>
      <c r="J28" s="25" t="s">
        <v>1</v>
      </c>
      <c r="L28" s="32"/>
    </row>
    <row r="29" spans="2:12" s="1" customFormat="1" ht="7.15" customHeight="1">
      <c r="B29" s="32"/>
      <c r="L29" s="32"/>
    </row>
    <row r="30" spans="2:12" s="1" customFormat="1" ht="12" customHeight="1">
      <c r="B30" s="32"/>
      <c r="D30" s="27" t="s">
        <v>35</v>
      </c>
      <c r="L30" s="32"/>
    </row>
    <row r="31" spans="2:12" s="7" customFormat="1" ht="16.5" customHeight="1">
      <c r="B31" s="95"/>
      <c r="E31" s="217" t="s">
        <v>1</v>
      </c>
      <c r="F31" s="217"/>
      <c r="G31" s="217"/>
      <c r="H31" s="217"/>
      <c r="L31" s="95"/>
    </row>
    <row r="32" spans="2:12" s="1" customFormat="1" ht="7.15" customHeight="1">
      <c r="B32" s="32"/>
      <c r="L32" s="32"/>
    </row>
    <row r="33" spans="2:12" s="1" customFormat="1" ht="7.1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25.35" customHeight="1">
      <c r="B34" s="32"/>
      <c r="D34" s="97" t="s">
        <v>36</v>
      </c>
      <c r="J34" s="66">
        <f>ROUND(J137, 2)</f>
        <v>0</v>
      </c>
      <c r="L34" s="32"/>
    </row>
    <row r="35" spans="2:12" s="1" customFormat="1" ht="7.15" customHeight="1">
      <c r="B35" s="32"/>
      <c r="D35" s="53"/>
      <c r="E35" s="53"/>
      <c r="F35" s="53"/>
      <c r="G35" s="53"/>
      <c r="H35" s="53"/>
      <c r="I35" s="53"/>
      <c r="J35" s="53"/>
      <c r="K35" s="53"/>
      <c r="L35" s="32"/>
    </row>
    <row r="36" spans="2:12" s="1" customFormat="1" ht="14.45" customHeight="1">
      <c r="B36" s="32"/>
      <c r="F36" s="35" t="s">
        <v>38</v>
      </c>
      <c r="I36" s="35" t="s">
        <v>37</v>
      </c>
      <c r="J36" s="35" t="s">
        <v>39</v>
      </c>
      <c r="L36" s="32"/>
    </row>
    <row r="37" spans="2:12" s="1" customFormat="1" ht="14.45" customHeight="1">
      <c r="B37" s="32"/>
      <c r="D37" s="55" t="s">
        <v>40</v>
      </c>
      <c r="E37" s="27" t="s">
        <v>41</v>
      </c>
      <c r="F37" s="86">
        <f>ROUND((SUM(BE137:BE575)),  2)</f>
        <v>0</v>
      </c>
      <c r="I37" s="98">
        <v>0.21</v>
      </c>
      <c r="J37" s="86">
        <f>ROUND(((SUM(BE137:BE575))*I37),  2)</f>
        <v>0</v>
      </c>
      <c r="L37" s="32"/>
    </row>
    <row r="38" spans="2:12" s="1" customFormat="1" ht="14.45" customHeight="1">
      <c r="B38" s="32"/>
      <c r="E38" s="27" t="s">
        <v>42</v>
      </c>
      <c r="F38" s="86">
        <f>ROUND((SUM(BF137:BF575)),  2)</f>
        <v>0</v>
      </c>
      <c r="I38" s="98">
        <v>0.12</v>
      </c>
      <c r="J38" s="86">
        <f>ROUND(((SUM(BF137:BF575))*I38),  2)</f>
        <v>0</v>
      </c>
      <c r="L38" s="32"/>
    </row>
    <row r="39" spans="2:12" s="1" customFormat="1" ht="14.45" hidden="1" customHeight="1">
      <c r="B39" s="32"/>
      <c r="E39" s="27" t="s">
        <v>43</v>
      </c>
      <c r="F39" s="86">
        <f>ROUND((SUM(BG137:BG575)),  2)</f>
        <v>0</v>
      </c>
      <c r="I39" s="98">
        <v>0.21</v>
      </c>
      <c r="J39" s="86">
        <f>0</f>
        <v>0</v>
      </c>
      <c r="L39" s="32"/>
    </row>
    <row r="40" spans="2:12" s="1" customFormat="1" ht="14.45" hidden="1" customHeight="1">
      <c r="B40" s="32"/>
      <c r="E40" s="27" t="s">
        <v>44</v>
      </c>
      <c r="F40" s="86">
        <f>ROUND((SUM(BH137:BH575)),  2)</f>
        <v>0</v>
      </c>
      <c r="I40" s="98">
        <v>0.12</v>
      </c>
      <c r="J40" s="86">
        <f>0</f>
        <v>0</v>
      </c>
      <c r="L40" s="32"/>
    </row>
    <row r="41" spans="2:12" s="1" customFormat="1" ht="14.45" hidden="1" customHeight="1">
      <c r="B41" s="32"/>
      <c r="E41" s="27" t="s">
        <v>45</v>
      </c>
      <c r="F41" s="86">
        <f>ROUND((SUM(BI137:BI575)),  2)</f>
        <v>0</v>
      </c>
      <c r="I41" s="98">
        <v>0</v>
      </c>
      <c r="J41" s="86">
        <f>0</f>
        <v>0</v>
      </c>
      <c r="L41" s="32"/>
    </row>
    <row r="42" spans="2:12" s="1" customFormat="1" ht="7.15" customHeight="1">
      <c r="B42" s="32"/>
      <c r="L42" s="32"/>
    </row>
    <row r="43" spans="2:12" s="1" customFormat="1" ht="25.35" customHeight="1">
      <c r="B43" s="32"/>
      <c r="C43" s="99"/>
      <c r="D43" s="100" t="s">
        <v>46</v>
      </c>
      <c r="E43" s="57"/>
      <c r="F43" s="57"/>
      <c r="G43" s="101" t="s">
        <v>47</v>
      </c>
      <c r="H43" s="102" t="s">
        <v>48</v>
      </c>
      <c r="I43" s="57"/>
      <c r="J43" s="103">
        <f>SUM(J34:J41)</f>
        <v>0</v>
      </c>
      <c r="K43" s="104"/>
      <c r="L43" s="32"/>
    </row>
    <row r="44" spans="2:12" s="1" customFormat="1" ht="14.45" customHeight="1">
      <c r="B44" s="32"/>
      <c r="L44" s="32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42"/>
      <c r="J50" s="42"/>
      <c r="K50" s="42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3" t="s">
        <v>51</v>
      </c>
      <c r="E61" s="34"/>
      <c r="F61" s="105" t="s">
        <v>52</v>
      </c>
      <c r="G61" s="43" t="s">
        <v>51</v>
      </c>
      <c r="H61" s="34"/>
      <c r="I61" s="34"/>
      <c r="J61" s="106" t="s">
        <v>52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42"/>
      <c r="J65" s="42"/>
      <c r="K65" s="42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3" t="s">
        <v>51</v>
      </c>
      <c r="E76" s="34"/>
      <c r="F76" s="105" t="s">
        <v>52</v>
      </c>
      <c r="G76" s="43" t="s">
        <v>51</v>
      </c>
      <c r="H76" s="34"/>
      <c r="I76" s="34"/>
      <c r="J76" s="106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7.1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5.15" customHeight="1">
      <c r="B82" s="32"/>
      <c r="C82" s="21" t="s">
        <v>249</v>
      </c>
      <c r="L82" s="32"/>
    </row>
    <row r="83" spans="2:12" s="1" customFormat="1" ht="7.1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49" t="str">
        <f>E7</f>
        <v>Pobytová odlehčovací služba Zábřeh - Sušilova</v>
      </c>
      <c r="F85" s="250"/>
      <c r="G85" s="250"/>
      <c r="H85" s="250"/>
      <c r="L85" s="32"/>
    </row>
    <row r="86" spans="2:12" ht="12" customHeight="1">
      <c r="B86" s="20"/>
      <c r="C86" s="27" t="s">
        <v>191</v>
      </c>
      <c r="L86" s="20"/>
    </row>
    <row r="87" spans="2:12" ht="16.5" customHeight="1">
      <c r="B87" s="20"/>
      <c r="E87" s="249" t="s">
        <v>194</v>
      </c>
      <c r="F87" s="209"/>
      <c r="G87" s="209"/>
      <c r="H87" s="209"/>
      <c r="L87" s="20"/>
    </row>
    <row r="88" spans="2:12" ht="12" customHeight="1">
      <c r="B88" s="20"/>
      <c r="C88" s="27" t="s">
        <v>3006</v>
      </c>
      <c r="L88" s="20"/>
    </row>
    <row r="89" spans="2:12" s="1" customFormat="1" ht="16.5" customHeight="1">
      <c r="B89" s="32"/>
      <c r="E89" s="231" t="s">
        <v>3007</v>
      </c>
      <c r="F89" s="248"/>
      <c r="G89" s="248"/>
      <c r="H89" s="248"/>
      <c r="L89" s="32"/>
    </row>
    <row r="90" spans="2:12" s="1" customFormat="1" ht="12" customHeight="1">
      <c r="B90" s="32"/>
      <c r="C90" s="27" t="s">
        <v>3008</v>
      </c>
      <c r="L90" s="32"/>
    </row>
    <row r="91" spans="2:12" s="1" customFormat="1" ht="16.5" customHeight="1">
      <c r="B91" s="32"/>
      <c r="E91" s="243" t="str">
        <f>E13</f>
        <v>SO01 - ESI</v>
      </c>
      <c r="F91" s="248"/>
      <c r="G91" s="248"/>
      <c r="H91" s="248"/>
      <c r="L91" s="32"/>
    </row>
    <row r="92" spans="2:12" s="1" customFormat="1" ht="7.15" customHeight="1">
      <c r="B92" s="32"/>
      <c r="L92" s="32"/>
    </row>
    <row r="93" spans="2:12" s="1" customFormat="1" ht="12" customHeight="1">
      <c r="B93" s="32"/>
      <c r="C93" s="27" t="s">
        <v>20</v>
      </c>
      <c r="F93" s="25" t="str">
        <f>F16</f>
        <v xml:space="preserve"> Zábřeh, Sušilova 1375/41</v>
      </c>
      <c r="I93" s="27" t="s">
        <v>22</v>
      </c>
      <c r="J93" s="52" t="str">
        <f>IF(J16="","",J16)</f>
        <v>5. 7. 2024</v>
      </c>
      <c r="L93" s="32"/>
    </row>
    <row r="94" spans="2:12" s="1" customFormat="1" ht="7.15" customHeight="1">
      <c r="B94" s="32"/>
      <c r="L94" s="32"/>
    </row>
    <row r="95" spans="2:12" s="1" customFormat="1" ht="25.7" customHeight="1">
      <c r="B95" s="32"/>
      <c r="C95" s="27" t="s">
        <v>24</v>
      </c>
      <c r="F95" s="25" t="str">
        <f>E19</f>
        <v>Město Zábřeh</v>
      </c>
      <c r="I95" s="27" t="s">
        <v>30</v>
      </c>
      <c r="J95" s="30" t="str">
        <f>E25</f>
        <v>Ing. arch. Josef Hlavatý</v>
      </c>
      <c r="L95" s="32"/>
    </row>
    <row r="96" spans="2:12" s="1" customFormat="1" ht="15.2" customHeight="1">
      <c r="B96" s="32"/>
      <c r="C96" s="27" t="s">
        <v>28</v>
      </c>
      <c r="F96" s="25" t="str">
        <f>IF(E22="","",E22)</f>
        <v>Vyplň údaj</v>
      </c>
      <c r="I96" s="27" t="s">
        <v>33</v>
      </c>
      <c r="J96" s="30" t="str">
        <f>E28</f>
        <v>Jaroslav Kudláček</v>
      </c>
      <c r="L96" s="32"/>
    </row>
    <row r="97" spans="2:47" s="1" customFormat="1" ht="10.15" customHeight="1">
      <c r="B97" s="32"/>
      <c r="L97" s="32"/>
    </row>
    <row r="98" spans="2:47" s="1" customFormat="1" ht="29.25" customHeight="1">
      <c r="B98" s="32"/>
      <c r="C98" s="107" t="s">
        <v>250</v>
      </c>
      <c r="D98" s="99"/>
      <c r="E98" s="99"/>
      <c r="F98" s="99"/>
      <c r="G98" s="99"/>
      <c r="H98" s="99"/>
      <c r="I98" s="99"/>
      <c r="J98" s="108" t="s">
        <v>251</v>
      </c>
      <c r="K98" s="99"/>
      <c r="L98" s="32"/>
    </row>
    <row r="99" spans="2:47" s="1" customFormat="1" ht="10.15" customHeight="1">
      <c r="B99" s="32"/>
      <c r="L99" s="32"/>
    </row>
    <row r="100" spans="2:47" s="1" customFormat="1" ht="22.9" customHeight="1">
      <c r="B100" s="32"/>
      <c r="C100" s="109" t="s">
        <v>252</v>
      </c>
      <c r="J100" s="66">
        <f>J137</f>
        <v>0</v>
      </c>
      <c r="L100" s="32"/>
      <c r="AU100" s="17" t="s">
        <v>253</v>
      </c>
    </row>
    <row r="101" spans="2:47" s="8" customFormat="1" ht="25.15" customHeight="1">
      <c r="B101" s="110"/>
      <c r="D101" s="111" t="s">
        <v>254</v>
      </c>
      <c r="E101" s="112"/>
      <c r="F101" s="112"/>
      <c r="G101" s="112"/>
      <c r="H101" s="112"/>
      <c r="I101" s="112"/>
      <c r="J101" s="113">
        <f>J138</f>
        <v>0</v>
      </c>
      <c r="L101" s="110"/>
    </row>
    <row r="102" spans="2:47" s="9" customFormat="1" ht="19.899999999999999" customHeight="1">
      <c r="B102" s="114"/>
      <c r="D102" s="115" t="s">
        <v>259</v>
      </c>
      <c r="E102" s="116"/>
      <c r="F102" s="116"/>
      <c r="G102" s="116"/>
      <c r="H102" s="116"/>
      <c r="I102" s="116"/>
      <c r="J102" s="117">
        <f>J139</f>
        <v>0</v>
      </c>
      <c r="L102" s="114"/>
    </row>
    <row r="103" spans="2:47" s="9" customFormat="1" ht="19.899999999999999" customHeight="1">
      <c r="B103" s="114"/>
      <c r="D103" s="115" t="s">
        <v>260</v>
      </c>
      <c r="E103" s="116"/>
      <c r="F103" s="116"/>
      <c r="G103" s="116"/>
      <c r="H103" s="116"/>
      <c r="I103" s="116"/>
      <c r="J103" s="117">
        <f>J146</f>
        <v>0</v>
      </c>
      <c r="L103" s="114"/>
    </row>
    <row r="104" spans="2:47" s="9" customFormat="1" ht="19.899999999999999" customHeight="1">
      <c r="B104" s="114"/>
      <c r="D104" s="115" t="s">
        <v>261</v>
      </c>
      <c r="E104" s="116"/>
      <c r="F104" s="116"/>
      <c r="G104" s="116"/>
      <c r="H104" s="116"/>
      <c r="I104" s="116"/>
      <c r="J104" s="117">
        <f>J156</f>
        <v>0</v>
      </c>
      <c r="L104" s="114"/>
    </row>
    <row r="105" spans="2:47" s="8" customFormat="1" ht="25.15" customHeight="1">
      <c r="B105" s="110"/>
      <c r="D105" s="111" t="s">
        <v>262</v>
      </c>
      <c r="E105" s="112"/>
      <c r="F105" s="112"/>
      <c r="G105" s="112"/>
      <c r="H105" s="112"/>
      <c r="I105" s="112"/>
      <c r="J105" s="113">
        <f>J158</f>
        <v>0</v>
      </c>
      <c r="L105" s="110"/>
    </row>
    <row r="106" spans="2:47" s="9" customFormat="1" ht="19.899999999999999" customHeight="1">
      <c r="B106" s="114"/>
      <c r="D106" s="115" t="s">
        <v>3011</v>
      </c>
      <c r="E106" s="116"/>
      <c r="F106" s="116"/>
      <c r="G106" s="116"/>
      <c r="H106" s="116"/>
      <c r="I106" s="116"/>
      <c r="J106" s="117">
        <f>J159</f>
        <v>0</v>
      </c>
      <c r="L106" s="114"/>
    </row>
    <row r="107" spans="2:47" s="9" customFormat="1" ht="19.899999999999999" customHeight="1">
      <c r="B107" s="114"/>
      <c r="D107" s="115" t="s">
        <v>3012</v>
      </c>
      <c r="E107" s="116"/>
      <c r="F107" s="116"/>
      <c r="G107" s="116"/>
      <c r="H107" s="116"/>
      <c r="I107" s="116"/>
      <c r="J107" s="117">
        <f>J474</f>
        <v>0</v>
      </c>
      <c r="L107" s="114"/>
    </row>
    <row r="108" spans="2:47" s="9" customFormat="1" ht="19.899999999999999" customHeight="1">
      <c r="B108" s="114"/>
      <c r="D108" s="115" t="s">
        <v>268</v>
      </c>
      <c r="E108" s="116"/>
      <c r="F108" s="116"/>
      <c r="G108" s="116"/>
      <c r="H108" s="116"/>
      <c r="I108" s="116"/>
      <c r="J108" s="117">
        <f>J503</f>
        <v>0</v>
      </c>
      <c r="L108" s="114"/>
    </row>
    <row r="109" spans="2:47" s="8" customFormat="1" ht="25.15" customHeight="1">
      <c r="B109" s="110"/>
      <c r="D109" s="111" t="s">
        <v>279</v>
      </c>
      <c r="E109" s="112"/>
      <c r="F109" s="112"/>
      <c r="G109" s="112"/>
      <c r="H109" s="112"/>
      <c r="I109" s="112"/>
      <c r="J109" s="113">
        <f>J507</f>
        <v>0</v>
      </c>
      <c r="L109" s="110"/>
    </row>
    <row r="110" spans="2:47" s="9" customFormat="1" ht="19.899999999999999" customHeight="1">
      <c r="B110" s="114"/>
      <c r="D110" s="115" t="s">
        <v>3013</v>
      </c>
      <c r="E110" s="116"/>
      <c r="F110" s="116"/>
      <c r="G110" s="116"/>
      <c r="H110" s="116"/>
      <c r="I110" s="116"/>
      <c r="J110" s="117">
        <f>J508</f>
        <v>0</v>
      </c>
      <c r="L110" s="114"/>
    </row>
    <row r="111" spans="2:47" s="8" customFormat="1" ht="25.15" customHeight="1">
      <c r="B111" s="110"/>
      <c r="D111" s="111" t="s">
        <v>3014</v>
      </c>
      <c r="E111" s="112"/>
      <c r="F111" s="112"/>
      <c r="G111" s="112"/>
      <c r="H111" s="112"/>
      <c r="I111" s="112"/>
      <c r="J111" s="113">
        <f>J547</f>
        <v>0</v>
      </c>
      <c r="L111" s="110"/>
    </row>
    <row r="112" spans="2:47" s="9" customFormat="1" ht="19.899999999999999" customHeight="1">
      <c r="B112" s="114"/>
      <c r="D112" s="115" t="s">
        <v>3015</v>
      </c>
      <c r="E112" s="116"/>
      <c r="F112" s="116"/>
      <c r="G112" s="116"/>
      <c r="H112" s="116"/>
      <c r="I112" s="116"/>
      <c r="J112" s="117">
        <f>J548</f>
        <v>0</v>
      </c>
      <c r="L112" s="114"/>
    </row>
    <row r="113" spans="2:12" s="9" customFormat="1" ht="19.899999999999999" customHeight="1">
      <c r="B113" s="114"/>
      <c r="D113" s="115" t="s">
        <v>3016</v>
      </c>
      <c r="E113" s="116"/>
      <c r="F113" s="116"/>
      <c r="G113" s="116"/>
      <c r="H113" s="116"/>
      <c r="I113" s="116"/>
      <c r="J113" s="117">
        <f>J565</f>
        <v>0</v>
      </c>
      <c r="L113" s="114"/>
    </row>
    <row r="114" spans="2:12" s="1" customFormat="1" ht="21.75" customHeight="1">
      <c r="B114" s="32"/>
      <c r="L114" s="32"/>
    </row>
    <row r="115" spans="2:12" s="1" customFormat="1" ht="7.15" customHeight="1">
      <c r="B115" s="44"/>
      <c r="C115" s="45"/>
      <c r="D115" s="45"/>
      <c r="E115" s="45"/>
      <c r="F115" s="45"/>
      <c r="G115" s="45"/>
      <c r="H115" s="45"/>
      <c r="I115" s="45"/>
      <c r="J115" s="45"/>
      <c r="K115" s="45"/>
      <c r="L115" s="32"/>
    </row>
    <row r="119" spans="2:12" s="1" customFormat="1" ht="7.15" customHeight="1">
      <c r="B119" s="46"/>
      <c r="C119" s="47"/>
      <c r="D119" s="47"/>
      <c r="E119" s="47"/>
      <c r="F119" s="47"/>
      <c r="G119" s="47"/>
      <c r="H119" s="47"/>
      <c r="I119" s="47"/>
      <c r="J119" s="47"/>
      <c r="K119" s="47"/>
      <c r="L119" s="32"/>
    </row>
    <row r="120" spans="2:12" s="1" customFormat="1" ht="25.15" customHeight="1">
      <c r="B120" s="32"/>
      <c r="C120" s="21" t="s">
        <v>281</v>
      </c>
      <c r="L120" s="32"/>
    </row>
    <row r="121" spans="2:12" s="1" customFormat="1" ht="7.15" customHeight="1">
      <c r="B121" s="32"/>
      <c r="L121" s="32"/>
    </row>
    <row r="122" spans="2:12" s="1" customFormat="1" ht="12" customHeight="1">
      <c r="B122" s="32"/>
      <c r="C122" s="27" t="s">
        <v>16</v>
      </c>
      <c r="L122" s="32"/>
    </row>
    <row r="123" spans="2:12" s="1" customFormat="1" ht="16.5" customHeight="1">
      <c r="B123" s="32"/>
      <c r="E123" s="249" t="str">
        <f>E7</f>
        <v>Pobytová odlehčovací služba Zábřeh - Sušilova</v>
      </c>
      <c r="F123" s="250"/>
      <c r="G123" s="250"/>
      <c r="H123" s="250"/>
      <c r="L123" s="32"/>
    </row>
    <row r="124" spans="2:12" ht="12" customHeight="1">
      <c r="B124" s="20"/>
      <c r="C124" s="27" t="s">
        <v>191</v>
      </c>
      <c r="L124" s="20"/>
    </row>
    <row r="125" spans="2:12" ht="16.5" customHeight="1">
      <c r="B125" s="20"/>
      <c r="E125" s="249" t="s">
        <v>194</v>
      </c>
      <c r="F125" s="209"/>
      <c r="G125" s="209"/>
      <c r="H125" s="209"/>
      <c r="L125" s="20"/>
    </row>
    <row r="126" spans="2:12" ht="12" customHeight="1">
      <c r="B126" s="20"/>
      <c r="C126" s="27" t="s">
        <v>3006</v>
      </c>
      <c r="L126" s="20"/>
    </row>
    <row r="127" spans="2:12" s="1" customFormat="1" ht="16.5" customHeight="1">
      <c r="B127" s="32"/>
      <c r="E127" s="231" t="s">
        <v>3007</v>
      </c>
      <c r="F127" s="248"/>
      <c r="G127" s="248"/>
      <c r="H127" s="248"/>
      <c r="L127" s="32"/>
    </row>
    <row r="128" spans="2:12" s="1" customFormat="1" ht="12" customHeight="1">
      <c r="B128" s="32"/>
      <c r="C128" s="27" t="s">
        <v>3008</v>
      </c>
      <c r="L128" s="32"/>
    </row>
    <row r="129" spans="2:65" s="1" customFormat="1" ht="16.5" customHeight="1">
      <c r="B129" s="32"/>
      <c r="E129" s="243" t="str">
        <f>E13</f>
        <v>SO01 - ESI</v>
      </c>
      <c r="F129" s="248"/>
      <c r="G129" s="248"/>
      <c r="H129" s="248"/>
      <c r="L129" s="32"/>
    </row>
    <row r="130" spans="2:65" s="1" customFormat="1" ht="7.15" customHeight="1">
      <c r="B130" s="32"/>
      <c r="L130" s="32"/>
    </row>
    <row r="131" spans="2:65" s="1" customFormat="1" ht="12" customHeight="1">
      <c r="B131" s="32"/>
      <c r="C131" s="27" t="s">
        <v>20</v>
      </c>
      <c r="F131" s="25" t="str">
        <f>F16</f>
        <v xml:space="preserve"> Zábřeh, Sušilova 1375/41</v>
      </c>
      <c r="I131" s="27" t="s">
        <v>22</v>
      </c>
      <c r="J131" s="52" t="str">
        <f>IF(J16="","",J16)</f>
        <v>5. 7. 2024</v>
      </c>
      <c r="L131" s="32"/>
    </row>
    <row r="132" spans="2:65" s="1" customFormat="1" ht="7.15" customHeight="1">
      <c r="B132" s="32"/>
      <c r="L132" s="32"/>
    </row>
    <row r="133" spans="2:65" s="1" customFormat="1" ht="25.7" customHeight="1">
      <c r="B133" s="32"/>
      <c r="C133" s="27" t="s">
        <v>24</v>
      </c>
      <c r="F133" s="25" t="str">
        <f>E19</f>
        <v>Město Zábřeh</v>
      </c>
      <c r="I133" s="27" t="s">
        <v>30</v>
      </c>
      <c r="J133" s="30" t="str">
        <f>E25</f>
        <v>Ing. arch. Josef Hlavatý</v>
      </c>
      <c r="L133" s="32"/>
    </row>
    <row r="134" spans="2:65" s="1" customFormat="1" ht="15.2" customHeight="1">
      <c r="B134" s="32"/>
      <c r="C134" s="27" t="s">
        <v>28</v>
      </c>
      <c r="F134" s="25" t="str">
        <f>IF(E22="","",E22)</f>
        <v>Vyplň údaj</v>
      </c>
      <c r="I134" s="27" t="s">
        <v>33</v>
      </c>
      <c r="J134" s="30" t="str">
        <f>E28</f>
        <v>Jaroslav Kudláček</v>
      </c>
      <c r="L134" s="32"/>
    </row>
    <row r="135" spans="2:65" s="1" customFormat="1" ht="10.15" customHeight="1">
      <c r="B135" s="32"/>
      <c r="L135" s="32"/>
    </row>
    <row r="136" spans="2:65" s="10" customFormat="1" ht="29.25" customHeight="1">
      <c r="B136" s="118"/>
      <c r="C136" s="119" t="s">
        <v>282</v>
      </c>
      <c r="D136" s="120" t="s">
        <v>61</v>
      </c>
      <c r="E136" s="120" t="s">
        <v>57</v>
      </c>
      <c r="F136" s="120" t="s">
        <v>58</v>
      </c>
      <c r="G136" s="120" t="s">
        <v>283</v>
      </c>
      <c r="H136" s="120" t="s">
        <v>284</v>
      </c>
      <c r="I136" s="120" t="s">
        <v>285</v>
      </c>
      <c r="J136" s="120" t="s">
        <v>251</v>
      </c>
      <c r="K136" s="121" t="s">
        <v>286</v>
      </c>
      <c r="L136" s="118"/>
      <c r="M136" s="59" t="s">
        <v>1</v>
      </c>
      <c r="N136" s="60" t="s">
        <v>40</v>
      </c>
      <c r="O136" s="60" t="s">
        <v>287</v>
      </c>
      <c r="P136" s="60" t="s">
        <v>288</v>
      </c>
      <c r="Q136" s="60" t="s">
        <v>289</v>
      </c>
      <c r="R136" s="60" t="s">
        <v>290</v>
      </c>
      <c r="S136" s="60" t="s">
        <v>291</v>
      </c>
      <c r="T136" s="61" t="s">
        <v>292</v>
      </c>
    </row>
    <row r="137" spans="2:65" s="1" customFormat="1" ht="22.9" customHeight="1">
      <c r="B137" s="32"/>
      <c r="C137" s="64" t="s">
        <v>293</v>
      </c>
      <c r="J137" s="122">
        <f>BK137</f>
        <v>0</v>
      </c>
      <c r="L137" s="32"/>
      <c r="M137" s="62"/>
      <c r="N137" s="53"/>
      <c r="O137" s="53"/>
      <c r="P137" s="123">
        <f>P138+P158+P507+P547</f>
        <v>0</v>
      </c>
      <c r="Q137" s="53"/>
      <c r="R137" s="123">
        <f>R138+R158+R507+R547</f>
        <v>12.964000000000006</v>
      </c>
      <c r="S137" s="53"/>
      <c r="T137" s="124">
        <f>T138+T158+T507+T547</f>
        <v>1.6646000000000001</v>
      </c>
      <c r="AT137" s="17" t="s">
        <v>75</v>
      </c>
      <c r="AU137" s="17" t="s">
        <v>253</v>
      </c>
      <c r="BK137" s="125">
        <f>BK138+BK158+BK507+BK547</f>
        <v>0</v>
      </c>
    </row>
    <row r="138" spans="2:65" s="11" customFormat="1" ht="25.9" customHeight="1">
      <c r="B138" s="126"/>
      <c r="D138" s="127" t="s">
        <v>75</v>
      </c>
      <c r="E138" s="128" t="s">
        <v>294</v>
      </c>
      <c r="F138" s="128" t="s">
        <v>295</v>
      </c>
      <c r="I138" s="129"/>
      <c r="J138" s="130">
        <f>BK138</f>
        <v>0</v>
      </c>
      <c r="L138" s="126"/>
      <c r="M138" s="131"/>
      <c r="P138" s="132">
        <f>P139+P146+P156</f>
        <v>0</v>
      </c>
      <c r="R138" s="132">
        <f>R139+R146+R156</f>
        <v>1.9717</v>
      </c>
      <c r="T138" s="133">
        <f>T139+T146+T156</f>
        <v>1.6646000000000001</v>
      </c>
      <c r="AR138" s="127" t="s">
        <v>83</v>
      </c>
      <c r="AT138" s="134" t="s">
        <v>75</v>
      </c>
      <c r="AU138" s="134" t="s">
        <v>76</v>
      </c>
      <c r="AY138" s="127" t="s">
        <v>296</v>
      </c>
      <c r="BK138" s="135">
        <f>BK139+BK146+BK156</f>
        <v>0</v>
      </c>
    </row>
    <row r="139" spans="2:65" s="11" customFormat="1" ht="22.9" customHeight="1">
      <c r="B139" s="126"/>
      <c r="D139" s="127" t="s">
        <v>75</v>
      </c>
      <c r="E139" s="136" t="s">
        <v>336</v>
      </c>
      <c r="F139" s="136" t="s">
        <v>1111</v>
      </c>
      <c r="I139" s="129"/>
      <c r="J139" s="137">
        <f>BK139</f>
        <v>0</v>
      </c>
      <c r="L139" s="126"/>
      <c r="M139" s="131"/>
      <c r="P139" s="132">
        <f>SUM(P140:P145)</f>
        <v>0</v>
      </c>
      <c r="R139" s="132">
        <f>SUM(R140:R145)</f>
        <v>1.9326000000000001</v>
      </c>
      <c r="T139" s="133">
        <f>SUM(T140:T145)</f>
        <v>0</v>
      </c>
      <c r="AR139" s="127" t="s">
        <v>83</v>
      </c>
      <c r="AT139" s="134" t="s">
        <v>75</v>
      </c>
      <c r="AU139" s="134" t="s">
        <v>83</v>
      </c>
      <c r="AY139" s="127" t="s">
        <v>296</v>
      </c>
      <c r="BK139" s="135">
        <f>SUM(BK140:BK145)</f>
        <v>0</v>
      </c>
    </row>
    <row r="140" spans="2:65" s="1" customFormat="1" ht="21.75" customHeight="1">
      <c r="B140" s="32"/>
      <c r="C140" s="138" t="s">
        <v>83</v>
      </c>
      <c r="D140" s="138" t="s">
        <v>298</v>
      </c>
      <c r="E140" s="139" t="s">
        <v>3017</v>
      </c>
      <c r="F140" s="140" t="s">
        <v>3018</v>
      </c>
      <c r="G140" s="141" t="s">
        <v>301</v>
      </c>
      <c r="H140" s="142">
        <v>20</v>
      </c>
      <c r="I140" s="143"/>
      <c r="J140" s="144">
        <f>ROUND(I140*H140,2)</f>
        <v>0</v>
      </c>
      <c r="K140" s="140" t="s">
        <v>302</v>
      </c>
      <c r="L140" s="32"/>
      <c r="M140" s="145" t="s">
        <v>1</v>
      </c>
      <c r="N140" s="146" t="s">
        <v>41</v>
      </c>
      <c r="P140" s="147">
        <f>O140*H140</f>
        <v>0</v>
      </c>
      <c r="Q140" s="147">
        <v>5.6000000000000001E-2</v>
      </c>
      <c r="R140" s="147">
        <f>Q140*H140</f>
        <v>1.1200000000000001</v>
      </c>
      <c r="S140" s="147">
        <v>0</v>
      </c>
      <c r="T140" s="148">
        <f>S140*H140</f>
        <v>0</v>
      </c>
      <c r="AR140" s="149" t="s">
        <v>107</v>
      </c>
      <c r="AT140" s="149" t="s">
        <v>298</v>
      </c>
      <c r="AU140" s="149" t="s">
        <v>85</v>
      </c>
      <c r="AY140" s="17" t="s">
        <v>296</v>
      </c>
      <c r="BE140" s="150">
        <f>IF(N140="základní",J140,0)</f>
        <v>0</v>
      </c>
      <c r="BF140" s="150">
        <f>IF(N140="snížená",J140,0)</f>
        <v>0</v>
      </c>
      <c r="BG140" s="150">
        <f>IF(N140="zákl. přenesená",J140,0)</f>
        <v>0</v>
      </c>
      <c r="BH140" s="150">
        <f>IF(N140="sníž. přenesená",J140,0)</f>
        <v>0</v>
      </c>
      <c r="BI140" s="150">
        <f>IF(N140="nulová",J140,0)</f>
        <v>0</v>
      </c>
      <c r="BJ140" s="17" t="s">
        <v>83</v>
      </c>
      <c r="BK140" s="150">
        <f>ROUND(I140*H140,2)</f>
        <v>0</v>
      </c>
      <c r="BL140" s="17" t="s">
        <v>107</v>
      </c>
      <c r="BM140" s="149" t="s">
        <v>3019</v>
      </c>
    </row>
    <row r="141" spans="2:65" s="12" customFormat="1">
      <c r="B141" s="151"/>
      <c r="D141" s="152" t="s">
        <v>304</v>
      </c>
      <c r="E141" s="153" t="s">
        <v>1</v>
      </c>
      <c r="F141" s="154" t="s">
        <v>3020</v>
      </c>
      <c r="H141" s="155">
        <v>9.1</v>
      </c>
      <c r="I141" s="156"/>
      <c r="L141" s="151"/>
      <c r="M141" s="157"/>
      <c r="T141" s="158"/>
      <c r="AT141" s="153" t="s">
        <v>304</v>
      </c>
      <c r="AU141" s="153" t="s">
        <v>85</v>
      </c>
      <c r="AV141" s="12" t="s">
        <v>85</v>
      </c>
      <c r="AW141" s="12" t="s">
        <v>32</v>
      </c>
      <c r="AX141" s="12" t="s">
        <v>76</v>
      </c>
      <c r="AY141" s="153" t="s">
        <v>296</v>
      </c>
    </row>
    <row r="142" spans="2:65" s="12" customFormat="1">
      <c r="B142" s="151"/>
      <c r="D142" s="152" t="s">
        <v>304</v>
      </c>
      <c r="E142" s="153" t="s">
        <v>1</v>
      </c>
      <c r="F142" s="154" t="s">
        <v>3021</v>
      </c>
      <c r="H142" s="155">
        <v>4.9000000000000004</v>
      </c>
      <c r="I142" s="156"/>
      <c r="L142" s="151"/>
      <c r="M142" s="157"/>
      <c r="T142" s="158"/>
      <c r="AT142" s="153" t="s">
        <v>304</v>
      </c>
      <c r="AU142" s="153" t="s">
        <v>85</v>
      </c>
      <c r="AV142" s="12" t="s">
        <v>85</v>
      </c>
      <c r="AW142" s="12" t="s">
        <v>32</v>
      </c>
      <c r="AX142" s="12" t="s">
        <v>76</v>
      </c>
      <c r="AY142" s="153" t="s">
        <v>296</v>
      </c>
    </row>
    <row r="143" spans="2:65" s="12" customFormat="1">
      <c r="B143" s="151"/>
      <c r="D143" s="152" t="s">
        <v>304</v>
      </c>
      <c r="E143" s="153" t="s">
        <v>1</v>
      </c>
      <c r="F143" s="154" t="s">
        <v>3022</v>
      </c>
      <c r="H143" s="155">
        <v>6</v>
      </c>
      <c r="I143" s="156"/>
      <c r="L143" s="151"/>
      <c r="M143" s="157"/>
      <c r="T143" s="158"/>
      <c r="AT143" s="153" t="s">
        <v>304</v>
      </c>
      <c r="AU143" s="153" t="s">
        <v>85</v>
      </c>
      <c r="AV143" s="12" t="s">
        <v>85</v>
      </c>
      <c r="AW143" s="12" t="s">
        <v>32</v>
      </c>
      <c r="AX143" s="12" t="s">
        <v>76</v>
      </c>
      <c r="AY143" s="153" t="s">
        <v>296</v>
      </c>
    </row>
    <row r="144" spans="2:65" s="14" customFormat="1">
      <c r="B144" s="166"/>
      <c r="D144" s="152" t="s">
        <v>304</v>
      </c>
      <c r="E144" s="167" t="s">
        <v>1</v>
      </c>
      <c r="F144" s="168" t="s">
        <v>308</v>
      </c>
      <c r="H144" s="169">
        <v>20</v>
      </c>
      <c r="I144" s="170"/>
      <c r="L144" s="166"/>
      <c r="M144" s="171"/>
      <c r="T144" s="172"/>
      <c r="AT144" s="167" t="s">
        <v>304</v>
      </c>
      <c r="AU144" s="167" t="s">
        <v>85</v>
      </c>
      <c r="AV144" s="14" t="s">
        <v>107</v>
      </c>
      <c r="AW144" s="14" t="s">
        <v>32</v>
      </c>
      <c r="AX144" s="14" t="s">
        <v>83</v>
      </c>
      <c r="AY144" s="167" t="s">
        <v>296</v>
      </c>
    </row>
    <row r="145" spans="2:65" s="1" customFormat="1" ht="24.2" customHeight="1">
      <c r="B145" s="32"/>
      <c r="C145" s="138" t="s">
        <v>85</v>
      </c>
      <c r="D145" s="138" t="s">
        <v>298</v>
      </c>
      <c r="E145" s="139" t="s">
        <v>3023</v>
      </c>
      <c r="F145" s="140" t="s">
        <v>3024</v>
      </c>
      <c r="G145" s="141" t="s">
        <v>301</v>
      </c>
      <c r="H145" s="142">
        <v>20</v>
      </c>
      <c r="I145" s="143"/>
      <c r="J145" s="144">
        <f>ROUND(I145*H145,2)</f>
        <v>0</v>
      </c>
      <c r="K145" s="140" t="s">
        <v>302</v>
      </c>
      <c r="L145" s="32"/>
      <c r="M145" s="145" t="s">
        <v>1</v>
      </c>
      <c r="N145" s="146" t="s">
        <v>41</v>
      </c>
      <c r="P145" s="147">
        <f>O145*H145</f>
        <v>0</v>
      </c>
      <c r="Q145" s="147">
        <v>4.0629999999999999E-2</v>
      </c>
      <c r="R145" s="147">
        <f>Q145*H145</f>
        <v>0.81259999999999999</v>
      </c>
      <c r="S145" s="147">
        <v>0</v>
      </c>
      <c r="T145" s="148">
        <f>S145*H145</f>
        <v>0</v>
      </c>
      <c r="AR145" s="149" t="s">
        <v>107</v>
      </c>
      <c r="AT145" s="149" t="s">
        <v>298</v>
      </c>
      <c r="AU145" s="149" t="s">
        <v>85</v>
      </c>
      <c r="AY145" s="17" t="s">
        <v>296</v>
      </c>
      <c r="BE145" s="150">
        <f>IF(N145="základní",J145,0)</f>
        <v>0</v>
      </c>
      <c r="BF145" s="150">
        <f>IF(N145="snížená",J145,0)</f>
        <v>0</v>
      </c>
      <c r="BG145" s="150">
        <f>IF(N145="zákl. přenesená",J145,0)</f>
        <v>0</v>
      </c>
      <c r="BH145" s="150">
        <f>IF(N145="sníž. přenesená",J145,0)</f>
        <v>0</v>
      </c>
      <c r="BI145" s="150">
        <f>IF(N145="nulová",J145,0)</f>
        <v>0</v>
      </c>
      <c r="BJ145" s="17" t="s">
        <v>83</v>
      </c>
      <c r="BK145" s="150">
        <f>ROUND(I145*H145,2)</f>
        <v>0</v>
      </c>
      <c r="BL145" s="17" t="s">
        <v>107</v>
      </c>
      <c r="BM145" s="149" t="s">
        <v>3025</v>
      </c>
    </row>
    <row r="146" spans="2:65" s="11" customFormat="1" ht="22.9" customHeight="1">
      <c r="B146" s="126"/>
      <c r="D146" s="127" t="s">
        <v>75</v>
      </c>
      <c r="E146" s="136" t="s">
        <v>354</v>
      </c>
      <c r="F146" s="136" t="s">
        <v>1333</v>
      </c>
      <c r="I146" s="129"/>
      <c r="J146" s="137">
        <f>BK146</f>
        <v>0</v>
      </c>
      <c r="L146" s="126"/>
      <c r="M146" s="131"/>
      <c r="P146" s="132">
        <f>SUM(P147:P155)</f>
        <v>0</v>
      </c>
      <c r="R146" s="132">
        <f>SUM(R147:R155)</f>
        <v>3.9100000000000003E-2</v>
      </c>
      <c r="T146" s="133">
        <f>SUM(T147:T155)</f>
        <v>1.6646000000000001</v>
      </c>
      <c r="AR146" s="127" t="s">
        <v>83</v>
      </c>
      <c r="AT146" s="134" t="s">
        <v>75</v>
      </c>
      <c r="AU146" s="134" t="s">
        <v>83</v>
      </c>
      <c r="AY146" s="127" t="s">
        <v>296</v>
      </c>
      <c r="BK146" s="135">
        <f>SUM(BK147:BK155)</f>
        <v>0</v>
      </c>
    </row>
    <row r="147" spans="2:65" s="1" customFormat="1" ht="37.9" customHeight="1">
      <c r="B147" s="32"/>
      <c r="C147" s="138" t="s">
        <v>94</v>
      </c>
      <c r="D147" s="138" t="s">
        <v>298</v>
      </c>
      <c r="E147" s="139" t="s">
        <v>1362</v>
      </c>
      <c r="F147" s="140" t="s">
        <v>3026</v>
      </c>
      <c r="G147" s="141" t="s">
        <v>301</v>
      </c>
      <c r="H147" s="142">
        <v>150</v>
      </c>
      <c r="I147" s="143"/>
      <c r="J147" s="144">
        <f t="shared" ref="J147:J153" si="0">ROUND(I147*H147,2)</f>
        <v>0</v>
      </c>
      <c r="K147" s="140" t="s">
        <v>302</v>
      </c>
      <c r="L147" s="32"/>
      <c r="M147" s="145" t="s">
        <v>1</v>
      </c>
      <c r="N147" s="146" t="s">
        <v>41</v>
      </c>
      <c r="P147" s="147">
        <f t="shared" ref="P147:P153" si="1">O147*H147</f>
        <v>0</v>
      </c>
      <c r="Q147" s="147">
        <v>1.2999999999999999E-4</v>
      </c>
      <c r="R147" s="147">
        <f t="shared" ref="R147:R153" si="2">Q147*H147</f>
        <v>1.95E-2</v>
      </c>
      <c r="S147" s="147">
        <v>0</v>
      </c>
      <c r="T147" s="148">
        <f t="shared" ref="T147:T153" si="3">S147*H147</f>
        <v>0</v>
      </c>
      <c r="AR147" s="149" t="s">
        <v>107</v>
      </c>
      <c r="AT147" s="149" t="s">
        <v>298</v>
      </c>
      <c r="AU147" s="149" t="s">
        <v>85</v>
      </c>
      <c r="AY147" s="17" t="s">
        <v>296</v>
      </c>
      <c r="BE147" s="150">
        <f t="shared" ref="BE147:BE153" si="4">IF(N147="základní",J147,0)</f>
        <v>0</v>
      </c>
      <c r="BF147" s="150">
        <f t="shared" ref="BF147:BF153" si="5">IF(N147="snížená",J147,0)</f>
        <v>0</v>
      </c>
      <c r="BG147" s="150">
        <f t="shared" ref="BG147:BG153" si="6">IF(N147="zákl. přenesená",J147,0)</f>
        <v>0</v>
      </c>
      <c r="BH147" s="150">
        <f t="shared" ref="BH147:BH153" si="7">IF(N147="sníž. přenesená",J147,0)</f>
        <v>0</v>
      </c>
      <c r="BI147" s="150">
        <f t="shared" ref="BI147:BI153" si="8">IF(N147="nulová",J147,0)</f>
        <v>0</v>
      </c>
      <c r="BJ147" s="17" t="s">
        <v>83</v>
      </c>
      <c r="BK147" s="150">
        <f t="shared" ref="BK147:BK153" si="9">ROUND(I147*H147,2)</f>
        <v>0</v>
      </c>
      <c r="BL147" s="17" t="s">
        <v>107</v>
      </c>
      <c r="BM147" s="149" t="s">
        <v>3027</v>
      </c>
    </row>
    <row r="148" spans="2:65" s="1" customFormat="1" ht="37.9" customHeight="1">
      <c r="B148" s="32"/>
      <c r="C148" s="138" t="s">
        <v>107</v>
      </c>
      <c r="D148" s="138" t="s">
        <v>298</v>
      </c>
      <c r="E148" s="139" t="s">
        <v>3028</v>
      </c>
      <c r="F148" s="140" t="s">
        <v>3029</v>
      </c>
      <c r="G148" s="141" t="s">
        <v>339</v>
      </c>
      <c r="H148" s="142">
        <v>130</v>
      </c>
      <c r="I148" s="143"/>
      <c r="J148" s="144">
        <f t="shared" si="0"/>
        <v>0</v>
      </c>
      <c r="K148" s="140" t="s">
        <v>302</v>
      </c>
      <c r="L148" s="32"/>
      <c r="M148" s="145" t="s">
        <v>1</v>
      </c>
      <c r="N148" s="146" t="s">
        <v>41</v>
      </c>
      <c r="P148" s="147">
        <f t="shared" si="1"/>
        <v>0</v>
      </c>
      <c r="Q148" s="147">
        <v>0</v>
      </c>
      <c r="R148" s="147">
        <f t="shared" si="2"/>
        <v>0</v>
      </c>
      <c r="S148" s="147">
        <v>4.0000000000000001E-3</v>
      </c>
      <c r="T148" s="148">
        <f t="shared" si="3"/>
        <v>0.52</v>
      </c>
      <c r="AR148" s="149" t="s">
        <v>107</v>
      </c>
      <c r="AT148" s="149" t="s">
        <v>298</v>
      </c>
      <c r="AU148" s="149" t="s">
        <v>85</v>
      </c>
      <c r="AY148" s="17" t="s">
        <v>296</v>
      </c>
      <c r="BE148" s="150">
        <f t="shared" si="4"/>
        <v>0</v>
      </c>
      <c r="BF148" s="150">
        <f t="shared" si="5"/>
        <v>0</v>
      </c>
      <c r="BG148" s="150">
        <f t="shared" si="6"/>
        <v>0</v>
      </c>
      <c r="BH148" s="150">
        <f t="shared" si="7"/>
        <v>0</v>
      </c>
      <c r="BI148" s="150">
        <f t="shared" si="8"/>
        <v>0</v>
      </c>
      <c r="BJ148" s="17" t="s">
        <v>83</v>
      </c>
      <c r="BK148" s="150">
        <f t="shared" si="9"/>
        <v>0</v>
      </c>
      <c r="BL148" s="17" t="s">
        <v>107</v>
      </c>
      <c r="BM148" s="149" t="s">
        <v>3030</v>
      </c>
    </row>
    <row r="149" spans="2:65" s="1" customFormat="1" ht="37.9" customHeight="1">
      <c r="B149" s="32"/>
      <c r="C149" s="138" t="s">
        <v>332</v>
      </c>
      <c r="D149" s="138" t="s">
        <v>298</v>
      </c>
      <c r="E149" s="139" t="s">
        <v>3031</v>
      </c>
      <c r="F149" s="140" t="s">
        <v>3032</v>
      </c>
      <c r="G149" s="141" t="s">
        <v>339</v>
      </c>
      <c r="H149" s="142">
        <v>70</v>
      </c>
      <c r="I149" s="143"/>
      <c r="J149" s="144">
        <f t="shared" si="0"/>
        <v>0</v>
      </c>
      <c r="K149" s="140" t="s">
        <v>302</v>
      </c>
      <c r="L149" s="32"/>
      <c r="M149" s="145" t="s">
        <v>1</v>
      </c>
      <c r="N149" s="146" t="s">
        <v>41</v>
      </c>
      <c r="P149" s="147">
        <f t="shared" si="1"/>
        <v>0</v>
      </c>
      <c r="Q149" s="147">
        <v>0</v>
      </c>
      <c r="R149" s="147">
        <f t="shared" si="2"/>
        <v>0</v>
      </c>
      <c r="S149" s="147">
        <v>6.0000000000000001E-3</v>
      </c>
      <c r="T149" s="148">
        <f t="shared" si="3"/>
        <v>0.42</v>
      </c>
      <c r="AR149" s="149" t="s">
        <v>107</v>
      </c>
      <c r="AT149" s="149" t="s">
        <v>298</v>
      </c>
      <c r="AU149" s="149" t="s">
        <v>85</v>
      </c>
      <c r="AY149" s="17" t="s">
        <v>296</v>
      </c>
      <c r="BE149" s="150">
        <f t="shared" si="4"/>
        <v>0</v>
      </c>
      <c r="BF149" s="150">
        <f t="shared" si="5"/>
        <v>0</v>
      </c>
      <c r="BG149" s="150">
        <f t="shared" si="6"/>
        <v>0</v>
      </c>
      <c r="BH149" s="150">
        <f t="shared" si="7"/>
        <v>0</v>
      </c>
      <c r="BI149" s="150">
        <f t="shared" si="8"/>
        <v>0</v>
      </c>
      <c r="BJ149" s="17" t="s">
        <v>83</v>
      </c>
      <c r="BK149" s="150">
        <f t="shared" si="9"/>
        <v>0</v>
      </c>
      <c r="BL149" s="17" t="s">
        <v>107</v>
      </c>
      <c r="BM149" s="149" t="s">
        <v>3033</v>
      </c>
    </row>
    <row r="150" spans="2:65" s="1" customFormat="1" ht="37.9" customHeight="1">
      <c r="B150" s="32"/>
      <c r="C150" s="138" t="s">
        <v>336</v>
      </c>
      <c r="D150" s="138" t="s">
        <v>298</v>
      </c>
      <c r="E150" s="139" t="s">
        <v>3034</v>
      </c>
      <c r="F150" s="140" t="s">
        <v>3035</v>
      </c>
      <c r="G150" s="141" t="s">
        <v>339</v>
      </c>
      <c r="H150" s="142">
        <v>60</v>
      </c>
      <c r="I150" s="143"/>
      <c r="J150" s="144">
        <f t="shared" si="0"/>
        <v>0</v>
      </c>
      <c r="K150" s="140" t="s">
        <v>302</v>
      </c>
      <c r="L150" s="32"/>
      <c r="M150" s="145" t="s">
        <v>1</v>
      </c>
      <c r="N150" s="146" t="s">
        <v>41</v>
      </c>
      <c r="P150" s="147">
        <f t="shared" si="1"/>
        <v>0</v>
      </c>
      <c r="Q150" s="147">
        <v>0</v>
      </c>
      <c r="R150" s="147">
        <f t="shared" si="2"/>
        <v>0</v>
      </c>
      <c r="S150" s="147">
        <v>8.9999999999999993E-3</v>
      </c>
      <c r="T150" s="148">
        <f t="shared" si="3"/>
        <v>0.53999999999999992</v>
      </c>
      <c r="AR150" s="149" t="s">
        <v>107</v>
      </c>
      <c r="AT150" s="149" t="s">
        <v>298</v>
      </c>
      <c r="AU150" s="149" t="s">
        <v>85</v>
      </c>
      <c r="AY150" s="17" t="s">
        <v>296</v>
      </c>
      <c r="BE150" s="150">
        <f t="shared" si="4"/>
        <v>0</v>
      </c>
      <c r="BF150" s="150">
        <f t="shared" si="5"/>
        <v>0</v>
      </c>
      <c r="BG150" s="150">
        <f t="shared" si="6"/>
        <v>0</v>
      </c>
      <c r="BH150" s="150">
        <f t="shared" si="7"/>
        <v>0</v>
      </c>
      <c r="BI150" s="150">
        <f t="shared" si="8"/>
        <v>0</v>
      </c>
      <c r="BJ150" s="17" t="s">
        <v>83</v>
      </c>
      <c r="BK150" s="150">
        <f t="shared" si="9"/>
        <v>0</v>
      </c>
      <c r="BL150" s="17" t="s">
        <v>107</v>
      </c>
      <c r="BM150" s="149" t="s">
        <v>3036</v>
      </c>
    </row>
    <row r="151" spans="2:65" s="1" customFormat="1" ht="24.2" customHeight="1">
      <c r="B151" s="32"/>
      <c r="C151" s="138" t="s">
        <v>342</v>
      </c>
      <c r="D151" s="138" t="s">
        <v>298</v>
      </c>
      <c r="E151" s="139" t="s">
        <v>3037</v>
      </c>
      <c r="F151" s="140" t="s">
        <v>3038</v>
      </c>
      <c r="G151" s="141" t="s">
        <v>339</v>
      </c>
      <c r="H151" s="142">
        <v>25</v>
      </c>
      <c r="I151" s="143"/>
      <c r="J151" s="144">
        <f t="shared" si="0"/>
        <v>0</v>
      </c>
      <c r="K151" s="140" t="s">
        <v>302</v>
      </c>
      <c r="L151" s="32"/>
      <c r="M151" s="145" t="s">
        <v>1</v>
      </c>
      <c r="N151" s="146" t="s">
        <v>41</v>
      </c>
      <c r="P151" s="147">
        <f t="shared" si="1"/>
        <v>0</v>
      </c>
      <c r="Q151" s="147">
        <v>4.0000000000000003E-5</v>
      </c>
      <c r="R151" s="147">
        <f t="shared" si="2"/>
        <v>1E-3</v>
      </c>
      <c r="S151" s="147">
        <v>1E-3</v>
      </c>
      <c r="T151" s="148">
        <f t="shared" si="3"/>
        <v>2.5000000000000001E-2</v>
      </c>
      <c r="AR151" s="149" t="s">
        <v>107</v>
      </c>
      <c r="AT151" s="149" t="s">
        <v>298</v>
      </c>
      <c r="AU151" s="149" t="s">
        <v>85</v>
      </c>
      <c r="AY151" s="17" t="s">
        <v>296</v>
      </c>
      <c r="BE151" s="150">
        <f t="shared" si="4"/>
        <v>0</v>
      </c>
      <c r="BF151" s="150">
        <f t="shared" si="5"/>
        <v>0</v>
      </c>
      <c r="BG151" s="150">
        <f t="shared" si="6"/>
        <v>0</v>
      </c>
      <c r="BH151" s="150">
        <f t="shared" si="7"/>
        <v>0</v>
      </c>
      <c r="BI151" s="150">
        <f t="shared" si="8"/>
        <v>0</v>
      </c>
      <c r="BJ151" s="17" t="s">
        <v>83</v>
      </c>
      <c r="BK151" s="150">
        <f t="shared" si="9"/>
        <v>0</v>
      </c>
      <c r="BL151" s="17" t="s">
        <v>107</v>
      </c>
      <c r="BM151" s="149" t="s">
        <v>3039</v>
      </c>
    </row>
    <row r="152" spans="2:65" s="1" customFormat="1" ht="44.25" customHeight="1">
      <c r="B152" s="32"/>
      <c r="C152" s="138" t="s">
        <v>347</v>
      </c>
      <c r="D152" s="138" t="s">
        <v>298</v>
      </c>
      <c r="E152" s="139" t="s">
        <v>3040</v>
      </c>
      <c r="F152" s="140" t="s">
        <v>3041</v>
      </c>
      <c r="G152" s="141" t="s">
        <v>339</v>
      </c>
      <c r="H152" s="142">
        <v>12</v>
      </c>
      <c r="I152" s="143"/>
      <c r="J152" s="144">
        <f t="shared" si="0"/>
        <v>0</v>
      </c>
      <c r="K152" s="140" t="s">
        <v>302</v>
      </c>
      <c r="L152" s="32"/>
      <c r="M152" s="145" t="s">
        <v>1</v>
      </c>
      <c r="N152" s="146" t="s">
        <v>41</v>
      </c>
      <c r="P152" s="147">
        <f t="shared" si="1"/>
        <v>0</v>
      </c>
      <c r="Q152" s="147">
        <v>9.1E-4</v>
      </c>
      <c r="R152" s="147">
        <f t="shared" si="2"/>
        <v>1.0919999999999999E-2</v>
      </c>
      <c r="S152" s="147">
        <v>2.8E-3</v>
      </c>
      <c r="T152" s="148">
        <f t="shared" si="3"/>
        <v>3.3599999999999998E-2</v>
      </c>
      <c r="AR152" s="149" t="s">
        <v>107</v>
      </c>
      <c r="AT152" s="149" t="s">
        <v>298</v>
      </c>
      <c r="AU152" s="149" t="s">
        <v>85</v>
      </c>
      <c r="AY152" s="17" t="s">
        <v>296</v>
      </c>
      <c r="BE152" s="150">
        <f t="shared" si="4"/>
        <v>0</v>
      </c>
      <c r="BF152" s="150">
        <f t="shared" si="5"/>
        <v>0</v>
      </c>
      <c r="BG152" s="150">
        <f t="shared" si="6"/>
        <v>0</v>
      </c>
      <c r="BH152" s="150">
        <f t="shared" si="7"/>
        <v>0</v>
      </c>
      <c r="BI152" s="150">
        <f t="shared" si="8"/>
        <v>0</v>
      </c>
      <c r="BJ152" s="17" t="s">
        <v>83</v>
      </c>
      <c r="BK152" s="150">
        <f t="shared" si="9"/>
        <v>0</v>
      </c>
      <c r="BL152" s="17" t="s">
        <v>107</v>
      </c>
      <c r="BM152" s="149" t="s">
        <v>3042</v>
      </c>
    </row>
    <row r="153" spans="2:65" s="1" customFormat="1" ht="44.25" customHeight="1">
      <c r="B153" s="32"/>
      <c r="C153" s="138" t="s">
        <v>354</v>
      </c>
      <c r="D153" s="138" t="s">
        <v>298</v>
      </c>
      <c r="E153" s="139" t="s">
        <v>3043</v>
      </c>
      <c r="F153" s="140" t="s">
        <v>3044</v>
      </c>
      <c r="G153" s="141" t="s">
        <v>339</v>
      </c>
      <c r="H153" s="142">
        <v>6</v>
      </c>
      <c r="I153" s="143"/>
      <c r="J153" s="144">
        <f t="shared" si="0"/>
        <v>0</v>
      </c>
      <c r="K153" s="140" t="s">
        <v>302</v>
      </c>
      <c r="L153" s="32"/>
      <c r="M153" s="145" t="s">
        <v>1</v>
      </c>
      <c r="N153" s="146" t="s">
        <v>41</v>
      </c>
      <c r="P153" s="147">
        <f t="shared" si="1"/>
        <v>0</v>
      </c>
      <c r="Q153" s="147">
        <v>1.2800000000000001E-3</v>
      </c>
      <c r="R153" s="147">
        <f t="shared" si="2"/>
        <v>7.6800000000000011E-3</v>
      </c>
      <c r="S153" s="147">
        <v>2.1000000000000001E-2</v>
      </c>
      <c r="T153" s="148">
        <f t="shared" si="3"/>
        <v>0.126</v>
      </c>
      <c r="AR153" s="149" t="s">
        <v>107</v>
      </c>
      <c r="AT153" s="149" t="s">
        <v>298</v>
      </c>
      <c r="AU153" s="149" t="s">
        <v>85</v>
      </c>
      <c r="AY153" s="17" t="s">
        <v>296</v>
      </c>
      <c r="BE153" s="150">
        <f t="shared" si="4"/>
        <v>0</v>
      </c>
      <c r="BF153" s="150">
        <f t="shared" si="5"/>
        <v>0</v>
      </c>
      <c r="BG153" s="150">
        <f t="shared" si="6"/>
        <v>0</v>
      </c>
      <c r="BH153" s="150">
        <f t="shared" si="7"/>
        <v>0</v>
      </c>
      <c r="BI153" s="150">
        <f t="shared" si="8"/>
        <v>0</v>
      </c>
      <c r="BJ153" s="17" t="s">
        <v>83</v>
      </c>
      <c r="BK153" s="150">
        <f t="shared" si="9"/>
        <v>0</v>
      </c>
      <c r="BL153" s="17" t="s">
        <v>107</v>
      </c>
      <c r="BM153" s="149" t="s">
        <v>3045</v>
      </c>
    </row>
    <row r="154" spans="2:65" s="15" customFormat="1">
      <c r="B154" s="183"/>
      <c r="D154" s="152" t="s">
        <v>304</v>
      </c>
      <c r="E154" s="184" t="s">
        <v>1</v>
      </c>
      <c r="F154" s="185" t="s">
        <v>3046</v>
      </c>
      <c r="H154" s="184" t="s">
        <v>1</v>
      </c>
      <c r="I154" s="186"/>
      <c r="L154" s="183"/>
      <c r="M154" s="187"/>
      <c r="T154" s="188"/>
      <c r="AT154" s="184" t="s">
        <v>304</v>
      </c>
      <c r="AU154" s="184" t="s">
        <v>85</v>
      </c>
      <c r="AV154" s="15" t="s">
        <v>83</v>
      </c>
      <c r="AW154" s="15" t="s">
        <v>32</v>
      </c>
      <c r="AX154" s="15" t="s">
        <v>76</v>
      </c>
      <c r="AY154" s="184" t="s">
        <v>296</v>
      </c>
    </row>
    <row r="155" spans="2:65" s="12" customFormat="1">
      <c r="B155" s="151"/>
      <c r="D155" s="152" t="s">
        <v>304</v>
      </c>
      <c r="E155" s="153" t="s">
        <v>1</v>
      </c>
      <c r="F155" s="154" t="s">
        <v>336</v>
      </c>
      <c r="H155" s="155">
        <v>6</v>
      </c>
      <c r="I155" s="156"/>
      <c r="L155" s="151"/>
      <c r="M155" s="157"/>
      <c r="T155" s="158"/>
      <c r="AT155" s="153" t="s">
        <v>304</v>
      </c>
      <c r="AU155" s="153" t="s">
        <v>85</v>
      </c>
      <c r="AV155" s="12" t="s">
        <v>85</v>
      </c>
      <c r="AW155" s="12" t="s">
        <v>32</v>
      </c>
      <c r="AX155" s="12" t="s">
        <v>83</v>
      </c>
      <c r="AY155" s="153" t="s">
        <v>296</v>
      </c>
    </row>
    <row r="156" spans="2:65" s="11" customFormat="1" ht="22.9" customHeight="1">
      <c r="B156" s="126"/>
      <c r="D156" s="127" t="s">
        <v>75</v>
      </c>
      <c r="E156" s="136" t="s">
        <v>1404</v>
      </c>
      <c r="F156" s="136" t="s">
        <v>1405</v>
      </c>
      <c r="I156" s="129"/>
      <c r="J156" s="137">
        <f>BK156</f>
        <v>0</v>
      </c>
      <c r="L156" s="126"/>
      <c r="M156" s="131"/>
      <c r="P156" s="132">
        <f>P157</f>
        <v>0</v>
      </c>
      <c r="R156" s="132">
        <f>R157</f>
        <v>0</v>
      </c>
      <c r="T156" s="133">
        <f>T157</f>
        <v>0</v>
      </c>
      <c r="AR156" s="127" t="s">
        <v>83</v>
      </c>
      <c r="AT156" s="134" t="s">
        <v>75</v>
      </c>
      <c r="AU156" s="134" t="s">
        <v>83</v>
      </c>
      <c r="AY156" s="127" t="s">
        <v>296</v>
      </c>
      <c r="BK156" s="135">
        <f>BK157</f>
        <v>0</v>
      </c>
    </row>
    <row r="157" spans="2:65" s="1" customFormat="1" ht="62.65" customHeight="1">
      <c r="B157" s="32"/>
      <c r="C157" s="138" t="s">
        <v>358</v>
      </c>
      <c r="D157" s="138" t="s">
        <v>298</v>
      </c>
      <c r="E157" s="139" t="s">
        <v>1407</v>
      </c>
      <c r="F157" s="140" t="s">
        <v>3047</v>
      </c>
      <c r="G157" s="141" t="s">
        <v>346</v>
      </c>
      <c r="H157" s="142">
        <v>1.972</v>
      </c>
      <c r="I157" s="143"/>
      <c r="J157" s="144">
        <f>ROUND(I157*H157,2)</f>
        <v>0</v>
      </c>
      <c r="K157" s="140" t="s">
        <v>302</v>
      </c>
      <c r="L157" s="32"/>
      <c r="M157" s="145" t="s">
        <v>1</v>
      </c>
      <c r="N157" s="146" t="s">
        <v>41</v>
      </c>
      <c r="P157" s="147">
        <f>O157*H157</f>
        <v>0</v>
      </c>
      <c r="Q157" s="147">
        <v>0</v>
      </c>
      <c r="R157" s="147">
        <f>Q157*H157</f>
        <v>0</v>
      </c>
      <c r="S157" s="147">
        <v>0</v>
      </c>
      <c r="T157" s="148">
        <f>S157*H157</f>
        <v>0</v>
      </c>
      <c r="AR157" s="149" t="s">
        <v>107</v>
      </c>
      <c r="AT157" s="149" t="s">
        <v>298</v>
      </c>
      <c r="AU157" s="149" t="s">
        <v>85</v>
      </c>
      <c r="AY157" s="17" t="s">
        <v>296</v>
      </c>
      <c r="BE157" s="150">
        <f>IF(N157="základní",J157,0)</f>
        <v>0</v>
      </c>
      <c r="BF157" s="150">
        <f>IF(N157="snížená",J157,0)</f>
        <v>0</v>
      </c>
      <c r="BG157" s="150">
        <f>IF(N157="zákl. přenesená",J157,0)</f>
        <v>0</v>
      </c>
      <c r="BH157" s="150">
        <f>IF(N157="sníž. přenesená",J157,0)</f>
        <v>0</v>
      </c>
      <c r="BI157" s="150">
        <f>IF(N157="nulová",J157,0)</f>
        <v>0</v>
      </c>
      <c r="BJ157" s="17" t="s">
        <v>83</v>
      </c>
      <c r="BK157" s="150">
        <f>ROUND(I157*H157,2)</f>
        <v>0</v>
      </c>
      <c r="BL157" s="17" t="s">
        <v>107</v>
      </c>
      <c r="BM157" s="149" t="s">
        <v>3048</v>
      </c>
    </row>
    <row r="158" spans="2:65" s="11" customFormat="1" ht="25.9" customHeight="1">
      <c r="B158" s="126"/>
      <c r="D158" s="127" t="s">
        <v>75</v>
      </c>
      <c r="E158" s="128" t="s">
        <v>1410</v>
      </c>
      <c r="F158" s="128" t="s">
        <v>1411</v>
      </c>
      <c r="I158" s="129"/>
      <c r="J158" s="130">
        <f>BK158</f>
        <v>0</v>
      </c>
      <c r="L158" s="126"/>
      <c r="M158" s="131"/>
      <c r="P158" s="132">
        <f>P159+P474+P503</f>
        <v>0</v>
      </c>
      <c r="R158" s="132">
        <f>R159+R474+R503</f>
        <v>10.519700000000006</v>
      </c>
      <c r="T158" s="133">
        <f>T159+T474+T503</f>
        <v>0</v>
      </c>
      <c r="AR158" s="127" t="s">
        <v>85</v>
      </c>
      <c r="AT158" s="134" t="s">
        <v>75</v>
      </c>
      <c r="AU158" s="134" t="s">
        <v>76</v>
      </c>
      <c r="AY158" s="127" t="s">
        <v>296</v>
      </c>
      <c r="BK158" s="135">
        <f>BK159+BK474+BK503</f>
        <v>0</v>
      </c>
    </row>
    <row r="159" spans="2:65" s="11" customFormat="1" ht="22.9" customHeight="1">
      <c r="B159" s="126"/>
      <c r="D159" s="127" t="s">
        <v>75</v>
      </c>
      <c r="E159" s="136" t="s">
        <v>3049</v>
      </c>
      <c r="F159" s="136" t="s">
        <v>3050</v>
      </c>
      <c r="I159" s="129"/>
      <c r="J159" s="137">
        <f>BK159</f>
        <v>0</v>
      </c>
      <c r="L159" s="126"/>
      <c r="M159" s="131"/>
      <c r="P159" s="132">
        <f>SUM(P160:P473)</f>
        <v>0</v>
      </c>
      <c r="R159" s="132">
        <f>SUM(R160:R473)</f>
        <v>8.0750700000000055</v>
      </c>
      <c r="T159" s="133">
        <f>SUM(T160:T473)</f>
        <v>0</v>
      </c>
      <c r="AR159" s="127" t="s">
        <v>85</v>
      </c>
      <c r="AT159" s="134" t="s">
        <v>75</v>
      </c>
      <c r="AU159" s="134" t="s">
        <v>83</v>
      </c>
      <c r="AY159" s="127" t="s">
        <v>296</v>
      </c>
      <c r="BK159" s="135">
        <f>SUM(BK160:BK473)</f>
        <v>0</v>
      </c>
    </row>
    <row r="160" spans="2:65" s="1" customFormat="1" ht="37.9" customHeight="1">
      <c r="B160" s="32"/>
      <c r="C160" s="138" t="s">
        <v>365</v>
      </c>
      <c r="D160" s="138" t="s">
        <v>298</v>
      </c>
      <c r="E160" s="139" t="s">
        <v>3051</v>
      </c>
      <c r="F160" s="140" t="s">
        <v>3052</v>
      </c>
      <c r="G160" s="141" t="s">
        <v>376</v>
      </c>
      <c r="H160" s="142">
        <v>18</v>
      </c>
      <c r="I160" s="143"/>
      <c r="J160" s="144">
        <f t="shared" ref="J160:J201" si="10">ROUND(I160*H160,2)</f>
        <v>0</v>
      </c>
      <c r="K160" s="140" t="s">
        <v>302</v>
      </c>
      <c r="L160" s="32"/>
      <c r="M160" s="145" t="s">
        <v>1</v>
      </c>
      <c r="N160" s="146" t="s">
        <v>41</v>
      </c>
      <c r="P160" s="147">
        <f t="shared" ref="P160:P201" si="11">O160*H160</f>
        <v>0</v>
      </c>
      <c r="Q160" s="147">
        <v>0</v>
      </c>
      <c r="R160" s="147">
        <f t="shared" ref="R160:R201" si="12">Q160*H160</f>
        <v>0</v>
      </c>
      <c r="S160" s="147">
        <v>0</v>
      </c>
      <c r="T160" s="148">
        <f t="shared" ref="T160:T201" si="13">S160*H160</f>
        <v>0</v>
      </c>
      <c r="AR160" s="149" t="s">
        <v>378</v>
      </c>
      <c r="AT160" s="149" t="s">
        <v>298</v>
      </c>
      <c r="AU160" s="149" t="s">
        <v>85</v>
      </c>
      <c r="AY160" s="17" t="s">
        <v>296</v>
      </c>
      <c r="BE160" s="150">
        <f t="shared" ref="BE160:BE201" si="14">IF(N160="základní",J160,0)</f>
        <v>0</v>
      </c>
      <c r="BF160" s="150">
        <f t="shared" ref="BF160:BF201" si="15">IF(N160="snížená",J160,0)</f>
        <v>0</v>
      </c>
      <c r="BG160" s="150">
        <f t="shared" ref="BG160:BG201" si="16">IF(N160="zákl. přenesená",J160,0)</f>
        <v>0</v>
      </c>
      <c r="BH160" s="150">
        <f t="shared" ref="BH160:BH201" si="17">IF(N160="sníž. přenesená",J160,0)</f>
        <v>0</v>
      </c>
      <c r="BI160" s="150">
        <f t="shared" ref="BI160:BI201" si="18">IF(N160="nulová",J160,0)</f>
        <v>0</v>
      </c>
      <c r="BJ160" s="17" t="s">
        <v>83</v>
      </c>
      <c r="BK160" s="150">
        <f t="shared" ref="BK160:BK201" si="19">ROUND(I160*H160,2)</f>
        <v>0</v>
      </c>
      <c r="BL160" s="17" t="s">
        <v>378</v>
      </c>
      <c r="BM160" s="149" t="s">
        <v>3053</v>
      </c>
    </row>
    <row r="161" spans="2:65" s="1" customFormat="1" ht="37.9" customHeight="1">
      <c r="B161" s="32"/>
      <c r="C161" s="173" t="s">
        <v>8</v>
      </c>
      <c r="D161" s="173" t="s">
        <v>343</v>
      </c>
      <c r="E161" s="174" t="s">
        <v>3054</v>
      </c>
      <c r="F161" s="175" t="s">
        <v>3055</v>
      </c>
      <c r="G161" s="176" t="s">
        <v>376</v>
      </c>
      <c r="H161" s="177">
        <v>15</v>
      </c>
      <c r="I161" s="178"/>
      <c r="J161" s="179">
        <f t="shared" si="10"/>
        <v>0</v>
      </c>
      <c r="K161" s="175" t="s">
        <v>1</v>
      </c>
      <c r="L161" s="180"/>
      <c r="M161" s="181" t="s">
        <v>1</v>
      </c>
      <c r="N161" s="182" t="s">
        <v>41</v>
      </c>
      <c r="P161" s="147">
        <f t="shared" si="11"/>
        <v>0</v>
      </c>
      <c r="Q161" s="147">
        <v>0</v>
      </c>
      <c r="R161" s="147">
        <f t="shared" si="12"/>
        <v>0</v>
      </c>
      <c r="S161" s="147">
        <v>0</v>
      </c>
      <c r="T161" s="148">
        <f t="shared" si="13"/>
        <v>0</v>
      </c>
      <c r="AR161" s="149" t="s">
        <v>479</v>
      </c>
      <c r="AT161" s="149" t="s">
        <v>343</v>
      </c>
      <c r="AU161" s="149" t="s">
        <v>85</v>
      </c>
      <c r="AY161" s="17" t="s">
        <v>296</v>
      </c>
      <c r="BE161" s="150">
        <f t="shared" si="14"/>
        <v>0</v>
      </c>
      <c r="BF161" s="150">
        <f t="shared" si="15"/>
        <v>0</v>
      </c>
      <c r="BG161" s="150">
        <f t="shared" si="16"/>
        <v>0</v>
      </c>
      <c r="BH161" s="150">
        <f t="shared" si="17"/>
        <v>0</v>
      </c>
      <c r="BI161" s="150">
        <f t="shared" si="18"/>
        <v>0</v>
      </c>
      <c r="BJ161" s="17" t="s">
        <v>83</v>
      </c>
      <c r="BK161" s="150">
        <f t="shared" si="19"/>
        <v>0</v>
      </c>
      <c r="BL161" s="17" t="s">
        <v>378</v>
      </c>
      <c r="BM161" s="149" t="s">
        <v>3056</v>
      </c>
    </row>
    <row r="162" spans="2:65" s="1" customFormat="1" ht="16.5" customHeight="1">
      <c r="B162" s="32"/>
      <c r="C162" s="173" t="s">
        <v>373</v>
      </c>
      <c r="D162" s="173" t="s">
        <v>343</v>
      </c>
      <c r="E162" s="174" t="s">
        <v>3057</v>
      </c>
      <c r="F162" s="175" t="s">
        <v>3058</v>
      </c>
      <c r="G162" s="176" t="s">
        <v>376</v>
      </c>
      <c r="H162" s="177">
        <v>3</v>
      </c>
      <c r="I162" s="178"/>
      <c r="J162" s="179">
        <f t="shared" si="10"/>
        <v>0</v>
      </c>
      <c r="K162" s="175" t="s">
        <v>302</v>
      </c>
      <c r="L162" s="180"/>
      <c r="M162" s="181" t="s">
        <v>1</v>
      </c>
      <c r="N162" s="182" t="s">
        <v>41</v>
      </c>
      <c r="P162" s="147">
        <f t="shared" si="11"/>
        <v>0</v>
      </c>
      <c r="Q162" s="147">
        <v>2.7E-4</v>
      </c>
      <c r="R162" s="147">
        <f t="shared" si="12"/>
        <v>8.0999999999999996E-4</v>
      </c>
      <c r="S162" s="147">
        <v>0</v>
      </c>
      <c r="T162" s="148">
        <f t="shared" si="13"/>
        <v>0</v>
      </c>
      <c r="AR162" s="149" t="s">
        <v>479</v>
      </c>
      <c r="AT162" s="149" t="s">
        <v>343</v>
      </c>
      <c r="AU162" s="149" t="s">
        <v>85</v>
      </c>
      <c r="AY162" s="17" t="s">
        <v>296</v>
      </c>
      <c r="BE162" s="150">
        <f t="shared" si="14"/>
        <v>0</v>
      </c>
      <c r="BF162" s="150">
        <f t="shared" si="15"/>
        <v>0</v>
      </c>
      <c r="BG162" s="150">
        <f t="shared" si="16"/>
        <v>0</v>
      </c>
      <c r="BH162" s="150">
        <f t="shared" si="17"/>
        <v>0</v>
      </c>
      <c r="BI162" s="150">
        <f t="shared" si="18"/>
        <v>0</v>
      </c>
      <c r="BJ162" s="17" t="s">
        <v>83</v>
      </c>
      <c r="BK162" s="150">
        <f t="shared" si="19"/>
        <v>0</v>
      </c>
      <c r="BL162" s="17" t="s">
        <v>378</v>
      </c>
      <c r="BM162" s="149" t="s">
        <v>3059</v>
      </c>
    </row>
    <row r="163" spans="2:65" s="1" customFormat="1" ht="37.9" customHeight="1">
      <c r="B163" s="32"/>
      <c r="C163" s="138" t="s">
        <v>379</v>
      </c>
      <c r="D163" s="138" t="s">
        <v>298</v>
      </c>
      <c r="E163" s="139" t="s">
        <v>3060</v>
      </c>
      <c r="F163" s="140" t="s">
        <v>3061</v>
      </c>
      <c r="G163" s="141" t="s">
        <v>376</v>
      </c>
      <c r="H163" s="142">
        <v>11</v>
      </c>
      <c r="I163" s="143"/>
      <c r="J163" s="144">
        <f t="shared" si="10"/>
        <v>0</v>
      </c>
      <c r="K163" s="140" t="s">
        <v>302</v>
      </c>
      <c r="L163" s="32"/>
      <c r="M163" s="145" t="s">
        <v>1</v>
      </c>
      <c r="N163" s="146" t="s">
        <v>41</v>
      </c>
      <c r="P163" s="147">
        <f t="shared" si="11"/>
        <v>0</v>
      </c>
      <c r="Q163" s="147">
        <v>0</v>
      </c>
      <c r="R163" s="147">
        <f t="shared" si="12"/>
        <v>0</v>
      </c>
      <c r="S163" s="147">
        <v>0</v>
      </c>
      <c r="T163" s="148">
        <f t="shared" si="13"/>
        <v>0</v>
      </c>
      <c r="AR163" s="149" t="s">
        <v>378</v>
      </c>
      <c r="AT163" s="149" t="s">
        <v>298</v>
      </c>
      <c r="AU163" s="149" t="s">
        <v>85</v>
      </c>
      <c r="AY163" s="17" t="s">
        <v>296</v>
      </c>
      <c r="BE163" s="150">
        <f t="shared" si="14"/>
        <v>0</v>
      </c>
      <c r="BF163" s="150">
        <f t="shared" si="15"/>
        <v>0</v>
      </c>
      <c r="BG163" s="150">
        <f t="shared" si="16"/>
        <v>0</v>
      </c>
      <c r="BH163" s="150">
        <f t="shared" si="17"/>
        <v>0</v>
      </c>
      <c r="BI163" s="150">
        <f t="shared" si="18"/>
        <v>0</v>
      </c>
      <c r="BJ163" s="17" t="s">
        <v>83</v>
      </c>
      <c r="BK163" s="150">
        <f t="shared" si="19"/>
        <v>0</v>
      </c>
      <c r="BL163" s="17" t="s">
        <v>378</v>
      </c>
      <c r="BM163" s="149" t="s">
        <v>3062</v>
      </c>
    </row>
    <row r="164" spans="2:65" s="1" customFormat="1" ht="37.9" customHeight="1">
      <c r="B164" s="32"/>
      <c r="C164" s="173" t="s">
        <v>385</v>
      </c>
      <c r="D164" s="173" t="s">
        <v>343</v>
      </c>
      <c r="E164" s="174" t="s">
        <v>3063</v>
      </c>
      <c r="F164" s="175" t="s">
        <v>3064</v>
      </c>
      <c r="G164" s="176" t="s">
        <v>376</v>
      </c>
      <c r="H164" s="177">
        <v>5</v>
      </c>
      <c r="I164" s="178"/>
      <c r="J164" s="179">
        <f t="shared" si="10"/>
        <v>0</v>
      </c>
      <c r="K164" s="175" t="s">
        <v>1</v>
      </c>
      <c r="L164" s="180"/>
      <c r="M164" s="181" t="s">
        <v>1</v>
      </c>
      <c r="N164" s="182" t="s">
        <v>41</v>
      </c>
      <c r="P164" s="147">
        <f t="shared" si="11"/>
        <v>0</v>
      </c>
      <c r="Q164" s="147">
        <v>7.0000000000000001E-3</v>
      </c>
      <c r="R164" s="147">
        <f t="shared" si="12"/>
        <v>3.5000000000000003E-2</v>
      </c>
      <c r="S164" s="147">
        <v>0</v>
      </c>
      <c r="T164" s="148">
        <f t="shared" si="13"/>
        <v>0</v>
      </c>
      <c r="AR164" s="149" t="s">
        <v>479</v>
      </c>
      <c r="AT164" s="149" t="s">
        <v>343</v>
      </c>
      <c r="AU164" s="149" t="s">
        <v>85</v>
      </c>
      <c r="AY164" s="17" t="s">
        <v>296</v>
      </c>
      <c r="BE164" s="150">
        <f t="shared" si="14"/>
        <v>0</v>
      </c>
      <c r="BF164" s="150">
        <f t="shared" si="15"/>
        <v>0</v>
      </c>
      <c r="BG164" s="150">
        <f t="shared" si="16"/>
        <v>0</v>
      </c>
      <c r="BH164" s="150">
        <f t="shared" si="17"/>
        <v>0</v>
      </c>
      <c r="BI164" s="150">
        <f t="shared" si="18"/>
        <v>0</v>
      </c>
      <c r="BJ164" s="17" t="s">
        <v>83</v>
      </c>
      <c r="BK164" s="150">
        <f t="shared" si="19"/>
        <v>0</v>
      </c>
      <c r="BL164" s="17" t="s">
        <v>378</v>
      </c>
      <c r="BM164" s="149" t="s">
        <v>3065</v>
      </c>
    </row>
    <row r="165" spans="2:65" s="1" customFormat="1" ht="37.9" customHeight="1">
      <c r="B165" s="32"/>
      <c r="C165" s="173" t="s">
        <v>378</v>
      </c>
      <c r="D165" s="173" t="s">
        <v>343</v>
      </c>
      <c r="E165" s="174" t="s">
        <v>3066</v>
      </c>
      <c r="F165" s="175" t="s">
        <v>3067</v>
      </c>
      <c r="G165" s="176" t="s">
        <v>376</v>
      </c>
      <c r="H165" s="177">
        <v>6</v>
      </c>
      <c r="I165" s="178"/>
      <c r="J165" s="179">
        <f t="shared" si="10"/>
        <v>0</v>
      </c>
      <c r="K165" s="175" t="s">
        <v>1</v>
      </c>
      <c r="L165" s="180"/>
      <c r="M165" s="181" t="s">
        <v>1</v>
      </c>
      <c r="N165" s="182" t="s">
        <v>41</v>
      </c>
      <c r="P165" s="147">
        <f t="shared" si="11"/>
        <v>0</v>
      </c>
      <c r="Q165" s="147">
        <v>7.0000000000000001E-3</v>
      </c>
      <c r="R165" s="147">
        <f t="shared" si="12"/>
        <v>4.2000000000000003E-2</v>
      </c>
      <c r="S165" s="147">
        <v>0</v>
      </c>
      <c r="T165" s="148">
        <f t="shared" si="13"/>
        <v>0</v>
      </c>
      <c r="AR165" s="149" t="s">
        <v>479</v>
      </c>
      <c r="AT165" s="149" t="s">
        <v>343</v>
      </c>
      <c r="AU165" s="149" t="s">
        <v>85</v>
      </c>
      <c r="AY165" s="17" t="s">
        <v>296</v>
      </c>
      <c r="BE165" s="150">
        <f t="shared" si="14"/>
        <v>0</v>
      </c>
      <c r="BF165" s="150">
        <f t="shared" si="15"/>
        <v>0</v>
      </c>
      <c r="BG165" s="150">
        <f t="shared" si="16"/>
        <v>0</v>
      </c>
      <c r="BH165" s="150">
        <f t="shared" si="17"/>
        <v>0</v>
      </c>
      <c r="BI165" s="150">
        <f t="shared" si="18"/>
        <v>0</v>
      </c>
      <c r="BJ165" s="17" t="s">
        <v>83</v>
      </c>
      <c r="BK165" s="150">
        <f t="shared" si="19"/>
        <v>0</v>
      </c>
      <c r="BL165" s="17" t="s">
        <v>378</v>
      </c>
      <c r="BM165" s="149" t="s">
        <v>3068</v>
      </c>
    </row>
    <row r="166" spans="2:65" s="1" customFormat="1" ht="44.25" customHeight="1">
      <c r="B166" s="32"/>
      <c r="C166" s="138" t="s">
        <v>393</v>
      </c>
      <c r="D166" s="138" t="s">
        <v>298</v>
      </c>
      <c r="E166" s="139" t="s">
        <v>3069</v>
      </c>
      <c r="F166" s="140" t="s">
        <v>3070</v>
      </c>
      <c r="G166" s="141" t="s">
        <v>376</v>
      </c>
      <c r="H166" s="142">
        <v>43</v>
      </c>
      <c r="I166" s="143"/>
      <c r="J166" s="144">
        <f t="shared" si="10"/>
        <v>0</v>
      </c>
      <c r="K166" s="140" t="s">
        <v>302</v>
      </c>
      <c r="L166" s="32"/>
      <c r="M166" s="145" t="s">
        <v>1</v>
      </c>
      <c r="N166" s="146" t="s">
        <v>41</v>
      </c>
      <c r="P166" s="147">
        <f t="shared" si="11"/>
        <v>0</v>
      </c>
      <c r="Q166" s="147">
        <v>0</v>
      </c>
      <c r="R166" s="147">
        <f t="shared" si="12"/>
        <v>0</v>
      </c>
      <c r="S166" s="147">
        <v>0</v>
      </c>
      <c r="T166" s="148">
        <f t="shared" si="13"/>
        <v>0</v>
      </c>
      <c r="AR166" s="149" t="s">
        <v>378</v>
      </c>
      <c r="AT166" s="149" t="s">
        <v>298</v>
      </c>
      <c r="AU166" s="149" t="s">
        <v>85</v>
      </c>
      <c r="AY166" s="17" t="s">
        <v>296</v>
      </c>
      <c r="BE166" s="150">
        <f t="shared" si="14"/>
        <v>0</v>
      </c>
      <c r="BF166" s="150">
        <f t="shared" si="15"/>
        <v>0</v>
      </c>
      <c r="BG166" s="150">
        <f t="shared" si="16"/>
        <v>0</v>
      </c>
      <c r="BH166" s="150">
        <f t="shared" si="17"/>
        <v>0</v>
      </c>
      <c r="BI166" s="150">
        <f t="shared" si="18"/>
        <v>0</v>
      </c>
      <c r="BJ166" s="17" t="s">
        <v>83</v>
      </c>
      <c r="BK166" s="150">
        <f t="shared" si="19"/>
        <v>0</v>
      </c>
      <c r="BL166" s="17" t="s">
        <v>378</v>
      </c>
      <c r="BM166" s="149" t="s">
        <v>3071</v>
      </c>
    </row>
    <row r="167" spans="2:65" s="1" customFormat="1" ht="37.9" customHeight="1">
      <c r="B167" s="32"/>
      <c r="C167" s="173" t="s">
        <v>397</v>
      </c>
      <c r="D167" s="173" t="s">
        <v>343</v>
      </c>
      <c r="E167" s="174" t="s">
        <v>3072</v>
      </c>
      <c r="F167" s="175" t="s">
        <v>3073</v>
      </c>
      <c r="G167" s="176" t="s">
        <v>376</v>
      </c>
      <c r="H167" s="177">
        <v>23</v>
      </c>
      <c r="I167" s="178"/>
      <c r="J167" s="179">
        <f t="shared" si="10"/>
        <v>0</v>
      </c>
      <c r="K167" s="175" t="s">
        <v>1</v>
      </c>
      <c r="L167" s="180"/>
      <c r="M167" s="181" t="s">
        <v>1</v>
      </c>
      <c r="N167" s="182" t="s">
        <v>41</v>
      </c>
      <c r="P167" s="147">
        <f t="shared" si="11"/>
        <v>0</v>
      </c>
      <c r="Q167" s="147">
        <v>4.8000000000000001E-4</v>
      </c>
      <c r="R167" s="147">
        <f t="shared" si="12"/>
        <v>1.1039999999999999E-2</v>
      </c>
      <c r="S167" s="147">
        <v>0</v>
      </c>
      <c r="T167" s="148">
        <f t="shared" si="13"/>
        <v>0</v>
      </c>
      <c r="AR167" s="149" t="s">
        <v>479</v>
      </c>
      <c r="AT167" s="149" t="s">
        <v>343</v>
      </c>
      <c r="AU167" s="149" t="s">
        <v>85</v>
      </c>
      <c r="AY167" s="17" t="s">
        <v>296</v>
      </c>
      <c r="BE167" s="150">
        <f t="shared" si="14"/>
        <v>0</v>
      </c>
      <c r="BF167" s="150">
        <f t="shared" si="15"/>
        <v>0</v>
      </c>
      <c r="BG167" s="150">
        <f t="shared" si="16"/>
        <v>0</v>
      </c>
      <c r="BH167" s="150">
        <f t="shared" si="17"/>
        <v>0</v>
      </c>
      <c r="BI167" s="150">
        <f t="shared" si="18"/>
        <v>0</v>
      </c>
      <c r="BJ167" s="17" t="s">
        <v>83</v>
      </c>
      <c r="BK167" s="150">
        <f t="shared" si="19"/>
        <v>0</v>
      </c>
      <c r="BL167" s="17" t="s">
        <v>378</v>
      </c>
      <c r="BM167" s="149" t="s">
        <v>3074</v>
      </c>
    </row>
    <row r="168" spans="2:65" s="1" customFormat="1" ht="33" customHeight="1">
      <c r="B168" s="32"/>
      <c r="C168" s="173" t="s">
        <v>402</v>
      </c>
      <c r="D168" s="173" t="s">
        <v>343</v>
      </c>
      <c r="E168" s="174" t="s">
        <v>3075</v>
      </c>
      <c r="F168" s="175" t="s">
        <v>3076</v>
      </c>
      <c r="G168" s="176" t="s">
        <v>376</v>
      </c>
      <c r="H168" s="177">
        <v>1</v>
      </c>
      <c r="I168" s="178"/>
      <c r="J168" s="179">
        <f t="shared" si="10"/>
        <v>0</v>
      </c>
      <c r="K168" s="175" t="s">
        <v>1</v>
      </c>
      <c r="L168" s="180"/>
      <c r="M168" s="181" t="s">
        <v>1</v>
      </c>
      <c r="N168" s="182" t="s">
        <v>41</v>
      </c>
      <c r="P168" s="147">
        <f t="shared" si="11"/>
        <v>0</v>
      </c>
      <c r="Q168" s="147">
        <v>4.8000000000000001E-4</v>
      </c>
      <c r="R168" s="147">
        <f t="shared" si="12"/>
        <v>4.8000000000000001E-4</v>
      </c>
      <c r="S168" s="147">
        <v>0</v>
      </c>
      <c r="T168" s="148">
        <f t="shared" si="13"/>
        <v>0</v>
      </c>
      <c r="AR168" s="149" t="s">
        <v>479</v>
      </c>
      <c r="AT168" s="149" t="s">
        <v>343</v>
      </c>
      <c r="AU168" s="149" t="s">
        <v>85</v>
      </c>
      <c r="AY168" s="17" t="s">
        <v>296</v>
      </c>
      <c r="BE168" s="150">
        <f t="shared" si="14"/>
        <v>0</v>
      </c>
      <c r="BF168" s="150">
        <f t="shared" si="15"/>
        <v>0</v>
      </c>
      <c r="BG168" s="150">
        <f t="shared" si="16"/>
        <v>0</v>
      </c>
      <c r="BH168" s="150">
        <f t="shared" si="17"/>
        <v>0</v>
      </c>
      <c r="BI168" s="150">
        <f t="shared" si="18"/>
        <v>0</v>
      </c>
      <c r="BJ168" s="17" t="s">
        <v>83</v>
      </c>
      <c r="BK168" s="150">
        <f t="shared" si="19"/>
        <v>0</v>
      </c>
      <c r="BL168" s="17" t="s">
        <v>378</v>
      </c>
      <c r="BM168" s="149" t="s">
        <v>3077</v>
      </c>
    </row>
    <row r="169" spans="2:65" s="1" customFormat="1" ht="37.9" customHeight="1">
      <c r="B169" s="32"/>
      <c r="C169" s="173" t="s">
        <v>409</v>
      </c>
      <c r="D169" s="173" t="s">
        <v>343</v>
      </c>
      <c r="E169" s="174" t="s">
        <v>3078</v>
      </c>
      <c r="F169" s="175" t="s">
        <v>3079</v>
      </c>
      <c r="G169" s="176" t="s">
        <v>376</v>
      </c>
      <c r="H169" s="177">
        <v>20</v>
      </c>
      <c r="I169" s="178"/>
      <c r="J169" s="179">
        <f t="shared" si="10"/>
        <v>0</v>
      </c>
      <c r="K169" s="175" t="s">
        <v>1</v>
      </c>
      <c r="L169" s="180"/>
      <c r="M169" s="181" t="s">
        <v>1</v>
      </c>
      <c r="N169" s="182" t="s">
        <v>41</v>
      </c>
      <c r="P169" s="147">
        <f t="shared" si="11"/>
        <v>0</v>
      </c>
      <c r="Q169" s="147">
        <v>4.8000000000000001E-4</v>
      </c>
      <c r="R169" s="147">
        <f t="shared" si="12"/>
        <v>9.6000000000000009E-3</v>
      </c>
      <c r="S169" s="147">
        <v>0</v>
      </c>
      <c r="T169" s="148">
        <f t="shared" si="13"/>
        <v>0</v>
      </c>
      <c r="AR169" s="149" t="s">
        <v>479</v>
      </c>
      <c r="AT169" s="149" t="s">
        <v>343</v>
      </c>
      <c r="AU169" s="149" t="s">
        <v>85</v>
      </c>
      <c r="AY169" s="17" t="s">
        <v>296</v>
      </c>
      <c r="BE169" s="150">
        <f t="shared" si="14"/>
        <v>0</v>
      </c>
      <c r="BF169" s="150">
        <f t="shared" si="15"/>
        <v>0</v>
      </c>
      <c r="BG169" s="150">
        <f t="shared" si="16"/>
        <v>0</v>
      </c>
      <c r="BH169" s="150">
        <f t="shared" si="17"/>
        <v>0</v>
      </c>
      <c r="BI169" s="150">
        <f t="shared" si="18"/>
        <v>0</v>
      </c>
      <c r="BJ169" s="17" t="s">
        <v>83</v>
      </c>
      <c r="BK169" s="150">
        <f t="shared" si="19"/>
        <v>0</v>
      </c>
      <c r="BL169" s="17" t="s">
        <v>378</v>
      </c>
      <c r="BM169" s="149" t="s">
        <v>3080</v>
      </c>
    </row>
    <row r="170" spans="2:65" s="1" customFormat="1" ht="44.25" customHeight="1">
      <c r="B170" s="32"/>
      <c r="C170" s="138" t="s">
        <v>7</v>
      </c>
      <c r="D170" s="138" t="s">
        <v>298</v>
      </c>
      <c r="E170" s="139" t="s">
        <v>3081</v>
      </c>
      <c r="F170" s="140" t="s">
        <v>3082</v>
      </c>
      <c r="G170" s="141" t="s">
        <v>376</v>
      </c>
      <c r="H170" s="142">
        <v>28</v>
      </c>
      <c r="I170" s="143"/>
      <c r="J170" s="144">
        <f t="shared" si="10"/>
        <v>0</v>
      </c>
      <c r="K170" s="140" t="s">
        <v>302</v>
      </c>
      <c r="L170" s="32"/>
      <c r="M170" s="145" t="s">
        <v>1</v>
      </c>
      <c r="N170" s="146" t="s">
        <v>41</v>
      </c>
      <c r="P170" s="147">
        <f t="shared" si="11"/>
        <v>0</v>
      </c>
      <c r="Q170" s="147">
        <v>0</v>
      </c>
      <c r="R170" s="147">
        <f t="shared" si="12"/>
        <v>0</v>
      </c>
      <c r="S170" s="147">
        <v>0</v>
      </c>
      <c r="T170" s="148">
        <f t="shared" si="13"/>
        <v>0</v>
      </c>
      <c r="AR170" s="149" t="s">
        <v>378</v>
      </c>
      <c r="AT170" s="149" t="s">
        <v>298</v>
      </c>
      <c r="AU170" s="149" t="s">
        <v>85</v>
      </c>
      <c r="AY170" s="17" t="s">
        <v>296</v>
      </c>
      <c r="BE170" s="150">
        <f t="shared" si="14"/>
        <v>0</v>
      </c>
      <c r="BF170" s="150">
        <f t="shared" si="15"/>
        <v>0</v>
      </c>
      <c r="BG170" s="150">
        <f t="shared" si="16"/>
        <v>0</v>
      </c>
      <c r="BH170" s="150">
        <f t="shared" si="17"/>
        <v>0</v>
      </c>
      <c r="BI170" s="150">
        <f t="shared" si="18"/>
        <v>0</v>
      </c>
      <c r="BJ170" s="17" t="s">
        <v>83</v>
      </c>
      <c r="BK170" s="150">
        <f t="shared" si="19"/>
        <v>0</v>
      </c>
      <c r="BL170" s="17" t="s">
        <v>378</v>
      </c>
      <c r="BM170" s="149" t="s">
        <v>3083</v>
      </c>
    </row>
    <row r="171" spans="2:65" s="1" customFormat="1" ht="24.2" customHeight="1">
      <c r="B171" s="32"/>
      <c r="C171" s="173" t="s">
        <v>422</v>
      </c>
      <c r="D171" s="173" t="s">
        <v>343</v>
      </c>
      <c r="E171" s="174" t="s">
        <v>3084</v>
      </c>
      <c r="F171" s="175" t="s">
        <v>3085</v>
      </c>
      <c r="G171" s="176" t="s">
        <v>376</v>
      </c>
      <c r="H171" s="177">
        <v>21</v>
      </c>
      <c r="I171" s="178"/>
      <c r="J171" s="179">
        <f t="shared" si="10"/>
        <v>0</v>
      </c>
      <c r="K171" s="175" t="s">
        <v>1</v>
      </c>
      <c r="L171" s="180"/>
      <c r="M171" s="181" t="s">
        <v>1</v>
      </c>
      <c r="N171" s="182" t="s">
        <v>41</v>
      </c>
      <c r="P171" s="147">
        <f t="shared" si="11"/>
        <v>0</v>
      </c>
      <c r="Q171" s="147">
        <v>0</v>
      </c>
      <c r="R171" s="147">
        <f t="shared" si="12"/>
        <v>0</v>
      </c>
      <c r="S171" s="147">
        <v>0</v>
      </c>
      <c r="T171" s="148">
        <f t="shared" si="13"/>
        <v>0</v>
      </c>
      <c r="AR171" s="149" t="s">
        <v>479</v>
      </c>
      <c r="AT171" s="149" t="s">
        <v>343</v>
      </c>
      <c r="AU171" s="149" t="s">
        <v>85</v>
      </c>
      <c r="AY171" s="17" t="s">
        <v>296</v>
      </c>
      <c r="BE171" s="150">
        <f t="shared" si="14"/>
        <v>0</v>
      </c>
      <c r="BF171" s="150">
        <f t="shared" si="15"/>
        <v>0</v>
      </c>
      <c r="BG171" s="150">
        <f t="shared" si="16"/>
        <v>0</v>
      </c>
      <c r="BH171" s="150">
        <f t="shared" si="17"/>
        <v>0</v>
      </c>
      <c r="BI171" s="150">
        <f t="shared" si="18"/>
        <v>0</v>
      </c>
      <c r="BJ171" s="17" t="s">
        <v>83</v>
      </c>
      <c r="BK171" s="150">
        <f t="shared" si="19"/>
        <v>0</v>
      </c>
      <c r="BL171" s="17" t="s">
        <v>378</v>
      </c>
      <c r="BM171" s="149" t="s">
        <v>3086</v>
      </c>
    </row>
    <row r="172" spans="2:65" s="1" customFormat="1" ht="37.9" customHeight="1">
      <c r="B172" s="32"/>
      <c r="C172" s="173" t="s">
        <v>427</v>
      </c>
      <c r="D172" s="173" t="s">
        <v>343</v>
      </c>
      <c r="E172" s="174" t="s">
        <v>3087</v>
      </c>
      <c r="F172" s="175" t="s">
        <v>3088</v>
      </c>
      <c r="G172" s="176" t="s">
        <v>376</v>
      </c>
      <c r="H172" s="177">
        <v>7</v>
      </c>
      <c r="I172" s="178"/>
      <c r="J172" s="179">
        <f t="shared" si="10"/>
        <v>0</v>
      </c>
      <c r="K172" s="175" t="s">
        <v>1</v>
      </c>
      <c r="L172" s="180"/>
      <c r="M172" s="181" t="s">
        <v>1</v>
      </c>
      <c r="N172" s="182" t="s">
        <v>41</v>
      </c>
      <c r="P172" s="147">
        <f t="shared" si="11"/>
        <v>0</v>
      </c>
      <c r="Q172" s="147">
        <v>0</v>
      </c>
      <c r="R172" s="147">
        <f t="shared" si="12"/>
        <v>0</v>
      </c>
      <c r="S172" s="147">
        <v>0</v>
      </c>
      <c r="T172" s="148">
        <f t="shared" si="13"/>
        <v>0</v>
      </c>
      <c r="AR172" s="149" t="s">
        <v>479</v>
      </c>
      <c r="AT172" s="149" t="s">
        <v>343</v>
      </c>
      <c r="AU172" s="149" t="s">
        <v>85</v>
      </c>
      <c r="AY172" s="17" t="s">
        <v>296</v>
      </c>
      <c r="BE172" s="150">
        <f t="shared" si="14"/>
        <v>0</v>
      </c>
      <c r="BF172" s="150">
        <f t="shared" si="15"/>
        <v>0</v>
      </c>
      <c r="BG172" s="150">
        <f t="shared" si="16"/>
        <v>0</v>
      </c>
      <c r="BH172" s="150">
        <f t="shared" si="17"/>
        <v>0</v>
      </c>
      <c r="BI172" s="150">
        <f t="shared" si="18"/>
        <v>0</v>
      </c>
      <c r="BJ172" s="17" t="s">
        <v>83</v>
      </c>
      <c r="BK172" s="150">
        <f t="shared" si="19"/>
        <v>0</v>
      </c>
      <c r="BL172" s="17" t="s">
        <v>378</v>
      </c>
      <c r="BM172" s="149" t="s">
        <v>3089</v>
      </c>
    </row>
    <row r="173" spans="2:65" s="1" customFormat="1" ht="49.15" customHeight="1">
      <c r="B173" s="32"/>
      <c r="C173" s="138" t="s">
        <v>432</v>
      </c>
      <c r="D173" s="138" t="s">
        <v>298</v>
      </c>
      <c r="E173" s="139" t="s">
        <v>3090</v>
      </c>
      <c r="F173" s="140" t="s">
        <v>3091</v>
      </c>
      <c r="G173" s="141" t="s">
        <v>376</v>
      </c>
      <c r="H173" s="142">
        <v>71</v>
      </c>
      <c r="I173" s="143"/>
      <c r="J173" s="144">
        <f t="shared" si="10"/>
        <v>0</v>
      </c>
      <c r="K173" s="140" t="s">
        <v>302</v>
      </c>
      <c r="L173" s="32"/>
      <c r="M173" s="145" t="s">
        <v>1</v>
      </c>
      <c r="N173" s="146" t="s">
        <v>41</v>
      </c>
      <c r="P173" s="147">
        <f t="shared" si="11"/>
        <v>0</v>
      </c>
      <c r="Q173" s="147">
        <v>0</v>
      </c>
      <c r="R173" s="147">
        <f t="shared" si="12"/>
        <v>0</v>
      </c>
      <c r="S173" s="147">
        <v>0</v>
      </c>
      <c r="T173" s="148">
        <f t="shared" si="13"/>
        <v>0</v>
      </c>
      <c r="AR173" s="149" t="s">
        <v>378</v>
      </c>
      <c r="AT173" s="149" t="s">
        <v>298</v>
      </c>
      <c r="AU173" s="149" t="s">
        <v>85</v>
      </c>
      <c r="AY173" s="17" t="s">
        <v>296</v>
      </c>
      <c r="BE173" s="150">
        <f t="shared" si="14"/>
        <v>0</v>
      </c>
      <c r="BF173" s="150">
        <f t="shared" si="15"/>
        <v>0</v>
      </c>
      <c r="BG173" s="150">
        <f t="shared" si="16"/>
        <v>0</v>
      </c>
      <c r="BH173" s="150">
        <f t="shared" si="17"/>
        <v>0</v>
      </c>
      <c r="BI173" s="150">
        <f t="shared" si="18"/>
        <v>0</v>
      </c>
      <c r="BJ173" s="17" t="s">
        <v>83</v>
      </c>
      <c r="BK173" s="150">
        <f t="shared" si="19"/>
        <v>0</v>
      </c>
      <c r="BL173" s="17" t="s">
        <v>378</v>
      </c>
      <c r="BM173" s="149" t="s">
        <v>3092</v>
      </c>
    </row>
    <row r="174" spans="2:65" s="1" customFormat="1" ht="44.25" customHeight="1">
      <c r="B174" s="32"/>
      <c r="C174" s="173" t="s">
        <v>445</v>
      </c>
      <c r="D174" s="173" t="s">
        <v>343</v>
      </c>
      <c r="E174" s="174" t="s">
        <v>3093</v>
      </c>
      <c r="F174" s="175" t="s">
        <v>3094</v>
      </c>
      <c r="G174" s="176" t="s">
        <v>376</v>
      </c>
      <c r="H174" s="177">
        <v>14</v>
      </c>
      <c r="I174" s="178"/>
      <c r="J174" s="179">
        <f t="shared" si="10"/>
        <v>0</v>
      </c>
      <c r="K174" s="175" t="s">
        <v>1</v>
      </c>
      <c r="L174" s="180"/>
      <c r="M174" s="181" t="s">
        <v>1</v>
      </c>
      <c r="N174" s="182" t="s">
        <v>41</v>
      </c>
      <c r="P174" s="147">
        <f t="shared" si="11"/>
        <v>0</v>
      </c>
      <c r="Q174" s="147">
        <v>0</v>
      </c>
      <c r="R174" s="147">
        <f t="shared" si="12"/>
        <v>0</v>
      </c>
      <c r="S174" s="147">
        <v>0</v>
      </c>
      <c r="T174" s="148">
        <f t="shared" si="13"/>
        <v>0</v>
      </c>
      <c r="AR174" s="149" t="s">
        <v>479</v>
      </c>
      <c r="AT174" s="149" t="s">
        <v>343</v>
      </c>
      <c r="AU174" s="149" t="s">
        <v>85</v>
      </c>
      <c r="AY174" s="17" t="s">
        <v>296</v>
      </c>
      <c r="BE174" s="150">
        <f t="shared" si="14"/>
        <v>0</v>
      </c>
      <c r="BF174" s="150">
        <f t="shared" si="15"/>
        <v>0</v>
      </c>
      <c r="BG174" s="150">
        <f t="shared" si="16"/>
        <v>0</v>
      </c>
      <c r="BH174" s="150">
        <f t="shared" si="17"/>
        <v>0</v>
      </c>
      <c r="BI174" s="150">
        <f t="shared" si="18"/>
        <v>0</v>
      </c>
      <c r="BJ174" s="17" t="s">
        <v>83</v>
      </c>
      <c r="BK174" s="150">
        <f t="shared" si="19"/>
        <v>0</v>
      </c>
      <c r="BL174" s="17" t="s">
        <v>378</v>
      </c>
      <c r="BM174" s="149" t="s">
        <v>3095</v>
      </c>
    </row>
    <row r="175" spans="2:65" s="1" customFormat="1" ht="37.9" customHeight="1">
      <c r="B175" s="32"/>
      <c r="C175" s="173" t="s">
        <v>451</v>
      </c>
      <c r="D175" s="173" t="s">
        <v>343</v>
      </c>
      <c r="E175" s="174" t="s">
        <v>3096</v>
      </c>
      <c r="F175" s="175" t="s">
        <v>3097</v>
      </c>
      <c r="G175" s="176" t="s">
        <v>376</v>
      </c>
      <c r="H175" s="177">
        <v>26</v>
      </c>
      <c r="I175" s="178"/>
      <c r="J175" s="179">
        <f t="shared" si="10"/>
        <v>0</v>
      </c>
      <c r="K175" s="175" t="s">
        <v>1</v>
      </c>
      <c r="L175" s="180"/>
      <c r="M175" s="181" t="s">
        <v>1</v>
      </c>
      <c r="N175" s="182" t="s">
        <v>41</v>
      </c>
      <c r="P175" s="147">
        <f t="shared" si="11"/>
        <v>0</v>
      </c>
      <c r="Q175" s="147">
        <v>0</v>
      </c>
      <c r="R175" s="147">
        <f t="shared" si="12"/>
        <v>0</v>
      </c>
      <c r="S175" s="147">
        <v>0</v>
      </c>
      <c r="T175" s="148">
        <f t="shared" si="13"/>
        <v>0</v>
      </c>
      <c r="AR175" s="149" t="s">
        <v>479</v>
      </c>
      <c r="AT175" s="149" t="s">
        <v>343</v>
      </c>
      <c r="AU175" s="149" t="s">
        <v>85</v>
      </c>
      <c r="AY175" s="17" t="s">
        <v>296</v>
      </c>
      <c r="BE175" s="150">
        <f t="shared" si="14"/>
        <v>0</v>
      </c>
      <c r="BF175" s="150">
        <f t="shared" si="15"/>
        <v>0</v>
      </c>
      <c r="BG175" s="150">
        <f t="shared" si="16"/>
        <v>0</v>
      </c>
      <c r="BH175" s="150">
        <f t="shared" si="17"/>
        <v>0</v>
      </c>
      <c r="BI175" s="150">
        <f t="shared" si="18"/>
        <v>0</v>
      </c>
      <c r="BJ175" s="17" t="s">
        <v>83</v>
      </c>
      <c r="BK175" s="150">
        <f t="shared" si="19"/>
        <v>0</v>
      </c>
      <c r="BL175" s="17" t="s">
        <v>378</v>
      </c>
      <c r="BM175" s="149" t="s">
        <v>3098</v>
      </c>
    </row>
    <row r="176" spans="2:65" s="1" customFormat="1" ht="37.9" customHeight="1">
      <c r="B176" s="32"/>
      <c r="C176" s="173" t="s">
        <v>457</v>
      </c>
      <c r="D176" s="173" t="s">
        <v>343</v>
      </c>
      <c r="E176" s="174" t="s">
        <v>3099</v>
      </c>
      <c r="F176" s="175" t="s">
        <v>3100</v>
      </c>
      <c r="G176" s="176" t="s">
        <v>376</v>
      </c>
      <c r="H176" s="177">
        <v>9</v>
      </c>
      <c r="I176" s="178"/>
      <c r="J176" s="179">
        <f t="shared" si="10"/>
        <v>0</v>
      </c>
      <c r="K176" s="175" t="s">
        <v>1</v>
      </c>
      <c r="L176" s="180"/>
      <c r="M176" s="181" t="s">
        <v>1</v>
      </c>
      <c r="N176" s="182" t="s">
        <v>41</v>
      </c>
      <c r="P176" s="147">
        <f t="shared" si="11"/>
        <v>0</v>
      </c>
      <c r="Q176" s="147">
        <v>0</v>
      </c>
      <c r="R176" s="147">
        <f t="shared" si="12"/>
        <v>0</v>
      </c>
      <c r="S176" s="147">
        <v>0</v>
      </c>
      <c r="T176" s="148">
        <f t="shared" si="13"/>
        <v>0</v>
      </c>
      <c r="AR176" s="149" t="s">
        <v>479</v>
      </c>
      <c r="AT176" s="149" t="s">
        <v>343</v>
      </c>
      <c r="AU176" s="149" t="s">
        <v>85</v>
      </c>
      <c r="AY176" s="17" t="s">
        <v>296</v>
      </c>
      <c r="BE176" s="150">
        <f t="shared" si="14"/>
        <v>0</v>
      </c>
      <c r="BF176" s="150">
        <f t="shared" si="15"/>
        <v>0</v>
      </c>
      <c r="BG176" s="150">
        <f t="shared" si="16"/>
        <v>0</v>
      </c>
      <c r="BH176" s="150">
        <f t="shared" si="17"/>
        <v>0</v>
      </c>
      <c r="BI176" s="150">
        <f t="shared" si="18"/>
        <v>0</v>
      </c>
      <c r="BJ176" s="17" t="s">
        <v>83</v>
      </c>
      <c r="BK176" s="150">
        <f t="shared" si="19"/>
        <v>0</v>
      </c>
      <c r="BL176" s="17" t="s">
        <v>378</v>
      </c>
      <c r="BM176" s="149" t="s">
        <v>3101</v>
      </c>
    </row>
    <row r="177" spans="2:65" s="1" customFormat="1" ht="37.9" customHeight="1">
      <c r="B177" s="32"/>
      <c r="C177" s="173" t="s">
        <v>462</v>
      </c>
      <c r="D177" s="173" t="s">
        <v>343</v>
      </c>
      <c r="E177" s="174" t="s">
        <v>3102</v>
      </c>
      <c r="F177" s="175" t="s">
        <v>3103</v>
      </c>
      <c r="G177" s="176" t="s">
        <v>376</v>
      </c>
      <c r="H177" s="177">
        <v>1</v>
      </c>
      <c r="I177" s="178"/>
      <c r="J177" s="179">
        <f t="shared" si="10"/>
        <v>0</v>
      </c>
      <c r="K177" s="175" t="s">
        <v>1</v>
      </c>
      <c r="L177" s="180"/>
      <c r="M177" s="181" t="s">
        <v>1</v>
      </c>
      <c r="N177" s="182" t="s">
        <v>41</v>
      </c>
      <c r="P177" s="147">
        <f t="shared" si="11"/>
        <v>0</v>
      </c>
      <c r="Q177" s="147">
        <v>0</v>
      </c>
      <c r="R177" s="147">
        <f t="shared" si="12"/>
        <v>0</v>
      </c>
      <c r="S177" s="147">
        <v>0</v>
      </c>
      <c r="T177" s="148">
        <f t="shared" si="13"/>
        <v>0</v>
      </c>
      <c r="AR177" s="149" t="s">
        <v>479</v>
      </c>
      <c r="AT177" s="149" t="s">
        <v>343</v>
      </c>
      <c r="AU177" s="149" t="s">
        <v>85</v>
      </c>
      <c r="AY177" s="17" t="s">
        <v>296</v>
      </c>
      <c r="BE177" s="150">
        <f t="shared" si="14"/>
        <v>0</v>
      </c>
      <c r="BF177" s="150">
        <f t="shared" si="15"/>
        <v>0</v>
      </c>
      <c r="BG177" s="150">
        <f t="shared" si="16"/>
        <v>0</v>
      </c>
      <c r="BH177" s="150">
        <f t="shared" si="17"/>
        <v>0</v>
      </c>
      <c r="BI177" s="150">
        <f t="shared" si="18"/>
        <v>0</v>
      </c>
      <c r="BJ177" s="17" t="s">
        <v>83</v>
      </c>
      <c r="BK177" s="150">
        <f t="shared" si="19"/>
        <v>0</v>
      </c>
      <c r="BL177" s="17" t="s">
        <v>378</v>
      </c>
      <c r="BM177" s="149" t="s">
        <v>3104</v>
      </c>
    </row>
    <row r="178" spans="2:65" s="1" customFormat="1" ht="49.15" customHeight="1">
      <c r="B178" s="32"/>
      <c r="C178" s="173" t="s">
        <v>466</v>
      </c>
      <c r="D178" s="173" t="s">
        <v>343</v>
      </c>
      <c r="E178" s="174" t="s">
        <v>3105</v>
      </c>
      <c r="F178" s="175" t="s">
        <v>3106</v>
      </c>
      <c r="G178" s="176" t="s">
        <v>376</v>
      </c>
      <c r="H178" s="177">
        <v>1</v>
      </c>
      <c r="I178" s="178"/>
      <c r="J178" s="179">
        <f t="shared" si="10"/>
        <v>0</v>
      </c>
      <c r="K178" s="175" t="s">
        <v>1</v>
      </c>
      <c r="L178" s="180"/>
      <c r="M178" s="181" t="s">
        <v>1</v>
      </c>
      <c r="N178" s="182" t="s">
        <v>41</v>
      </c>
      <c r="P178" s="147">
        <f t="shared" si="11"/>
        <v>0</v>
      </c>
      <c r="Q178" s="147">
        <v>0</v>
      </c>
      <c r="R178" s="147">
        <f t="shared" si="12"/>
        <v>0</v>
      </c>
      <c r="S178" s="147">
        <v>0</v>
      </c>
      <c r="T178" s="148">
        <f t="shared" si="13"/>
        <v>0</v>
      </c>
      <c r="AR178" s="149" t="s">
        <v>479</v>
      </c>
      <c r="AT178" s="149" t="s">
        <v>343</v>
      </c>
      <c r="AU178" s="149" t="s">
        <v>85</v>
      </c>
      <c r="AY178" s="17" t="s">
        <v>296</v>
      </c>
      <c r="BE178" s="150">
        <f t="shared" si="14"/>
        <v>0</v>
      </c>
      <c r="BF178" s="150">
        <f t="shared" si="15"/>
        <v>0</v>
      </c>
      <c r="BG178" s="150">
        <f t="shared" si="16"/>
        <v>0</v>
      </c>
      <c r="BH178" s="150">
        <f t="shared" si="17"/>
        <v>0</v>
      </c>
      <c r="BI178" s="150">
        <f t="shared" si="18"/>
        <v>0</v>
      </c>
      <c r="BJ178" s="17" t="s">
        <v>83</v>
      </c>
      <c r="BK178" s="150">
        <f t="shared" si="19"/>
        <v>0</v>
      </c>
      <c r="BL178" s="17" t="s">
        <v>378</v>
      </c>
      <c r="BM178" s="149" t="s">
        <v>3107</v>
      </c>
    </row>
    <row r="179" spans="2:65" s="1" customFormat="1" ht="49.15" customHeight="1">
      <c r="B179" s="32"/>
      <c r="C179" s="173" t="s">
        <v>470</v>
      </c>
      <c r="D179" s="173" t="s">
        <v>343</v>
      </c>
      <c r="E179" s="174" t="s">
        <v>3108</v>
      </c>
      <c r="F179" s="175" t="s">
        <v>3109</v>
      </c>
      <c r="G179" s="176" t="s">
        <v>376</v>
      </c>
      <c r="H179" s="177">
        <v>19</v>
      </c>
      <c r="I179" s="178"/>
      <c r="J179" s="179">
        <f t="shared" si="10"/>
        <v>0</v>
      </c>
      <c r="K179" s="175" t="s">
        <v>1</v>
      </c>
      <c r="L179" s="180"/>
      <c r="M179" s="181" t="s">
        <v>1</v>
      </c>
      <c r="N179" s="182" t="s">
        <v>41</v>
      </c>
      <c r="P179" s="147">
        <f t="shared" si="11"/>
        <v>0</v>
      </c>
      <c r="Q179" s="147">
        <v>0</v>
      </c>
      <c r="R179" s="147">
        <f t="shared" si="12"/>
        <v>0</v>
      </c>
      <c r="S179" s="147">
        <v>0</v>
      </c>
      <c r="T179" s="148">
        <f t="shared" si="13"/>
        <v>0</v>
      </c>
      <c r="AR179" s="149" t="s">
        <v>479</v>
      </c>
      <c r="AT179" s="149" t="s">
        <v>343</v>
      </c>
      <c r="AU179" s="149" t="s">
        <v>85</v>
      </c>
      <c r="AY179" s="17" t="s">
        <v>296</v>
      </c>
      <c r="BE179" s="150">
        <f t="shared" si="14"/>
        <v>0</v>
      </c>
      <c r="BF179" s="150">
        <f t="shared" si="15"/>
        <v>0</v>
      </c>
      <c r="BG179" s="150">
        <f t="shared" si="16"/>
        <v>0</v>
      </c>
      <c r="BH179" s="150">
        <f t="shared" si="17"/>
        <v>0</v>
      </c>
      <c r="BI179" s="150">
        <f t="shared" si="18"/>
        <v>0</v>
      </c>
      <c r="BJ179" s="17" t="s">
        <v>83</v>
      </c>
      <c r="BK179" s="150">
        <f t="shared" si="19"/>
        <v>0</v>
      </c>
      <c r="BL179" s="17" t="s">
        <v>378</v>
      </c>
      <c r="BM179" s="149" t="s">
        <v>3110</v>
      </c>
    </row>
    <row r="180" spans="2:65" s="1" customFormat="1" ht="37.9" customHeight="1">
      <c r="B180" s="32"/>
      <c r="C180" s="138" t="s">
        <v>474</v>
      </c>
      <c r="D180" s="138" t="s">
        <v>298</v>
      </c>
      <c r="E180" s="139" t="s">
        <v>3111</v>
      </c>
      <c r="F180" s="140" t="s">
        <v>3112</v>
      </c>
      <c r="G180" s="141" t="s">
        <v>376</v>
      </c>
      <c r="H180" s="142">
        <v>3</v>
      </c>
      <c r="I180" s="143"/>
      <c r="J180" s="144">
        <f t="shared" si="10"/>
        <v>0</v>
      </c>
      <c r="K180" s="140" t="s">
        <v>302</v>
      </c>
      <c r="L180" s="32"/>
      <c r="M180" s="145" t="s">
        <v>1</v>
      </c>
      <c r="N180" s="146" t="s">
        <v>41</v>
      </c>
      <c r="P180" s="147">
        <f t="shared" si="11"/>
        <v>0</v>
      </c>
      <c r="Q180" s="147">
        <v>0</v>
      </c>
      <c r="R180" s="147">
        <f t="shared" si="12"/>
        <v>0</v>
      </c>
      <c r="S180" s="147">
        <v>0</v>
      </c>
      <c r="T180" s="148">
        <f t="shared" si="13"/>
        <v>0</v>
      </c>
      <c r="AR180" s="149" t="s">
        <v>378</v>
      </c>
      <c r="AT180" s="149" t="s">
        <v>298</v>
      </c>
      <c r="AU180" s="149" t="s">
        <v>85</v>
      </c>
      <c r="AY180" s="17" t="s">
        <v>296</v>
      </c>
      <c r="BE180" s="150">
        <f t="shared" si="14"/>
        <v>0</v>
      </c>
      <c r="BF180" s="150">
        <f t="shared" si="15"/>
        <v>0</v>
      </c>
      <c r="BG180" s="150">
        <f t="shared" si="16"/>
        <v>0</v>
      </c>
      <c r="BH180" s="150">
        <f t="shared" si="17"/>
        <v>0</v>
      </c>
      <c r="BI180" s="150">
        <f t="shared" si="18"/>
        <v>0</v>
      </c>
      <c r="BJ180" s="17" t="s">
        <v>83</v>
      </c>
      <c r="BK180" s="150">
        <f t="shared" si="19"/>
        <v>0</v>
      </c>
      <c r="BL180" s="17" t="s">
        <v>378</v>
      </c>
      <c r="BM180" s="149" t="s">
        <v>3113</v>
      </c>
    </row>
    <row r="181" spans="2:65" s="1" customFormat="1" ht="24.2" customHeight="1">
      <c r="B181" s="32"/>
      <c r="C181" s="173" t="s">
        <v>479</v>
      </c>
      <c r="D181" s="173" t="s">
        <v>343</v>
      </c>
      <c r="E181" s="174" t="s">
        <v>3114</v>
      </c>
      <c r="F181" s="175" t="s">
        <v>3115</v>
      </c>
      <c r="G181" s="176" t="s">
        <v>376</v>
      </c>
      <c r="H181" s="177">
        <v>3</v>
      </c>
      <c r="I181" s="178"/>
      <c r="J181" s="179">
        <f t="shared" si="10"/>
        <v>0</v>
      </c>
      <c r="K181" s="175" t="s">
        <v>1</v>
      </c>
      <c r="L181" s="180"/>
      <c r="M181" s="181" t="s">
        <v>1</v>
      </c>
      <c r="N181" s="182" t="s">
        <v>41</v>
      </c>
      <c r="P181" s="147">
        <f t="shared" si="11"/>
        <v>0</v>
      </c>
      <c r="Q181" s="147">
        <v>5.1999999999999995E-4</v>
      </c>
      <c r="R181" s="147">
        <f t="shared" si="12"/>
        <v>1.5599999999999998E-3</v>
      </c>
      <c r="S181" s="147">
        <v>0</v>
      </c>
      <c r="T181" s="148">
        <f t="shared" si="13"/>
        <v>0</v>
      </c>
      <c r="AR181" s="149" t="s">
        <v>479</v>
      </c>
      <c r="AT181" s="149" t="s">
        <v>343</v>
      </c>
      <c r="AU181" s="149" t="s">
        <v>85</v>
      </c>
      <c r="AY181" s="17" t="s">
        <v>296</v>
      </c>
      <c r="BE181" s="150">
        <f t="shared" si="14"/>
        <v>0</v>
      </c>
      <c r="BF181" s="150">
        <f t="shared" si="15"/>
        <v>0</v>
      </c>
      <c r="BG181" s="150">
        <f t="shared" si="16"/>
        <v>0</v>
      </c>
      <c r="BH181" s="150">
        <f t="shared" si="17"/>
        <v>0</v>
      </c>
      <c r="BI181" s="150">
        <f t="shared" si="18"/>
        <v>0</v>
      </c>
      <c r="BJ181" s="17" t="s">
        <v>83</v>
      </c>
      <c r="BK181" s="150">
        <f t="shared" si="19"/>
        <v>0</v>
      </c>
      <c r="BL181" s="17" t="s">
        <v>378</v>
      </c>
      <c r="BM181" s="149" t="s">
        <v>3116</v>
      </c>
    </row>
    <row r="182" spans="2:65" s="1" customFormat="1" ht="44.25" customHeight="1">
      <c r="B182" s="32"/>
      <c r="C182" s="138" t="s">
        <v>484</v>
      </c>
      <c r="D182" s="138" t="s">
        <v>298</v>
      </c>
      <c r="E182" s="139" t="s">
        <v>3117</v>
      </c>
      <c r="F182" s="140" t="s">
        <v>3118</v>
      </c>
      <c r="G182" s="141" t="s">
        <v>376</v>
      </c>
      <c r="H182" s="142">
        <v>15</v>
      </c>
      <c r="I182" s="143"/>
      <c r="J182" s="144">
        <f t="shared" si="10"/>
        <v>0</v>
      </c>
      <c r="K182" s="140" t="s">
        <v>302</v>
      </c>
      <c r="L182" s="32"/>
      <c r="M182" s="145" t="s">
        <v>1</v>
      </c>
      <c r="N182" s="146" t="s">
        <v>41</v>
      </c>
      <c r="P182" s="147">
        <f t="shared" si="11"/>
        <v>0</v>
      </c>
      <c r="Q182" s="147">
        <v>0</v>
      </c>
      <c r="R182" s="147">
        <f t="shared" si="12"/>
        <v>0</v>
      </c>
      <c r="S182" s="147">
        <v>0</v>
      </c>
      <c r="T182" s="148">
        <f t="shared" si="13"/>
        <v>0</v>
      </c>
      <c r="AR182" s="149" t="s">
        <v>378</v>
      </c>
      <c r="AT182" s="149" t="s">
        <v>298</v>
      </c>
      <c r="AU182" s="149" t="s">
        <v>85</v>
      </c>
      <c r="AY182" s="17" t="s">
        <v>296</v>
      </c>
      <c r="BE182" s="150">
        <f t="shared" si="14"/>
        <v>0</v>
      </c>
      <c r="BF182" s="150">
        <f t="shared" si="15"/>
        <v>0</v>
      </c>
      <c r="BG182" s="150">
        <f t="shared" si="16"/>
        <v>0</v>
      </c>
      <c r="BH182" s="150">
        <f t="shared" si="17"/>
        <v>0</v>
      </c>
      <c r="BI182" s="150">
        <f t="shared" si="18"/>
        <v>0</v>
      </c>
      <c r="BJ182" s="17" t="s">
        <v>83</v>
      </c>
      <c r="BK182" s="150">
        <f t="shared" si="19"/>
        <v>0</v>
      </c>
      <c r="BL182" s="17" t="s">
        <v>378</v>
      </c>
      <c r="BM182" s="149" t="s">
        <v>3119</v>
      </c>
    </row>
    <row r="183" spans="2:65" s="1" customFormat="1" ht="44.25" customHeight="1">
      <c r="B183" s="32"/>
      <c r="C183" s="173" t="s">
        <v>490</v>
      </c>
      <c r="D183" s="173" t="s">
        <v>343</v>
      </c>
      <c r="E183" s="174" t="s">
        <v>3120</v>
      </c>
      <c r="F183" s="175" t="s">
        <v>3121</v>
      </c>
      <c r="G183" s="176" t="s">
        <v>376</v>
      </c>
      <c r="H183" s="177">
        <v>3</v>
      </c>
      <c r="I183" s="178"/>
      <c r="J183" s="179">
        <f t="shared" si="10"/>
        <v>0</v>
      </c>
      <c r="K183" s="175" t="s">
        <v>1</v>
      </c>
      <c r="L183" s="180"/>
      <c r="M183" s="181" t="s">
        <v>1</v>
      </c>
      <c r="N183" s="182" t="s">
        <v>41</v>
      </c>
      <c r="P183" s="147">
        <f t="shared" si="11"/>
        <v>0</v>
      </c>
      <c r="Q183" s="147">
        <v>0</v>
      </c>
      <c r="R183" s="147">
        <f t="shared" si="12"/>
        <v>0</v>
      </c>
      <c r="S183" s="147">
        <v>0</v>
      </c>
      <c r="T183" s="148">
        <f t="shared" si="13"/>
        <v>0</v>
      </c>
      <c r="AR183" s="149" t="s">
        <v>479</v>
      </c>
      <c r="AT183" s="149" t="s">
        <v>343</v>
      </c>
      <c r="AU183" s="149" t="s">
        <v>85</v>
      </c>
      <c r="AY183" s="17" t="s">
        <v>296</v>
      </c>
      <c r="BE183" s="150">
        <f t="shared" si="14"/>
        <v>0</v>
      </c>
      <c r="BF183" s="150">
        <f t="shared" si="15"/>
        <v>0</v>
      </c>
      <c r="BG183" s="150">
        <f t="shared" si="16"/>
        <v>0</v>
      </c>
      <c r="BH183" s="150">
        <f t="shared" si="17"/>
        <v>0</v>
      </c>
      <c r="BI183" s="150">
        <f t="shared" si="18"/>
        <v>0</v>
      </c>
      <c r="BJ183" s="17" t="s">
        <v>83</v>
      </c>
      <c r="BK183" s="150">
        <f t="shared" si="19"/>
        <v>0</v>
      </c>
      <c r="BL183" s="17" t="s">
        <v>378</v>
      </c>
      <c r="BM183" s="149" t="s">
        <v>3122</v>
      </c>
    </row>
    <row r="184" spans="2:65" s="1" customFormat="1" ht="44.25" customHeight="1">
      <c r="B184" s="32"/>
      <c r="C184" s="173" t="s">
        <v>497</v>
      </c>
      <c r="D184" s="173" t="s">
        <v>343</v>
      </c>
      <c r="E184" s="174" t="s">
        <v>3123</v>
      </c>
      <c r="F184" s="175" t="s">
        <v>3124</v>
      </c>
      <c r="G184" s="176" t="s">
        <v>376</v>
      </c>
      <c r="H184" s="177">
        <v>9</v>
      </c>
      <c r="I184" s="178"/>
      <c r="J184" s="179">
        <f t="shared" si="10"/>
        <v>0</v>
      </c>
      <c r="K184" s="175" t="s">
        <v>1</v>
      </c>
      <c r="L184" s="180"/>
      <c r="M184" s="181" t="s">
        <v>1</v>
      </c>
      <c r="N184" s="182" t="s">
        <v>41</v>
      </c>
      <c r="P184" s="147">
        <f t="shared" si="11"/>
        <v>0</v>
      </c>
      <c r="Q184" s="147">
        <v>0</v>
      </c>
      <c r="R184" s="147">
        <f t="shared" si="12"/>
        <v>0</v>
      </c>
      <c r="S184" s="147">
        <v>0</v>
      </c>
      <c r="T184" s="148">
        <f t="shared" si="13"/>
        <v>0</v>
      </c>
      <c r="AR184" s="149" t="s">
        <v>479</v>
      </c>
      <c r="AT184" s="149" t="s">
        <v>343</v>
      </c>
      <c r="AU184" s="149" t="s">
        <v>85</v>
      </c>
      <c r="AY184" s="17" t="s">
        <v>296</v>
      </c>
      <c r="BE184" s="150">
        <f t="shared" si="14"/>
        <v>0</v>
      </c>
      <c r="BF184" s="150">
        <f t="shared" si="15"/>
        <v>0</v>
      </c>
      <c r="BG184" s="150">
        <f t="shared" si="16"/>
        <v>0</v>
      </c>
      <c r="BH184" s="150">
        <f t="shared" si="17"/>
        <v>0</v>
      </c>
      <c r="BI184" s="150">
        <f t="shared" si="18"/>
        <v>0</v>
      </c>
      <c r="BJ184" s="17" t="s">
        <v>83</v>
      </c>
      <c r="BK184" s="150">
        <f t="shared" si="19"/>
        <v>0</v>
      </c>
      <c r="BL184" s="17" t="s">
        <v>378</v>
      </c>
      <c r="BM184" s="149" t="s">
        <v>3125</v>
      </c>
    </row>
    <row r="185" spans="2:65" s="1" customFormat="1" ht="49.15" customHeight="1">
      <c r="B185" s="32"/>
      <c r="C185" s="173" t="s">
        <v>505</v>
      </c>
      <c r="D185" s="173" t="s">
        <v>343</v>
      </c>
      <c r="E185" s="174" t="s">
        <v>3126</v>
      </c>
      <c r="F185" s="175" t="s">
        <v>3127</v>
      </c>
      <c r="G185" s="176" t="s">
        <v>376</v>
      </c>
      <c r="H185" s="177">
        <v>3</v>
      </c>
      <c r="I185" s="178"/>
      <c r="J185" s="179">
        <f t="shared" si="10"/>
        <v>0</v>
      </c>
      <c r="K185" s="175" t="s">
        <v>1</v>
      </c>
      <c r="L185" s="180"/>
      <c r="M185" s="181" t="s">
        <v>1</v>
      </c>
      <c r="N185" s="182" t="s">
        <v>41</v>
      </c>
      <c r="P185" s="147">
        <f t="shared" si="11"/>
        <v>0</v>
      </c>
      <c r="Q185" s="147">
        <v>0</v>
      </c>
      <c r="R185" s="147">
        <f t="shared" si="12"/>
        <v>0</v>
      </c>
      <c r="S185" s="147">
        <v>0</v>
      </c>
      <c r="T185" s="148">
        <f t="shared" si="13"/>
        <v>0</v>
      </c>
      <c r="AR185" s="149" t="s">
        <v>479</v>
      </c>
      <c r="AT185" s="149" t="s">
        <v>343</v>
      </c>
      <c r="AU185" s="149" t="s">
        <v>85</v>
      </c>
      <c r="AY185" s="17" t="s">
        <v>296</v>
      </c>
      <c r="BE185" s="150">
        <f t="shared" si="14"/>
        <v>0</v>
      </c>
      <c r="BF185" s="150">
        <f t="shared" si="15"/>
        <v>0</v>
      </c>
      <c r="BG185" s="150">
        <f t="shared" si="16"/>
        <v>0</v>
      </c>
      <c r="BH185" s="150">
        <f t="shared" si="17"/>
        <v>0</v>
      </c>
      <c r="BI185" s="150">
        <f t="shared" si="18"/>
        <v>0</v>
      </c>
      <c r="BJ185" s="17" t="s">
        <v>83</v>
      </c>
      <c r="BK185" s="150">
        <f t="shared" si="19"/>
        <v>0</v>
      </c>
      <c r="BL185" s="17" t="s">
        <v>378</v>
      </c>
      <c r="BM185" s="149" t="s">
        <v>3128</v>
      </c>
    </row>
    <row r="186" spans="2:65" s="1" customFormat="1" ht="37.9" customHeight="1">
      <c r="B186" s="32"/>
      <c r="C186" s="138" t="s">
        <v>512</v>
      </c>
      <c r="D186" s="138" t="s">
        <v>298</v>
      </c>
      <c r="E186" s="139" t="s">
        <v>3129</v>
      </c>
      <c r="F186" s="140" t="s">
        <v>3130</v>
      </c>
      <c r="G186" s="141" t="s">
        <v>376</v>
      </c>
      <c r="H186" s="142">
        <v>26</v>
      </c>
      <c r="I186" s="143"/>
      <c r="J186" s="144">
        <f t="shared" si="10"/>
        <v>0</v>
      </c>
      <c r="K186" s="140" t="s">
        <v>302</v>
      </c>
      <c r="L186" s="32"/>
      <c r="M186" s="145" t="s">
        <v>1</v>
      </c>
      <c r="N186" s="146" t="s">
        <v>41</v>
      </c>
      <c r="P186" s="147">
        <f t="shared" si="11"/>
        <v>0</v>
      </c>
      <c r="Q186" s="147">
        <v>0</v>
      </c>
      <c r="R186" s="147">
        <f t="shared" si="12"/>
        <v>0</v>
      </c>
      <c r="S186" s="147">
        <v>0</v>
      </c>
      <c r="T186" s="148">
        <f t="shared" si="13"/>
        <v>0</v>
      </c>
      <c r="AR186" s="149" t="s">
        <v>378</v>
      </c>
      <c r="AT186" s="149" t="s">
        <v>298</v>
      </c>
      <c r="AU186" s="149" t="s">
        <v>85</v>
      </c>
      <c r="AY186" s="17" t="s">
        <v>296</v>
      </c>
      <c r="BE186" s="150">
        <f t="shared" si="14"/>
        <v>0</v>
      </c>
      <c r="BF186" s="150">
        <f t="shared" si="15"/>
        <v>0</v>
      </c>
      <c r="BG186" s="150">
        <f t="shared" si="16"/>
        <v>0</v>
      </c>
      <c r="BH186" s="150">
        <f t="shared" si="17"/>
        <v>0</v>
      </c>
      <c r="BI186" s="150">
        <f t="shared" si="18"/>
        <v>0</v>
      </c>
      <c r="BJ186" s="17" t="s">
        <v>83</v>
      </c>
      <c r="BK186" s="150">
        <f t="shared" si="19"/>
        <v>0</v>
      </c>
      <c r="BL186" s="17" t="s">
        <v>378</v>
      </c>
      <c r="BM186" s="149" t="s">
        <v>3131</v>
      </c>
    </row>
    <row r="187" spans="2:65" s="1" customFormat="1" ht="37.9" customHeight="1">
      <c r="B187" s="32"/>
      <c r="C187" s="173" t="s">
        <v>521</v>
      </c>
      <c r="D187" s="173" t="s">
        <v>343</v>
      </c>
      <c r="E187" s="174" t="s">
        <v>3132</v>
      </c>
      <c r="F187" s="175" t="s">
        <v>3133</v>
      </c>
      <c r="G187" s="176" t="s">
        <v>376</v>
      </c>
      <c r="H187" s="177">
        <v>23</v>
      </c>
      <c r="I187" s="178"/>
      <c r="J187" s="179">
        <f t="shared" si="10"/>
        <v>0</v>
      </c>
      <c r="K187" s="175" t="s">
        <v>1</v>
      </c>
      <c r="L187" s="180"/>
      <c r="M187" s="181" t="s">
        <v>1</v>
      </c>
      <c r="N187" s="182" t="s">
        <v>41</v>
      </c>
      <c r="P187" s="147">
        <f t="shared" si="11"/>
        <v>0</v>
      </c>
      <c r="Q187" s="147">
        <v>6.9999999999999994E-5</v>
      </c>
      <c r="R187" s="147">
        <f t="shared" si="12"/>
        <v>1.6099999999999999E-3</v>
      </c>
      <c r="S187" s="147">
        <v>0</v>
      </c>
      <c r="T187" s="148">
        <f t="shared" si="13"/>
        <v>0</v>
      </c>
      <c r="AR187" s="149" t="s">
        <v>479</v>
      </c>
      <c r="AT187" s="149" t="s">
        <v>343</v>
      </c>
      <c r="AU187" s="149" t="s">
        <v>85</v>
      </c>
      <c r="AY187" s="17" t="s">
        <v>296</v>
      </c>
      <c r="BE187" s="150">
        <f t="shared" si="14"/>
        <v>0</v>
      </c>
      <c r="BF187" s="150">
        <f t="shared" si="15"/>
        <v>0</v>
      </c>
      <c r="BG187" s="150">
        <f t="shared" si="16"/>
        <v>0</v>
      </c>
      <c r="BH187" s="150">
        <f t="shared" si="17"/>
        <v>0</v>
      </c>
      <c r="BI187" s="150">
        <f t="shared" si="18"/>
        <v>0</v>
      </c>
      <c r="BJ187" s="17" t="s">
        <v>83</v>
      </c>
      <c r="BK187" s="150">
        <f t="shared" si="19"/>
        <v>0</v>
      </c>
      <c r="BL187" s="17" t="s">
        <v>378</v>
      </c>
      <c r="BM187" s="149" t="s">
        <v>3134</v>
      </c>
    </row>
    <row r="188" spans="2:65" s="1" customFormat="1" ht="24.2" customHeight="1">
      <c r="B188" s="32"/>
      <c r="C188" s="173" t="s">
        <v>525</v>
      </c>
      <c r="D188" s="173" t="s">
        <v>343</v>
      </c>
      <c r="E188" s="174" t="s">
        <v>3135</v>
      </c>
      <c r="F188" s="175" t="s">
        <v>3136</v>
      </c>
      <c r="G188" s="176" t="s">
        <v>376</v>
      </c>
      <c r="H188" s="177">
        <v>3</v>
      </c>
      <c r="I188" s="178"/>
      <c r="J188" s="179">
        <f t="shared" si="10"/>
        <v>0</v>
      </c>
      <c r="K188" s="175" t="s">
        <v>1</v>
      </c>
      <c r="L188" s="180"/>
      <c r="M188" s="181" t="s">
        <v>1</v>
      </c>
      <c r="N188" s="182" t="s">
        <v>41</v>
      </c>
      <c r="P188" s="147">
        <f t="shared" si="11"/>
        <v>0</v>
      </c>
      <c r="Q188" s="147">
        <v>6.9999999999999994E-5</v>
      </c>
      <c r="R188" s="147">
        <f t="shared" si="12"/>
        <v>2.0999999999999998E-4</v>
      </c>
      <c r="S188" s="147">
        <v>0</v>
      </c>
      <c r="T188" s="148">
        <f t="shared" si="13"/>
        <v>0</v>
      </c>
      <c r="AR188" s="149" t="s">
        <v>479</v>
      </c>
      <c r="AT188" s="149" t="s">
        <v>343</v>
      </c>
      <c r="AU188" s="149" t="s">
        <v>85</v>
      </c>
      <c r="AY188" s="17" t="s">
        <v>296</v>
      </c>
      <c r="BE188" s="150">
        <f t="shared" si="14"/>
        <v>0</v>
      </c>
      <c r="BF188" s="150">
        <f t="shared" si="15"/>
        <v>0</v>
      </c>
      <c r="BG188" s="150">
        <f t="shared" si="16"/>
        <v>0</v>
      </c>
      <c r="BH188" s="150">
        <f t="shared" si="17"/>
        <v>0</v>
      </c>
      <c r="BI188" s="150">
        <f t="shared" si="18"/>
        <v>0</v>
      </c>
      <c r="BJ188" s="17" t="s">
        <v>83</v>
      </c>
      <c r="BK188" s="150">
        <f t="shared" si="19"/>
        <v>0</v>
      </c>
      <c r="BL188" s="17" t="s">
        <v>378</v>
      </c>
      <c r="BM188" s="149" t="s">
        <v>3137</v>
      </c>
    </row>
    <row r="189" spans="2:65" s="1" customFormat="1" ht="37.9" customHeight="1">
      <c r="B189" s="32"/>
      <c r="C189" s="138" t="s">
        <v>531</v>
      </c>
      <c r="D189" s="138" t="s">
        <v>298</v>
      </c>
      <c r="E189" s="139" t="s">
        <v>3138</v>
      </c>
      <c r="F189" s="140" t="s">
        <v>3139</v>
      </c>
      <c r="G189" s="141" t="s">
        <v>376</v>
      </c>
      <c r="H189" s="142">
        <v>4</v>
      </c>
      <c r="I189" s="143"/>
      <c r="J189" s="144">
        <f t="shared" si="10"/>
        <v>0</v>
      </c>
      <c r="K189" s="140" t="s">
        <v>302</v>
      </c>
      <c r="L189" s="32"/>
      <c r="M189" s="145" t="s">
        <v>1</v>
      </c>
      <c r="N189" s="146" t="s">
        <v>41</v>
      </c>
      <c r="P189" s="147">
        <f t="shared" si="11"/>
        <v>0</v>
      </c>
      <c r="Q189" s="147">
        <v>0</v>
      </c>
      <c r="R189" s="147">
        <f t="shared" si="12"/>
        <v>0</v>
      </c>
      <c r="S189" s="147">
        <v>0</v>
      </c>
      <c r="T189" s="148">
        <f t="shared" si="13"/>
        <v>0</v>
      </c>
      <c r="AR189" s="149" t="s">
        <v>378</v>
      </c>
      <c r="AT189" s="149" t="s">
        <v>298</v>
      </c>
      <c r="AU189" s="149" t="s">
        <v>85</v>
      </c>
      <c r="AY189" s="17" t="s">
        <v>296</v>
      </c>
      <c r="BE189" s="150">
        <f t="shared" si="14"/>
        <v>0</v>
      </c>
      <c r="BF189" s="150">
        <f t="shared" si="15"/>
        <v>0</v>
      </c>
      <c r="BG189" s="150">
        <f t="shared" si="16"/>
        <v>0</v>
      </c>
      <c r="BH189" s="150">
        <f t="shared" si="17"/>
        <v>0</v>
      </c>
      <c r="BI189" s="150">
        <f t="shared" si="18"/>
        <v>0</v>
      </c>
      <c r="BJ189" s="17" t="s">
        <v>83</v>
      </c>
      <c r="BK189" s="150">
        <f t="shared" si="19"/>
        <v>0</v>
      </c>
      <c r="BL189" s="17" t="s">
        <v>378</v>
      </c>
      <c r="BM189" s="149" t="s">
        <v>3140</v>
      </c>
    </row>
    <row r="190" spans="2:65" s="1" customFormat="1" ht="33" customHeight="1">
      <c r="B190" s="32"/>
      <c r="C190" s="173" t="s">
        <v>536</v>
      </c>
      <c r="D190" s="173" t="s">
        <v>343</v>
      </c>
      <c r="E190" s="174" t="s">
        <v>3141</v>
      </c>
      <c r="F190" s="175" t="s">
        <v>3142</v>
      </c>
      <c r="G190" s="176" t="s">
        <v>376</v>
      </c>
      <c r="H190" s="177">
        <v>4</v>
      </c>
      <c r="I190" s="178"/>
      <c r="J190" s="179">
        <f t="shared" si="10"/>
        <v>0</v>
      </c>
      <c r="K190" s="175" t="s">
        <v>1</v>
      </c>
      <c r="L190" s="180"/>
      <c r="M190" s="181" t="s">
        <v>1</v>
      </c>
      <c r="N190" s="182" t="s">
        <v>41</v>
      </c>
      <c r="P190" s="147">
        <f t="shared" si="11"/>
        <v>0</v>
      </c>
      <c r="Q190" s="147">
        <v>1.57E-3</v>
      </c>
      <c r="R190" s="147">
        <f t="shared" si="12"/>
        <v>6.28E-3</v>
      </c>
      <c r="S190" s="147">
        <v>0</v>
      </c>
      <c r="T190" s="148">
        <f t="shared" si="13"/>
        <v>0</v>
      </c>
      <c r="AR190" s="149" t="s">
        <v>479</v>
      </c>
      <c r="AT190" s="149" t="s">
        <v>343</v>
      </c>
      <c r="AU190" s="149" t="s">
        <v>85</v>
      </c>
      <c r="AY190" s="17" t="s">
        <v>296</v>
      </c>
      <c r="BE190" s="150">
        <f t="shared" si="14"/>
        <v>0</v>
      </c>
      <c r="BF190" s="150">
        <f t="shared" si="15"/>
        <v>0</v>
      </c>
      <c r="BG190" s="150">
        <f t="shared" si="16"/>
        <v>0</v>
      </c>
      <c r="BH190" s="150">
        <f t="shared" si="17"/>
        <v>0</v>
      </c>
      <c r="BI190" s="150">
        <f t="shared" si="18"/>
        <v>0</v>
      </c>
      <c r="BJ190" s="17" t="s">
        <v>83</v>
      </c>
      <c r="BK190" s="150">
        <f t="shared" si="19"/>
        <v>0</v>
      </c>
      <c r="BL190" s="17" t="s">
        <v>378</v>
      </c>
      <c r="BM190" s="149" t="s">
        <v>3143</v>
      </c>
    </row>
    <row r="191" spans="2:65" s="1" customFormat="1" ht="16.5" customHeight="1">
      <c r="B191" s="32"/>
      <c r="C191" s="138" t="s">
        <v>547</v>
      </c>
      <c r="D191" s="138" t="s">
        <v>298</v>
      </c>
      <c r="E191" s="139" t="s">
        <v>3144</v>
      </c>
      <c r="F191" s="140" t="s">
        <v>3145</v>
      </c>
      <c r="G191" s="141" t="s">
        <v>376</v>
      </c>
      <c r="H191" s="142">
        <v>280</v>
      </c>
      <c r="I191" s="143"/>
      <c r="J191" s="144">
        <f t="shared" si="10"/>
        <v>0</v>
      </c>
      <c r="K191" s="140" t="s">
        <v>1</v>
      </c>
      <c r="L191" s="32"/>
      <c r="M191" s="145" t="s">
        <v>1</v>
      </c>
      <c r="N191" s="146" t="s">
        <v>41</v>
      </c>
      <c r="P191" s="147">
        <f t="shared" si="11"/>
        <v>0</v>
      </c>
      <c r="Q191" s="147">
        <v>0</v>
      </c>
      <c r="R191" s="147">
        <f t="shared" si="12"/>
        <v>0</v>
      </c>
      <c r="S191" s="147">
        <v>0</v>
      </c>
      <c r="T191" s="148">
        <f t="shared" si="13"/>
        <v>0</v>
      </c>
      <c r="AR191" s="149" t="s">
        <v>378</v>
      </c>
      <c r="AT191" s="149" t="s">
        <v>298</v>
      </c>
      <c r="AU191" s="149" t="s">
        <v>85</v>
      </c>
      <c r="AY191" s="17" t="s">
        <v>296</v>
      </c>
      <c r="BE191" s="150">
        <f t="shared" si="14"/>
        <v>0</v>
      </c>
      <c r="BF191" s="150">
        <f t="shared" si="15"/>
        <v>0</v>
      </c>
      <c r="BG191" s="150">
        <f t="shared" si="16"/>
        <v>0</v>
      </c>
      <c r="BH191" s="150">
        <f t="shared" si="17"/>
        <v>0</v>
      </c>
      <c r="BI191" s="150">
        <f t="shared" si="18"/>
        <v>0</v>
      </c>
      <c r="BJ191" s="17" t="s">
        <v>83</v>
      </c>
      <c r="BK191" s="150">
        <f t="shared" si="19"/>
        <v>0</v>
      </c>
      <c r="BL191" s="17" t="s">
        <v>378</v>
      </c>
      <c r="BM191" s="149" t="s">
        <v>3146</v>
      </c>
    </row>
    <row r="192" spans="2:65" s="1" customFormat="1" ht="16.5" customHeight="1">
      <c r="B192" s="32"/>
      <c r="C192" s="138" t="s">
        <v>552</v>
      </c>
      <c r="D192" s="138" t="s">
        <v>298</v>
      </c>
      <c r="E192" s="139" t="s">
        <v>3147</v>
      </c>
      <c r="F192" s="140" t="s">
        <v>3148</v>
      </c>
      <c r="G192" s="141" t="s">
        <v>376</v>
      </c>
      <c r="H192" s="142">
        <v>74</v>
      </c>
      <c r="I192" s="143"/>
      <c r="J192" s="144">
        <f t="shared" si="10"/>
        <v>0</v>
      </c>
      <c r="K192" s="140" t="s">
        <v>1</v>
      </c>
      <c r="L192" s="32"/>
      <c r="M192" s="145" t="s">
        <v>1</v>
      </c>
      <c r="N192" s="146" t="s">
        <v>41</v>
      </c>
      <c r="P192" s="147">
        <f t="shared" si="11"/>
        <v>0</v>
      </c>
      <c r="Q192" s="147">
        <v>0</v>
      </c>
      <c r="R192" s="147">
        <f t="shared" si="12"/>
        <v>0</v>
      </c>
      <c r="S192" s="147">
        <v>0</v>
      </c>
      <c r="T192" s="148">
        <f t="shared" si="13"/>
        <v>0</v>
      </c>
      <c r="AR192" s="149" t="s">
        <v>378</v>
      </c>
      <c r="AT192" s="149" t="s">
        <v>298</v>
      </c>
      <c r="AU192" s="149" t="s">
        <v>85</v>
      </c>
      <c r="AY192" s="17" t="s">
        <v>296</v>
      </c>
      <c r="BE192" s="150">
        <f t="shared" si="14"/>
        <v>0</v>
      </c>
      <c r="BF192" s="150">
        <f t="shared" si="15"/>
        <v>0</v>
      </c>
      <c r="BG192" s="150">
        <f t="shared" si="16"/>
        <v>0</v>
      </c>
      <c r="BH192" s="150">
        <f t="shared" si="17"/>
        <v>0</v>
      </c>
      <c r="BI192" s="150">
        <f t="shared" si="18"/>
        <v>0</v>
      </c>
      <c r="BJ192" s="17" t="s">
        <v>83</v>
      </c>
      <c r="BK192" s="150">
        <f t="shared" si="19"/>
        <v>0</v>
      </c>
      <c r="BL192" s="17" t="s">
        <v>378</v>
      </c>
      <c r="BM192" s="149" t="s">
        <v>3149</v>
      </c>
    </row>
    <row r="193" spans="2:65" s="1" customFormat="1" ht="16.5" customHeight="1">
      <c r="B193" s="32"/>
      <c r="C193" s="138" t="s">
        <v>558</v>
      </c>
      <c r="D193" s="138" t="s">
        <v>298</v>
      </c>
      <c r="E193" s="139" t="s">
        <v>3150</v>
      </c>
      <c r="F193" s="140" t="s">
        <v>3151</v>
      </c>
      <c r="G193" s="141" t="s">
        <v>376</v>
      </c>
      <c r="H193" s="142">
        <v>19</v>
      </c>
      <c r="I193" s="143"/>
      <c r="J193" s="144">
        <f t="shared" si="10"/>
        <v>0</v>
      </c>
      <c r="K193" s="140" t="s">
        <v>1</v>
      </c>
      <c r="L193" s="32"/>
      <c r="M193" s="145" t="s">
        <v>1</v>
      </c>
      <c r="N193" s="146" t="s">
        <v>41</v>
      </c>
      <c r="P193" s="147">
        <f t="shared" si="11"/>
        <v>0</v>
      </c>
      <c r="Q193" s="147">
        <v>0</v>
      </c>
      <c r="R193" s="147">
        <f t="shared" si="12"/>
        <v>0</v>
      </c>
      <c r="S193" s="147">
        <v>0</v>
      </c>
      <c r="T193" s="148">
        <f t="shared" si="13"/>
        <v>0</v>
      </c>
      <c r="AR193" s="149" t="s">
        <v>378</v>
      </c>
      <c r="AT193" s="149" t="s">
        <v>298</v>
      </c>
      <c r="AU193" s="149" t="s">
        <v>85</v>
      </c>
      <c r="AY193" s="17" t="s">
        <v>296</v>
      </c>
      <c r="BE193" s="150">
        <f t="shared" si="14"/>
        <v>0</v>
      </c>
      <c r="BF193" s="150">
        <f t="shared" si="15"/>
        <v>0</v>
      </c>
      <c r="BG193" s="150">
        <f t="shared" si="16"/>
        <v>0</v>
      </c>
      <c r="BH193" s="150">
        <f t="shared" si="17"/>
        <v>0</v>
      </c>
      <c r="BI193" s="150">
        <f t="shared" si="18"/>
        <v>0</v>
      </c>
      <c r="BJ193" s="17" t="s">
        <v>83</v>
      </c>
      <c r="BK193" s="150">
        <f t="shared" si="19"/>
        <v>0</v>
      </c>
      <c r="BL193" s="17" t="s">
        <v>378</v>
      </c>
      <c r="BM193" s="149" t="s">
        <v>3152</v>
      </c>
    </row>
    <row r="194" spans="2:65" s="1" customFormat="1" ht="16.5" customHeight="1">
      <c r="B194" s="32"/>
      <c r="C194" s="138" t="s">
        <v>563</v>
      </c>
      <c r="D194" s="138" t="s">
        <v>298</v>
      </c>
      <c r="E194" s="139" t="s">
        <v>3153</v>
      </c>
      <c r="F194" s="140" t="s">
        <v>3154</v>
      </c>
      <c r="G194" s="141" t="s">
        <v>376</v>
      </c>
      <c r="H194" s="142">
        <v>17</v>
      </c>
      <c r="I194" s="143"/>
      <c r="J194" s="144">
        <f t="shared" si="10"/>
        <v>0</v>
      </c>
      <c r="K194" s="140" t="s">
        <v>1</v>
      </c>
      <c r="L194" s="32"/>
      <c r="M194" s="145" t="s">
        <v>1</v>
      </c>
      <c r="N194" s="146" t="s">
        <v>41</v>
      </c>
      <c r="P194" s="147">
        <f t="shared" si="11"/>
        <v>0</v>
      </c>
      <c r="Q194" s="147">
        <v>0</v>
      </c>
      <c r="R194" s="147">
        <f t="shared" si="12"/>
        <v>0</v>
      </c>
      <c r="S194" s="147">
        <v>0</v>
      </c>
      <c r="T194" s="148">
        <f t="shared" si="13"/>
        <v>0</v>
      </c>
      <c r="AR194" s="149" t="s">
        <v>378</v>
      </c>
      <c r="AT194" s="149" t="s">
        <v>298</v>
      </c>
      <c r="AU194" s="149" t="s">
        <v>85</v>
      </c>
      <c r="AY194" s="17" t="s">
        <v>296</v>
      </c>
      <c r="BE194" s="150">
        <f t="shared" si="14"/>
        <v>0</v>
      </c>
      <c r="BF194" s="150">
        <f t="shared" si="15"/>
        <v>0</v>
      </c>
      <c r="BG194" s="150">
        <f t="shared" si="16"/>
        <v>0</v>
      </c>
      <c r="BH194" s="150">
        <f t="shared" si="17"/>
        <v>0</v>
      </c>
      <c r="BI194" s="150">
        <f t="shared" si="18"/>
        <v>0</v>
      </c>
      <c r="BJ194" s="17" t="s">
        <v>83</v>
      </c>
      <c r="BK194" s="150">
        <f t="shared" si="19"/>
        <v>0</v>
      </c>
      <c r="BL194" s="17" t="s">
        <v>378</v>
      </c>
      <c r="BM194" s="149" t="s">
        <v>3155</v>
      </c>
    </row>
    <row r="195" spans="2:65" s="1" customFormat="1" ht="16.5" customHeight="1">
      <c r="B195" s="32"/>
      <c r="C195" s="138" t="s">
        <v>569</v>
      </c>
      <c r="D195" s="138" t="s">
        <v>298</v>
      </c>
      <c r="E195" s="139" t="s">
        <v>3156</v>
      </c>
      <c r="F195" s="140" t="s">
        <v>3157</v>
      </c>
      <c r="G195" s="141" t="s">
        <v>376</v>
      </c>
      <c r="H195" s="142">
        <v>66</v>
      </c>
      <c r="I195" s="143"/>
      <c r="J195" s="144">
        <f t="shared" si="10"/>
        <v>0</v>
      </c>
      <c r="K195" s="140" t="s">
        <v>1</v>
      </c>
      <c r="L195" s="32"/>
      <c r="M195" s="145" t="s">
        <v>1</v>
      </c>
      <c r="N195" s="146" t="s">
        <v>41</v>
      </c>
      <c r="P195" s="147">
        <f t="shared" si="11"/>
        <v>0</v>
      </c>
      <c r="Q195" s="147">
        <v>0</v>
      </c>
      <c r="R195" s="147">
        <f t="shared" si="12"/>
        <v>0</v>
      </c>
      <c r="S195" s="147">
        <v>0</v>
      </c>
      <c r="T195" s="148">
        <f t="shared" si="13"/>
        <v>0</v>
      </c>
      <c r="AR195" s="149" t="s">
        <v>378</v>
      </c>
      <c r="AT195" s="149" t="s">
        <v>298</v>
      </c>
      <c r="AU195" s="149" t="s">
        <v>85</v>
      </c>
      <c r="AY195" s="17" t="s">
        <v>296</v>
      </c>
      <c r="BE195" s="150">
        <f t="shared" si="14"/>
        <v>0</v>
      </c>
      <c r="BF195" s="150">
        <f t="shared" si="15"/>
        <v>0</v>
      </c>
      <c r="BG195" s="150">
        <f t="shared" si="16"/>
        <v>0</v>
      </c>
      <c r="BH195" s="150">
        <f t="shared" si="17"/>
        <v>0</v>
      </c>
      <c r="BI195" s="150">
        <f t="shared" si="18"/>
        <v>0</v>
      </c>
      <c r="BJ195" s="17" t="s">
        <v>83</v>
      </c>
      <c r="BK195" s="150">
        <f t="shared" si="19"/>
        <v>0</v>
      </c>
      <c r="BL195" s="17" t="s">
        <v>378</v>
      </c>
      <c r="BM195" s="149" t="s">
        <v>3158</v>
      </c>
    </row>
    <row r="196" spans="2:65" s="1" customFormat="1" ht="24.2" customHeight="1">
      <c r="B196" s="32"/>
      <c r="C196" s="138" t="s">
        <v>583</v>
      </c>
      <c r="D196" s="138" t="s">
        <v>298</v>
      </c>
      <c r="E196" s="139" t="s">
        <v>3159</v>
      </c>
      <c r="F196" s="140" t="s">
        <v>3160</v>
      </c>
      <c r="G196" s="141" t="s">
        <v>376</v>
      </c>
      <c r="H196" s="142">
        <v>1</v>
      </c>
      <c r="I196" s="143"/>
      <c r="J196" s="144">
        <f t="shared" si="10"/>
        <v>0</v>
      </c>
      <c r="K196" s="140" t="s">
        <v>1</v>
      </c>
      <c r="L196" s="32"/>
      <c r="M196" s="145" t="s">
        <v>1</v>
      </c>
      <c r="N196" s="146" t="s">
        <v>41</v>
      </c>
      <c r="P196" s="147">
        <f t="shared" si="11"/>
        <v>0</v>
      </c>
      <c r="Q196" s="147">
        <v>0</v>
      </c>
      <c r="R196" s="147">
        <f t="shared" si="12"/>
        <v>0</v>
      </c>
      <c r="S196" s="147">
        <v>0</v>
      </c>
      <c r="T196" s="148">
        <f t="shared" si="13"/>
        <v>0</v>
      </c>
      <c r="AR196" s="149" t="s">
        <v>378</v>
      </c>
      <c r="AT196" s="149" t="s">
        <v>298</v>
      </c>
      <c r="AU196" s="149" t="s">
        <v>85</v>
      </c>
      <c r="AY196" s="17" t="s">
        <v>296</v>
      </c>
      <c r="BE196" s="150">
        <f t="shared" si="14"/>
        <v>0</v>
      </c>
      <c r="BF196" s="150">
        <f t="shared" si="15"/>
        <v>0</v>
      </c>
      <c r="BG196" s="150">
        <f t="shared" si="16"/>
        <v>0</v>
      </c>
      <c r="BH196" s="150">
        <f t="shared" si="17"/>
        <v>0</v>
      </c>
      <c r="BI196" s="150">
        <f t="shared" si="18"/>
        <v>0</v>
      </c>
      <c r="BJ196" s="17" t="s">
        <v>83</v>
      </c>
      <c r="BK196" s="150">
        <f t="shared" si="19"/>
        <v>0</v>
      </c>
      <c r="BL196" s="17" t="s">
        <v>378</v>
      </c>
      <c r="BM196" s="149" t="s">
        <v>3161</v>
      </c>
    </row>
    <row r="197" spans="2:65" s="1" customFormat="1" ht="16.5" customHeight="1">
      <c r="B197" s="32"/>
      <c r="C197" s="138" t="s">
        <v>588</v>
      </c>
      <c r="D197" s="138" t="s">
        <v>298</v>
      </c>
      <c r="E197" s="139" t="s">
        <v>3162</v>
      </c>
      <c r="F197" s="140" t="s">
        <v>3163</v>
      </c>
      <c r="G197" s="141" t="s">
        <v>376</v>
      </c>
      <c r="H197" s="142">
        <v>66</v>
      </c>
      <c r="I197" s="143"/>
      <c r="J197" s="144">
        <f t="shared" si="10"/>
        <v>0</v>
      </c>
      <c r="K197" s="140" t="s">
        <v>1</v>
      </c>
      <c r="L197" s="32"/>
      <c r="M197" s="145" t="s">
        <v>1</v>
      </c>
      <c r="N197" s="146" t="s">
        <v>41</v>
      </c>
      <c r="P197" s="147">
        <f t="shared" si="11"/>
        <v>0</v>
      </c>
      <c r="Q197" s="147">
        <v>0</v>
      </c>
      <c r="R197" s="147">
        <f t="shared" si="12"/>
        <v>0</v>
      </c>
      <c r="S197" s="147">
        <v>0</v>
      </c>
      <c r="T197" s="148">
        <f t="shared" si="13"/>
        <v>0</v>
      </c>
      <c r="AR197" s="149" t="s">
        <v>378</v>
      </c>
      <c r="AT197" s="149" t="s">
        <v>298</v>
      </c>
      <c r="AU197" s="149" t="s">
        <v>85</v>
      </c>
      <c r="AY197" s="17" t="s">
        <v>296</v>
      </c>
      <c r="BE197" s="150">
        <f t="shared" si="14"/>
        <v>0</v>
      </c>
      <c r="BF197" s="150">
        <f t="shared" si="15"/>
        <v>0</v>
      </c>
      <c r="BG197" s="150">
        <f t="shared" si="16"/>
        <v>0</v>
      </c>
      <c r="BH197" s="150">
        <f t="shared" si="17"/>
        <v>0</v>
      </c>
      <c r="BI197" s="150">
        <f t="shared" si="18"/>
        <v>0</v>
      </c>
      <c r="BJ197" s="17" t="s">
        <v>83</v>
      </c>
      <c r="BK197" s="150">
        <f t="shared" si="19"/>
        <v>0</v>
      </c>
      <c r="BL197" s="17" t="s">
        <v>378</v>
      </c>
      <c r="BM197" s="149" t="s">
        <v>3164</v>
      </c>
    </row>
    <row r="198" spans="2:65" s="1" customFormat="1" ht="16.5" customHeight="1">
      <c r="B198" s="32"/>
      <c r="C198" s="138" t="s">
        <v>593</v>
      </c>
      <c r="D198" s="138" t="s">
        <v>298</v>
      </c>
      <c r="E198" s="139" t="s">
        <v>3165</v>
      </c>
      <c r="F198" s="140" t="s">
        <v>3166</v>
      </c>
      <c r="G198" s="141" t="s">
        <v>376</v>
      </c>
      <c r="H198" s="142">
        <v>41</v>
      </c>
      <c r="I198" s="143"/>
      <c r="J198" s="144">
        <f t="shared" si="10"/>
        <v>0</v>
      </c>
      <c r="K198" s="140" t="s">
        <v>1</v>
      </c>
      <c r="L198" s="32"/>
      <c r="M198" s="145" t="s">
        <v>1</v>
      </c>
      <c r="N198" s="146" t="s">
        <v>41</v>
      </c>
      <c r="P198" s="147">
        <f t="shared" si="11"/>
        <v>0</v>
      </c>
      <c r="Q198" s="147">
        <v>0</v>
      </c>
      <c r="R198" s="147">
        <f t="shared" si="12"/>
        <v>0</v>
      </c>
      <c r="S198" s="147">
        <v>0</v>
      </c>
      <c r="T198" s="148">
        <f t="shared" si="13"/>
        <v>0</v>
      </c>
      <c r="AR198" s="149" t="s">
        <v>378</v>
      </c>
      <c r="AT198" s="149" t="s">
        <v>298</v>
      </c>
      <c r="AU198" s="149" t="s">
        <v>85</v>
      </c>
      <c r="AY198" s="17" t="s">
        <v>296</v>
      </c>
      <c r="BE198" s="150">
        <f t="shared" si="14"/>
        <v>0</v>
      </c>
      <c r="BF198" s="150">
        <f t="shared" si="15"/>
        <v>0</v>
      </c>
      <c r="BG198" s="150">
        <f t="shared" si="16"/>
        <v>0</v>
      </c>
      <c r="BH198" s="150">
        <f t="shared" si="17"/>
        <v>0</v>
      </c>
      <c r="BI198" s="150">
        <f t="shared" si="18"/>
        <v>0</v>
      </c>
      <c r="BJ198" s="17" t="s">
        <v>83</v>
      </c>
      <c r="BK198" s="150">
        <f t="shared" si="19"/>
        <v>0</v>
      </c>
      <c r="BL198" s="17" t="s">
        <v>378</v>
      </c>
      <c r="BM198" s="149" t="s">
        <v>3167</v>
      </c>
    </row>
    <row r="199" spans="2:65" s="1" customFormat="1" ht="16.5" customHeight="1">
      <c r="B199" s="32"/>
      <c r="C199" s="138" t="s">
        <v>599</v>
      </c>
      <c r="D199" s="138" t="s">
        <v>298</v>
      </c>
      <c r="E199" s="139" t="s">
        <v>3168</v>
      </c>
      <c r="F199" s="140" t="s">
        <v>3169</v>
      </c>
      <c r="G199" s="141" t="s">
        <v>376</v>
      </c>
      <c r="H199" s="142">
        <v>33</v>
      </c>
      <c r="I199" s="143"/>
      <c r="J199" s="144">
        <f t="shared" si="10"/>
        <v>0</v>
      </c>
      <c r="K199" s="140" t="s">
        <v>1</v>
      </c>
      <c r="L199" s="32"/>
      <c r="M199" s="145" t="s">
        <v>1</v>
      </c>
      <c r="N199" s="146" t="s">
        <v>41</v>
      </c>
      <c r="P199" s="147">
        <f t="shared" si="11"/>
        <v>0</v>
      </c>
      <c r="Q199" s="147">
        <v>0</v>
      </c>
      <c r="R199" s="147">
        <f t="shared" si="12"/>
        <v>0</v>
      </c>
      <c r="S199" s="147">
        <v>0</v>
      </c>
      <c r="T199" s="148">
        <f t="shared" si="13"/>
        <v>0</v>
      </c>
      <c r="AR199" s="149" t="s">
        <v>378</v>
      </c>
      <c r="AT199" s="149" t="s">
        <v>298</v>
      </c>
      <c r="AU199" s="149" t="s">
        <v>85</v>
      </c>
      <c r="AY199" s="17" t="s">
        <v>296</v>
      </c>
      <c r="BE199" s="150">
        <f t="shared" si="14"/>
        <v>0</v>
      </c>
      <c r="BF199" s="150">
        <f t="shared" si="15"/>
        <v>0</v>
      </c>
      <c r="BG199" s="150">
        <f t="shared" si="16"/>
        <v>0</v>
      </c>
      <c r="BH199" s="150">
        <f t="shared" si="17"/>
        <v>0</v>
      </c>
      <c r="BI199" s="150">
        <f t="shared" si="18"/>
        <v>0</v>
      </c>
      <c r="BJ199" s="17" t="s">
        <v>83</v>
      </c>
      <c r="BK199" s="150">
        <f t="shared" si="19"/>
        <v>0</v>
      </c>
      <c r="BL199" s="17" t="s">
        <v>378</v>
      </c>
      <c r="BM199" s="149" t="s">
        <v>3170</v>
      </c>
    </row>
    <row r="200" spans="2:65" s="1" customFormat="1" ht="33" customHeight="1">
      <c r="B200" s="32"/>
      <c r="C200" s="138" t="s">
        <v>603</v>
      </c>
      <c r="D200" s="138" t="s">
        <v>298</v>
      </c>
      <c r="E200" s="139" t="s">
        <v>3171</v>
      </c>
      <c r="F200" s="140" t="s">
        <v>3172</v>
      </c>
      <c r="G200" s="141" t="s">
        <v>339</v>
      </c>
      <c r="H200" s="142">
        <v>420</v>
      </c>
      <c r="I200" s="143"/>
      <c r="J200" s="144">
        <f t="shared" si="10"/>
        <v>0</v>
      </c>
      <c r="K200" s="140" t="s">
        <v>302</v>
      </c>
      <c r="L200" s="32"/>
      <c r="M200" s="145" t="s">
        <v>1</v>
      </c>
      <c r="N200" s="146" t="s">
        <v>41</v>
      </c>
      <c r="P200" s="147">
        <f t="shared" si="11"/>
        <v>0</v>
      </c>
      <c r="Q200" s="147">
        <v>0</v>
      </c>
      <c r="R200" s="147">
        <f t="shared" si="12"/>
        <v>0</v>
      </c>
      <c r="S200" s="147">
        <v>0</v>
      </c>
      <c r="T200" s="148">
        <f t="shared" si="13"/>
        <v>0</v>
      </c>
      <c r="AR200" s="149" t="s">
        <v>378</v>
      </c>
      <c r="AT200" s="149" t="s">
        <v>298</v>
      </c>
      <c r="AU200" s="149" t="s">
        <v>85</v>
      </c>
      <c r="AY200" s="17" t="s">
        <v>296</v>
      </c>
      <c r="BE200" s="150">
        <f t="shared" si="14"/>
        <v>0</v>
      </c>
      <c r="BF200" s="150">
        <f t="shared" si="15"/>
        <v>0</v>
      </c>
      <c r="BG200" s="150">
        <f t="shared" si="16"/>
        <v>0</v>
      </c>
      <c r="BH200" s="150">
        <f t="shared" si="17"/>
        <v>0</v>
      </c>
      <c r="BI200" s="150">
        <f t="shared" si="18"/>
        <v>0</v>
      </c>
      <c r="BJ200" s="17" t="s">
        <v>83</v>
      </c>
      <c r="BK200" s="150">
        <f t="shared" si="19"/>
        <v>0</v>
      </c>
      <c r="BL200" s="17" t="s">
        <v>378</v>
      </c>
      <c r="BM200" s="149" t="s">
        <v>3173</v>
      </c>
    </row>
    <row r="201" spans="2:65" s="1" customFormat="1" ht="21.75" customHeight="1">
      <c r="B201" s="32"/>
      <c r="C201" s="173" t="s">
        <v>609</v>
      </c>
      <c r="D201" s="173" t="s">
        <v>343</v>
      </c>
      <c r="E201" s="174" t="s">
        <v>3174</v>
      </c>
      <c r="F201" s="175" t="s">
        <v>3175</v>
      </c>
      <c r="G201" s="176" t="s">
        <v>339</v>
      </c>
      <c r="H201" s="177">
        <v>504</v>
      </c>
      <c r="I201" s="178"/>
      <c r="J201" s="179">
        <f t="shared" si="10"/>
        <v>0</v>
      </c>
      <c r="K201" s="175" t="s">
        <v>302</v>
      </c>
      <c r="L201" s="180"/>
      <c r="M201" s="181" t="s">
        <v>1</v>
      </c>
      <c r="N201" s="182" t="s">
        <v>41</v>
      </c>
      <c r="P201" s="147">
        <f t="shared" si="11"/>
        <v>0</v>
      </c>
      <c r="Q201" s="147">
        <v>0</v>
      </c>
      <c r="R201" s="147">
        <f t="shared" si="12"/>
        <v>0</v>
      </c>
      <c r="S201" s="147">
        <v>0</v>
      </c>
      <c r="T201" s="148">
        <f t="shared" si="13"/>
        <v>0</v>
      </c>
      <c r="AR201" s="149" t="s">
        <v>479</v>
      </c>
      <c r="AT201" s="149" t="s">
        <v>343</v>
      </c>
      <c r="AU201" s="149" t="s">
        <v>85</v>
      </c>
      <c r="AY201" s="17" t="s">
        <v>296</v>
      </c>
      <c r="BE201" s="150">
        <f t="shared" si="14"/>
        <v>0</v>
      </c>
      <c r="BF201" s="150">
        <f t="shared" si="15"/>
        <v>0</v>
      </c>
      <c r="BG201" s="150">
        <f t="shared" si="16"/>
        <v>0</v>
      </c>
      <c r="BH201" s="150">
        <f t="shared" si="17"/>
        <v>0</v>
      </c>
      <c r="BI201" s="150">
        <f t="shared" si="18"/>
        <v>0</v>
      </c>
      <c r="BJ201" s="17" t="s">
        <v>83</v>
      </c>
      <c r="BK201" s="150">
        <f t="shared" si="19"/>
        <v>0</v>
      </c>
      <c r="BL201" s="17" t="s">
        <v>378</v>
      </c>
      <c r="BM201" s="149" t="s">
        <v>3176</v>
      </c>
    </row>
    <row r="202" spans="2:65" s="12" customFormat="1">
      <c r="B202" s="151"/>
      <c r="D202" s="152" t="s">
        <v>304</v>
      </c>
      <c r="E202" s="153" t="s">
        <v>1</v>
      </c>
      <c r="F202" s="154" t="s">
        <v>3177</v>
      </c>
      <c r="H202" s="155">
        <v>504</v>
      </c>
      <c r="I202" s="156"/>
      <c r="L202" s="151"/>
      <c r="M202" s="157"/>
      <c r="T202" s="158"/>
      <c r="AT202" s="153" t="s">
        <v>304</v>
      </c>
      <c r="AU202" s="153" t="s">
        <v>85</v>
      </c>
      <c r="AV202" s="12" t="s">
        <v>85</v>
      </c>
      <c r="AW202" s="12" t="s">
        <v>32</v>
      </c>
      <c r="AX202" s="12" t="s">
        <v>83</v>
      </c>
      <c r="AY202" s="153" t="s">
        <v>296</v>
      </c>
    </row>
    <row r="203" spans="2:65" s="1" customFormat="1" ht="24.2" customHeight="1">
      <c r="B203" s="32"/>
      <c r="C203" s="173" t="s">
        <v>614</v>
      </c>
      <c r="D203" s="173" t="s">
        <v>343</v>
      </c>
      <c r="E203" s="174" t="s">
        <v>3178</v>
      </c>
      <c r="F203" s="175" t="s">
        <v>3179</v>
      </c>
      <c r="G203" s="176" t="s">
        <v>376</v>
      </c>
      <c r="H203" s="177">
        <v>80.400000000000006</v>
      </c>
      <c r="I203" s="178"/>
      <c r="J203" s="179">
        <f>ROUND(I203*H203,2)</f>
        <v>0</v>
      </c>
      <c r="K203" s="175" t="s">
        <v>1</v>
      </c>
      <c r="L203" s="180"/>
      <c r="M203" s="181" t="s">
        <v>1</v>
      </c>
      <c r="N203" s="182" t="s">
        <v>41</v>
      </c>
      <c r="P203" s="147">
        <f>O203*H203</f>
        <v>0</v>
      </c>
      <c r="Q203" s="147">
        <v>0</v>
      </c>
      <c r="R203" s="147">
        <f>Q203*H203</f>
        <v>0</v>
      </c>
      <c r="S203" s="147">
        <v>0</v>
      </c>
      <c r="T203" s="148">
        <f>S203*H203</f>
        <v>0</v>
      </c>
      <c r="AR203" s="149" t="s">
        <v>479</v>
      </c>
      <c r="AT203" s="149" t="s">
        <v>343</v>
      </c>
      <c r="AU203" s="149" t="s">
        <v>85</v>
      </c>
      <c r="AY203" s="17" t="s">
        <v>296</v>
      </c>
      <c r="BE203" s="150">
        <f>IF(N203="základní",J203,0)</f>
        <v>0</v>
      </c>
      <c r="BF203" s="150">
        <f>IF(N203="snížená",J203,0)</f>
        <v>0</v>
      </c>
      <c r="BG203" s="150">
        <f>IF(N203="zákl. přenesená",J203,0)</f>
        <v>0</v>
      </c>
      <c r="BH203" s="150">
        <f>IF(N203="sníž. přenesená",J203,0)</f>
        <v>0</v>
      </c>
      <c r="BI203" s="150">
        <f>IF(N203="nulová",J203,0)</f>
        <v>0</v>
      </c>
      <c r="BJ203" s="17" t="s">
        <v>83</v>
      </c>
      <c r="BK203" s="150">
        <f>ROUND(I203*H203,2)</f>
        <v>0</v>
      </c>
      <c r="BL203" s="17" t="s">
        <v>378</v>
      </c>
      <c r="BM203" s="149" t="s">
        <v>3180</v>
      </c>
    </row>
    <row r="204" spans="2:65" s="12" customFormat="1">
      <c r="B204" s="151"/>
      <c r="D204" s="152" t="s">
        <v>304</v>
      </c>
      <c r="E204" s="153" t="s">
        <v>1</v>
      </c>
      <c r="F204" s="154" t="s">
        <v>3181</v>
      </c>
      <c r="H204" s="155">
        <v>80.400000000000006</v>
      </c>
      <c r="I204" s="156"/>
      <c r="L204" s="151"/>
      <c r="M204" s="157"/>
      <c r="T204" s="158"/>
      <c r="AT204" s="153" t="s">
        <v>304</v>
      </c>
      <c r="AU204" s="153" t="s">
        <v>85</v>
      </c>
      <c r="AV204" s="12" t="s">
        <v>85</v>
      </c>
      <c r="AW204" s="12" t="s">
        <v>32</v>
      </c>
      <c r="AX204" s="12" t="s">
        <v>83</v>
      </c>
      <c r="AY204" s="153" t="s">
        <v>296</v>
      </c>
    </row>
    <row r="205" spans="2:65" s="1" customFormat="1" ht="37.9" customHeight="1">
      <c r="B205" s="32"/>
      <c r="C205" s="138" t="s">
        <v>620</v>
      </c>
      <c r="D205" s="138" t="s">
        <v>298</v>
      </c>
      <c r="E205" s="139" t="s">
        <v>3182</v>
      </c>
      <c r="F205" s="140" t="s">
        <v>3183</v>
      </c>
      <c r="G205" s="141" t="s">
        <v>339</v>
      </c>
      <c r="H205" s="142">
        <v>40</v>
      </c>
      <c r="I205" s="143"/>
      <c r="J205" s="144">
        <f>ROUND(I205*H205,2)</f>
        <v>0</v>
      </c>
      <c r="K205" s="140" t="s">
        <v>302</v>
      </c>
      <c r="L205" s="32"/>
      <c r="M205" s="145" t="s">
        <v>1</v>
      </c>
      <c r="N205" s="146" t="s">
        <v>41</v>
      </c>
      <c r="P205" s="147">
        <f>O205*H205</f>
        <v>0</v>
      </c>
      <c r="Q205" s="147">
        <v>0</v>
      </c>
      <c r="R205" s="147">
        <f>Q205*H205</f>
        <v>0</v>
      </c>
      <c r="S205" s="147">
        <v>0</v>
      </c>
      <c r="T205" s="148">
        <f>S205*H205</f>
        <v>0</v>
      </c>
      <c r="AR205" s="149" t="s">
        <v>378</v>
      </c>
      <c r="AT205" s="149" t="s">
        <v>298</v>
      </c>
      <c r="AU205" s="149" t="s">
        <v>85</v>
      </c>
      <c r="AY205" s="17" t="s">
        <v>296</v>
      </c>
      <c r="BE205" s="150">
        <f>IF(N205="základní",J205,0)</f>
        <v>0</v>
      </c>
      <c r="BF205" s="150">
        <f>IF(N205="snížená",J205,0)</f>
        <v>0</v>
      </c>
      <c r="BG205" s="150">
        <f>IF(N205="zákl. přenesená",J205,0)</f>
        <v>0</v>
      </c>
      <c r="BH205" s="150">
        <f>IF(N205="sníž. přenesená",J205,0)</f>
        <v>0</v>
      </c>
      <c r="BI205" s="150">
        <f>IF(N205="nulová",J205,0)</f>
        <v>0</v>
      </c>
      <c r="BJ205" s="17" t="s">
        <v>83</v>
      </c>
      <c r="BK205" s="150">
        <f>ROUND(I205*H205,2)</f>
        <v>0</v>
      </c>
      <c r="BL205" s="17" t="s">
        <v>378</v>
      </c>
      <c r="BM205" s="149" t="s">
        <v>3184</v>
      </c>
    </row>
    <row r="206" spans="2:65" s="15" customFormat="1">
      <c r="B206" s="183"/>
      <c r="D206" s="152" t="s">
        <v>304</v>
      </c>
      <c r="E206" s="184" t="s">
        <v>1</v>
      </c>
      <c r="F206" s="185" t="s">
        <v>3185</v>
      </c>
      <c r="H206" s="184" t="s">
        <v>1</v>
      </c>
      <c r="I206" s="186"/>
      <c r="L206" s="183"/>
      <c r="M206" s="187"/>
      <c r="T206" s="188"/>
      <c r="AT206" s="184" t="s">
        <v>304</v>
      </c>
      <c r="AU206" s="184" t="s">
        <v>85</v>
      </c>
      <c r="AV206" s="15" t="s">
        <v>83</v>
      </c>
      <c r="AW206" s="15" t="s">
        <v>32</v>
      </c>
      <c r="AX206" s="15" t="s">
        <v>76</v>
      </c>
      <c r="AY206" s="184" t="s">
        <v>296</v>
      </c>
    </row>
    <row r="207" spans="2:65" s="12" customFormat="1">
      <c r="B207" s="151"/>
      <c r="D207" s="152" t="s">
        <v>304</v>
      </c>
      <c r="E207" s="153" t="s">
        <v>1</v>
      </c>
      <c r="F207" s="154" t="s">
        <v>332</v>
      </c>
      <c r="H207" s="155">
        <v>5</v>
      </c>
      <c r="I207" s="156"/>
      <c r="L207" s="151"/>
      <c r="M207" s="157"/>
      <c r="T207" s="158"/>
      <c r="AT207" s="153" t="s">
        <v>304</v>
      </c>
      <c r="AU207" s="153" t="s">
        <v>85</v>
      </c>
      <c r="AV207" s="12" t="s">
        <v>85</v>
      </c>
      <c r="AW207" s="12" t="s">
        <v>32</v>
      </c>
      <c r="AX207" s="12" t="s">
        <v>76</v>
      </c>
      <c r="AY207" s="153" t="s">
        <v>296</v>
      </c>
    </row>
    <row r="208" spans="2:65" s="15" customFormat="1">
      <c r="B208" s="183"/>
      <c r="D208" s="152" t="s">
        <v>304</v>
      </c>
      <c r="E208" s="184" t="s">
        <v>1</v>
      </c>
      <c r="F208" s="185" t="s">
        <v>3186</v>
      </c>
      <c r="H208" s="184" t="s">
        <v>1</v>
      </c>
      <c r="I208" s="186"/>
      <c r="L208" s="183"/>
      <c r="M208" s="187"/>
      <c r="T208" s="188"/>
      <c r="AT208" s="184" t="s">
        <v>304</v>
      </c>
      <c r="AU208" s="184" t="s">
        <v>85</v>
      </c>
      <c r="AV208" s="15" t="s">
        <v>83</v>
      </c>
      <c r="AW208" s="15" t="s">
        <v>32</v>
      </c>
      <c r="AX208" s="15" t="s">
        <v>76</v>
      </c>
      <c r="AY208" s="184" t="s">
        <v>296</v>
      </c>
    </row>
    <row r="209" spans="2:65" s="12" customFormat="1">
      <c r="B209" s="151"/>
      <c r="D209" s="152" t="s">
        <v>304</v>
      </c>
      <c r="E209" s="153" t="s">
        <v>1</v>
      </c>
      <c r="F209" s="154" t="s">
        <v>497</v>
      </c>
      <c r="H209" s="155">
        <v>35</v>
      </c>
      <c r="I209" s="156"/>
      <c r="L209" s="151"/>
      <c r="M209" s="157"/>
      <c r="T209" s="158"/>
      <c r="AT209" s="153" t="s">
        <v>304</v>
      </c>
      <c r="AU209" s="153" t="s">
        <v>85</v>
      </c>
      <c r="AV209" s="12" t="s">
        <v>85</v>
      </c>
      <c r="AW209" s="12" t="s">
        <v>32</v>
      </c>
      <c r="AX209" s="12" t="s">
        <v>76</v>
      </c>
      <c r="AY209" s="153" t="s">
        <v>296</v>
      </c>
    </row>
    <row r="210" spans="2:65" s="14" customFormat="1">
      <c r="B210" s="166"/>
      <c r="D210" s="152" t="s">
        <v>304</v>
      </c>
      <c r="E210" s="167" t="s">
        <v>1</v>
      </c>
      <c r="F210" s="168" t="s">
        <v>308</v>
      </c>
      <c r="H210" s="169">
        <v>40</v>
      </c>
      <c r="I210" s="170"/>
      <c r="L210" s="166"/>
      <c r="M210" s="171"/>
      <c r="T210" s="172"/>
      <c r="AT210" s="167" t="s">
        <v>304</v>
      </c>
      <c r="AU210" s="167" t="s">
        <v>85</v>
      </c>
      <c r="AV210" s="14" t="s">
        <v>107</v>
      </c>
      <c r="AW210" s="14" t="s">
        <v>32</v>
      </c>
      <c r="AX210" s="14" t="s">
        <v>83</v>
      </c>
      <c r="AY210" s="167" t="s">
        <v>296</v>
      </c>
    </row>
    <row r="211" spans="2:65" s="1" customFormat="1" ht="24.2" customHeight="1">
      <c r="B211" s="32"/>
      <c r="C211" s="173" t="s">
        <v>625</v>
      </c>
      <c r="D211" s="173" t="s">
        <v>343</v>
      </c>
      <c r="E211" s="174" t="s">
        <v>3187</v>
      </c>
      <c r="F211" s="175" t="s">
        <v>3188</v>
      </c>
      <c r="G211" s="176" t="s">
        <v>339</v>
      </c>
      <c r="H211" s="177">
        <v>5.75</v>
      </c>
      <c r="I211" s="178"/>
      <c r="J211" s="179">
        <f>ROUND(I211*H211,2)</f>
        <v>0</v>
      </c>
      <c r="K211" s="175" t="s">
        <v>302</v>
      </c>
      <c r="L211" s="180"/>
      <c r="M211" s="181" t="s">
        <v>1</v>
      </c>
      <c r="N211" s="182" t="s">
        <v>41</v>
      </c>
      <c r="P211" s="147">
        <f>O211*H211</f>
        <v>0</v>
      </c>
      <c r="Q211" s="147">
        <v>1.83E-3</v>
      </c>
      <c r="R211" s="147">
        <f>Q211*H211</f>
        <v>1.0522500000000001E-2</v>
      </c>
      <c r="S211" s="147">
        <v>0</v>
      </c>
      <c r="T211" s="148">
        <f>S211*H211</f>
        <v>0</v>
      </c>
      <c r="AR211" s="149" t="s">
        <v>479</v>
      </c>
      <c r="AT211" s="149" t="s">
        <v>343</v>
      </c>
      <c r="AU211" s="149" t="s">
        <v>85</v>
      </c>
      <c r="AY211" s="17" t="s">
        <v>296</v>
      </c>
      <c r="BE211" s="150">
        <f>IF(N211="základní",J211,0)</f>
        <v>0</v>
      </c>
      <c r="BF211" s="150">
        <f>IF(N211="snížená",J211,0)</f>
        <v>0</v>
      </c>
      <c r="BG211" s="150">
        <f>IF(N211="zákl. přenesená",J211,0)</f>
        <v>0</v>
      </c>
      <c r="BH211" s="150">
        <f>IF(N211="sníž. přenesená",J211,0)</f>
        <v>0</v>
      </c>
      <c r="BI211" s="150">
        <f>IF(N211="nulová",J211,0)</f>
        <v>0</v>
      </c>
      <c r="BJ211" s="17" t="s">
        <v>83</v>
      </c>
      <c r="BK211" s="150">
        <f>ROUND(I211*H211,2)</f>
        <v>0</v>
      </c>
      <c r="BL211" s="17" t="s">
        <v>378</v>
      </c>
      <c r="BM211" s="149" t="s">
        <v>3189</v>
      </c>
    </row>
    <row r="212" spans="2:65" s="12" customFormat="1">
      <c r="B212" s="151"/>
      <c r="D212" s="152" t="s">
        <v>304</v>
      </c>
      <c r="E212" s="153" t="s">
        <v>1</v>
      </c>
      <c r="F212" s="154" t="s">
        <v>3190</v>
      </c>
      <c r="H212" s="155">
        <v>5.75</v>
      </c>
      <c r="I212" s="156"/>
      <c r="L212" s="151"/>
      <c r="M212" s="157"/>
      <c r="T212" s="158"/>
      <c r="AT212" s="153" t="s">
        <v>304</v>
      </c>
      <c r="AU212" s="153" t="s">
        <v>85</v>
      </c>
      <c r="AV212" s="12" t="s">
        <v>85</v>
      </c>
      <c r="AW212" s="12" t="s">
        <v>32</v>
      </c>
      <c r="AX212" s="12" t="s">
        <v>83</v>
      </c>
      <c r="AY212" s="153" t="s">
        <v>296</v>
      </c>
    </row>
    <row r="213" spans="2:65" s="1" customFormat="1" ht="24.2" customHeight="1">
      <c r="B213" s="32"/>
      <c r="C213" s="173" t="s">
        <v>632</v>
      </c>
      <c r="D213" s="173" t="s">
        <v>343</v>
      </c>
      <c r="E213" s="174" t="s">
        <v>3191</v>
      </c>
      <c r="F213" s="175" t="s">
        <v>3192</v>
      </c>
      <c r="G213" s="176" t="s">
        <v>339</v>
      </c>
      <c r="H213" s="177">
        <v>40.25</v>
      </c>
      <c r="I213" s="178"/>
      <c r="J213" s="179">
        <f>ROUND(I213*H213,2)</f>
        <v>0</v>
      </c>
      <c r="K213" s="175" t="s">
        <v>302</v>
      </c>
      <c r="L213" s="180"/>
      <c r="M213" s="181" t="s">
        <v>1</v>
      </c>
      <c r="N213" s="182" t="s">
        <v>41</v>
      </c>
      <c r="P213" s="147">
        <f>O213*H213</f>
        <v>0</v>
      </c>
      <c r="Q213" s="147">
        <v>2.3999999999999998E-3</v>
      </c>
      <c r="R213" s="147">
        <f>Q213*H213</f>
        <v>9.6599999999999991E-2</v>
      </c>
      <c r="S213" s="147">
        <v>0</v>
      </c>
      <c r="T213" s="148">
        <f>S213*H213</f>
        <v>0</v>
      </c>
      <c r="AR213" s="149" t="s">
        <v>479</v>
      </c>
      <c r="AT213" s="149" t="s">
        <v>343</v>
      </c>
      <c r="AU213" s="149" t="s">
        <v>85</v>
      </c>
      <c r="AY213" s="17" t="s">
        <v>296</v>
      </c>
      <c r="BE213" s="150">
        <f>IF(N213="základní",J213,0)</f>
        <v>0</v>
      </c>
      <c r="BF213" s="150">
        <f>IF(N213="snížená",J213,0)</f>
        <v>0</v>
      </c>
      <c r="BG213" s="150">
        <f>IF(N213="zákl. přenesená",J213,0)</f>
        <v>0</v>
      </c>
      <c r="BH213" s="150">
        <f>IF(N213="sníž. přenesená",J213,0)</f>
        <v>0</v>
      </c>
      <c r="BI213" s="150">
        <f>IF(N213="nulová",J213,0)</f>
        <v>0</v>
      </c>
      <c r="BJ213" s="17" t="s">
        <v>83</v>
      </c>
      <c r="BK213" s="150">
        <f>ROUND(I213*H213,2)</f>
        <v>0</v>
      </c>
      <c r="BL213" s="17" t="s">
        <v>378</v>
      </c>
      <c r="BM213" s="149" t="s">
        <v>3193</v>
      </c>
    </row>
    <row r="214" spans="2:65" s="12" customFormat="1">
      <c r="B214" s="151"/>
      <c r="D214" s="152" t="s">
        <v>304</v>
      </c>
      <c r="E214" s="153" t="s">
        <v>1</v>
      </c>
      <c r="F214" s="154" t="s">
        <v>3194</v>
      </c>
      <c r="H214" s="155">
        <v>40.25</v>
      </c>
      <c r="I214" s="156"/>
      <c r="L214" s="151"/>
      <c r="M214" s="157"/>
      <c r="T214" s="158"/>
      <c r="AT214" s="153" t="s">
        <v>304</v>
      </c>
      <c r="AU214" s="153" t="s">
        <v>85</v>
      </c>
      <c r="AV214" s="12" t="s">
        <v>85</v>
      </c>
      <c r="AW214" s="12" t="s">
        <v>32</v>
      </c>
      <c r="AX214" s="12" t="s">
        <v>83</v>
      </c>
      <c r="AY214" s="153" t="s">
        <v>296</v>
      </c>
    </row>
    <row r="215" spans="2:65" s="1" customFormat="1" ht="33" customHeight="1">
      <c r="B215" s="32"/>
      <c r="C215" s="138" t="s">
        <v>668</v>
      </c>
      <c r="D215" s="138" t="s">
        <v>298</v>
      </c>
      <c r="E215" s="139" t="s">
        <v>3195</v>
      </c>
      <c r="F215" s="140" t="s">
        <v>3196</v>
      </c>
      <c r="G215" s="141" t="s">
        <v>376</v>
      </c>
      <c r="H215" s="142">
        <v>108</v>
      </c>
      <c r="I215" s="143"/>
      <c r="J215" s="144">
        <f t="shared" ref="J215:J233" si="20">ROUND(I215*H215,2)</f>
        <v>0</v>
      </c>
      <c r="K215" s="140" t="s">
        <v>302</v>
      </c>
      <c r="L215" s="32"/>
      <c r="M215" s="145" t="s">
        <v>1</v>
      </c>
      <c r="N215" s="146" t="s">
        <v>41</v>
      </c>
      <c r="P215" s="147">
        <f t="shared" ref="P215:P233" si="21">O215*H215</f>
        <v>0</v>
      </c>
      <c r="Q215" s="147">
        <v>0</v>
      </c>
      <c r="R215" s="147">
        <f t="shared" ref="R215:R233" si="22">Q215*H215</f>
        <v>0</v>
      </c>
      <c r="S215" s="147">
        <v>0</v>
      </c>
      <c r="T215" s="148">
        <f t="shared" ref="T215:T233" si="23">S215*H215</f>
        <v>0</v>
      </c>
      <c r="AR215" s="149" t="s">
        <v>378</v>
      </c>
      <c r="AT215" s="149" t="s">
        <v>298</v>
      </c>
      <c r="AU215" s="149" t="s">
        <v>85</v>
      </c>
      <c r="AY215" s="17" t="s">
        <v>296</v>
      </c>
      <c r="BE215" s="150">
        <f t="shared" ref="BE215:BE233" si="24">IF(N215="základní",J215,0)</f>
        <v>0</v>
      </c>
      <c r="BF215" s="150">
        <f t="shared" ref="BF215:BF233" si="25">IF(N215="snížená",J215,0)</f>
        <v>0</v>
      </c>
      <c r="BG215" s="150">
        <f t="shared" ref="BG215:BG233" si="26">IF(N215="zákl. přenesená",J215,0)</f>
        <v>0</v>
      </c>
      <c r="BH215" s="150">
        <f t="shared" ref="BH215:BH233" si="27">IF(N215="sníž. přenesená",J215,0)</f>
        <v>0</v>
      </c>
      <c r="BI215" s="150">
        <f t="shared" ref="BI215:BI233" si="28">IF(N215="nulová",J215,0)</f>
        <v>0</v>
      </c>
      <c r="BJ215" s="17" t="s">
        <v>83</v>
      </c>
      <c r="BK215" s="150">
        <f t="shared" ref="BK215:BK233" si="29">ROUND(I215*H215,2)</f>
        <v>0</v>
      </c>
      <c r="BL215" s="17" t="s">
        <v>378</v>
      </c>
      <c r="BM215" s="149" t="s">
        <v>3197</v>
      </c>
    </row>
    <row r="216" spans="2:65" s="1" customFormat="1" ht="37.9" customHeight="1">
      <c r="B216" s="32"/>
      <c r="C216" s="173" t="s">
        <v>695</v>
      </c>
      <c r="D216" s="173" t="s">
        <v>343</v>
      </c>
      <c r="E216" s="174" t="s">
        <v>3198</v>
      </c>
      <c r="F216" s="175" t="s">
        <v>3199</v>
      </c>
      <c r="G216" s="176" t="s">
        <v>376</v>
      </c>
      <c r="H216" s="177">
        <v>108</v>
      </c>
      <c r="I216" s="178"/>
      <c r="J216" s="179">
        <f t="shared" si="20"/>
        <v>0</v>
      </c>
      <c r="K216" s="175" t="s">
        <v>302</v>
      </c>
      <c r="L216" s="180"/>
      <c r="M216" s="181" t="s">
        <v>1</v>
      </c>
      <c r="N216" s="182" t="s">
        <v>41</v>
      </c>
      <c r="P216" s="147">
        <f t="shared" si="21"/>
        <v>0</v>
      </c>
      <c r="Q216" s="147">
        <v>0.01</v>
      </c>
      <c r="R216" s="147">
        <f t="shared" si="22"/>
        <v>1.08</v>
      </c>
      <c r="S216" s="147">
        <v>0</v>
      </c>
      <c r="T216" s="148">
        <f t="shared" si="23"/>
        <v>0</v>
      </c>
      <c r="AR216" s="149" t="s">
        <v>479</v>
      </c>
      <c r="AT216" s="149" t="s">
        <v>343</v>
      </c>
      <c r="AU216" s="149" t="s">
        <v>85</v>
      </c>
      <c r="AY216" s="17" t="s">
        <v>296</v>
      </c>
      <c r="BE216" s="150">
        <f t="shared" si="24"/>
        <v>0</v>
      </c>
      <c r="BF216" s="150">
        <f t="shared" si="25"/>
        <v>0</v>
      </c>
      <c r="BG216" s="150">
        <f t="shared" si="26"/>
        <v>0</v>
      </c>
      <c r="BH216" s="150">
        <f t="shared" si="27"/>
        <v>0</v>
      </c>
      <c r="BI216" s="150">
        <f t="shared" si="28"/>
        <v>0</v>
      </c>
      <c r="BJ216" s="17" t="s">
        <v>83</v>
      </c>
      <c r="BK216" s="150">
        <f t="shared" si="29"/>
        <v>0</v>
      </c>
      <c r="BL216" s="17" t="s">
        <v>378</v>
      </c>
      <c r="BM216" s="149" t="s">
        <v>3200</v>
      </c>
    </row>
    <row r="217" spans="2:65" s="1" customFormat="1" ht="24.2" customHeight="1">
      <c r="B217" s="32"/>
      <c r="C217" s="138" t="s">
        <v>718</v>
      </c>
      <c r="D217" s="138" t="s">
        <v>298</v>
      </c>
      <c r="E217" s="139" t="s">
        <v>3201</v>
      </c>
      <c r="F217" s="140" t="s">
        <v>3202</v>
      </c>
      <c r="G217" s="141" t="s">
        <v>376</v>
      </c>
      <c r="H217" s="142">
        <v>108</v>
      </c>
      <c r="I217" s="143"/>
      <c r="J217" s="144">
        <f t="shared" si="20"/>
        <v>0</v>
      </c>
      <c r="K217" s="140" t="s">
        <v>302</v>
      </c>
      <c r="L217" s="32"/>
      <c r="M217" s="145" t="s">
        <v>1</v>
      </c>
      <c r="N217" s="146" t="s">
        <v>41</v>
      </c>
      <c r="P217" s="147">
        <f t="shared" si="21"/>
        <v>0</v>
      </c>
      <c r="Q217" s="147">
        <v>0</v>
      </c>
      <c r="R217" s="147">
        <f t="shared" si="22"/>
        <v>0</v>
      </c>
      <c r="S217" s="147">
        <v>0</v>
      </c>
      <c r="T217" s="148">
        <f t="shared" si="23"/>
        <v>0</v>
      </c>
      <c r="AR217" s="149" t="s">
        <v>378</v>
      </c>
      <c r="AT217" s="149" t="s">
        <v>298</v>
      </c>
      <c r="AU217" s="149" t="s">
        <v>85</v>
      </c>
      <c r="AY217" s="17" t="s">
        <v>296</v>
      </c>
      <c r="BE217" s="150">
        <f t="shared" si="24"/>
        <v>0</v>
      </c>
      <c r="BF217" s="150">
        <f t="shared" si="25"/>
        <v>0</v>
      </c>
      <c r="BG217" s="150">
        <f t="shared" si="26"/>
        <v>0</v>
      </c>
      <c r="BH217" s="150">
        <f t="shared" si="27"/>
        <v>0</v>
      </c>
      <c r="BI217" s="150">
        <f t="shared" si="28"/>
        <v>0</v>
      </c>
      <c r="BJ217" s="17" t="s">
        <v>83</v>
      </c>
      <c r="BK217" s="150">
        <f t="shared" si="29"/>
        <v>0</v>
      </c>
      <c r="BL217" s="17" t="s">
        <v>378</v>
      </c>
      <c r="BM217" s="149" t="s">
        <v>3203</v>
      </c>
    </row>
    <row r="218" spans="2:65" s="1" customFormat="1" ht="16.5" customHeight="1">
      <c r="B218" s="32"/>
      <c r="C218" s="173" t="s">
        <v>722</v>
      </c>
      <c r="D218" s="173" t="s">
        <v>343</v>
      </c>
      <c r="E218" s="174" t="s">
        <v>3204</v>
      </c>
      <c r="F218" s="175" t="s">
        <v>3205</v>
      </c>
      <c r="G218" s="176" t="s">
        <v>376</v>
      </c>
      <c r="H218" s="177">
        <v>108</v>
      </c>
      <c r="I218" s="178"/>
      <c r="J218" s="179">
        <f t="shared" si="20"/>
        <v>0</v>
      </c>
      <c r="K218" s="175" t="s">
        <v>302</v>
      </c>
      <c r="L218" s="180"/>
      <c r="M218" s="181" t="s">
        <v>1</v>
      </c>
      <c r="N218" s="182" t="s">
        <v>41</v>
      </c>
      <c r="P218" s="147">
        <f t="shared" si="21"/>
        <v>0</v>
      </c>
      <c r="Q218" s="147">
        <v>2.4299999999999999E-2</v>
      </c>
      <c r="R218" s="147">
        <f t="shared" si="22"/>
        <v>2.6244000000000001</v>
      </c>
      <c r="S218" s="147">
        <v>0</v>
      </c>
      <c r="T218" s="148">
        <f t="shared" si="23"/>
        <v>0</v>
      </c>
      <c r="AR218" s="149" t="s">
        <v>479</v>
      </c>
      <c r="AT218" s="149" t="s">
        <v>343</v>
      </c>
      <c r="AU218" s="149" t="s">
        <v>85</v>
      </c>
      <c r="AY218" s="17" t="s">
        <v>296</v>
      </c>
      <c r="BE218" s="150">
        <f t="shared" si="24"/>
        <v>0</v>
      </c>
      <c r="BF218" s="150">
        <f t="shared" si="25"/>
        <v>0</v>
      </c>
      <c r="BG218" s="150">
        <f t="shared" si="26"/>
        <v>0</v>
      </c>
      <c r="BH218" s="150">
        <f t="shared" si="27"/>
        <v>0</v>
      </c>
      <c r="BI218" s="150">
        <f t="shared" si="28"/>
        <v>0</v>
      </c>
      <c r="BJ218" s="17" t="s">
        <v>83</v>
      </c>
      <c r="BK218" s="150">
        <f t="shared" si="29"/>
        <v>0</v>
      </c>
      <c r="BL218" s="17" t="s">
        <v>378</v>
      </c>
      <c r="BM218" s="149" t="s">
        <v>3206</v>
      </c>
    </row>
    <row r="219" spans="2:65" s="1" customFormat="1" ht="24.2" customHeight="1">
      <c r="B219" s="32"/>
      <c r="C219" s="173" t="s">
        <v>738</v>
      </c>
      <c r="D219" s="173" t="s">
        <v>343</v>
      </c>
      <c r="E219" s="174" t="s">
        <v>3207</v>
      </c>
      <c r="F219" s="175" t="s">
        <v>3208</v>
      </c>
      <c r="G219" s="176" t="s">
        <v>3209</v>
      </c>
      <c r="H219" s="177">
        <v>1</v>
      </c>
      <c r="I219" s="178"/>
      <c r="J219" s="179">
        <f t="shared" si="20"/>
        <v>0</v>
      </c>
      <c r="K219" s="175" t="s">
        <v>1</v>
      </c>
      <c r="L219" s="180"/>
      <c r="M219" s="181" t="s">
        <v>1</v>
      </c>
      <c r="N219" s="182" t="s">
        <v>41</v>
      </c>
      <c r="P219" s="147">
        <f t="shared" si="21"/>
        <v>0</v>
      </c>
      <c r="Q219" s="147">
        <v>2.4299999999999999E-2</v>
      </c>
      <c r="R219" s="147">
        <f t="shared" si="22"/>
        <v>2.4299999999999999E-2</v>
      </c>
      <c r="S219" s="147">
        <v>0</v>
      </c>
      <c r="T219" s="148">
        <f t="shared" si="23"/>
        <v>0</v>
      </c>
      <c r="AR219" s="149" t="s">
        <v>479</v>
      </c>
      <c r="AT219" s="149" t="s">
        <v>343</v>
      </c>
      <c r="AU219" s="149" t="s">
        <v>85</v>
      </c>
      <c r="AY219" s="17" t="s">
        <v>296</v>
      </c>
      <c r="BE219" s="150">
        <f t="shared" si="24"/>
        <v>0</v>
      </c>
      <c r="BF219" s="150">
        <f t="shared" si="25"/>
        <v>0</v>
      </c>
      <c r="BG219" s="150">
        <f t="shared" si="26"/>
        <v>0</v>
      </c>
      <c r="BH219" s="150">
        <f t="shared" si="27"/>
        <v>0</v>
      </c>
      <c r="BI219" s="150">
        <f t="shared" si="28"/>
        <v>0</v>
      </c>
      <c r="BJ219" s="17" t="s">
        <v>83</v>
      </c>
      <c r="BK219" s="150">
        <f t="shared" si="29"/>
        <v>0</v>
      </c>
      <c r="BL219" s="17" t="s">
        <v>378</v>
      </c>
      <c r="BM219" s="149" t="s">
        <v>3210</v>
      </c>
    </row>
    <row r="220" spans="2:65" s="1" customFormat="1" ht="49.15" customHeight="1">
      <c r="B220" s="32"/>
      <c r="C220" s="138" t="s">
        <v>742</v>
      </c>
      <c r="D220" s="138" t="s">
        <v>298</v>
      </c>
      <c r="E220" s="139" t="s">
        <v>3211</v>
      </c>
      <c r="F220" s="140" t="s">
        <v>3212</v>
      </c>
      <c r="G220" s="141" t="s">
        <v>376</v>
      </c>
      <c r="H220" s="142">
        <v>1</v>
      </c>
      <c r="I220" s="143"/>
      <c r="J220" s="144">
        <f t="shared" si="20"/>
        <v>0</v>
      </c>
      <c r="K220" s="140" t="s">
        <v>302</v>
      </c>
      <c r="L220" s="32"/>
      <c r="M220" s="145" t="s">
        <v>1</v>
      </c>
      <c r="N220" s="146" t="s">
        <v>41</v>
      </c>
      <c r="P220" s="147">
        <f t="shared" si="21"/>
        <v>0</v>
      </c>
      <c r="Q220" s="147">
        <v>0</v>
      </c>
      <c r="R220" s="147">
        <f t="shared" si="22"/>
        <v>0</v>
      </c>
      <c r="S220" s="147">
        <v>0</v>
      </c>
      <c r="T220" s="148">
        <f t="shared" si="23"/>
        <v>0</v>
      </c>
      <c r="AR220" s="149" t="s">
        <v>378</v>
      </c>
      <c r="AT220" s="149" t="s">
        <v>298</v>
      </c>
      <c r="AU220" s="149" t="s">
        <v>85</v>
      </c>
      <c r="AY220" s="17" t="s">
        <v>296</v>
      </c>
      <c r="BE220" s="150">
        <f t="shared" si="24"/>
        <v>0</v>
      </c>
      <c r="BF220" s="150">
        <f t="shared" si="25"/>
        <v>0</v>
      </c>
      <c r="BG220" s="150">
        <f t="shared" si="26"/>
        <v>0</v>
      </c>
      <c r="BH220" s="150">
        <f t="shared" si="27"/>
        <v>0</v>
      </c>
      <c r="BI220" s="150">
        <f t="shared" si="28"/>
        <v>0</v>
      </c>
      <c r="BJ220" s="17" t="s">
        <v>83</v>
      </c>
      <c r="BK220" s="150">
        <f t="shared" si="29"/>
        <v>0</v>
      </c>
      <c r="BL220" s="17" t="s">
        <v>378</v>
      </c>
      <c r="BM220" s="149" t="s">
        <v>3213</v>
      </c>
    </row>
    <row r="221" spans="2:65" s="1" customFormat="1" ht="16.5" customHeight="1">
      <c r="B221" s="32"/>
      <c r="C221" s="173" t="s">
        <v>747</v>
      </c>
      <c r="D221" s="173" t="s">
        <v>343</v>
      </c>
      <c r="E221" s="174" t="s">
        <v>3214</v>
      </c>
      <c r="F221" s="175" t="s">
        <v>3215</v>
      </c>
      <c r="G221" s="176" t="s">
        <v>376</v>
      </c>
      <c r="H221" s="177">
        <v>1</v>
      </c>
      <c r="I221" s="178"/>
      <c r="J221" s="179">
        <f t="shared" si="20"/>
        <v>0</v>
      </c>
      <c r="K221" s="175" t="s">
        <v>1</v>
      </c>
      <c r="L221" s="180"/>
      <c r="M221" s="181" t="s">
        <v>1</v>
      </c>
      <c r="N221" s="182" t="s">
        <v>41</v>
      </c>
      <c r="P221" s="147">
        <f t="shared" si="21"/>
        <v>0</v>
      </c>
      <c r="Q221" s="147">
        <v>3.5999999999999997E-2</v>
      </c>
      <c r="R221" s="147">
        <f t="shared" si="22"/>
        <v>3.5999999999999997E-2</v>
      </c>
      <c r="S221" s="147">
        <v>0</v>
      </c>
      <c r="T221" s="148">
        <f t="shared" si="23"/>
        <v>0</v>
      </c>
      <c r="AR221" s="149" t="s">
        <v>479</v>
      </c>
      <c r="AT221" s="149" t="s">
        <v>343</v>
      </c>
      <c r="AU221" s="149" t="s">
        <v>85</v>
      </c>
      <c r="AY221" s="17" t="s">
        <v>296</v>
      </c>
      <c r="BE221" s="150">
        <f t="shared" si="24"/>
        <v>0</v>
      </c>
      <c r="BF221" s="150">
        <f t="shared" si="25"/>
        <v>0</v>
      </c>
      <c r="BG221" s="150">
        <f t="shared" si="26"/>
        <v>0</v>
      </c>
      <c r="BH221" s="150">
        <f t="shared" si="27"/>
        <v>0</v>
      </c>
      <c r="BI221" s="150">
        <f t="shared" si="28"/>
        <v>0</v>
      </c>
      <c r="BJ221" s="17" t="s">
        <v>83</v>
      </c>
      <c r="BK221" s="150">
        <f t="shared" si="29"/>
        <v>0</v>
      </c>
      <c r="BL221" s="17" t="s">
        <v>378</v>
      </c>
      <c r="BM221" s="149" t="s">
        <v>3216</v>
      </c>
    </row>
    <row r="222" spans="2:65" s="1" customFormat="1" ht="16.5" customHeight="1">
      <c r="B222" s="32"/>
      <c r="C222" s="138" t="s">
        <v>751</v>
      </c>
      <c r="D222" s="138" t="s">
        <v>298</v>
      </c>
      <c r="E222" s="139" t="s">
        <v>3217</v>
      </c>
      <c r="F222" s="140" t="s">
        <v>3218</v>
      </c>
      <c r="G222" s="141" t="s">
        <v>376</v>
      </c>
      <c r="H222" s="142">
        <v>1</v>
      </c>
      <c r="I222" s="143"/>
      <c r="J222" s="144">
        <f t="shared" si="20"/>
        <v>0</v>
      </c>
      <c r="K222" s="140" t="s">
        <v>1</v>
      </c>
      <c r="L222" s="32"/>
      <c r="M222" s="145" t="s">
        <v>1</v>
      </c>
      <c r="N222" s="146" t="s">
        <v>41</v>
      </c>
      <c r="P222" s="147">
        <f t="shared" si="21"/>
        <v>0</v>
      </c>
      <c r="Q222" s="147">
        <v>0</v>
      </c>
      <c r="R222" s="147">
        <f t="shared" si="22"/>
        <v>0</v>
      </c>
      <c r="S222" s="147">
        <v>0</v>
      </c>
      <c r="T222" s="148">
        <f t="shared" si="23"/>
        <v>0</v>
      </c>
      <c r="AR222" s="149" t="s">
        <v>378</v>
      </c>
      <c r="AT222" s="149" t="s">
        <v>298</v>
      </c>
      <c r="AU222" s="149" t="s">
        <v>85</v>
      </c>
      <c r="AY222" s="17" t="s">
        <v>296</v>
      </c>
      <c r="BE222" s="150">
        <f t="shared" si="24"/>
        <v>0</v>
      </c>
      <c r="BF222" s="150">
        <f t="shared" si="25"/>
        <v>0</v>
      </c>
      <c r="BG222" s="150">
        <f t="shared" si="26"/>
        <v>0</v>
      </c>
      <c r="BH222" s="150">
        <f t="shared" si="27"/>
        <v>0</v>
      </c>
      <c r="BI222" s="150">
        <f t="shared" si="28"/>
        <v>0</v>
      </c>
      <c r="BJ222" s="17" t="s">
        <v>83</v>
      </c>
      <c r="BK222" s="150">
        <f t="shared" si="29"/>
        <v>0</v>
      </c>
      <c r="BL222" s="17" t="s">
        <v>378</v>
      </c>
      <c r="BM222" s="149" t="s">
        <v>3219</v>
      </c>
    </row>
    <row r="223" spans="2:65" s="1" customFormat="1" ht="24.2" customHeight="1">
      <c r="B223" s="32"/>
      <c r="C223" s="138" t="s">
        <v>756</v>
      </c>
      <c r="D223" s="138" t="s">
        <v>298</v>
      </c>
      <c r="E223" s="139" t="s">
        <v>3220</v>
      </c>
      <c r="F223" s="140" t="s">
        <v>3221</v>
      </c>
      <c r="G223" s="141" t="s">
        <v>376</v>
      </c>
      <c r="H223" s="142">
        <v>2</v>
      </c>
      <c r="I223" s="143"/>
      <c r="J223" s="144">
        <f t="shared" si="20"/>
        <v>0</v>
      </c>
      <c r="K223" s="140" t="s">
        <v>1</v>
      </c>
      <c r="L223" s="32"/>
      <c r="M223" s="145" t="s">
        <v>1</v>
      </c>
      <c r="N223" s="146" t="s">
        <v>41</v>
      </c>
      <c r="P223" s="147">
        <f t="shared" si="21"/>
        <v>0</v>
      </c>
      <c r="Q223" s="147">
        <v>0</v>
      </c>
      <c r="R223" s="147">
        <f t="shared" si="22"/>
        <v>0</v>
      </c>
      <c r="S223" s="147">
        <v>0</v>
      </c>
      <c r="T223" s="148">
        <f t="shared" si="23"/>
        <v>0</v>
      </c>
      <c r="AR223" s="149" t="s">
        <v>378</v>
      </c>
      <c r="AT223" s="149" t="s">
        <v>298</v>
      </c>
      <c r="AU223" s="149" t="s">
        <v>85</v>
      </c>
      <c r="AY223" s="17" t="s">
        <v>296</v>
      </c>
      <c r="BE223" s="150">
        <f t="shared" si="24"/>
        <v>0</v>
      </c>
      <c r="BF223" s="150">
        <f t="shared" si="25"/>
        <v>0</v>
      </c>
      <c r="BG223" s="150">
        <f t="shared" si="26"/>
        <v>0</v>
      </c>
      <c r="BH223" s="150">
        <f t="shared" si="27"/>
        <v>0</v>
      </c>
      <c r="BI223" s="150">
        <f t="shared" si="28"/>
        <v>0</v>
      </c>
      <c r="BJ223" s="17" t="s">
        <v>83</v>
      </c>
      <c r="BK223" s="150">
        <f t="shared" si="29"/>
        <v>0</v>
      </c>
      <c r="BL223" s="17" t="s">
        <v>378</v>
      </c>
      <c r="BM223" s="149" t="s">
        <v>3222</v>
      </c>
    </row>
    <row r="224" spans="2:65" s="1" customFormat="1" ht="24.2" customHeight="1">
      <c r="B224" s="32"/>
      <c r="C224" s="138" t="s">
        <v>764</v>
      </c>
      <c r="D224" s="138" t="s">
        <v>298</v>
      </c>
      <c r="E224" s="139" t="s">
        <v>3223</v>
      </c>
      <c r="F224" s="140" t="s">
        <v>3224</v>
      </c>
      <c r="G224" s="141" t="s">
        <v>376</v>
      </c>
      <c r="H224" s="142">
        <v>1</v>
      </c>
      <c r="I224" s="143"/>
      <c r="J224" s="144">
        <f t="shared" si="20"/>
        <v>0</v>
      </c>
      <c r="K224" s="140" t="s">
        <v>1</v>
      </c>
      <c r="L224" s="32"/>
      <c r="M224" s="145" t="s">
        <v>1</v>
      </c>
      <c r="N224" s="146" t="s">
        <v>41</v>
      </c>
      <c r="P224" s="147">
        <f t="shared" si="21"/>
        <v>0</v>
      </c>
      <c r="Q224" s="147">
        <v>0</v>
      </c>
      <c r="R224" s="147">
        <f t="shared" si="22"/>
        <v>0</v>
      </c>
      <c r="S224" s="147">
        <v>0</v>
      </c>
      <c r="T224" s="148">
        <f t="shared" si="23"/>
        <v>0</v>
      </c>
      <c r="AR224" s="149" t="s">
        <v>378</v>
      </c>
      <c r="AT224" s="149" t="s">
        <v>298</v>
      </c>
      <c r="AU224" s="149" t="s">
        <v>85</v>
      </c>
      <c r="AY224" s="17" t="s">
        <v>296</v>
      </c>
      <c r="BE224" s="150">
        <f t="shared" si="24"/>
        <v>0</v>
      </c>
      <c r="BF224" s="150">
        <f t="shared" si="25"/>
        <v>0</v>
      </c>
      <c r="BG224" s="150">
        <f t="shared" si="26"/>
        <v>0</v>
      </c>
      <c r="BH224" s="150">
        <f t="shared" si="27"/>
        <v>0</v>
      </c>
      <c r="BI224" s="150">
        <f t="shared" si="28"/>
        <v>0</v>
      </c>
      <c r="BJ224" s="17" t="s">
        <v>83</v>
      </c>
      <c r="BK224" s="150">
        <f t="shared" si="29"/>
        <v>0</v>
      </c>
      <c r="BL224" s="17" t="s">
        <v>378</v>
      </c>
      <c r="BM224" s="149" t="s">
        <v>3225</v>
      </c>
    </row>
    <row r="225" spans="2:65" s="1" customFormat="1" ht="24.2" customHeight="1">
      <c r="B225" s="32"/>
      <c r="C225" s="138" t="s">
        <v>770</v>
      </c>
      <c r="D225" s="138" t="s">
        <v>298</v>
      </c>
      <c r="E225" s="139" t="s">
        <v>3226</v>
      </c>
      <c r="F225" s="140" t="s">
        <v>3227</v>
      </c>
      <c r="G225" s="141" t="s">
        <v>376</v>
      </c>
      <c r="H225" s="142">
        <v>1</v>
      </c>
      <c r="I225" s="143"/>
      <c r="J225" s="144">
        <f t="shared" si="20"/>
        <v>0</v>
      </c>
      <c r="K225" s="140" t="s">
        <v>1</v>
      </c>
      <c r="L225" s="32"/>
      <c r="M225" s="145" t="s">
        <v>1</v>
      </c>
      <c r="N225" s="146" t="s">
        <v>41</v>
      </c>
      <c r="P225" s="147">
        <f t="shared" si="21"/>
        <v>0</v>
      </c>
      <c r="Q225" s="147">
        <v>0</v>
      </c>
      <c r="R225" s="147">
        <f t="shared" si="22"/>
        <v>0</v>
      </c>
      <c r="S225" s="147">
        <v>0</v>
      </c>
      <c r="T225" s="148">
        <f t="shared" si="23"/>
        <v>0</v>
      </c>
      <c r="AR225" s="149" t="s">
        <v>378</v>
      </c>
      <c r="AT225" s="149" t="s">
        <v>298</v>
      </c>
      <c r="AU225" s="149" t="s">
        <v>85</v>
      </c>
      <c r="AY225" s="17" t="s">
        <v>296</v>
      </c>
      <c r="BE225" s="150">
        <f t="shared" si="24"/>
        <v>0</v>
      </c>
      <c r="BF225" s="150">
        <f t="shared" si="25"/>
        <v>0</v>
      </c>
      <c r="BG225" s="150">
        <f t="shared" si="26"/>
        <v>0</v>
      </c>
      <c r="BH225" s="150">
        <f t="shared" si="27"/>
        <v>0</v>
      </c>
      <c r="BI225" s="150">
        <f t="shared" si="28"/>
        <v>0</v>
      </c>
      <c r="BJ225" s="17" t="s">
        <v>83</v>
      </c>
      <c r="BK225" s="150">
        <f t="shared" si="29"/>
        <v>0</v>
      </c>
      <c r="BL225" s="17" t="s">
        <v>378</v>
      </c>
      <c r="BM225" s="149" t="s">
        <v>3228</v>
      </c>
    </row>
    <row r="226" spans="2:65" s="1" customFormat="1" ht="24.2" customHeight="1">
      <c r="B226" s="32"/>
      <c r="C226" s="138" t="s">
        <v>775</v>
      </c>
      <c r="D226" s="138" t="s">
        <v>298</v>
      </c>
      <c r="E226" s="139" t="s">
        <v>3229</v>
      </c>
      <c r="F226" s="140" t="s">
        <v>3230</v>
      </c>
      <c r="G226" s="141" t="s">
        <v>376</v>
      </c>
      <c r="H226" s="142">
        <v>1</v>
      </c>
      <c r="I226" s="143"/>
      <c r="J226" s="144">
        <f t="shared" si="20"/>
        <v>0</v>
      </c>
      <c r="K226" s="140" t="s">
        <v>1</v>
      </c>
      <c r="L226" s="32"/>
      <c r="M226" s="145" t="s">
        <v>1</v>
      </c>
      <c r="N226" s="146" t="s">
        <v>41</v>
      </c>
      <c r="P226" s="147">
        <f t="shared" si="21"/>
        <v>0</v>
      </c>
      <c r="Q226" s="147">
        <v>0</v>
      </c>
      <c r="R226" s="147">
        <f t="shared" si="22"/>
        <v>0</v>
      </c>
      <c r="S226" s="147">
        <v>0</v>
      </c>
      <c r="T226" s="148">
        <f t="shared" si="23"/>
        <v>0</v>
      </c>
      <c r="AR226" s="149" t="s">
        <v>378</v>
      </c>
      <c r="AT226" s="149" t="s">
        <v>298</v>
      </c>
      <c r="AU226" s="149" t="s">
        <v>85</v>
      </c>
      <c r="AY226" s="17" t="s">
        <v>296</v>
      </c>
      <c r="BE226" s="150">
        <f t="shared" si="24"/>
        <v>0</v>
      </c>
      <c r="BF226" s="150">
        <f t="shared" si="25"/>
        <v>0</v>
      </c>
      <c r="BG226" s="150">
        <f t="shared" si="26"/>
        <v>0</v>
      </c>
      <c r="BH226" s="150">
        <f t="shared" si="27"/>
        <v>0</v>
      </c>
      <c r="BI226" s="150">
        <f t="shared" si="28"/>
        <v>0</v>
      </c>
      <c r="BJ226" s="17" t="s">
        <v>83</v>
      </c>
      <c r="BK226" s="150">
        <f t="shared" si="29"/>
        <v>0</v>
      </c>
      <c r="BL226" s="17" t="s">
        <v>378</v>
      </c>
      <c r="BM226" s="149" t="s">
        <v>3231</v>
      </c>
    </row>
    <row r="227" spans="2:65" s="1" customFormat="1" ht="24.2" customHeight="1">
      <c r="B227" s="32"/>
      <c r="C227" s="138" t="s">
        <v>781</v>
      </c>
      <c r="D227" s="138" t="s">
        <v>298</v>
      </c>
      <c r="E227" s="139" t="s">
        <v>3232</v>
      </c>
      <c r="F227" s="140" t="s">
        <v>3233</v>
      </c>
      <c r="G227" s="141" t="s">
        <v>376</v>
      </c>
      <c r="H227" s="142">
        <v>1</v>
      </c>
      <c r="I227" s="143"/>
      <c r="J227" s="144">
        <f t="shared" si="20"/>
        <v>0</v>
      </c>
      <c r="K227" s="140" t="s">
        <v>1</v>
      </c>
      <c r="L227" s="32"/>
      <c r="M227" s="145" t="s">
        <v>1</v>
      </c>
      <c r="N227" s="146" t="s">
        <v>41</v>
      </c>
      <c r="P227" s="147">
        <f t="shared" si="21"/>
        <v>0</v>
      </c>
      <c r="Q227" s="147">
        <v>0</v>
      </c>
      <c r="R227" s="147">
        <f t="shared" si="22"/>
        <v>0</v>
      </c>
      <c r="S227" s="147">
        <v>0</v>
      </c>
      <c r="T227" s="148">
        <f t="shared" si="23"/>
        <v>0</v>
      </c>
      <c r="AR227" s="149" t="s">
        <v>378</v>
      </c>
      <c r="AT227" s="149" t="s">
        <v>298</v>
      </c>
      <c r="AU227" s="149" t="s">
        <v>85</v>
      </c>
      <c r="AY227" s="17" t="s">
        <v>296</v>
      </c>
      <c r="BE227" s="150">
        <f t="shared" si="24"/>
        <v>0</v>
      </c>
      <c r="BF227" s="150">
        <f t="shared" si="25"/>
        <v>0</v>
      </c>
      <c r="BG227" s="150">
        <f t="shared" si="26"/>
        <v>0</v>
      </c>
      <c r="BH227" s="150">
        <f t="shared" si="27"/>
        <v>0</v>
      </c>
      <c r="BI227" s="150">
        <f t="shared" si="28"/>
        <v>0</v>
      </c>
      <c r="BJ227" s="17" t="s">
        <v>83</v>
      </c>
      <c r="BK227" s="150">
        <f t="shared" si="29"/>
        <v>0</v>
      </c>
      <c r="BL227" s="17" t="s">
        <v>378</v>
      </c>
      <c r="BM227" s="149" t="s">
        <v>3234</v>
      </c>
    </row>
    <row r="228" spans="2:65" s="1" customFormat="1" ht="24.2" customHeight="1">
      <c r="B228" s="32"/>
      <c r="C228" s="138" t="s">
        <v>785</v>
      </c>
      <c r="D228" s="138" t="s">
        <v>298</v>
      </c>
      <c r="E228" s="139" t="s">
        <v>3235</v>
      </c>
      <c r="F228" s="140" t="s">
        <v>3236</v>
      </c>
      <c r="G228" s="141" t="s">
        <v>376</v>
      </c>
      <c r="H228" s="142">
        <v>1</v>
      </c>
      <c r="I228" s="143"/>
      <c r="J228" s="144">
        <f t="shared" si="20"/>
        <v>0</v>
      </c>
      <c r="K228" s="140" t="s">
        <v>1</v>
      </c>
      <c r="L228" s="32"/>
      <c r="M228" s="145" t="s">
        <v>1</v>
      </c>
      <c r="N228" s="146" t="s">
        <v>41</v>
      </c>
      <c r="P228" s="147">
        <f t="shared" si="21"/>
        <v>0</v>
      </c>
      <c r="Q228" s="147">
        <v>0</v>
      </c>
      <c r="R228" s="147">
        <f t="shared" si="22"/>
        <v>0</v>
      </c>
      <c r="S228" s="147">
        <v>0</v>
      </c>
      <c r="T228" s="148">
        <f t="shared" si="23"/>
        <v>0</v>
      </c>
      <c r="AR228" s="149" t="s">
        <v>378</v>
      </c>
      <c r="AT228" s="149" t="s">
        <v>298</v>
      </c>
      <c r="AU228" s="149" t="s">
        <v>85</v>
      </c>
      <c r="AY228" s="17" t="s">
        <v>296</v>
      </c>
      <c r="BE228" s="150">
        <f t="shared" si="24"/>
        <v>0</v>
      </c>
      <c r="BF228" s="150">
        <f t="shared" si="25"/>
        <v>0</v>
      </c>
      <c r="BG228" s="150">
        <f t="shared" si="26"/>
        <v>0</v>
      </c>
      <c r="BH228" s="150">
        <f t="shared" si="27"/>
        <v>0</v>
      </c>
      <c r="BI228" s="150">
        <f t="shared" si="28"/>
        <v>0</v>
      </c>
      <c r="BJ228" s="17" t="s">
        <v>83</v>
      </c>
      <c r="BK228" s="150">
        <f t="shared" si="29"/>
        <v>0</v>
      </c>
      <c r="BL228" s="17" t="s">
        <v>378</v>
      </c>
      <c r="BM228" s="149" t="s">
        <v>3237</v>
      </c>
    </row>
    <row r="229" spans="2:65" s="1" customFormat="1" ht="24.2" customHeight="1">
      <c r="B229" s="32"/>
      <c r="C229" s="138" t="s">
        <v>792</v>
      </c>
      <c r="D229" s="138" t="s">
        <v>298</v>
      </c>
      <c r="E229" s="139" t="s">
        <v>3238</v>
      </c>
      <c r="F229" s="140" t="s">
        <v>3239</v>
      </c>
      <c r="G229" s="141" t="s">
        <v>376</v>
      </c>
      <c r="H229" s="142">
        <v>1</v>
      </c>
      <c r="I229" s="143"/>
      <c r="J229" s="144">
        <f t="shared" si="20"/>
        <v>0</v>
      </c>
      <c r="K229" s="140" t="s">
        <v>1</v>
      </c>
      <c r="L229" s="32"/>
      <c r="M229" s="145" t="s">
        <v>1</v>
      </c>
      <c r="N229" s="146" t="s">
        <v>41</v>
      </c>
      <c r="P229" s="147">
        <f t="shared" si="21"/>
        <v>0</v>
      </c>
      <c r="Q229" s="147">
        <v>0</v>
      </c>
      <c r="R229" s="147">
        <f t="shared" si="22"/>
        <v>0</v>
      </c>
      <c r="S229" s="147">
        <v>0</v>
      </c>
      <c r="T229" s="148">
        <f t="shared" si="23"/>
        <v>0</v>
      </c>
      <c r="AR229" s="149" t="s">
        <v>378</v>
      </c>
      <c r="AT229" s="149" t="s">
        <v>298</v>
      </c>
      <c r="AU229" s="149" t="s">
        <v>85</v>
      </c>
      <c r="AY229" s="17" t="s">
        <v>296</v>
      </c>
      <c r="BE229" s="150">
        <f t="shared" si="24"/>
        <v>0</v>
      </c>
      <c r="BF229" s="150">
        <f t="shared" si="25"/>
        <v>0</v>
      </c>
      <c r="BG229" s="150">
        <f t="shared" si="26"/>
        <v>0</v>
      </c>
      <c r="BH229" s="150">
        <f t="shared" si="27"/>
        <v>0</v>
      </c>
      <c r="BI229" s="150">
        <f t="shared" si="28"/>
        <v>0</v>
      </c>
      <c r="BJ229" s="17" t="s">
        <v>83</v>
      </c>
      <c r="BK229" s="150">
        <f t="shared" si="29"/>
        <v>0</v>
      </c>
      <c r="BL229" s="17" t="s">
        <v>378</v>
      </c>
      <c r="BM229" s="149" t="s">
        <v>3240</v>
      </c>
    </row>
    <row r="230" spans="2:65" s="1" customFormat="1" ht="33" customHeight="1">
      <c r="B230" s="32"/>
      <c r="C230" s="138" t="s">
        <v>797</v>
      </c>
      <c r="D230" s="138" t="s">
        <v>298</v>
      </c>
      <c r="E230" s="139" t="s">
        <v>3241</v>
      </c>
      <c r="F230" s="140" t="s">
        <v>3242</v>
      </c>
      <c r="G230" s="141" t="s">
        <v>376</v>
      </c>
      <c r="H230" s="142">
        <v>1</v>
      </c>
      <c r="I230" s="143"/>
      <c r="J230" s="144">
        <f t="shared" si="20"/>
        <v>0</v>
      </c>
      <c r="K230" s="140" t="s">
        <v>1</v>
      </c>
      <c r="L230" s="32"/>
      <c r="M230" s="145" t="s">
        <v>1</v>
      </c>
      <c r="N230" s="146" t="s">
        <v>41</v>
      </c>
      <c r="P230" s="147">
        <f t="shared" si="21"/>
        <v>0</v>
      </c>
      <c r="Q230" s="147">
        <v>0</v>
      </c>
      <c r="R230" s="147">
        <f t="shared" si="22"/>
        <v>0</v>
      </c>
      <c r="S230" s="147">
        <v>0</v>
      </c>
      <c r="T230" s="148">
        <f t="shared" si="23"/>
        <v>0</v>
      </c>
      <c r="AR230" s="149" t="s">
        <v>378</v>
      </c>
      <c r="AT230" s="149" t="s">
        <v>298</v>
      </c>
      <c r="AU230" s="149" t="s">
        <v>85</v>
      </c>
      <c r="AY230" s="17" t="s">
        <v>296</v>
      </c>
      <c r="BE230" s="150">
        <f t="shared" si="24"/>
        <v>0</v>
      </c>
      <c r="BF230" s="150">
        <f t="shared" si="25"/>
        <v>0</v>
      </c>
      <c r="BG230" s="150">
        <f t="shared" si="26"/>
        <v>0</v>
      </c>
      <c r="BH230" s="150">
        <f t="shared" si="27"/>
        <v>0</v>
      </c>
      <c r="BI230" s="150">
        <f t="shared" si="28"/>
        <v>0</v>
      </c>
      <c r="BJ230" s="17" t="s">
        <v>83</v>
      </c>
      <c r="BK230" s="150">
        <f t="shared" si="29"/>
        <v>0</v>
      </c>
      <c r="BL230" s="17" t="s">
        <v>378</v>
      </c>
      <c r="BM230" s="149" t="s">
        <v>3243</v>
      </c>
    </row>
    <row r="231" spans="2:65" s="1" customFormat="1" ht="55.5" customHeight="1">
      <c r="B231" s="32"/>
      <c r="C231" s="138" t="s">
        <v>821</v>
      </c>
      <c r="D231" s="138" t="s">
        <v>298</v>
      </c>
      <c r="E231" s="139" t="s">
        <v>3244</v>
      </c>
      <c r="F231" s="140" t="s">
        <v>3245</v>
      </c>
      <c r="G231" s="141" t="s">
        <v>376</v>
      </c>
      <c r="H231" s="142">
        <v>1</v>
      </c>
      <c r="I231" s="143"/>
      <c r="J231" s="144">
        <f t="shared" si="20"/>
        <v>0</v>
      </c>
      <c r="K231" s="140" t="s">
        <v>1</v>
      </c>
      <c r="L231" s="32"/>
      <c r="M231" s="145" t="s">
        <v>1</v>
      </c>
      <c r="N231" s="146" t="s">
        <v>41</v>
      </c>
      <c r="P231" s="147">
        <f t="shared" si="21"/>
        <v>0</v>
      </c>
      <c r="Q231" s="147">
        <v>0</v>
      </c>
      <c r="R231" s="147">
        <f t="shared" si="22"/>
        <v>0</v>
      </c>
      <c r="S231" s="147">
        <v>0</v>
      </c>
      <c r="T231" s="148">
        <f t="shared" si="23"/>
        <v>0</v>
      </c>
      <c r="AR231" s="149" t="s">
        <v>378</v>
      </c>
      <c r="AT231" s="149" t="s">
        <v>298</v>
      </c>
      <c r="AU231" s="149" t="s">
        <v>85</v>
      </c>
      <c r="AY231" s="17" t="s">
        <v>296</v>
      </c>
      <c r="BE231" s="150">
        <f t="shared" si="24"/>
        <v>0</v>
      </c>
      <c r="BF231" s="150">
        <f t="shared" si="25"/>
        <v>0</v>
      </c>
      <c r="BG231" s="150">
        <f t="shared" si="26"/>
        <v>0</v>
      </c>
      <c r="BH231" s="150">
        <f t="shared" si="27"/>
        <v>0</v>
      </c>
      <c r="BI231" s="150">
        <f t="shared" si="28"/>
        <v>0</v>
      </c>
      <c r="BJ231" s="17" t="s">
        <v>83</v>
      </c>
      <c r="BK231" s="150">
        <f t="shared" si="29"/>
        <v>0</v>
      </c>
      <c r="BL231" s="17" t="s">
        <v>378</v>
      </c>
      <c r="BM231" s="149" t="s">
        <v>3246</v>
      </c>
    </row>
    <row r="232" spans="2:65" s="1" customFormat="1" ht="16.5" customHeight="1">
      <c r="B232" s="32"/>
      <c r="C232" s="138" t="s">
        <v>841</v>
      </c>
      <c r="D232" s="138" t="s">
        <v>298</v>
      </c>
      <c r="E232" s="139" t="s">
        <v>3247</v>
      </c>
      <c r="F232" s="140" t="s">
        <v>3248</v>
      </c>
      <c r="G232" s="141" t="s">
        <v>376</v>
      </c>
      <c r="H232" s="142">
        <v>1</v>
      </c>
      <c r="I232" s="143"/>
      <c r="J232" s="144">
        <f t="shared" si="20"/>
        <v>0</v>
      </c>
      <c r="K232" s="140" t="s">
        <v>1</v>
      </c>
      <c r="L232" s="32"/>
      <c r="M232" s="145" t="s">
        <v>1</v>
      </c>
      <c r="N232" s="146" t="s">
        <v>41</v>
      </c>
      <c r="P232" s="147">
        <f t="shared" si="21"/>
        <v>0</v>
      </c>
      <c r="Q232" s="147">
        <v>0</v>
      </c>
      <c r="R232" s="147">
        <f t="shared" si="22"/>
        <v>0</v>
      </c>
      <c r="S232" s="147">
        <v>0</v>
      </c>
      <c r="T232" s="148">
        <f t="shared" si="23"/>
        <v>0</v>
      </c>
      <c r="AR232" s="149" t="s">
        <v>378</v>
      </c>
      <c r="AT232" s="149" t="s">
        <v>298</v>
      </c>
      <c r="AU232" s="149" t="s">
        <v>85</v>
      </c>
      <c r="AY232" s="17" t="s">
        <v>296</v>
      </c>
      <c r="BE232" s="150">
        <f t="shared" si="24"/>
        <v>0</v>
      </c>
      <c r="BF232" s="150">
        <f t="shared" si="25"/>
        <v>0</v>
      </c>
      <c r="BG232" s="150">
        <f t="shared" si="26"/>
        <v>0</v>
      </c>
      <c r="BH232" s="150">
        <f t="shared" si="27"/>
        <v>0</v>
      </c>
      <c r="BI232" s="150">
        <f t="shared" si="28"/>
        <v>0</v>
      </c>
      <c r="BJ232" s="17" t="s">
        <v>83</v>
      </c>
      <c r="BK232" s="150">
        <f t="shared" si="29"/>
        <v>0</v>
      </c>
      <c r="BL232" s="17" t="s">
        <v>378</v>
      </c>
      <c r="BM232" s="149" t="s">
        <v>3249</v>
      </c>
    </row>
    <row r="233" spans="2:65" s="1" customFormat="1" ht="37.9" customHeight="1">
      <c r="B233" s="32"/>
      <c r="C233" s="138" t="s">
        <v>845</v>
      </c>
      <c r="D233" s="138" t="s">
        <v>298</v>
      </c>
      <c r="E233" s="139" t="s">
        <v>3250</v>
      </c>
      <c r="F233" s="140" t="s">
        <v>3251</v>
      </c>
      <c r="G233" s="141" t="s">
        <v>339</v>
      </c>
      <c r="H233" s="142">
        <v>320</v>
      </c>
      <c r="I233" s="143"/>
      <c r="J233" s="144">
        <f t="shared" si="20"/>
        <v>0</v>
      </c>
      <c r="K233" s="140" t="s">
        <v>302</v>
      </c>
      <c r="L233" s="32"/>
      <c r="M233" s="145" t="s">
        <v>1</v>
      </c>
      <c r="N233" s="146" t="s">
        <v>41</v>
      </c>
      <c r="P233" s="147">
        <f t="shared" si="21"/>
        <v>0</v>
      </c>
      <c r="Q233" s="147">
        <v>0</v>
      </c>
      <c r="R233" s="147">
        <f t="shared" si="22"/>
        <v>0</v>
      </c>
      <c r="S233" s="147">
        <v>0</v>
      </c>
      <c r="T233" s="148">
        <f t="shared" si="23"/>
        <v>0</v>
      </c>
      <c r="AR233" s="149" t="s">
        <v>378</v>
      </c>
      <c r="AT233" s="149" t="s">
        <v>298</v>
      </c>
      <c r="AU233" s="149" t="s">
        <v>85</v>
      </c>
      <c r="AY233" s="17" t="s">
        <v>296</v>
      </c>
      <c r="BE233" s="150">
        <f t="shared" si="24"/>
        <v>0</v>
      </c>
      <c r="BF233" s="150">
        <f t="shared" si="25"/>
        <v>0</v>
      </c>
      <c r="BG233" s="150">
        <f t="shared" si="26"/>
        <v>0</v>
      </c>
      <c r="BH233" s="150">
        <f t="shared" si="27"/>
        <v>0</v>
      </c>
      <c r="BI233" s="150">
        <f t="shared" si="28"/>
        <v>0</v>
      </c>
      <c r="BJ233" s="17" t="s">
        <v>83</v>
      </c>
      <c r="BK233" s="150">
        <f t="shared" si="29"/>
        <v>0</v>
      </c>
      <c r="BL233" s="17" t="s">
        <v>378</v>
      </c>
      <c r="BM233" s="149" t="s">
        <v>3252</v>
      </c>
    </row>
    <row r="234" spans="2:65" s="15" customFormat="1" ht="33.75">
      <c r="B234" s="183"/>
      <c r="D234" s="152" t="s">
        <v>304</v>
      </c>
      <c r="E234" s="184" t="s">
        <v>1</v>
      </c>
      <c r="F234" s="185" t="s">
        <v>7188</v>
      </c>
      <c r="H234" s="184" t="s">
        <v>1</v>
      </c>
      <c r="I234" s="186"/>
      <c r="L234" s="183"/>
      <c r="M234" s="187"/>
      <c r="T234" s="188"/>
      <c r="AT234" s="184" t="s">
        <v>304</v>
      </c>
      <c r="AU234" s="184" t="s">
        <v>85</v>
      </c>
      <c r="AV234" s="15" t="s">
        <v>83</v>
      </c>
      <c r="AW234" s="15" t="s">
        <v>32</v>
      </c>
      <c r="AX234" s="15" t="s">
        <v>76</v>
      </c>
      <c r="AY234" s="184" t="s">
        <v>296</v>
      </c>
    </row>
    <row r="235" spans="2:65" s="12" customFormat="1">
      <c r="B235" s="151"/>
      <c r="D235" s="152" t="s">
        <v>304</v>
      </c>
      <c r="E235" s="153" t="s">
        <v>1</v>
      </c>
      <c r="F235" s="154" t="s">
        <v>1598</v>
      </c>
      <c r="H235" s="155">
        <v>200</v>
      </c>
      <c r="I235" s="156"/>
      <c r="L235" s="151"/>
      <c r="M235" s="157"/>
      <c r="T235" s="158"/>
      <c r="AT235" s="153" t="s">
        <v>304</v>
      </c>
      <c r="AU235" s="153" t="s">
        <v>85</v>
      </c>
      <c r="AV235" s="12" t="s">
        <v>85</v>
      </c>
      <c r="AW235" s="12" t="s">
        <v>32</v>
      </c>
      <c r="AX235" s="12" t="s">
        <v>76</v>
      </c>
      <c r="AY235" s="153" t="s">
        <v>296</v>
      </c>
    </row>
    <row r="236" spans="2:65" s="15" customFormat="1" ht="33.75">
      <c r="B236" s="183"/>
      <c r="D236" s="152" t="s">
        <v>304</v>
      </c>
      <c r="E236" s="184" t="s">
        <v>1</v>
      </c>
      <c r="F236" s="185" t="s">
        <v>7187</v>
      </c>
      <c r="H236" s="184" t="s">
        <v>1</v>
      </c>
      <c r="I236" s="186"/>
      <c r="L236" s="183"/>
      <c r="M236" s="187"/>
      <c r="T236" s="188"/>
      <c r="AT236" s="184" t="s">
        <v>304</v>
      </c>
      <c r="AU236" s="184" t="s">
        <v>85</v>
      </c>
      <c r="AV236" s="15" t="s">
        <v>83</v>
      </c>
      <c r="AW236" s="15" t="s">
        <v>32</v>
      </c>
      <c r="AX236" s="15" t="s">
        <v>76</v>
      </c>
      <c r="AY236" s="184" t="s">
        <v>296</v>
      </c>
    </row>
    <row r="237" spans="2:65" s="12" customFormat="1">
      <c r="B237" s="151"/>
      <c r="D237" s="152" t="s">
        <v>304</v>
      </c>
      <c r="E237" s="153" t="s">
        <v>1</v>
      </c>
      <c r="F237" s="154" t="s">
        <v>1176</v>
      </c>
      <c r="H237" s="155">
        <v>120</v>
      </c>
      <c r="I237" s="156"/>
      <c r="L237" s="151"/>
      <c r="M237" s="157"/>
      <c r="T237" s="158"/>
      <c r="AT237" s="153" t="s">
        <v>304</v>
      </c>
      <c r="AU237" s="153" t="s">
        <v>85</v>
      </c>
      <c r="AV237" s="12" t="s">
        <v>85</v>
      </c>
      <c r="AW237" s="12" t="s">
        <v>32</v>
      </c>
      <c r="AX237" s="12" t="s">
        <v>76</v>
      </c>
      <c r="AY237" s="153" t="s">
        <v>296</v>
      </c>
    </row>
    <row r="238" spans="2:65" s="14" customFormat="1">
      <c r="B238" s="166"/>
      <c r="D238" s="152" t="s">
        <v>304</v>
      </c>
      <c r="E238" s="167" t="s">
        <v>1</v>
      </c>
      <c r="F238" s="168" t="s">
        <v>308</v>
      </c>
      <c r="H238" s="169">
        <v>320</v>
      </c>
      <c r="I238" s="170"/>
      <c r="L238" s="166"/>
      <c r="M238" s="171"/>
      <c r="T238" s="172"/>
      <c r="AT238" s="167" t="s">
        <v>304</v>
      </c>
      <c r="AU238" s="167" t="s">
        <v>85</v>
      </c>
      <c r="AV238" s="14" t="s">
        <v>107</v>
      </c>
      <c r="AW238" s="14" t="s">
        <v>32</v>
      </c>
      <c r="AX238" s="14" t="s">
        <v>83</v>
      </c>
      <c r="AY238" s="167" t="s">
        <v>296</v>
      </c>
    </row>
    <row r="239" spans="2:65" s="1" customFormat="1" ht="21.6" customHeight="1">
      <c r="B239" s="32"/>
      <c r="C239" s="173" t="s">
        <v>850</v>
      </c>
      <c r="D239" s="173" t="s">
        <v>343</v>
      </c>
      <c r="E239" s="174" t="s">
        <v>3253</v>
      </c>
      <c r="F239" s="175" t="s">
        <v>7189</v>
      </c>
      <c r="G239" s="176" t="s">
        <v>376</v>
      </c>
      <c r="H239" s="177">
        <v>200</v>
      </c>
      <c r="I239" s="178"/>
      <c r="J239" s="179">
        <f>ROUND(I239*H239,2)</f>
        <v>0</v>
      </c>
      <c r="K239" s="175" t="s">
        <v>1</v>
      </c>
      <c r="L239" s="180"/>
      <c r="M239" s="181" t="s">
        <v>1</v>
      </c>
      <c r="N239" s="182" t="s">
        <v>41</v>
      </c>
      <c r="P239" s="147">
        <f>O239*H239</f>
        <v>0</v>
      </c>
      <c r="Q239" s="147">
        <v>0</v>
      </c>
      <c r="R239" s="147">
        <f>Q239*H239</f>
        <v>0</v>
      </c>
      <c r="S239" s="147">
        <v>0</v>
      </c>
      <c r="T239" s="148">
        <f>S239*H239</f>
        <v>0</v>
      </c>
      <c r="AR239" s="149" t="s">
        <v>479</v>
      </c>
      <c r="AT239" s="149" t="s">
        <v>343</v>
      </c>
      <c r="AU239" s="149" t="s">
        <v>85</v>
      </c>
      <c r="AY239" s="17" t="s">
        <v>296</v>
      </c>
      <c r="BE239" s="150">
        <f>IF(N239="základní",J239,0)</f>
        <v>0</v>
      </c>
      <c r="BF239" s="150">
        <f>IF(N239="snížená",J239,0)</f>
        <v>0</v>
      </c>
      <c r="BG239" s="150">
        <f>IF(N239="zákl. přenesená",J239,0)</f>
        <v>0</v>
      </c>
      <c r="BH239" s="150">
        <f>IF(N239="sníž. přenesená",J239,0)</f>
        <v>0</v>
      </c>
      <c r="BI239" s="150">
        <f>IF(N239="nulová",J239,0)</f>
        <v>0</v>
      </c>
      <c r="BJ239" s="17" t="s">
        <v>83</v>
      </c>
      <c r="BK239" s="150">
        <f>ROUND(I239*H239,2)</f>
        <v>0</v>
      </c>
      <c r="BL239" s="17" t="s">
        <v>378</v>
      </c>
      <c r="BM239" s="149" t="s">
        <v>3254</v>
      </c>
    </row>
    <row r="240" spans="2:65" s="1" customFormat="1" ht="23.45" customHeight="1">
      <c r="B240" s="32"/>
      <c r="C240" s="173" t="s">
        <v>858</v>
      </c>
      <c r="D240" s="173" t="s">
        <v>343</v>
      </c>
      <c r="E240" s="174" t="s">
        <v>3255</v>
      </c>
      <c r="F240" s="175" t="s">
        <v>7190</v>
      </c>
      <c r="G240" s="176" t="s">
        <v>376</v>
      </c>
      <c r="H240" s="177">
        <v>120</v>
      </c>
      <c r="I240" s="178"/>
      <c r="J240" s="179">
        <f>ROUND(I240*H240,2)</f>
        <v>0</v>
      </c>
      <c r="K240" s="175" t="s">
        <v>1</v>
      </c>
      <c r="L240" s="180"/>
      <c r="M240" s="181" t="s">
        <v>1</v>
      </c>
      <c r="N240" s="182" t="s">
        <v>41</v>
      </c>
      <c r="P240" s="147">
        <f>O240*H240</f>
        <v>0</v>
      </c>
      <c r="Q240" s="147">
        <v>0</v>
      </c>
      <c r="R240" s="147">
        <f>Q240*H240</f>
        <v>0</v>
      </c>
      <c r="S240" s="147">
        <v>0</v>
      </c>
      <c r="T240" s="148">
        <f>S240*H240</f>
        <v>0</v>
      </c>
      <c r="AR240" s="149" t="s">
        <v>479</v>
      </c>
      <c r="AT240" s="149" t="s">
        <v>343</v>
      </c>
      <c r="AU240" s="149" t="s">
        <v>85</v>
      </c>
      <c r="AY240" s="17" t="s">
        <v>296</v>
      </c>
      <c r="BE240" s="150">
        <f>IF(N240="základní",J240,0)</f>
        <v>0</v>
      </c>
      <c r="BF240" s="150">
        <f>IF(N240="snížená",J240,0)</f>
        <v>0</v>
      </c>
      <c r="BG240" s="150">
        <f>IF(N240="zákl. přenesená",J240,0)</f>
        <v>0</v>
      </c>
      <c r="BH240" s="150">
        <f>IF(N240="sníž. přenesená",J240,0)</f>
        <v>0</v>
      </c>
      <c r="BI240" s="150">
        <f>IF(N240="nulová",J240,0)</f>
        <v>0</v>
      </c>
      <c r="BJ240" s="17" t="s">
        <v>83</v>
      </c>
      <c r="BK240" s="150">
        <f>ROUND(I240*H240,2)</f>
        <v>0</v>
      </c>
      <c r="BL240" s="17" t="s">
        <v>378</v>
      </c>
      <c r="BM240" s="149" t="s">
        <v>3256</v>
      </c>
    </row>
    <row r="241" spans="2:65" s="1" customFormat="1" ht="24.2" customHeight="1">
      <c r="B241" s="32"/>
      <c r="C241" s="173" t="s">
        <v>876</v>
      </c>
      <c r="D241" s="173" t="s">
        <v>343</v>
      </c>
      <c r="E241" s="174" t="s">
        <v>3257</v>
      </c>
      <c r="F241" s="175" t="s">
        <v>3258</v>
      </c>
      <c r="G241" s="176" t="s">
        <v>339</v>
      </c>
      <c r="H241" s="177">
        <v>210</v>
      </c>
      <c r="I241" s="178"/>
      <c r="J241" s="179">
        <f>ROUND(I241*H241,2)</f>
        <v>0</v>
      </c>
      <c r="K241" s="175" t="s">
        <v>302</v>
      </c>
      <c r="L241" s="180"/>
      <c r="M241" s="181" t="s">
        <v>1</v>
      </c>
      <c r="N241" s="182" t="s">
        <v>41</v>
      </c>
      <c r="P241" s="147">
        <f>O241*H241</f>
        <v>0</v>
      </c>
      <c r="Q241" s="147">
        <v>3.1E-4</v>
      </c>
      <c r="R241" s="147">
        <f>Q241*H241</f>
        <v>6.5100000000000005E-2</v>
      </c>
      <c r="S241" s="147">
        <v>0</v>
      </c>
      <c r="T241" s="148">
        <f>S241*H241</f>
        <v>0</v>
      </c>
      <c r="AR241" s="149" t="s">
        <v>479</v>
      </c>
      <c r="AT241" s="149" t="s">
        <v>343</v>
      </c>
      <c r="AU241" s="149" t="s">
        <v>85</v>
      </c>
      <c r="AY241" s="17" t="s">
        <v>296</v>
      </c>
      <c r="BE241" s="150">
        <f>IF(N241="základní",J241,0)</f>
        <v>0</v>
      </c>
      <c r="BF241" s="150">
        <f>IF(N241="snížená",J241,0)</f>
        <v>0</v>
      </c>
      <c r="BG241" s="150">
        <f>IF(N241="zákl. přenesená",J241,0)</f>
        <v>0</v>
      </c>
      <c r="BH241" s="150">
        <f>IF(N241="sníž. přenesená",J241,0)</f>
        <v>0</v>
      </c>
      <c r="BI241" s="150">
        <f>IF(N241="nulová",J241,0)</f>
        <v>0</v>
      </c>
      <c r="BJ241" s="17" t="s">
        <v>83</v>
      </c>
      <c r="BK241" s="150">
        <f>ROUND(I241*H241,2)</f>
        <v>0</v>
      </c>
      <c r="BL241" s="17" t="s">
        <v>378</v>
      </c>
      <c r="BM241" s="149" t="s">
        <v>3259</v>
      </c>
    </row>
    <row r="242" spans="2:65" s="12" customFormat="1">
      <c r="B242" s="151"/>
      <c r="D242" s="152" t="s">
        <v>304</v>
      </c>
      <c r="E242" s="153" t="s">
        <v>1</v>
      </c>
      <c r="F242" s="154" t="s">
        <v>3260</v>
      </c>
      <c r="H242" s="155">
        <v>210</v>
      </c>
      <c r="I242" s="156"/>
      <c r="L242" s="151"/>
      <c r="M242" s="157"/>
      <c r="T242" s="158"/>
      <c r="AT242" s="153" t="s">
        <v>304</v>
      </c>
      <c r="AU242" s="153" t="s">
        <v>85</v>
      </c>
      <c r="AV242" s="12" t="s">
        <v>85</v>
      </c>
      <c r="AW242" s="12" t="s">
        <v>32</v>
      </c>
      <c r="AX242" s="12" t="s">
        <v>83</v>
      </c>
      <c r="AY242" s="153" t="s">
        <v>296</v>
      </c>
    </row>
    <row r="243" spans="2:65" s="1" customFormat="1" ht="24.2" customHeight="1">
      <c r="B243" s="32"/>
      <c r="C243" s="173" t="s">
        <v>900</v>
      </c>
      <c r="D243" s="173" t="s">
        <v>343</v>
      </c>
      <c r="E243" s="174" t="s">
        <v>3261</v>
      </c>
      <c r="F243" s="175" t="s">
        <v>3262</v>
      </c>
      <c r="G243" s="176" t="s">
        <v>339</v>
      </c>
      <c r="H243" s="177">
        <v>126</v>
      </c>
      <c r="I243" s="178"/>
      <c r="J243" s="179">
        <f>ROUND(I243*H243,2)</f>
        <v>0</v>
      </c>
      <c r="K243" s="175" t="s">
        <v>302</v>
      </c>
      <c r="L243" s="180"/>
      <c r="M243" s="181" t="s">
        <v>1</v>
      </c>
      <c r="N243" s="182" t="s">
        <v>41</v>
      </c>
      <c r="P243" s="147">
        <f>O243*H243</f>
        <v>0</v>
      </c>
      <c r="Q243" s="147">
        <v>1.8000000000000001E-4</v>
      </c>
      <c r="R243" s="147">
        <f>Q243*H243</f>
        <v>2.2680000000000002E-2</v>
      </c>
      <c r="S243" s="147">
        <v>0</v>
      </c>
      <c r="T243" s="148">
        <f>S243*H243</f>
        <v>0</v>
      </c>
      <c r="AR243" s="149" t="s">
        <v>479</v>
      </c>
      <c r="AT243" s="149" t="s">
        <v>343</v>
      </c>
      <c r="AU243" s="149" t="s">
        <v>85</v>
      </c>
      <c r="AY243" s="17" t="s">
        <v>296</v>
      </c>
      <c r="BE243" s="150">
        <f>IF(N243="základní",J243,0)</f>
        <v>0</v>
      </c>
      <c r="BF243" s="150">
        <f>IF(N243="snížená",J243,0)</f>
        <v>0</v>
      </c>
      <c r="BG243" s="150">
        <f>IF(N243="zákl. přenesená",J243,0)</f>
        <v>0</v>
      </c>
      <c r="BH243" s="150">
        <f>IF(N243="sníž. přenesená",J243,0)</f>
        <v>0</v>
      </c>
      <c r="BI243" s="150">
        <f>IF(N243="nulová",J243,0)</f>
        <v>0</v>
      </c>
      <c r="BJ243" s="17" t="s">
        <v>83</v>
      </c>
      <c r="BK243" s="150">
        <f>ROUND(I243*H243,2)</f>
        <v>0</v>
      </c>
      <c r="BL243" s="17" t="s">
        <v>378</v>
      </c>
      <c r="BM243" s="149" t="s">
        <v>3263</v>
      </c>
    </row>
    <row r="244" spans="2:65" s="12" customFormat="1">
      <c r="B244" s="151"/>
      <c r="D244" s="152" t="s">
        <v>304</v>
      </c>
      <c r="E244" s="153" t="s">
        <v>1</v>
      </c>
      <c r="F244" s="154" t="s">
        <v>3264</v>
      </c>
      <c r="H244" s="155">
        <v>126</v>
      </c>
      <c r="I244" s="156"/>
      <c r="L244" s="151"/>
      <c r="M244" s="157"/>
      <c r="T244" s="158"/>
      <c r="AT244" s="153" t="s">
        <v>304</v>
      </c>
      <c r="AU244" s="153" t="s">
        <v>85</v>
      </c>
      <c r="AV244" s="12" t="s">
        <v>85</v>
      </c>
      <c r="AW244" s="12" t="s">
        <v>32</v>
      </c>
      <c r="AX244" s="12" t="s">
        <v>83</v>
      </c>
      <c r="AY244" s="153" t="s">
        <v>296</v>
      </c>
    </row>
    <row r="245" spans="2:65" s="1" customFormat="1" ht="44.25" customHeight="1">
      <c r="B245" s="32"/>
      <c r="C245" s="138" t="s">
        <v>200</v>
      </c>
      <c r="D245" s="138" t="s">
        <v>298</v>
      </c>
      <c r="E245" s="139" t="s">
        <v>3265</v>
      </c>
      <c r="F245" s="140" t="s">
        <v>3266</v>
      </c>
      <c r="G245" s="141" t="s">
        <v>339</v>
      </c>
      <c r="H245" s="142">
        <v>3730</v>
      </c>
      <c r="I245" s="143"/>
      <c r="J245" s="144">
        <f>ROUND(I245*H245,2)</f>
        <v>0</v>
      </c>
      <c r="K245" s="140" t="s">
        <v>302</v>
      </c>
      <c r="L245" s="32"/>
      <c r="M245" s="145" t="s">
        <v>1</v>
      </c>
      <c r="N245" s="146" t="s">
        <v>41</v>
      </c>
      <c r="P245" s="147">
        <f>O245*H245</f>
        <v>0</v>
      </c>
      <c r="Q245" s="147">
        <v>0</v>
      </c>
      <c r="R245" s="147">
        <f>Q245*H245</f>
        <v>0</v>
      </c>
      <c r="S245" s="147">
        <v>0</v>
      </c>
      <c r="T245" s="148">
        <f>S245*H245</f>
        <v>0</v>
      </c>
      <c r="AR245" s="149" t="s">
        <v>378</v>
      </c>
      <c r="AT245" s="149" t="s">
        <v>298</v>
      </c>
      <c r="AU245" s="149" t="s">
        <v>85</v>
      </c>
      <c r="AY245" s="17" t="s">
        <v>296</v>
      </c>
      <c r="BE245" s="150">
        <f>IF(N245="základní",J245,0)</f>
        <v>0</v>
      </c>
      <c r="BF245" s="150">
        <f>IF(N245="snížená",J245,0)</f>
        <v>0</v>
      </c>
      <c r="BG245" s="150">
        <f>IF(N245="zákl. přenesená",J245,0)</f>
        <v>0</v>
      </c>
      <c r="BH245" s="150">
        <f>IF(N245="sníž. přenesená",J245,0)</f>
        <v>0</v>
      </c>
      <c r="BI245" s="150">
        <f>IF(N245="nulová",J245,0)</f>
        <v>0</v>
      </c>
      <c r="BJ245" s="17" t="s">
        <v>83</v>
      </c>
      <c r="BK245" s="150">
        <f>ROUND(I245*H245,2)</f>
        <v>0</v>
      </c>
      <c r="BL245" s="17" t="s">
        <v>378</v>
      </c>
      <c r="BM245" s="149" t="s">
        <v>3267</v>
      </c>
    </row>
    <row r="246" spans="2:65" s="1" customFormat="1" ht="24.2" customHeight="1">
      <c r="B246" s="32"/>
      <c r="C246" s="173" t="s">
        <v>910</v>
      </c>
      <c r="D246" s="173" t="s">
        <v>343</v>
      </c>
      <c r="E246" s="174" t="s">
        <v>3268</v>
      </c>
      <c r="F246" s="175" t="s">
        <v>3269</v>
      </c>
      <c r="G246" s="176" t="s">
        <v>339</v>
      </c>
      <c r="H246" s="177">
        <v>220.5</v>
      </c>
      <c r="I246" s="178"/>
      <c r="J246" s="179">
        <f>ROUND(I246*H246,2)</f>
        <v>0</v>
      </c>
      <c r="K246" s="175" t="s">
        <v>302</v>
      </c>
      <c r="L246" s="180"/>
      <c r="M246" s="181" t="s">
        <v>1</v>
      </c>
      <c r="N246" s="182" t="s">
        <v>41</v>
      </c>
      <c r="P246" s="147">
        <f>O246*H246</f>
        <v>0</v>
      </c>
      <c r="Q246" s="147">
        <v>3.5E-4</v>
      </c>
      <c r="R246" s="147">
        <f>Q246*H246</f>
        <v>7.7174999999999994E-2</v>
      </c>
      <c r="S246" s="147">
        <v>0</v>
      </c>
      <c r="T246" s="148">
        <f>S246*H246</f>
        <v>0</v>
      </c>
      <c r="AR246" s="149" t="s">
        <v>479</v>
      </c>
      <c r="AT246" s="149" t="s">
        <v>343</v>
      </c>
      <c r="AU246" s="149" t="s">
        <v>85</v>
      </c>
      <c r="AY246" s="17" t="s">
        <v>296</v>
      </c>
      <c r="BE246" s="150">
        <f>IF(N246="základní",J246,0)</f>
        <v>0</v>
      </c>
      <c r="BF246" s="150">
        <f>IF(N246="snížená",J246,0)</f>
        <v>0</v>
      </c>
      <c r="BG246" s="150">
        <f>IF(N246="zákl. přenesená",J246,0)</f>
        <v>0</v>
      </c>
      <c r="BH246" s="150">
        <f>IF(N246="sníž. přenesená",J246,0)</f>
        <v>0</v>
      </c>
      <c r="BI246" s="150">
        <f>IF(N246="nulová",J246,0)</f>
        <v>0</v>
      </c>
      <c r="BJ246" s="17" t="s">
        <v>83</v>
      </c>
      <c r="BK246" s="150">
        <f>ROUND(I246*H246,2)</f>
        <v>0</v>
      </c>
      <c r="BL246" s="17" t="s">
        <v>378</v>
      </c>
      <c r="BM246" s="149" t="s">
        <v>3270</v>
      </c>
    </row>
    <row r="247" spans="2:65" s="12" customFormat="1">
      <c r="B247" s="151"/>
      <c r="D247" s="152" t="s">
        <v>304</v>
      </c>
      <c r="E247" s="153" t="s">
        <v>1</v>
      </c>
      <c r="F247" s="154" t="s">
        <v>3271</v>
      </c>
      <c r="H247" s="155">
        <v>220.5</v>
      </c>
      <c r="I247" s="156"/>
      <c r="L247" s="151"/>
      <c r="M247" s="157"/>
      <c r="T247" s="158"/>
      <c r="AT247" s="153" t="s">
        <v>304</v>
      </c>
      <c r="AU247" s="153" t="s">
        <v>85</v>
      </c>
      <c r="AV247" s="12" t="s">
        <v>85</v>
      </c>
      <c r="AW247" s="12" t="s">
        <v>32</v>
      </c>
      <c r="AX247" s="12" t="s">
        <v>83</v>
      </c>
      <c r="AY247" s="153" t="s">
        <v>296</v>
      </c>
    </row>
    <row r="248" spans="2:65" s="1" customFormat="1" ht="24.2" customHeight="1">
      <c r="B248" s="32"/>
      <c r="C248" s="173" t="s">
        <v>917</v>
      </c>
      <c r="D248" s="173" t="s">
        <v>343</v>
      </c>
      <c r="E248" s="174" t="s">
        <v>3272</v>
      </c>
      <c r="F248" s="175" t="s">
        <v>3273</v>
      </c>
      <c r="G248" s="176" t="s">
        <v>339</v>
      </c>
      <c r="H248" s="177">
        <v>1396.5</v>
      </c>
      <c r="I248" s="178"/>
      <c r="J248" s="179">
        <f>ROUND(I248*H248,2)</f>
        <v>0</v>
      </c>
      <c r="K248" s="175" t="s">
        <v>302</v>
      </c>
      <c r="L248" s="180"/>
      <c r="M248" s="181" t="s">
        <v>1</v>
      </c>
      <c r="N248" s="182" t="s">
        <v>41</v>
      </c>
      <c r="P248" s="147">
        <f>O248*H248</f>
        <v>0</v>
      </c>
      <c r="Q248" s="147">
        <v>1.9000000000000001E-4</v>
      </c>
      <c r="R248" s="147">
        <f>Q248*H248</f>
        <v>0.26533499999999999</v>
      </c>
      <c r="S248" s="147">
        <v>0</v>
      </c>
      <c r="T248" s="148">
        <f>S248*H248</f>
        <v>0</v>
      </c>
      <c r="AR248" s="149" t="s">
        <v>479</v>
      </c>
      <c r="AT248" s="149" t="s">
        <v>343</v>
      </c>
      <c r="AU248" s="149" t="s">
        <v>85</v>
      </c>
      <c r="AY248" s="17" t="s">
        <v>296</v>
      </c>
      <c r="BE248" s="150">
        <f>IF(N248="základní",J248,0)</f>
        <v>0</v>
      </c>
      <c r="BF248" s="150">
        <f>IF(N248="snížená",J248,0)</f>
        <v>0</v>
      </c>
      <c r="BG248" s="150">
        <f>IF(N248="zákl. přenesená",J248,0)</f>
        <v>0</v>
      </c>
      <c r="BH248" s="150">
        <f>IF(N248="sníž. přenesená",J248,0)</f>
        <v>0</v>
      </c>
      <c r="BI248" s="150">
        <f>IF(N248="nulová",J248,0)</f>
        <v>0</v>
      </c>
      <c r="BJ248" s="17" t="s">
        <v>83</v>
      </c>
      <c r="BK248" s="150">
        <f>ROUND(I248*H248,2)</f>
        <v>0</v>
      </c>
      <c r="BL248" s="17" t="s">
        <v>378</v>
      </c>
      <c r="BM248" s="149" t="s">
        <v>3274</v>
      </c>
    </row>
    <row r="249" spans="2:65" s="12" customFormat="1">
      <c r="B249" s="151"/>
      <c r="D249" s="152" t="s">
        <v>304</v>
      </c>
      <c r="E249" s="153" t="s">
        <v>1</v>
      </c>
      <c r="F249" s="154" t="s">
        <v>3275</v>
      </c>
      <c r="H249" s="155">
        <v>1396.5</v>
      </c>
      <c r="I249" s="156"/>
      <c r="L249" s="151"/>
      <c r="M249" s="157"/>
      <c r="T249" s="158"/>
      <c r="AT249" s="153" t="s">
        <v>304</v>
      </c>
      <c r="AU249" s="153" t="s">
        <v>85</v>
      </c>
      <c r="AV249" s="12" t="s">
        <v>85</v>
      </c>
      <c r="AW249" s="12" t="s">
        <v>32</v>
      </c>
      <c r="AX249" s="12" t="s">
        <v>83</v>
      </c>
      <c r="AY249" s="153" t="s">
        <v>296</v>
      </c>
    </row>
    <row r="250" spans="2:65" s="1" customFormat="1" ht="24.2" customHeight="1">
      <c r="B250" s="32"/>
      <c r="C250" s="173" t="s">
        <v>921</v>
      </c>
      <c r="D250" s="173" t="s">
        <v>343</v>
      </c>
      <c r="E250" s="174" t="s">
        <v>3276</v>
      </c>
      <c r="F250" s="175" t="s">
        <v>3277</v>
      </c>
      <c r="G250" s="176" t="s">
        <v>339</v>
      </c>
      <c r="H250" s="177">
        <v>1522.5</v>
      </c>
      <c r="I250" s="178"/>
      <c r="J250" s="179">
        <f>ROUND(I250*H250,2)</f>
        <v>0</v>
      </c>
      <c r="K250" s="175" t="s">
        <v>1</v>
      </c>
      <c r="L250" s="180"/>
      <c r="M250" s="181" t="s">
        <v>1</v>
      </c>
      <c r="N250" s="182" t="s">
        <v>41</v>
      </c>
      <c r="P250" s="147">
        <f>O250*H250</f>
        <v>0</v>
      </c>
      <c r="Q250" s="147">
        <v>1.9000000000000001E-4</v>
      </c>
      <c r="R250" s="147">
        <f>Q250*H250</f>
        <v>0.289275</v>
      </c>
      <c r="S250" s="147">
        <v>0</v>
      </c>
      <c r="T250" s="148">
        <f>S250*H250</f>
        <v>0</v>
      </c>
      <c r="AR250" s="149" t="s">
        <v>479</v>
      </c>
      <c r="AT250" s="149" t="s">
        <v>343</v>
      </c>
      <c r="AU250" s="149" t="s">
        <v>85</v>
      </c>
      <c r="AY250" s="17" t="s">
        <v>296</v>
      </c>
      <c r="BE250" s="150">
        <f>IF(N250="základní",J250,0)</f>
        <v>0</v>
      </c>
      <c r="BF250" s="150">
        <f>IF(N250="snížená",J250,0)</f>
        <v>0</v>
      </c>
      <c r="BG250" s="150">
        <f>IF(N250="zákl. přenesená",J250,0)</f>
        <v>0</v>
      </c>
      <c r="BH250" s="150">
        <f>IF(N250="sníž. přenesená",J250,0)</f>
        <v>0</v>
      </c>
      <c r="BI250" s="150">
        <f>IF(N250="nulová",J250,0)</f>
        <v>0</v>
      </c>
      <c r="BJ250" s="17" t="s">
        <v>83</v>
      </c>
      <c r="BK250" s="150">
        <f>ROUND(I250*H250,2)</f>
        <v>0</v>
      </c>
      <c r="BL250" s="17" t="s">
        <v>378</v>
      </c>
      <c r="BM250" s="149" t="s">
        <v>3278</v>
      </c>
    </row>
    <row r="251" spans="2:65" s="12" customFormat="1">
      <c r="B251" s="151"/>
      <c r="D251" s="152" t="s">
        <v>304</v>
      </c>
      <c r="E251" s="153" t="s">
        <v>1</v>
      </c>
      <c r="F251" s="154" t="s">
        <v>3279</v>
      </c>
      <c r="H251" s="155">
        <v>1522.5</v>
      </c>
      <c r="I251" s="156"/>
      <c r="L251" s="151"/>
      <c r="M251" s="157"/>
      <c r="T251" s="158"/>
      <c r="AT251" s="153" t="s">
        <v>304</v>
      </c>
      <c r="AU251" s="153" t="s">
        <v>85</v>
      </c>
      <c r="AV251" s="12" t="s">
        <v>85</v>
      </c>
      <c r="AW251" s="12" t="s">
        <v>32</v>
      </c>
      <c r="AX251" s="12" t="s">
        <v>83</v>
      </c>
      <c r="AY251" s="153" t="s">
        <v>296</v>
      </c>
    </row>
    <row r="252" spans="2:65" s="1" customFormat="1" ht="24.2" customHeight="1">
      <c r="B252" s="32"/>
      <c r="C252" s="173" t="s">
        <v>929</v>
      </c>
      <c r="D252" s="173" t="s">
        <v>343</v>
      </c>
      <c r="E252" s="174" t="s">
        <v>3280</v>
      </c>
      <c r="F252" s="175" t="s">
        <v>3281</v>
      </c>
      <c r="G252" s="176" t="s">
        <v>339</v>
      </c>
      <c r="H252" s="177">
        <v>772</v>
      </c>
      <c r="I252" s="178"/>
      <c r="J252" s="179">
        <f>ROUND(I252*H252,2)</f>
        <v>0</v>
      </c>
      <c r="K252" s="175" t="s">
        <v>302</v>
      </c>
      <c r="L252" s="180"/>
      <c r="M252" s="181" t="s">
        <v>1</v>
      </c>
      <c r="N252" s="182" t="s">
        <v>41</v>
      </c>
      <c r="P252" s="147">
        <f>O252*H252</f>
        <v>0</v>
      </c>
      <c r="Q252" s="147">
        <v>2.5999999999999998E-4</v>
      </c>
      <c r="R252" s="147">
        <f>Q252*H252</f>
        <v>0.20071999999999998</v>
      </c>
      <c r="S252" s="147">
        <v>0</v>
      </c>
      <c r="T252" s="148">
        <f>S252*H252</f>
        <v>0</v>
      </c>
      <c r="AR252" s="149" t="s">
        <v>479</v>
      </c>
      <c r="AT252" s="149" t="s">
        <v>343</v>
      </c>
      <c r="AU252" s="149" t="s">
        <v>85</v>
      </c>
      <c r="AY252" s="17" t="s">
        <v>296</v>
      </c>
      <c r="BE252" s="150">
        <f>IF(N252="základní",J252,0)</f>
        <v>0</v>
      </c>
      <c r="BF252" s="150">
        <f>IF(N252="snížená",J252,0)</f>
        <v>0</v>
      </c>
      <c r="BG252" s="150">
        <f>IF(N252="zákl. přenesená",J252,0)</f>
        <v>0</v>
      </c>
      <c r="BH252" s="150">
        <f>IF(N252="sníž. přenesená",J252,0)</f>
        <v>0</v>
      </c>
      <c r="BI252" s="150">
        <f>IF(N252="nulová",J252,0)</f>
        <v>0</v>
      </c>
      <c r="BJ252" s="17" t="s">
        <v>83</v>
      </c>
      <c r="BK252" s="150">
        <f>ROUND(I252*H252,2)</f>
        <v>0</v>
      </c>
      <c r="BL252" s="17" t="s">
        <v>378</v>
      </c>
      <c r="BM252" s="149" t="s">
        <v>3282</v>
      </c>
    </row>
    <row r="253" spans="2:65" s="12" customFormat="1" ht="22.5">
      <c r="B253" s="151"/>
      <c r="D253" s="152" t="s">
        <v>304</v>
      </c>
      <c r="E253" s="153" t="s">
        <v>1</v>
      </c>
      <c r="F253" s="154" t="s">
        <v>3283</v>
      </c>
      <c r="H253" s="155">
        <v>772</v>
      </c>
      <c r="I253" s="156"/>
      <c r="L253" s="151"/>
      <c r="M253" s="157"/>
      <c r="T253" s="158"/>
      <c r="AT253" s="153" t="s">
        <v>304</v>
      </c>
      <c r="AU253" s="153" t="s">
        <v>85</v>
      </c>
      <c r="AV253" s="12" t="s">
        <v>85</v>
      </c>
      <c r="AW253" s="12" t="s">
        <v>32</v>
      </c>
      <c r="AX253" s="12" t="s">
        <v>83</v>
      </c>
      <c r="AY253" s="153" t="s">
        <v>296</v>
      </c>
    </row>
    <row r="254" spans="2:65" s="1" customFormat="1" ht="37.9" customHeight="1">
      <c r="B254" s="32"/>
      <c r="C254" s="138" t="s">
        <v>940</v>
      </c>
      <c r="D254" s="138" t="s">
        <v>298</v>
      </c>
      <c r="E254" s="139" t="s">
        <v>3284</v>
      </c>
      <c r="F254" s="140" t="s">
        <v>3285</v>
      </c>
      <c r="G254" s="141" t="s">
        <v>339</v>
      </c>
      <c r="H254" s="142">
        <v>650</v>
      </c>
      <c r="I254" s="143"/>
      <c r="J254" s="144">
        <f>ROUND(I254*H254,2)</f>
        <v>0</v>
      </c>
      <c r="K254" s="140" t="s">
        <v>302</v>
      </c>
      <c r="L254" s="32"/>
      <c r="M254" s="145" t="s">
        <v>1</v>
      </c>
      <c r="N254" s="146" t="s">
        <v>41</v>
      </c>
      <c r="P254" s="147">
        <f>O254*H254</f>
        <v>0</v>
      </c>
      <c r="Q254" s="147">
        <v>0</v>
      </c>
      <c r="R254" s="147">
        <f>Q254*H254</f>
        <v>0</v>
      </c>
      <c r="S254" s="147">
        <v>0</v>
      </c>
      <c r="T254" s="148">
        <f>S254*H254</f>
        <v>0</v>
      </c>
      <c r="AR254" s="149" t="s">
        <v>378</v>
      </c>
      <c r="AT254" s="149" t="s">
        <v>298</v>
      </c>
      <c r="AU254" s="149" t="s">
        <v>85</v>
      </c>
      <c r="AY254" s="17" t="s">
        <v>296</v>
      </c>
      <c r="BE254" s="150">
        <f>IF(N254="základní",J254,0)</f>
        <v>0</v>
      </c>
      <c r="BF254" s="150">
        <f>IF(N254="snížená",J254,0)</f>
        <v>0</v>
      </c>
      <c r="BG254" s="150">
        <f>IF(N254="zákl. přenesená",J254,0)</f>
        <v>0</v>
      </c>
      <c r="BH254" s="150">
        <f>IF(N254="sníž. přenesená",J254,0)</f>
        <v>0</v>
      </c>
      <c r="BI254" s="150">
        <f>IF(N254="nulová",J254,0)</f>
        <v>0</v>
      </c>
      <c r="BJ254" s="17" t="s">
        <v>83</v>
      </c>
      <c r="BK254" s="150">
        <f>ROUND(I254*H254,2)</f>
        <v>0</v>
      </c>
      <c r="BL254" s="17" t="s">
        <v>378</v>
      </c>
      <c r="BM254" s="149" t="s">
        <v>3286</v>
      </c>
    </row>
    <row r="255" spans="2:65" s="1" customFormat="1" ht="16.5" customHeight="1">
      <c r="B255" s="32"/>
      <c r="C255" s="173" t="s">
        <v>948</v>
      </c>
      <c r="D255" s="173" t="s">
        <v>343</v>
      </c>
      <c r="E255" s="174" t="s">
        <v>3287</v>
      </c>
      <c r="F255" s="175" t="s">
        <v>3288</v>
      </c>
      <c r="G255" s="176" t="s">
        <v>339</v>
      </c>
      <c r="H255" s="177">
        <v>315</v>
      </c>
      <c r="I255" s="178"/>
      <c r="J255" s="179">
        <f>ROUND(I255*H255,2)</f>
        <v>0</v>
      </c>
      <c r="K255" s="175" t="s">
        <v>302</v>
      </c>
      <c r="L255" s="180"/>
      <c r="M255" s="181" t="s">
        <v>1</v>
      </c>
      <c r="N255" s="182" t="s">
        <v>41</v>
      </c>
      <c r="P255" s="147">
        <f>O255*H255</f>
        <v>0</v>
      </c>
      <c r="Q255" s="147">
        <v>6.9999999999999994E-5</v>
      </c>
      <c r="R255" s="147">
        <f>Q255*H255</f>
        <v>2.2049999999999997E-2</v>
      </c>
      <c r="S255" s="147">
        <v>0</v>
      </c>
      <c r="T255" s="148">
        <f>S255*H255</f>
        <v>0</v>
      </c>
      <c r="AR255" s="149" t="s">
        <v>479</v>
      </c>
      <c r="AT255" s="149" t="s">
        <v>343</v>
      </c>
      <c r="AU255" s="149" t="s">
        <v>85</v>
      </c>
      <c r="AY255" s="17" t="s">
        <v>296</v>
      </c>
      <c r="BE255" s="150">
        <f>IF(N255="základní",J255,0)</f>
        <v>0</v>
      </c>
      <c r="BF255" s="150">
        <f>IF(N255="snížená",J255,0)</f>
        <v>0</v>
      </c>
      <c r="BG255" s="150">
        <f>IF(N255="zákl. přenesená",J255,0)</f>
        <v>0</v>
      </c>
      <c r="BH255" s="150">
        <f>IF(N255="sníž. přenesená",J255,0)</f>
        <v>0</v>
      </c>
      <c r="BI255" s="150">
        <f>IF(N255="nulová",J255,0)</f>
        <v>0</v>
      </c>
      <c r="BJ255" s="17" t="s">
        <v>83</v>
      </c>
      <c r="BK255" s="150">
        <f>ROUND(I255*H255,2)</f>
        <v>0</v>
      </c>
      <c r="BL255" s="17" t="s">
        <v>378</v>
      </c>
      <c r="BM255" s="149" t="s">
        <v>3289</v>
      </c>
    </row>
    <row r="256" spans="2:65" s="12" customFormat="1">
      <c r="B256" s="151"/>
      <c r="D256" s="152" t="s">
        <v>304</v>
      </c>
      <c r="E256" s="153" t="s">
        <v>1</v>
      </c>
      <c r="F256" s="154" t="s">
        <v>3290</v>
      </c>
      <c r="H256" s="155">
        <v>315</v>
      </c>
      <c r="I256" s="156"/>
      <c r="L256" s="151"/>
      <c r="M256" s="157"/>
      <c r="T256" s="158"/>
      <c r="AT256" s="153" t="s">
        <v>304</v>
      </c>
      <c r="AU256" s="153" t="s">
        <v>85</v>
      </c>
      <c r="AV256" s="12" t="s">
        <v>85</v>
      </c>
      <c r="AW256" s="12" t="s">
        <v>32</v>
      </c>
      <c r="AX256" s="12" t="s">
        <v>83</v>
      </c>
      <c r="AY256" s="153" t="s">
        <v>296</v>
      </c>
    </row>
    <row r="257" spans="2:65" s="1" customFormat="1" ht="16.5" customHeight="1">
      <c r="B257" s="32"/>
      <c r="C257" s="173" t="s">
        <v>955</v>
      </c>
      <c r="D257" s="173" t="s">
        <v>343</v>
      </c>
      <c r="E257" s="174" t="s">
        <v>3291</v>
      </c>
      <c r="F257" s="175" t="s">
        <v>3292</v>
      </c>
      <c r="G257" s="176" t="s">
        <v>339</v>
      </c>
      <c r="H257" s="177">
        <v>210</v>
      </c>
      <c r="I257" s="178"/>
      <c r="J257" s="179">
        <f>ROUND(I257*H257,2)</f>
        <v>0</v>
      </c>
      <c r="K257" s="175" t="s">
        <v>302</v>
      </c>
      <c r="L257" s="180"/>
      <c r="M257" s="181" t="s">
        <v>1</v>
      </c>
      <c r="N257" s="182" t="s">
        <v>41</v>
      </c>
      <c r="P257" s="147">
        <f>O257*H257</f>
        <v>0</v>
      </c>
      <c r="Q257" s="147">
        <v>1E-4</v>
      </c>
      <c r="R257" s="147">
        <f>Q257*H257</f>
        <v>2.1000000000000001E-2</v>
      </c>
      <c r="S257" s="147">
        <v>0</v>
      </c>
      <c r="T257" s="148">
        <f>S257*H257</f>
        <v>0</v>
      </c>
      <c r="AR257" s="149" t="s">
        <v>479</v>
      </c>
      <c r="AT257" s="149" t="s">
        <v>343</v>
      </c>
      <c r="AU257" s="149" t="s">
        <v>85</v>
      </c>
      <c r="AY257" s="17" t="s">
        <v>296</v>
      </c>
      <c r="BE257" s="150">
        <f>IF(N257="základní",J257,0)</f>
        <v>0</v>
      </c>
      <c r="BF257" s="150">
        <f>IF(N257="snížená",J257,0)</f>
        <v>0</v>
      </c>
      <c r="BG257" s="150">
        <f>IF(N257="zákl. přenesená",J257,0)</f>
        <v>0</v>
      </c>
      <c r="BH257" s="150">
        <f>IF(N257="sníž. přenesená",J257,0)</f>
        <v>0</v>
      </c>
      <c r="BI257" s="150">
        <f>IF(N257="nulová",J257,0)</f>
        <v>0</v>
      </c>
      <c r="BJ257" s="17" t="s">
        <v>83</v>
      </c>
      <c r="BK257" s="150">
        <f>ROUND(I257*H257,2)</f>
        <v>0</v>
      </c>
      <c r="BL257" s="17" t="s">
        <v>378</v>
      </c>
      <c r="BM257" s="149" t="s">
        <v>3293</v>
      </c>
    </row>
    <row r="258" spans="2:65" s="12" customFormat="1">
      <c r="B258" s="151"/>
      <c r="D258" s="152" t="s">
        <v>304</v>
      </c>
      <c r="E258" s="153" t="s">
        <v>1</v>
      </c>
      <c r="F258" s="154" t="s">
        <v>3260</v>
      </c>
      <c r="H258" s="155">
        <v>210</v>
      </c>
      <c r="I258" s="156"/>
      <c r="L258" s="151"/>
      <c r="M258" s="157"/>
      <c r="T258" s="158"/>
      <c r="AT258" s="153" t="s">
        <v>304</v>
      </c>
      <c r="AU258" s="153" t="s">
        <v>85</v>
      </c>
      <c r="AV258" s="12" t="s">
        <v>85</v>
      </c>
      <c r="AW258" s="12" t="s">
        <v>32</v>
      </c>
      <c r="AX258" s="12" t="s">
        <v>83</v>
      </c>
      <c r="AY258" s="153" t="s">
        <v>296</v>
      </c>
    </row>
    <row r="259" spans="2:65" s="1" customFormat="1" ht="16.5" customHeight="1">
      <c r="B259" s="32"/>
      <c r="C259" s="173" t="s">
        <v>975</v>
      </c>
      <c r="D259" s="173" t="s">
        <v>343</v>
      </c>
      <c r="E259" s="174" t="s">
        <v>3294</v>
      </c>
      <c r="F259" s="175" t="s">
        <v>3295</v>
      </c>
      <c r="G259" s="176" t="s">
        <v>339</v>
      </c>
      <c r="H259" s="177">
        <v>105</v>
      </c>
      <c r="I259" s="178"/>
      <c r="J259" s="179">
        <f>ROUND(I259*H259,2)</f>
        <v>0</v>
      </c>
      <c r="K259" s="175" t="s">
        <v>302</v>
      </c>
      <c r="L259" s="180"/>
      <c r="M259" s="181" t="s">
        <v>1</v>
      </c>
      <c r="N259" s="182" t="s">
        <v>41</v>
      </c>
      <c r="P259" s="147">
        <f>O259*H259</f>
        <v>0</v>
      </c>
      <c r="Q259" s="147">
        <v>1.4999999999999999E-4</v>
      </c>
      <c r="R259" s="147">
        <f>Q259*H259</f>
        <v>1.575E-2</v>
      </c>
      <c r="S259" s="147">
        <v>0</v>
      </c>
      <c r="T259" s="148">
        <f>S259*H259</f>
        <v>0</v>
      </c>
      <c r="AR259" s="149" t="s">
        <v>479</v>
      </c>
      <c r="AT259" s="149" t="s">
        <v>343</v>
      </c>
      <c r="AU259" s="149" t="s">
        <v>85</v>
      </c>
      <c r="AY259" s="17" t="s">
        <v>296</v>
      </c>
      <c r="BE259" s="150">
        <f>IF(N259="základní",J259,0)</f>
        <v>0</v>
      </c>
      <c r="BF259" s="150">
        <f>IF(N259="snížená",J259,0)</f>
        <v>0</v>
      </c>
      <c r="BG259" s="150">
        <f>IF(N259="zákl. přenesená",J259,0)</f>
        <v>0</v>
      </c>
      <c r="BH259" s="150">
        <f>IF(N259="sníž. přenesená",J259,0)</f>
        <v>0</v>
      </c>
      <c r="BI259" s="150">
        <f>IF(N259="nulová",J259,0)</f>
        <v>0</v>
      </c>
      <c r="BJ259" s="17" t="s">
        <v>83</v>
      </c>
      <c r="BK259" s="150">
        <f>ROUND(I259*H259,2)</f>
        <v>0</v>
      </c>
      <c r="BL259" s="17" t="s">
        <v>378</v>
      </c>
      <c r="BM259" s="149" t="s">
        <v>3296</v>
      </c>
    </row>
    <row r="260" spans="2:65" s="12" customFormat="1">
      <c r="B260" s="151"/>
      <c r="D260" s="152" t="s">
        <v>304</v>
      </c>
      <c r="E260" s="153" t="s">
        <v>1</v>
      </c>
      <c r="F260" s="154" t="s">
        <v>3297</v>
      </c>
      <c r="H260" s="155">
        <v>105</v>
      </c>
      <c r="I260" s="156"/>
      <c r="L260" s="151"/>
      <c r="M260" s="157"/>
      <c r="T260" s="158"/>
      <c r="AT260" s="153" t="s">
        <v>304</v>
      </c>
      <c r="AU260" s="153" t="s">
        <v>85</v>
      </c>
      <c r="AV260" s="12" t="s">
        <v>85</v>
      </c>
      <c r="AW260" s="12" t="s">
        <v>32</v>
      </c>
      <c r="AX260" s="12" t="s">
        <v>83</v>
      </c>
      <c r="AY260" s="153" t="s">
        <v>296</v>
      </c>
    </row>
    <row r="261" spans="2:65" s="1" customFormat="1" ht="16.5" customHeight="1">
      <c r="B261" s="32"/>
      <c r="C261" s="173" t="s">
        <v>1004</v>
      </c>
      <c r="D261" s="173" t="s">
        <v>343</v>
      </c>
      <c r="E261" s="174" t="s">
        <v>3298</v>
      </c>
      <c r="F261" s="175" t="s">
        <v>3299</v>
      </c>
      <c r="G261" s="176" t="s">
        <v>339</v>
      </c>
      <c r="H261" s="177">
        <v>52.5</v>
      </c>
      <c r="I261" s="178"/>
      <c r="J261" s="179">
        <f>ROUND(I261*H261,2)</f>
        <v>0</v>
      </c>
      <c r="K261" s="175" t="s">
        <v>302</v>
      </c>
      <c r="L261" s="180"/>
      <c r="M261" s="181" t="s">
        <v>1</v>
      </c>
      <c r="N261" s="182" t="s">
        <v>41</v>
      </c>
      <c r="P261" s="147">
        <f>O261*H261</f>
        <v>0</v>
      </c>
      <c r="Q261" s="147">
        <v>2.3000000000000001E-4</v>
      </c>
      <c r="R261" s="147">
        <f>Q261*H261</f>
        <v>1.2075000000000001E-2</v>
      </c>
      <c r="S261" s="147">
        <v>0</v>
      </c>
      <c r="T261" s="148">
        <f>S261*H261</f>
        <v>0</v>
      </c>
      <c r="AR261" s="149" t="s">
        <v>479</v>
      </c>
      <c r="AT261" s="149" t="s">
        <v>343</v>
      </c>
      <c r="AU261" s="149" t="s">
        <v>85</v>
      </c>
      <c r="AY261" s="17" t="s">
        <v>296</v>
      </c>
      <c r="BE261" s="150">
        <f>IF(N261="základní",J261,0)</f>
        <v>0</v>
      </c>
      <c r="BF261" s="150">
        <f>IF(N261="snížená",J261,0)</f>
        <v>0</v>
      </c>
      <c r="BG261" s="150">
        <f>IF(N261="zákl. přenesená",J261,0)</f>
        <v>0</v>
      </c>
      <c r="BH261" s="150">
        <f>IF(N261="sníž. přenesená",J261,0)</f>
        <v>0</v>
      </c>
      <c r="BI261" s="150">
        <f>IF(N261="nulová",J261,0)</f>
        <v>0</v>
      </c>
      <c r="BJ261" s="17" t="s">
        <v>83</v>
      </c>
      <c r="BK261" s="150">
        <f>ROUND(I261*H261,2)</f>
        <v>0</v>
      </c>
      <c r="BL261" s="17" t="s">
        <v>378</v>
      </c>
      <c r="BM261" s="149" t="s">
        <v>3300</v>
      </c>
    </row>
    <row r="262" spans="2:65" s="12" customFormat="1">
      <c r="B262" s="151"/>
      <c r="D262" s="152" t="s">
        <v>304</v>
      </c>
      <c r="E262" s="153" t="s">
        <v>1</v>
      </c>
      <c r="F262" s="154" t="s">
        <v>3301</v>
      </c>
      <c r="H262" s="155">
        <v>52.5</v>
      </c>
      <c r="I262" s="156"/>
      <c r="L262" s="151"/>
      <c r="M262" s="157"/>
      <c r="T262" s="158"/>
      <c r="AT262" s="153" t="s">
        <v>304</v>
      </c>
      <c r="AU262" s="153" t="s">
        <v>85</v>
      </c>
      <c r="AV262" s="12" t="s">
        <v>85</v>
      </c>
      <c r="AW262" s="12" t="s">
        <v>32</v>
      </c>
      <c r="AX262" s="12" t="s">
        <v>83</v>
      </c>
      <c r="AY262" s="153" t="s">
        <v>296</v>
      </c>
    </row>
    <row r="263" spans="2:65" s="1" customFormat="1" ht="49.15" customHeight="1">
      <c r="B263" s="32"/>
      <c r="C263" s="138" t="s">
        <v>1008</v>
      </c>
      <c r="D263" s="138" t="s">
        <v>298</v>
      </c>
      <c r="E263" s="139" t="s">
        <v>3302</v>
      </c>
      <c r="F263" s="140" t="s">
        <v>3303</v>
      </c>
      <c r="G263" s="141" t="s">
        <v>376</v>
      </c>
      <c r="H263" s="142">
        <v>824</v>
      </c>
      <c r="I263" s="143"/>
      <c r="J263" s="144">
        <f t="shared" ref="J263:J273" si="30">ROUND(I263*H263,2)</f>
        <v>0</v>
      </c>
      <c r="K263" s="140" t="s">
        <v>302</v>
      </c>
      <c r="L263" s="32"/>
      <c r="M263" s="145" t="s">
        <v>1</v>
      </c>
      <c r="N263" s="146" t="s">
        <v>41</v>
      </c>
      <c r="P263" s="147">
        <f t="shared" ref="P263:P273" si="31">O263*H263</f>
        <v>0</v>
      </c>
      <c r="Q263" s="147">
        <v>0</v>
      </c>
      <c r="R263" s="147">
        <f t="shared" ref="R263:R273" si="32">Q263*H263</f>
        <v>0</v>
      </c>
      <c r="S263" s="147">
        <v>0</v>
      </c>
      <c r="T263" s="148">
        <f t="shared" ref="T263:T273" si="33">S263*H263</f>
        <v>0</v>
      </c>
      <c r="AR263" s="149" t="s">
        <v>378</v>
      </c>
      <c r="AT263" s="149" t="s">
        <v>298</v>
      </c>
      <c r="AU263" s="149" t="s">
        <v>85</v>
      </c>
      <c r="AY263" s="17" t="s">
        <v>296</v>
      </c>
      <c r="BE263" s="150">
        <f t="shared" ref="BE263:BE273" si="34">IF(N263="základní",J263,0)</f>
        <v>0</v>
      </c>
      <c r="BF263" s="150">
        <f t="shared" ref="BF263:BF273" si="35">IF(N263="snížená",J263,0)</f>
        <v>0</v>
      </c>
      <c r="BG263" s="150">
        <f t="shared" ref="BG263:BG273" si="36">IF(N263="zákl. přenesená",J263,0)</f>
        <v>0</v>
      </c>
      <c r="BH263" s="150">
        <f t="shared" ref="BH263:BH273" si="37">IF(N263="sníž. přenesená",J263,0)</f>
        <v>0</v>
      </c>
      <c r="BI263" s="150">
        <f t="shared" ref="BI263:BI273" si="38">IF(N263="nulová",J263,0)</f>
        <v>0</v>
      </c>
      <c r="BJ263" s="17" t="s">
        <v>83</v>
      </c>
      <c r="BK263" s="150">
        <f t="shared" ref="BK263:BK273" si="39">ROUND(I263*H263,2)</f>
        <v>0</v>
      </c>
      <c r="BL263" s="17" t="s">
        <v>378</v>
      </c>
      <c r="BM263" s="149" t="s">
        <v>3304</v>
      </c>
    </row>
    <row r="264" spans="2:65" s="1" customFormat="1" ht="16.5" customHeight="1">
      <c r="B264" s="32"/>
      <c r="C264" s="173" t="s">
        <v>1012</v>
      </c>
      <c r="D264" s="173" t="s">
        <v>343</v>
      </c>
      <c r="E264" s="174" t="s">
        <v>3305</v>
      </c>
      <c r="F264" s="175" t="s">
        <v>3306</v>
      </c>
      <c r="G264" s="176" t="s">
        <v>1102</v>
      </c>
      <c r="H264" s="177">
        <v>580</v>
      </c>
      <c r="I264" s="178"/>
      <c r="J264" s="179">
        <f t="shared" si="30"/>
        <v>0</v>
      </c>
      <c r="K264" s="175" t="s">
        <v>1</v>
      </c>
      <c r="L264" s="180"/>
      <c r="M264" s="181" t="s">
        <v>1</v>
      </c>
      <c r="N264" s="182" t="s">
        <v>41</v>
      </c>
      <c r="P264" s="147">
        <f t="shared" si="31"/>
        <v>0</v>
      </c>
      <c r="Q264" s="147">
        <v>0</v>
      </c>
      <c r="R264" s="147">
        <f t="shared" si="32"/>
        <v>0</v>
      </c>
      <c r="S264" s="147">
        <v>0</v>
      </c>
      <c r="T264" s="148">
        <f t="shared" si="33"/>
        <v>0</v>
      </c>
      <c r="AR264" s="149" t="s">
        <v>479</v>
      </c>
      <c r="AT264" s="149" t="s">
        <v>343</v>
      </c>
      <c r="AU264" s="149" t="s">
        <v>85</v>
      </c>
      <c r="AY264" s="17" t="s">
        <v>296</v>
      </c>
      <c r="BE264" s="150">
        <f t="shared" si="34"/>
        <v>0</v>
      </c>
      <c r="BF264" s="150">
        <f t="shared" si="35"/>
        <v>0</v>
      </c>
      <c r="BG264" s="150">
        <f t="shared" si="36"/>
        <v>0</v>
      </c>
      <c r="BH264" s="150">
        <f t="shared" si="37"/>
        <v>0</v>
      </c>
      <c r="BI264" s="150">
        <f t="shared" si="38"/>
        <v>0</v>
      </c>
      <c r="BJ264" s="17" t="s">
        <v>83</v>
      </c>
      <c r="BK264" s="150">
        <f t="shared" si="39"/>
        <v>0</v>
      </c>
      <c r="BL264" s="17" t="s">
        <v>378</v>
      </c>
      <c r="BM264" s="149" t="s">
        <v>3307</v>
      </c>
    </row>
    <row r="265" spans="2:65" s="1" customFormat="1" ht="16.5" customHeight="1">
      <c r="B265" s="32"/>
      <c r="C265" s="173" t="s">
        <v>1016</v>
      </c>
      <c r="D265" s="173" t="s">
        <v>343</v>
      </c>
      <c r="E265" s="174" t="s">
        <v>3308</v>
      </c>
      <c r="F265" s="175" t="s">
        <v>3309</v>
      </c>
      <c r="G265" s="176" t="s">
        <v>1102</v>
      </c>
      <c r="H265" s="177">
        <v>40</v>
      </c>
      <c r="I265" s="178"/>
      <c r="J265" s="179">
        <f t="shared" si="30"/>
        <v>0</v>
      </c>
      <c r="K265" s="175" t="s">
        <v>1</v>
      </c>
      <c r="L265" s="180"/>
      <c r="M265" s="181" t="s">
        <v>1</v>
      </c>
      <c r="N265" s="182" t="s">
        <v>41</v>
      </c>
      <c r="P265" s="147">
        <f t="shared" si="31"/>
        <v>0</v>
      </c>
      <c r="Q265" s="147">
        <v>0</v>
      </c>
      <c r="R265" s="147">
        <f t="shared" si="32"/>
        <v>0</v>
      </c>
      <c r="S265" s="147">
        <v>0</v>
      </c>
      <c r="T265" s="148">
        <f t="shared" si="33"/>
        <v>0</v>
      </c>
      <c r="AR265" s="149" t="s">
        <v>479</v>
      </c>
      <c r="AT265" s="149" t="s">
        <v>343</v>
      </c>
      <c r="AU265" s="149" t="s">
        <v>85</v>
      </c>
      <c r="AY265" s="17" t="s">
        <v>296</v>
      </c>
      <c r="BE265" s="150">
        <f t="shared" si="34"/>
        <v>0</v>
      </c>
      <c r="BF265" s="150">
        <f t="shared" si="35"/>
        <v>0</v>
      </c>
      <c r="BG265" s="150">
        <f t="shared" si="36"/>
        <v>0</v>
      </c>
      <c r="BH265" s="150">
        <f t="shared" si="37"/>
        <v>0</v>
      </c>
      <c r="BI265" s="150">
        <f t="shared" si="38"/>
        <v>0</v>
      </c>
      <c r="BJ265" s="17" t="s">
        <v>83</v>
      </c>
      <c r="BK265" s="150">
        <f t="shared" si="39"/>
        <v>0</v>
      </c>
      <c r="BL265" s="17" t="s">
        <v>378</v>
      </c>
      <c r="BM265" s="149" t="s">
        <v>3310</v>
      </c>
    </row>
    <row r="266" spans="2:65" s="1" customFormat="1" ht="16.5" customHeight="1">
      <c r="B266" s="32"/>
      <c r="C266" s="173" t="s">
        <v>1029</v>
      </c>
      <c r="D266" s="173" t="s">
        <v>343</v>
      </c>
      <c r="E266" s="174" t="s">
        <v>3311</v>
      </c>
      <c r="F266" s="175" t="s">
        <v>3312</v>
      </c>
      <c r="G266" s="176" t="s">
        <v>1102</v>
      </c>
      <c r="H266" s="177">
        <v>84</v>
      </c>
      <c r="I266" s="178"/>
      <c r="J266" s="179">
        <f t="shared" si="30"/>
        <v>0</v>
      </c>
      <c r="K266" s="175" t="s">
        <v>1</v>
      </c>
      <c r="L266" s="180"/>
      <c r="M266" s="181" t="s">
        <v>1</v>
      </c>
      <c r="N266" s="182" t="s">
        <v>41</v>
      </c>
      <c r="P266" s="147">
        <f t="shared" si="31"/>
        <v>0</v>
      </c>
      <c r="Q266" s="147">
        <v>0</v>
      </c>
      <c r="R266" s="147">
        <f t="shared" si="32"/>
        <v>0</v>
      </c>
      <c r="S266" s="147">
        <v>0</v>
      </c>
      <c r="T266" s="148">
        <f t="shared" si="33"/>
        <v>0</v>
      </c>
      <c r="AR266" s="149" t="s">
        <v>479</v>
      </c>
      <c r="AT266" s="149" t="s">
        <v>343</v>
      </c>
      <c r="AU266" s="149" t="s">
        <v>85</v>
      </c>
      <c r="AY266" s="17" t="s">
        <v>296</v>
      </c>
      <c r="BE266" s="150">
        <f t="shared" si="34"/>
        <v>0</v>
      </c>
      <c r="BF266" s="150">
        <f t="shared" si="35"/>
        <v>0</v>
      </c>
      <c r="BG266" s="150">
        <f t="shared" si="36"/>
        <v>0</v>
      </c>
      <c r="BH266" s="150">
        <f t="shared" si="37"/>
        <v>0</v>
      </c>
      <c r="BI266" s="150">
        <f t="shared" si="38"/>
        <v>0</v>
      </c>
      <c r="BJ266" s="17" t="s">
        <v>83</v>
      </c>
      <c r="BK266" s="150">
        <f t="shared" si="39"/>
        <v>0</v>
      </c>
      <c r="BL266" s="17" t="s">
        <v>378</v>
      </c>
      <c r="BM266" s="149" t="s">
        <v>3313</v>
      </c>
    </row>
    <row r="267" spans="2:65" s="1" customFormat="1" ht="21.75" customHeight="1">
      <c r="B267" s="32"/>
      <c r="C267" s="173" t="s">
        <v>1036</v>
      </c>
      <c r="D267" s="173" t="s">
        <v>343</v>
      </c>
      <c r="E267" s="174" t="s">
        <v>3314</v>
      </c>
      <c r="F267" s="175" t="s">
        <v>3315</v>
      </c>
      <c r="G267" s="176" t="s">
        <v>1102</v>
      </c>
      <c r="H267" s="177">
        <v>140</v>
      </c>
      <c r="I267" s="178"/>
      <c r="J267" s="179">
        <f t="shared" si="30"/>
        <v>0</v>
      </c>
      <c r="K267" s="175" t="s">
        <v>1</v>
      </c>
      <c r="L267" s="180"/>
      <c r="M267" s="181" t="s">
        <v>1</v>
      </c>
      <c r="N267" s="182" t="s">
        <v>41</v>
      </c>
      <c r="P267" s="147">
        <f t="shared" si="31"/>
        <v>0</v>
      </c>
      <c r="Q267" s="147">
        <v>0</v>
      </c>
      <c r="R267" s="147">
        <f t="shared" si="32"/>
        <v>0</v>
      </c>
      <c r="S267" s="147">
        <v>0</v>
      </c>
      <c r="T267" s="148">
        <f t="shared" si="33"/>
        <v>0</v>
      </c>
      <c r="AR267" s="149" t="s">
        <v>479</v>
      </c>
      <c r="AT267" s="149" t="s">
        <v>343</v>
      </c>
      <c r="AU267" s="149" t="s">
        <v>85</v>
      </c>
      <c r="AY267" s="17" t="s">
        <v>296</v>
      </c>
      <c r="BE267" s="150">
        <f t="shared" si="34"/>
        <v>0</v>
      </c>
      <c r="BF267" s="150">
        <f t="shared" si="35"/>
        <v>0</v>
      </c>
      <c r="BG267" s="150">
        <f t="shared" si="36"/>
        <v>0</v>
      </c>
      <c r="BH267" s="150">
        <f t="shared" si="37"/>
        <v>0</v>
      </c>
      <c r="BI267" s="150">
        <f t="shared" si="38"/>
        <v>0</v>
      </c>
      <c r="BJ267" s="17" t="s">
        <v>83</v>
      </c>
      <c r="BK267" s="150">
        <f t="shared" si="39"/>
        <v>0</v>
      </c>
      <c r="BL267" s="17" t="s">
        <v>378</v>
      </c>
      <c r="BM267" s="149" t="s">
        <v>3316</v>
      </c>
    </row>
    <row r="268" spans="2:65" s="1" customFormat="1" ht="49.15" customHeight="1">
      <c r="B268" s="32"/>
      <c r="C268" s="138" t="s">
        <v>1043</v>
      </c>
      <c r="D268" s="138" t="s">
        <v>298</v>
      </c>
      <c r="E268" s="139" t="s">
        <v>3317</v>
      </c>
      <c r="F268" s="140" t="s">
        <v>3318</v>
      </c>
      <c r="G268" s="141" t="s">
        <v>376</v>
      </c>
      <c r="H268" s="142">
        <v>88</v>
      </c>
      <c r="I268" s="143"/>
      <c r="J268" s="144">
        <f t="shared" si="30"/>
        <v>0</v>
      </c>
      <c r="K268" s="140" t="s">
        <v>302</v>
      </c>
      <c r="L268" s="32"/>
      <c r="M268" s="145" t="s">
        <v>1</v>
      </c>
      <c r="N268" s="146" t="s">
        <v>41</v>
      </c>
      <c r="P268" s="147">
        <f t="shared" si="31"/>
        <v>0</v>
      </c>
      <c r="Q268" s="147">
        <v>0</v>
      </c>
      <c r="R268" s="147">
        <f t="shared" si="32"/>
        <v>0</v>
      </c>
      <c r="S268" s="147">
        <v>0</v>
      </c>
      <c r="T268" s="148">
        <f t="shared" si="33"/>
        <v>0</v>
      </c>
      <c r="AR268" s="149" t="s">
        <v>378</v>
      </c>
      <c r="AT268" s="149" t="s">
        <v>298</v>
      </c>
      <c r="AU268" s="149" t="s">
        <v>85</v>
      </c>
      <c r="AY268" s="17" t="s">
        <v>296</v>
      </c>
      <c r="BE268" s="150">
        <f t="shared" si="34"/>
        <v>0</v>
      </c>
      <c r="BF268" s="150">
        <f t="shared" si="35"/>
        <v>0</v>
      </c>
      <c r="BG268" s="150">
        <f t="shared" si="36"/>
        <v>0</v>
      </c>
      <c r="BH268" s="150">
        <f t="shared" si="37"/>
        <v>0</v>
      </c>
      <c r="BI268" s="150">
        <f t="shared" si="38"/>
        <v>0</v>
      </c>
      <c r="BJ268" s="17" t="s">
        <v>83</v>
      </c>
      <c r="BK268" s="150">
        <f t="shared" si="39"/>
        <v>0</v>
      </c>
      <c r="BL268" s="17" t="s">
        <v>378</v>
      </c>
      <c r="BM268" s="149" t="s">
        <v>3319</v>
      </c>
    </row>
    <row r="269" spans="2:65" s="1" customFormat="1" ht="16.5" customHeight="1">
      <c r="B269" s="32"/>
      <c r="C269" s="173" t="s">
        <v>1047</v>
      </c>
      <c r="D269" s="173" t="s">
        <v>343</v>
      </c>
      <c r="E269" s="174" t="s">
        <v>3320</v>
      </c>
      <c r="F269" s="175" t="s">
        <v>3321</v>
      </c>
      <c r="G269" s="176" t="s">
        <v>1102</v>
      </c>
      <c r="H269" s="177">
        <v>12</v>
      </c>
      <c r="I269" s="178"/>
      <c r="J269" s="179">
        <f t="shared" si="30"/>
        <v>0</v>
      </c>
      <c r="K269" s="175" t="s">
        <v>1</v>
      </c>
      <c r="L269" s="180"/>
      <c r="M269" s="181" t="s">
        <v>1</v>
      </c>
      <c r="N269" s="182" t="s">
        <v>41</v>
      </c>
      <c r="P269" s="147">
        <f t="shared" si="31"/>
        <v>0</v>
      </c>
      <c r="Q269" s="147">
        <v>0</v>
      </c>
      <c r="R269" s="147">
        <f t="shared" si="32"/>
        <v>0</v>
      </c>
      <c r="S269" s="147">
        <v>0</v>
      </c>
      <c r="T269" s="148">
        <f t="shared" si="33"/>
        <v>0</v>
      </c>
      <c r="AR269" s="149" t="s">
        <v>479</v>
      </c>
      <c r="AT269" s="149" t="s">
        <v>343</v>
      </c>
      <c r="AU269" s="149" t="s">
        <v>85</v>
      </c>
      <c r="AY269" s="17" t="s">
        <v>296</v>
      </c>
      <c r="BE269" s="150">
        <f t="shared" si="34"/>
        <v>0</v>
      </c>
      <c r="BF269" s="150">
        <f t="shared" si="35"/>
        <v>0</v>
      </c>
      <c r="BG269" s="150">
        <f t="shared" si="36"/>
        <v>0</v>
      </c>
      <c r="BH269" s="150">
        <f t="shared" si="37"/>
        <v>0</v>
      </c>
      <c r="BI269" s="150">
        <f t="shared" si="38"/>
        <v>0</v>
      </c>
      <c r="BJ269" s="17" t="s">
        <v>83</v>
      </c>
      <c r="BK269" s="150">
        <f t="shared" si="39"/>
        <v>0</v>
      </c>
      <c r="BL269" s="17" t="s">
        <v>378</v>
      </c>
      <c r="BM269" s="149" t="s">
        <v>3322</v>
      </c>
    </row>
    <row r="270" spans="2:65" s="1" customFormat="1" ht="16.5" customHeight="1">
      <c r="B270" s="32"/>
      <c r="C270" s="173" t="s">
        <v>1054</v>
      </c>
      <c r="D270" s="173" t="s">
        <v>343</v>
      </c>
      <c r="E270" s="174" t="s">
        <v>3323</v>
      </c>
      <c r="F270" s="175" t="s">
        <v>3324</v>
      </c>
      <c r="G270" s="176" t="s">
        <v>1102</v>
      </c>
      <c r="H270" s="177">
        <v>60</v>
      </c>
      <c r="I270" s="178"/>
      <c r="J270" s="179">
        <f t="shared" si="30"/>
        <v>0</v>
      </c>
      <c r="K270" s="175" t="s">
        <v>1</v>
      </c>
      <c r="L270" s="180"/>
      <c r="M270" s="181" t="s">
        <v>1</v>
      </c>
      <c r="N270" s="182" t="s">
        <v>41</v>
      </c>
      <c r="P270" s="147">
        <f t="shared" si="31"/>
        <v>0</v>
      </c>
      <c r="Q270" s="147">
        <v>0</v>
      </c>
      <c r="R270" s="147">
        <f t="shared" si="32"/>
        <v>0</v>
      </c>
      <c r="S270" s="147">
        <v>0</v>
      </c>
      <c r="T270" s="148">
        <f t="shared" si="33"/>
        <v>0</v>
      </c>
      <c r="AR270" s="149" t="s">
        <v>479</v>
      </c>
      <c r="AT270" s="149" t="s">
        <v>343</v>
      </c>
      <c r="AU270" s="149" t="s">
        <v>85</v>
      </c>
      <c r="AY270" s="17" t="s">
        <v>296</v>
      </c>
      <c r="BE270" s="150">
        <f t="shared" si="34"/>
        <v>0</v>
      </c>
      <c r="BF270" s="150">
        <f t="shared" si="35"/>
        <v>0</v>
      </c>
      <c r="BG270" s="150">
        <f t="shared" si="36"/>
        <v>0</v>
      </c>
      <c r="BH270" s="150">
        <f t="shared" si="37"/>
        <v>0</v>
      </c>
      <c r="BI270" s="150">
        <f t="shared" si="38"/>
        <v>0</v>
      </c>
      <c r="BJ270" s="17" t="s">
        <v>83</v>
      </c>
      <c r="BK270" s="150">
        <f t="shared" si="39"/>
        <v>0</v>
      </c>
      <c r="BL270" s="17" t="s">
        <v>378</v>
      </c>
      <c r="BM270" s="149" t="s">
        <v>3325</v>
      </c>
    </row>
    <row r="271" spans="2:65" s="1" customFormat="1" ht="24.2" customHeight="1">
      <c r="B271" s="32"/>
      <c r="C271" s="173" t="s">
        <v>1058</v>
      </c>
      <c r="D271" s="173" t="s">
        <v>343</v>
      </c>
      <c r="E271" s="174" t="s">
        <v>3326</v>
      </c>
      <c r="F271" s="175" t="s">
        <v>3327</v>
      </c>
      <c r="G271" s="176" t="s">
        <v>1102</v>
      </c>
      <c r="H271" s="177">
        <v>8</v>
      </c>
      <c r="I271" s="178"/>
      <c r="J271" s="179">
        <f t="shared" si="30"/>
        <v>0</v>
      </c>
      <c r="K271" s="175" t="s">
        <v>1</v>
      </c>
      <c r="L271" s="180"/>
      <c r="M271" s="181" t="s">
        <v>1</v>
      </c>
      <c r="N271" s="182" t="s">
        <v>41</v>
      </c>
      <c r="P271" s="147">
        <f t="shared" si="31"/>
        <v>0</v>
      </c>
      <c r="Q271" s="147">
        <v>0</v>
      </c>
      <c r="R271" s="147">
        <f t="shared" si="32"/>
        <v>0</v>
      </c>
      <c r="S271" s="147">
        <v>0</v>
      </c>
      <c r="T271" s="148">
        <f t="shared" si="33"/>
        <v>0</v>
      </c>
      <c r="AR271" s="149" t="s">
        <v>479</v>
      </c>
      <c r="AT271" s="149" t="s">
        <v>343</v>
      </c>
      <c r="AU271" s="149" t="s">
        <v>85</v>
      </c>
      <c r="AY271" s="17" t="s">
        <v>296</v>
      </c>
      <c r="BE271" s="150">
        <f t="shared" si="34"/>
        <v>0</v>
      </c>
      <c r="BF271" s="150">
        <f t="shared" si="35"/>
        <v>0</v>
      </c>
      <c r="BG271" s="150">
        <f t="shared" si="36"/>
        <v>0</v>
      </c>
      <c r="BH271" s="150">
        <f t="shared" si="37"/>
        <v>0</v>
      </c>
      <c r="BI271" s="150">
        <f t="shared" si="38"/>
        <v>0</v>
      </c>
      <c r="BJ271" s="17" t="s">
        <v>83</v>
      </c>
      <c r="BK271" s="150">
        <f t="shared" si="39"/>
        <v>0</v>
      </c>
      <c r="BL271" s="17" t="s">
        <v>378</v>
      </c>
      <c r="BM271" s="149" t="s">
        <v>3328</v>
      </c>
    </row>
    <row r="272" spans="2:65" s="1" customFormat="1" ht="24.2" customHeight="1">
      <c r="B272" s="32"/>
      <c r="C272" s="173" t="s">
        <v>1063</v>
      </c>
      <c r="D272" s="173" t="s">
        <v>343</v>
      </c>
      <c r="E272" s="174" t="s">
        <v>3329</v>
      </c>
      <c r="F272" s="175" t="s">
        <v>3330</v>
      </c>
      <c r="G272" s="176" t="s">
        <v>1102</v>
      </c>
      <c r="H272" s="177">
        <v>8</v>
      </c>
      <c r="I272" s="178"/>
      <c r="J272" s="179">
        <f t="shared" si="30"/>
        <v>0</v>
      </c>
      <c r="K272" s="175" t="s">
        <v>1</v>
      </c>
      <c r="L272" s="180"/>
      <c r="M272" s="181" t="s">
        <v>1</v>
      </c>
      <c r="N272" s="182" t="s">
        <v>41</v>
      </c>
      <c r="P272" s="147">
        <f t="shared" si="31"/>
        <v>0</v>
      </c>
      <c r="Q272" s="147">
        <v>0</v>
      </c>
      <c r="R272" s="147">
        <f t="shared" si="32"/>
        <v>0</v>
      </c>
      <c r="S272" s="147">
        <v>0</v>
      </c>
      <c r="T272" s="148">
        <f t="shared" si="33"/>
        <v>0</v>
      </c>
      <c r="AR272" s="149" t="s">
        <v>479</v>
      </c>
      <c r="AT272" s="149" t="s">
        <v>343</v>
      </c>
      <c r="AU272" s="149" t="s">
        <v>85</v>
      </c>
      <c r="AY272" s="17" t="s">
        <v>296</v>
      </c>
      <c r="BE272" s="150">
        <f t="shared" si="34"/>
        <v>0</v>
      </c>
      <c r="BF272" s="150">
        <f t="shared" si="35"/>
        <v>0</v>
      </c>
      <c r="BG272" s="150">
        <f t="shared" si="36"/>
        <v>0</v>
      </c>
      <c r="BH272" s="150">
        <f t="shared" si="37"/>
        <v>0</v>
      </c>
      <c r="BI272" s="150">
        <f t="shared" si="38"/>
        <v>0</v>
      </c>
      <c r="BJ272" s="17" t="s">
        <v>83</v>
      </c>
      <c r="BK272" s="150">
        <f t="shared" si="39"/>
        <v>0</v>
      </c>
      <c r="BL272" s="17" t="s">
        <v>378</v>
      </c>
      <c r="BM272" s="149" t="s">
        <v>3331</v>
      </c>
    </row>
    <row r="273" spans="2:65" s="1" customFormat="1" ht="44.25" customHeight="1">
      <c r="B273" s="32"/>
      <c r="C273" s="138" t="s">
        <v>248</v>
      </c>
      <c r="D273" s="138" t="s">
        <v>298</v>
      </c>
      <c r="E273" s="139" t="s">
        <v>3332</v>
      </c>
      <c r="F273" s="140" t="s">
        <v>3333</v>
      </c>
      <c r="G273" s="141" t="s">
        <v>339</v>
      </c>
      <c r="H273" s="142">
        <v>1800</v>
      </c>
      <c r="I273" s="143"/>
      <c r="J273" s="144">
        <f t="shared" si="30"/>
        <v>0</v>
      </c>
      <c r="K273" s="140" t="s">
        <v>302</v>
      </c>
      <c r="L273" s="32"/>
      <c r="M273" s="145" t="s">
        <v>1</v>
      </c>
      <c r="N273" s="146" t="s">
        <v>41</v>
      </c>
      <c r="P273" s="147">
        <f t="shared" si="31"/>
        <v>0</v>
      </c>
      <c r="Q273" s="147">
        <v>0</v>
      </c>
      <c r="R273" s="147">
        <f t="shared" si="32"/>
        <v>0</v>
      </c>
      <c r="S273" s="147">
        <v>0</v>
      </c>
      <c r="T273" s="148">
        <f t="shared" si="33"/>
        <v>0</v>
      </c>
      <c r="AR273" s="149" t="s">
        <v>378</v>
      </c>
      <c r="AT273" s="149" t="s">
        <v>298</v>
      </c>
      <c r="AU273" s="149" t="s">
        <v>85</v>
      </c>
      <c r="AY273" s="17" t="s">
        <v>296</v>
      </c>
      <c r="BE273" s="150">
        <f t="shared" si="34"/>
        <v>0</v>
      </c>
      <c r="BF273" s="150">
        <f t="shared" si="35"/>
        <v>0</v>
      </c>
      <c r="BG273" s="150">
        <f t="shared" si="36"/>
        <v>0</v>
      </c>
      <c r="BH273" s="150">
        <f t="shared" si="37"/>
        <v>0</v>
      </c>
      <c r="BI273" s="150">
        <f t="shared" si="38"/>
        <v>0</v>
      </c>
      <c r="BJ273" s="17" t="s">
        <v>83</v>
      </c>
      <c r="BK273" s="150">
        <f t="shared" si="39"/>
        <v>0</v>
      </c>
      <c r="BL273" s="17" t="s">
        <v>378</v>
      </c>
      <c r="BM273" s="149" t="s">
        <v>3334</v>
      </c>
    </row>
    <row r="274" spans="2:65" s="15" customFormat="1">
      <c r="B274" s="183"/>
      <c r="D274" s="152" t="s">
        <v>304</v>
      </c>
      <c r="E274" s="184" t="s">
        <v>1</v>
      </c>
      <c r="F274" s="185" t="s">
        <v>3335</v>
      </c>
      <c r="H274" s="184" t="s">
        <v>1</v>
      </c>
      <c r="I274" s="186"/>
      <c r="L274" s="183"/>
      <c r="M274" s="187"/>
      <c r="T274" s="188"/>
      <c r="AT274" s="184" t="s">
        <v>304</v>
      </c>
      <c r="AU274" s="184" t="s">
        <v>85</v>
      </c>
      <c r="AV274" s="15" t="s">
        <v>83</v>
      </c>
      <c r="AW274" s="15" t="s">
        <v>32</v>
      </c>
      <c r="AX274" s="15" t="s">
        <v>76</v>
      </c>
      <c r="AY274" s="184" t="s">
        <v>296</v>
      </c>
    </row>
    <row r="275" spans="2:65" s="12" customFormat="1">
      <c r="B275" s="151"/>
      <c r="D275" s="152" t="s">
        <v>304</v>
      </c>
      <c r="E275" s="153" t="s">
        <v>1</v>
      </c>
      <c r="F275" s="154" t="s">
        <v>3336</v>
      </c>
      <c r="H275" s="155">
        <v>750</v>
      </c>
      <c r="I275" s="156"/>
      <c r="L275" s="151"/>
      <c r="M275" s="157"/>
      <c r="T275" s="158"/>
      <c r="AT275" s="153" t="s">
        <v>304</v>
      </c>
      <c r="AU275" s="153" t="s">
        <v>85</v>
      </c>
      <c r="AV275" s="12" t="s">
        <v>85</v>
      </c>
      <c r="AW275" s="12" t="s">
        <v>32</v>
      </c>
      <c r="AX275" s="12" t="s">
        <v>76</v>
      </c>
      <c r="AY275" s="153" t="s">
        <v>296</v>
      </c>
    </row>
    <row r="276" spans="2:65" s="15" customFormat="1">
      <c r="B276" s="183"/>
      <c r="D276" s="152" t="s">
        <v>304</v>
      </c>
      <c r="E276" s="184" t="s">
        <v>1</v>
      </c>
      <c r="F276" s="185" t="s">
        <v>3337</v>
      </c>
      <c r="H276" s="184" t="s">
        <v>1</v>
      </c>
      <c r="I276" s="186"/>
      <c r="L276" s="183"/>
      <c r="M276" s="187"/>
      <c r="T276" s="188"/>
      <c r="AT276" s="184" t="s">
        <v>304</v>
      </c>
      <c r="AU276" s="184" t="s">
        <v>85</v>
      </c>
      <c r="AV276" s="15" t="s">
        <v>83</v>
      </c>
      <c r="AW276" s="15" t="s">
        <v>32</v>
      </c>
      <c r="AX276" s="15" t="s">
        <v>76</v>
      </c>
      <c r="AY276" s="184" t="s">
        <v>296</v>
      </c>
    </row>
    <row r="277" spans="2:65" s="12" customFormat="1">
      <c r="B277" s="151"/>
      <c r="D277" s="152" t="s">
        <v>304</v>
      </c>
      <c r="E277" s="153" t="s">
        <v>1</v>
      </c>
      <c r="F277" s="154" t="s">
        <v>3338</v>
      </c>
      <c r="H277" s="155">
        <v>1050</v>
      </c>
      <c r="I277" s="156"/>
      <c r="L277" s="151"/>
      <c r="M277" s="157"/>
      <c r="T277" s="158"/>
      <c r="AT277" s="153" t="s">
        <v>304</v>
      </c>
      <c r="AU277" s="153" t="s">
        <v>85</v>
      </c>
      <c r="AV277" s="12" t="s">
        <v>85</v>
      </c>
      <c r="AW277" s="12" t="s">
        <v>32</v>
      </c>
      <c r="AX277" s="12" t="s">
        <v>76</v>
      </c>
      <c r="AY277" s="153" t="s">
        <v>296</v>
      </c>
    </row>
    <row r="278" spans="2:65" s="14" customFormat="1">
      <c r="B278" s="166"/>
      <c r="D278" s="152" t="s">
        <v>304</v>
      </c>
      <c r="E278" s="167" t="s">
        <v>1</v>
      </c>
      <c r="F278" s="168" t="s">
        <v>308</v>
      </c>
      <c r="H278" s="169">
        <v>1800</v>
      </c>
      <c r="I278" s="170"/>
      <c r="L278" s="166"/>
      <c r="M278" s="171"/>
      <c r="T278" s="172"/>
      <c r="AT278" s="167" t="s">
        <v>304</v>
      </c>
      <c r="AU278" s="167" t="s">
        <v>85</v>
      </c>
      <c r="AV278" s="14" t="s">
        <v>107</v>
      </c>
      <c r="AW278" s="14" t="s">
        <v>32</v>
      </c>
      <c r="AX278" s="14" t="s">
        <v>83</v>
      </c>
      <c r="AY278" s="167" t="s">
        <v>296</v>
      </c>
    </row>
    <row r="279" spans="2:65" s="1" customFormat="1" ht="24.2" customHeight="1">
      <c r="B279" s="32"/>
      <c r="C279" s="173" t="s">
        <v>1082</v>
      </c>
      <c r="D279" s="173" t="s">
        <v>343</v>
      </c>
      <c r="E279" s="174" t="s">
        <v>3339</v>
      </c>
      <c r="F279" s="175" t="s">
        <v>3340</v>
      </c>
      <c r="G279" s="176" t="s">
        <v>339</v>
      </c>
      <c r="H279" s="177">
        <v>862.5</v>
      </c>
      <c r="I279" s="178"/>
      <c r="J279" s="179">
        <f>ROUND(I279*H279,2)</f>
        <v>0</v>
      </c>
      <c r="K279" s="175" t="s">
        <v>302</v>
      </c>
      <c r="L279" s="180"/>
      <c r="M279" s="181" t="s">
        <v>1</v>
      </c>
      <c r="N279" s="182" t="s">
        <v>41</v>
      </c>
      <c r="P279" s="147">
        <f>O279*H279</f>
        <v>0</v>
      </c>
      <c r="Q279" s="147">
        <v>5.0000000000000002E-5</v>
      </c>
      <c r="R279" s="147">
        <f>Q279*H279</f>
        <v>4.3125000000000004E-2</v>
      </c>
      <c r="S279" s="147">
        <v>0</v>
      </c>
      <c r="T279" s="148">
        <f>S279*H279</f>
        <v>0</v>
      </c>
      <c r="AR279" s="149" t="s">
        <v>479</v>
      </c>
      <c r="AT279" s="149" t="s">
        <v>343</v>
      </c>
      <c r="AU279" s="149" t="s">
        <v>85</v>
      </c>
      <c r="AY279" s="17" t="s">
        <v>296</v>
      </c>
      <c r="BE279" s="150">
        <f>IF(N279="základní",J279,0)</f>
        <v>0</v>
      </c>
      <c r="BF279" s="150">
        <f>IF(N279="snížená",J279,0)</f>
        <v>0</v>
      </c>
      <c r="BG279" s="150">
        <f>IF(N279="zákl. přenesená",J279,0)</f>
        <v>0</v>
      </c>
      <c r="BH279" s="150">
        <f>IF(N279="sníž. přenesená",J279,0)</f>
        <v>0</v>
      </c>
      <c r="BI279" s="150">
        <f>IF(N279="nulová",J279,0)</f>
        <v>0</v>
      </c>
      <c r="BJ279" s="17" t="s">
        <v>83</v>
      </c>
      <c r="BK279" s="150">
        <f>ROUND(I279*H279,2)</f>
        <v>0</v>
      </c>
      <c r="BL279" s="17" t="s">
        <v>378</v>
      </c>
      <c r="BM279" s="149" t="s">
        <v>3341</v>
      </c>
    </row>
    <row r="280" spans="2:65" s="12" customFormat="1">
      <c r="B280" s="151"/>
      <c r="D280" s="152" t="s">
        <v>304</v>
      </c>
      <c r="E280" s="153" t="s">
        <v>1</v>
      </c>
      <c r="F280" s="154" t="s">
        <v>3342</v>
      </c>
      <c r="H280" s="155">
        <v>862.5</v>
      </c>
      <c r="I280" s="156"/>
      <c r="L280" s="151"/>
      <c r="M280" s="157"/>
      <c r="T280" s="158"/>
      <c r="AT280" s="153" t="s">
        <v>304</v>
      </c>
      <c r="AU280" s="153" t="s">
        <v>85</v>
      </c>
      <c r="AV280" s="12" t="s">
        <v>85</v>
      </c>
      <c r="AW280" s="12" t="s">
        <v>32</v>
      </c>
      <c r="AX280" s="12" t="s">
        <v>83</v>
      </c>
      <c r="AY280" s="153" t="s">
        <v>296</v>
      </c>
    </row>
    <row r="281" spans="2:65" s="1" customFormat="1" ht="24.2" customHeight="1">
      <c r="B281" s="32"/>
      <c r="C281" s="173" t="s">
        <v>1086</v>
      </c>
      <c r="D281" s="173" t="s">
        <v>343</v>
      </c>
      <c r="E281" s="174" t="s">
        <v>3343</v>
      </c>
      <c r="F281" s="175" t="s">
        <v>3344</v>
      </c>
      <c r="G281" s="176" t="s">
        <v>339</v>
      </c>
      <c r="H281" s="177">
        <v>1207.5</v>
      </c>
      <c r="I281" s="178"/>
      <c r="J281" s="179">
        <f>ROUND(I281*H281,2)</f>
        <v>0</v>
      </c>
      <c r="K281" s="175" t="s">
        <v>302</v>
      </c>
      <c r="L281" s="180"/>
      <c r="M281" s="181" t="s">
        <v>1</v>
      </c>
      <c r="N281" s="182" t="s">
        <v>41</v>
      </c>
      <c r="P281" s="147">
        <f>O281*H281</f>
        <v>0</v>
      </c>
      <c r="Q281" s="147">
        <v>6.9999999999999994E-5</v>
      </c>
      <c r="R281" s="147">
        <f>Q281*H281</f>
        <v>8.4524999999999989E-2</v>
      </c>
      <c r="S281" s="147">
        <v>0</v>
      </c>
      <c r="T281" s="148">
        <f>S281*H281</f>
        <v>0</v>
      </c>
      <c r="AR281" s="149" t="s">
        <v>479</v>
      </c>
      <c r="AT281" s="149" t="s">
        <v>343</v>
      </c>
      <c r="AU281" s="149" t="s">
        <v>85</v>
      </c>
      <c r="AY281" s="17" t="s">
        <v>296</v>
      </c>
      <c r="BE281" s="150">
        <f>IF(N281="základní",J281,0)</f>
        <v>0</v>
      </c>
      <c r="BF281" s="150">
        <f>IF(N281="snížená",J281,0)</f>
        <v>0</v>
      </c>
      <c r="BG281" s="150">
        <f>IF(N281="zákl. přenesená",J281,0)</f>
        <v>0</v>
      </c>
      <c r="BH281" s="150">
        <f>IF(N281="sníž. přenesená",J281,0)</f>
        <v>0</v>
      </c>
      <c r="BI281" s="150">
        <f>IF(N281="nulová",J281,0)</f>
        <v>0</v>
      </c>
      <c r="BJ281" s="17" t="s">
        <v>83</v>
      </c>
      <c r="BK281" s="150">
        <f>ROUND(I281*H281,2)</f>
        <v>0</v>
      </c>
      <c r="BL281" s="17" t="s">
        <v>378</v>
      </c>
      <c r="BM281" s="149" t="s">
        <v>3345</v>
      </c>
    </row>
    <row r="282" spans="2:65" s="12" customFormat="1">
      <c r="B282" s="151"/>
      <c r="D282" s="152" t="s">
        <v>304</v>
      </c>
      <c r="E282" s="153" t="s">
        <v>1</v>
      </c>
      <c r="F282" s="154" t="s">
        <v>3346</v>
      </c>
      <c r="H282" s="155">
        <v>1207.5</v>
      </c>
      <c r="I282" s="156"/>
      <c r="L282" s="151"/>
      <c r="M282" s="157"/>
      <c r="T282" s="158"/>
      <c r="AT282" s="153" t="s">
        <v>304</v>
      </c>
      <c r="AU282" s="153" t="s">
        <v>85</v>
      </c>
      <c r="AV282" s="12" t="s">
        <v>85</v>
      </c>
      <c r="AW282" s="12" t="s">
        <v>32</v>
      </c>
      <c r="AX282" s="12" t="s">
        <v>83</v>
      </c>
      <c r="AY282" s="153" t="s">
        <v>296</v>
      </c>
    </row>
    <row r="283" spans="2:65" s="1" customFormat="1" ht="44.25" customHeight="1">
      <c r="B283" s="32"/>
      <c r="C283" s="138" t="s">
        <v>1092</v>
      </c>
      <c r="D283" s="138" t="s">
        <v>298</v>
      </c>
      <c r="E283" s="139" t="s">
        <v>3347</v>
      </c>
      <c r="F283" s="140" t="s">
        <v>3348</v>
      </c>
      <c r="G283" s="141" t="s">
        <v>339</v>
      </c>
      <c r="H283" s="142">
        <v>580</v>
      </c>
      <c r="I283" s="143"/>
      <c r="J283" s="144">
        <f>ROUND(I283*H283,2)</f>
        <v>0</v>
      </c>
      <c r="K283" s="140" t="s">
        <v>302</v>
      </c>
      <c r="L283" s="32"/>
      <c r="M283" s="145" t="s">
        <v>1</v>
      </c>
      <c r="N283" s="146" t="s">
        <v>41</v>
      </c>
      <c r="P283" s="147">
        <f>O283*H283</f>
        <v>0</v>
      </c>
      <c r="Q283" s="147">
        <v>0</v>
      </c>
      <c r="R283" s="147">
        <f>Q283*H283</f>
        <v>0</v>
      </c>
      <c r="S283" s="147">
        <v>0</v>
      </c>
      <c r="T283" s="148">
        <f>S283*H283</f>
        <v>0</v>
      </c>
      <c r="AR283" s="149" t="s">
        <v>378</v>
      </c>
      <c r="AT283" s="149" t="s">
        <v>298</v>
      </c>
      <c r="AU283" s="149" t="s">
        <v>85</v>
      </c>
      <c r="AY283" s="17" t="s">
        <v>296</v>
      </c>
      <c r="BE283" s="150">
        <f>IF(N283="základní",J283,0)</f>
        <v>0</v>
      </c>
      <c r="BF283" s="150">
        <f>IF(N283="snížená",J283,0)</f>
        <v>0</v>
      </c>
      <c r="BG283" s="150">
        <f>IF(N283="zákl. přenesená",J283,0)</f>
        <v>0</v>
      </c>
      <c r="BH283" s="150">
        <f>IF(N283="sníž. přenesená",J283,0)</f>
        <v>0</v>
      </c>
      <c r="BI283" s="150">
        <f>IF(N283="nulová",J283,0)</f>
        <v>0</v>
      </c>
      <c r="BJ283" s="17" t="s">
        <v>83</v>
      </c>
      <c r="BK283" s="150">
        <f>ROUND(I283*H283,2)</f>
        <v>0</v>
      </c>
      <c r="BL283" s="17" t="s">
        <v>378</v>
      </c>
      <c r="BM283" s="149" t="s">
        <v>3349</v>
      </c>
    </row>
    <row r="284" spans="2:65" s="15" customFormat="1">
      <c r="B284" s="183"/>
      <c r="D284" s="152" t="s">
        <v>304</v>
      </c>
      <c r="E284" s="184" t="s">
        <v>1</v>
      </c>
      <c r="F284" s="185" t="s">
        <v>3350</v>
      </c>
      <c r="H284" s="184" t="s">
        <v>1</v>
      </c>
      <c r="I284" s="186"/>
      <c r="L284" s="183"/>
      <c r="M284" s="187"/>
      <c r="T284" s="188"/>
      <c r="AT284" s="184" t="s">
        <v>304</v>
      </c>
      <c r="AU284" s="184" t="s">
        <v>85</v>
      </c>
      <c r="AV284" s="15" t="s">
        <v>83</v>
      </c>
      <c r="AW284" s="15" t="s">
        <v>32</v>
      </c>
      <c r="AX284" s="15" t="s">
        <v>76</v>
      </c>
      <c r="AY284" s="184" t="s">
        <v>296</v>
      </c>
    </row>
    <row r="285" spans="2:65" s="12" customFormat="1">
      <c r="B285" s="151"/>
      <c r="D285" s="152" t="s">
        <v>304</v>
      </c>
      <c r="E285" s="153" t="s">
        <v>1</v>
      </c>
      <c r="F285" s="154" t="s">
        <v>3351</v>
      </c>
      <c r="H285" s="155">
        <v>240</v>
      </c>
      <c r="I285" s="156"/>
      <c r="L285" s="151"/>
      <c r="M285" s="157"/>
      <c r="T285" s="158"/>
      <c r="AT285" s="153" t="s">
        <v>304</v>
      </c>
      <c r="AU285" s="153" t="s">
        <v>85</v>
      </c>
      <c r="AV285" s="12" t="s">
        <v>85</v>
      </c>
      <c r="AW285" s="12" t="s">
        <v>32</v>
      </c>
      <c r="AX285" s="12" t="s">
        <v>76</v>
      </c>
      <c r="AY285" s="153" t="s">
        <v>296</v>
      </c>
    </row>
    <row r="286" spans="2:65" s="15" customFormat="1">
      <c r="B286" s="183"/>
      <c r="D286" s="152" t="s">
        <v>304</v>
      </c>
      <c r="E286" s="184" t="s">
        <v>1</v>
      </c>
      <c r="F286" s="185" t="s">
        <v>3352</v>
      </c>
      <c r="H286" s="184" t="s">
        <v>1</v>
      </c>
      <c r="I286" s="186"/>
      <c r="L286" s="183"/>
      <c r="M286" s="187"/>
      <c r="T286" s="188"/>
      <c r="AT286" s="184" t="s">
        <v>304</v>
      </c>
      <c r="AU286" s="184" t="s">
        <v>85</v>
      </c>
      <c r="AV286" s="15" t="s">
        <v>83</v>
      </c>
      <c r="AW286" s="15" t="s">
        <v>32</v>
      </c>
      <c r="AX286" s="15" t="s">
        <v>76</v>
      </c>
      <c r="AY286" s="184" t="s">
        <v>296</v>
      </c>
    </row>
    <row r="287" spans="2:65" s="12" customFormat="1">
      <c r="B287" s="151"/>
      <c r="D287" s="152" t="s">
        <v>304</v>
      </c>
      <c r="E287" s="153" t="s">
        <v>1</v>
      </c>
      <c r="F287" s="154" t="s">
        <v>3353</v>
      </c>
      <c r="H287" s="155">
        <v>290</v>
      </c>
      <c r="I287" s="156"/>
      <c r="L287" s="151"/>
      <c r="M287" s="157"/>
      <c r="T287" s="158"/>
      <c r="AT287" s="153" t="s">
        <v>304</v>
      </c>
      <c r="AU287" s="153" t="s">
        <v>85</v>
      </c>
      <c r="AV287" s="12" t="s">
        <v>85</v>
      </c>
      <c r="AW287" s="12" t="s">
        <v>32</v>
      </c>
      <c r="AX287" s="12" t="s">
        <v>76</v>
      </c>
      <c r="AY287" s="153" t="s">
        <v>296</v>
      </c>
    </row>
    <row r="288" spans="2:65" s="15" customFormat="1">
      <c r="B288" s="183"/>
      <c r="D288" s="152" t="s">
        <v>304</v>
      </c>
      <c r="E288" s="184" t="s">
        <v>1</v>
      </c>
      <c r="F288" s="185" t="s">
        <v>3354</v>
      </c>
      <c r="H288" s="184" t="s">
        <v>1</v>
      </c>
      <c r="I288" s="186"/>
      <c r="L288" s="183"/>
      <c r="M288" s="187"/>
      <c r="T288" s="188"/>
      <c r="AT288" s="184" t="s">
        <v>304</v>
      </c>
      <c r="AU288" s="184" t="s">
        <v>85</v>
      </c>
      <c r="AV288" s="15" t="s">
        <v>83</v>
      </c>
      <c r="AW288" s="15" t="s">
        <v>32</v>
      </c>
      <c r="AX288" s="15" t="s">
        <v>76</v>
      </c>
      <c r="AY288" s="184" t="s">
        <v>296</v>
      </c>
    </row>
    <row r="289" spans="2:65" s="12" customFormat="1">
      <c r="B289" s="151"/>
      <c r="D289" s="152" t="s">
        <v>304</v>
      </c>
      <c r="E289" s="153" t="s">
        <v>1</v>
      </c>
      <c r="F289" s="154" t="s">
        <v>599</v>
      </c>
      <c r="H289" s="155">
        <v>50</v>
      </c>
      <c r="I289" s="156"/>
      <c r="L289" s="151"/>
      <c r="M289" s="157"/>
      <c r="T289" s="158"/>
      <c r="AT289" s="153" t="s">
        <v>304</v>
      </c>
      <c r="AU289" s="153" t="s">
        <v>85</v>
      </c>
      <c r="AV289" s="12" t="s">
        <v>85</v>
      </c>
      <c r="AW289" s="12" t="s">
        <v>32</v>
      </c>
      <c r="AX289" s="12" t="s">
        <v>76</v>
      </c>
      <c r="AY289" s="153" t="s">
        <v>296</v>
      </c>
    </row>
    <row r="290" spans="2:65" s="14" customFormat="1">
      <c r="B290" s="166"/>
      <c r="D290" s="152" t="s">
        <v>304</v>
      </c>
      <c r="E290" s="167" t="s">
        <v>1</v>
      </c>
      <c r="F290" s="168" t="s">
        <v>308</v>
      </c>
      <c r="H290" s="169">
        <v>580</v>
      </c>
      <c r="I290" s="170"/>
      <c r="L290" s="166"/>
      <c r="M290" s="171"/>
      <c r="T290" s="172"/>
      <c r="AT290" s="167" t="s">
        <v>304</v>
      </c>
      <c r="AU290" s="167" t="s">
        <v>85</v>
      </c>
      <c r="AV290" s="14" t="s">
        <v>107</v>
      </c>
      <c r="AW290" s="14" t="s">
        <v>32</v>
      </c>
      <c r="AX290" s="14" t="s">
        <v>83</v>
      </c>
      <c r="AY290" s="167" t="s">
        <v>296</v>
      </c>
    </row>
    <row r="291" spans="2:65" s="1" customFormat="1" ht="24.2" customHeight="1">
      <c r="B291" s="32"/>
      <c r="C291" s="173" t="s">
        <v>1099</v>
      </c>
      <c r="D291" s="173" t="s">
        <v>343</v>
      </c>
      <c r="E291" s="174" t="s">
        <v>3355</v>
      </c>
      <c r="F291" s="175" t="s">
        <v>3356</v>
      </c>
      <c r="G291" s="176" t="s">
        <v>339</v>
      </c>
      <c r="H291" s="177">
        <v>333.5</v>
      </c>
      <c r="I291" s="178"/>
      <c r="J291" s="179">
        <f>ROUND(I291*H291,2)</f>
        <v>0</v>
      </c>
      <c r="K291" s="175" t="s">
        <v>302</v>
      </c>
      <c r="L291" s="180"/>
      <c r="M291" s="181" t="s">
        <v>1</v>
      </c>
      <c r="N291" s="182" t="s">
        <v>41</v>
      </c>
      <c r="P291" s="147">
        <f>O291*H291</f>
        <v>0</v>
      </c>
      <c r="Q291" s="147">
        <v>1.1E-4</v>
      </c>
      <c r="R291" s="147">
        <f>Q291*H291</f>
        <v>3.6685000000000002E-2</v>
      </c>
      <c r="S291" s="147">
        <v>0</v>
      </c>
      <c r="T291" s="148">
        <f>S291*H291</f>
        <v>0</v>
      </c>
      <c r="AR291" s="149" t="s">
        <v>479</v>
      </c>
      <c r="AT291" s="149" t="s">
        <v>343</v>
      </c>
      <c r="AU291" s="149" t="s">
        <v>85</v>
      </c>
      <c r="AY291" s="17" t="s">
        <v>296</v>
      </c>
      <c r="BE291" s="150">
        <f>IF(N291="základní",J291,0)</f>
        <v>0</v>
      </c>
      <c r="BF291" s="150">
        <f>IF(N291="snížená",J291,0)</f>
        <v>0</v>
      </c>
      <c r="BG291" s="150">
        <f>IF(N291="zákl. přenesená",J291,0)</f>
        <v>0</v>
      </c>
      <c r="BH291" s="150">
        <f>IF(N291="sníž. přenesená",J291,0)</f>
        <v>0</v>
      </c>
      <c r="BI291" s="150">
        <f>IF(N291="nulová",J291,0)</f>
        <v>0</v>
      </c>
      <c r="BJ291" s="17" t="s">
        <v>83</v>
      </c>
      <c r="BK291" s="150">
        <f>ROUND(I291*H291,2)</f>
        <v>0</v>
      </c>
      <c r="BL291" s="17" t="s">
        <v>378</v>
      </c>
      <c r="BM291" s="149" t="s">
        <v>3357</v>
      </c>
    </row>
    <row r="292" spans="2:65" s="12" customFormat="1">
      <c r="B292" s="151"/>
      <c r="D292" s="152" t="s">
        <v>304</v>
      </c>
      <c r="E292" s="153" t="s">
        <v>1</v>
      </c>
      <c r="F292" s="154" t="s">
        <v>3358</v>
      </c>
      <c r="H292" s="155">
        <v>333.5</v>
      </c>
      <c r="I292" s="156"/>
      <c r="L292" s="151"/>
      <c r="M292" s="157"/>
      <c r="T292" s="158"/>
      <c r="AT292" s="153" t="s">
        <v>304</v>
      </c>
      <c r="AU292" s="153" t="s">
        <v>85</v>
      </c>
      <c r="AV292" s="12" t="s">
        <v>85</v>
      </c>
      <c r="AW292" s="12" t="s">
        <v>32</v>
      </c>
      <c r="AX292" s="12" t="s">
        <v>83</v>
      </c>
      <c r="AY292" s="153" t="s">
        <v>296</v>
      </c>
    </row>
    <row r="293" spans="2:65" s="1" customFormat="1" ht="24.2" customHeight="1">
      <c r="B293" s="32"/>
      <c r="C293" s="173" t="s">
        <v>1104</v>
      </c>
      <c r="D293" s="173" t="s">
        <v>343</v>
      </c>
      <c r="E293" s="174" t="s">
        <v>3359</v>
      </c>
      <c r="F293" s="175" t="s">
        <v>3360</v>
      </c>
      <c r="G293" s="176" t="s">
        <v>339</v>
      </c>
      <c r="H293" s="177">
        <v>333.5</v>
      </c>
      <c r="I293" s="178"/>
      <c r="J293" s="179">
        <f>ROUND(I293*H293,2)</f>
        <v>0</v>
      </c>
      <c r="K293" s="175" t="s">
        <v>302</v>
      </c>
      <c r="L293" s="180"/>
      <c r="M293" s="181" t="s">
        <v>1</v>
      </c>
      <c r="N293" s="182" t="s">
        <v>41</v>
      </c>
      <c r="P293" s="147">
        <f>O293*H293</f>
        <v>0</v>
      </c>
      <c r="Q293" s="147">
        <v>1.7000000000000001E-4</v>
      </c>
      <c r="R293" s="147">
        <f>Q293*H293</f>
        <v>5.6695000000000002E-2</v>
      </c>
      <c r="S293" s="147">
        <v>0</v>
      </c>
      <c r="T293" s="148">
        <f>S293*H293</f>
        <v>0</v>
      </c>
      <c r="AR293" s="149" t="s">
        <v>479</v>
      </c>
      <c r="AT293" s="149" t="s">
        <v>343</v>
      </c>
      <c r="AU293" s="149" t="s">
        <v>85</v>
      </c>
      <c r="AY293" s="17" t="s">
        <v>296</v>
      </c>
      <c r="BE293" s="150">
        <f>IF(N293="základní",J293,0)</f>
        <v>0</v>
      </c>
      <c r="BF293" s="150">
        <f>IF(N293="snížená",J293,0)</f>
        <v>0</v>
      </c>
      <c r="BG293" s="150">
        <f>IF(N293="zákl. přenesená",J293,0)</f>
        <v>0</v>
      </c>
      <c r="BH293" s="150">
        <f>IF(N293="sníž. přenesená",J293,0)</f>
        <v>0</v>
      </c>
      <c r="BI293" s="150">
        <f>IF(N293="nulová",J293,0)</f>
        <v>0</v>
      </c>
      <c r="BJ293" s="17" t="s">
        <v>83</v>
      </c>
      <c r="BK293" s="150">
        <f>ROUND(I293*H293,2)</f>
        <v>0</v>
      </c>
      <c r="BL293" s="17" t="s">
        <v>378</v>
      </c>
      <c r="BM293" s="149" t="s">
        <v>3361</v>
      </c>
    </row>
    <row r="294" spans="2:65" s="12" customFormat="1">
      <c r="B294" s="151"/>
      <c r="D294" s="152" t="s">
        <v>304</v>
      </c>
      <c r="E294" s="153" t="s">
        <v>1</v>
      </c>
      <c r="F294" s="154" t="s">
        <v>3358</v>
      </c>
      <c r="H294" s="155">
        <v>333.5</v>
      </c>
      <c r="I294" s="156"/>
      <c r="L294" s="151"/>
      <c r="M294" s="157"/>
      <c r="T294" s="158"/>
      <c r="AT294" s="153" t="s">
        <v>304</v>
      </c>
      <c r="AU294" s="153" t="s">
        <v>85</v>
      </c>
      <c r="AV294" s="12" t="s">
        <v>85</v>
      </c>
      <c r="AW294" s="12" t="s">
        <v>32</v>
      </c>
      <c r="AX294" s="12" t="s">
        <v>83</v>
      </c>
      <c r="AY294" s="153" t="s">
        <v>296</v>
      </c>
    </row>
    <row r="295" spans="2:65" s="1" customFormat="1" ht="44.25" customHeight="1">
      <c r="B295" s="32"/>
      <c r="C295" s="138" t="s">
        <v>1108</v>
      </c>
      <c r="D295" s="138" t="s">
        <v>298</v>
      </c>
      <c r="E295" s="139" t="s">
        <v>3362</v>
      </c>
      <c r="F295" s="140" t="s">
        <v>3363</v>
      </c>
      <c r="G295" s="141" t="s">
        <v>339</v>
      </c>
      <c r="H295" s="142">
        <v>80</v>
      </c>
      <c r="I295" s="143"/>
      <c r="J295" s="144">
        <f>ROUND(I295*H295,2)</f>
        <v>0</v>
      </c>
      <c r="K295" s="140" t="s">
        <v>302</v>
      </c>
      <c r="L295" s="32"/>
      <c r="M295" s="145" t="s">
        <v>1</v>
      </c>
      <c r="N295" s="146" t="s">
        <v>41</v>
      </c>
      <c r="P295" s="147">
        <f>O295*H295</f>
        <v>0</v>
      </c>
      <c r="Q295" s="147">
        <v>0</v>
      </c>
      <c r="R295" s="147">
        <f>Q295*H295</f>
        <v>0</v>
      </c>
      <c r="S295" s="147">
        <v>0</v>
      </c>
      <c r="T295" s="148">
        <f>S295*H295</f>
        <v>0</v>
      </c>
      <c r="AR295" s="149" t="s">
        <v>378</v>
      </c>
      <c r="AT295" s="149" t="s">
        <v>298</v>
      </c>
      <c r="AU295" s="149" t="s">
        <v>85</v>
      </c>
      <c r="AY295" s="17" t="s">
        <v>296</v>
      </c>
      <c r="BE295" s="150">
        <f>IF(N295="základní",J295,0)</f>
        <v>0</v>
      </c>
      <c r="BF295" s="150">
        <f>IF(N295="snížená",J295,0)</f>
        <v>0</v>
      </c>
      <c r="BG295" s="150">
        <f>IF(N295="zákl. přenesená",J295,0)</f>
        <v>0</v>
      </c>
      <c r="BH295" s="150">
        <f>IF(N295="sníž. přenesená",J295,0)</f>
        <v>0</v>
      </c>
      <c r="BI295" s="150">
        <f>IF(N295="nulová",J295,0)</f>
        <v>0</v>
      </c>
      <c r="BJ295" s="17" t="s">
        <v>83</v>
      </c>
      <c r="BK295" s="150">
        <f>ROUND(I295*H295,2)</f>
        <v>0</v>
      </c>
      <c r="BL295" s="17" t="s">
        <v>378</v>
      </c>
      <c r="BM295" s="149" t="s">
        <v>3364</v>
      </c>
    </row>
    <row r="296" spans="2:65" s="15" customFormat="1">
      <c r="B296" s="183"/>
      <c r="D296" s="152" t="s">
        <v>304</v>
      </c>
      <c r="E296" s="184" t="s">
        <v>1</v>
      </c>
      <c r="F296" s="185" t="s">
        <v>3365</v>
      </c>
      <c r="H296" s="184" t="s">
        <v>1</v>
      </c>
      <c r="I296" s="186"/>
      <c r="L296" s="183"/>
      <c r="M296" s="187"/>
      <c r="T296" s="188"/>
      <c r="AT296" s="184" t="s">
        <v>304</v>
      </c>
      <c r="AU296" s="184" t="s">
        <v>85</v>
      </c>
      <c r="AV296" s="15" t="s">
        <v>83</v>
      </c>
      <c r="AW296" s="15" t="s">
        <v>32</v>
      </c>
      <c r="AX296" s="15" t="s">
        <v>76</v>
      </c>
      <c r="AY296" s="184" t="s">
        <v>296</v>
      </c>
    </row>
    <row r="297" spans="2:65" s="12" customFormat="1">
      <c r="B297" s="151"/>
      <c r="D297" s="152" t="s">
        <v>304</v>
      </c>
      <c r="E297" s="153" t="s">
        <v>1</v>
      </c>
      <c r="F297" s="154" t="s">
        <v>599</v>
      </c>
      <c r="H297" s="155">
        <v>50</v>
      </c>
      <c r="I297" s="156"/>
      <c r="L297" s="151"/>
      <c r="M297" s="157"/>
      <c r="T297" s="158"/>
      <c r="AT297" s="153" t="s">
        <v>304</v>
      </c>
      <c r="AU297" s="153" t="s">
        <v>85</v>
      </c>
      <c r="AV297" s="12" t="s">
        <v>85</v>
      </c>
      <c r="AW297" s="12" t="s">
        <v>32</v>
      </c>
      <c r="AX297" s="12" t="s">
        <v>76</v>
      </c>
      <c r="AY297" s="153" t="s">
        <v>296</v>
      </c>
    </row>
    <row r="298" spans="2:65" s="15" customFormat="1">
      <c r="B298" s="183"/>
      <c r="D298" s="152" t="s">
        <v>304</v>
      </c>
      <c r="E298" s="184" t="s">
        <v>1</v>
      </c>
      <c r="F298" s="185" t="s">
        <v>3366</v>
      </c>
      <c r="H298" s="184" t="s">
        <v>1</v>
      </c>
      <c r="I298" s="186"/>
      <c r="L298" s="183"/>
      <c r="M298" s="187"/>
      <c r="T298" s="188"/>
      <c r="AT298" s="184" t="s">
        <v>304</v>
      </c>
      <c r="AU298" s="184" t="s">
        <v>85</v>
      </c>
      <c r="AV298" s="15" t="s">
        <v>83</v>
      </c>
      <c r="AW298" s="15" t="s">
        <v>32</v>
      </c>
      <c r="AX298" s="15" t="s">
        <v>76</v>
      </c>
      <c r="AY298" s="184" t="s">
        <v>296</v>
      </c>
    </row>
    <row r="299" spans="2:65" s="12" customFormat="1">
      <c r="B299" s="151"/>
      <c r="D299" s="152" t="s">
        <v>304</v>
      </c>
      <c r="E299" s="153" t="s">
        <v>1</v>
      </c>
      <c r="F299" s="154" t="s">
        <v>470</v>
      </c>
      <c r="H299" s="155">
        <v>30</v>
      </c>
      <c r="I299" s="156"/>
      <c r="L299" s="151"/>
      <c r="M299" s="157"/>
      <c r="T299" s="158"/>
      <c r="AT299" s="153" t="s">
        <v>304</v>
      </c>
      <c r="AU299" s="153" t="s">
        <v>85</v>
      </c>
      <c r="AV299" s="12" t="s">
        <v>85</v>
      </c>
      <c r="AW299" s="12" t="s">
        <v>32</v>
      </c>
      <c r="AX299" s="12" t="s">
        <v>76</v>
      </c>
      <c r="AY299" s="153" t="s">
        <v>296</v>
      </c>
    </row>
    <row r="300" spans="2:65" s="14" customFormat="1">
      <c r="B300" s="166"/>
      <c r="D300" s="152" t="s">
        <v>304</v>
      </c>
      <c r="E300" s="167" t="s">
        <v>1</v>
      </c>
      <c r="F300" s="168" t="s">
        <v>308</v>
      </c>
      <c r="H300" s="169">
        <v>80</v>
      </c>
      <c r="I300" s="170"/>
      <c r="L300" s="166"/>
      <c r="M300" s="171"/>
      <c r="T300" s="172"/>
      <c r="AT300" s="167" t="s">
        <v>304</v>
      </c>
      <c r="AU300" s="167" t="s">
        <v>85</v>
      </c>
      <c r="AV300" s="14" t="s">
        <v>107</v>
      </c>
      <c r="AW300" s="14" t="s">
        <v>32</v>
      </c>
      <c r="AX300" s="14" t="s">
        <v>83</v>
      </c>
      <c r="AY300" s="167" t="s">
        <v>296</v>
      </c>
    </row>
    <row r="301" spans="2:65" s="1" customFormat="1" ht="24.2" customHeight="1">
      <c r="B301" s="32"/>
      <c r="C301" s="173" t="s">
        <v>1112</v>
      </c>
      <c r="D301" s="173" t="s">
        <v>343</v>
      </c>
      <c r="E301" s="174" t="s">
        <v>3367</v>
      </c>
      <c r="F301" s="175" t="s">
        <v>3368</v>
      </c>
      <c r="G301" s="176" t="s">
        <v>339</v>
      </c>
      <c r="H301" s="177">
        <v>57.5</v>
      </c>
      <c r="I301" s="178"/>
      <c r="J301" s="179">
        <f>ROUND(I301*H301,2)</f>
        <v>0</v>
      </c>
      <c r="K301" s="175" t="s">
        <v>302</v>
      </c>
      <c r="L301" s="180"/>
      <c r="M301" s="181" t="s">
        <v>1</v>
      </c>
      <c r="N301" s="182" t="s">
        <v>41</v>
      </c>
      <c r="P301" s="147">
        <f>O301*H301</f>
        <v>0</v>
      </c>
      <c r="Q301" s="147">
        <v>2.5000000000000001E-4</v>
      </c>
      <c r="R301" s="147">
        <f>Q301*H301</f>
        <v>1.4375000000000001E-2</v>
      </c>
      <c r="S301" s="147">
        <v>0</v>
      </c>
      <c r="T301" s="148">
        <f>S301*H301</f>
        <v>0</v>
      </c>
      <c r="AR301" s="149" t="s">
        <v>479</v>
      </c>
      <c r="AT301" s="149" t="s">
        <v>343</v>
      </c>
      <c r="AU301" s="149" t="s">
        <v>85</v>
      </c>
      <c r="AY301" s="17" t="s">
        <v>296</v>
      </c>
      <c r="BE301" s="150">
        <f>IF(N301="základní",J301,0)</f>
        <v>0</v>
      </c>
      <c r="BF301" s="150">
        <f>IF(N301="snížená",J301,0)</f>
        <v>0</v>
      </c>
      <c r="BG301" s="150">
        <f>IF(N301="zákl. přenesená",J301,0)</f>
        <v>0</v>
      </c>
      <c r="BH301" s="150">
        <f>IF(N301="sníž. přenesená",J301,0)</f>
        <v>0</v>
      </c>
      <c r="BI301" s="150">
        <f>IF(N301="nulová",J301,0)</f>
        <v>0</v>
      </c>
      <c r="BJ301" s="17" t="s">
        <v>83</v>
      </c>
      <c r="BK301" s="150">
        <f>ROUND(I301*H301,2)</f>
        <v>0</v>
      </c>
      <c r="BL301" s="17" t="s">
        <v>378</v>
      </c>
      <c r="BM301" s="149" t="s">
        <v>3369</v>
      </c>
    </row>
    <row r="302" spans="2:65" s="12" customFormat="1">
      <c r="B302" s="151"/>
      <c r="D302" s="152" t="s">
        <v>304</v>
      </c>
      <c r="E302" s="153" t="s">
        <v>1</v>
      </c>
      <c r="F302" s="154" t="s">
        <v>3370</v>
      </c>
      <c r="H302" s="155">
        <v>57.5</v>
      </c>
      <c r="I302" s="156"/>
      <c r="L302" s="151"/>
      <c r="M302" s="157"/>
      <c r="T302" s="158"/>
      <c r="AT302" s="153" t="s">
        <v>304</v>
      </c>
      <c r="AU302" s="153" t="s">
        <v>85</v>
      </c>
      <c r="AV302" s="12" t="s">
        <v>85</v>
      </c>
      <c r="AW302" s="12" t="s">
        <v>32</v>
      </c>
      <c r="AX302" s="12" t="s">
        <v>83</v>
      </c>
      <c r="AY302" s="153" t="s">
        <v>296</v>
      </c>
    </row>
    <row r="303" spans="2:65" s="1" customFormat="1" ht="24.2" customHeight="1">
      <c r="B303" s="32"/>
      <c r="C303" s="173" t="s">
        <v>1117</v>
      </c>
      <c r="D303" s="173" t="s">
        <v>343</v>
      </c>
      <c r="E303" s="174" t="s">
        <v>3371</v>
      </c>
      <c r="F303" s="175" t="s">
        <v>3372</v>
      </c>
      <c r="G303" s="176" t="s">
        <v>339</v>
      </c>
      <c r="H303" s="177">
        <v>34.5</v>
      </c>
      <c r="I303" s="178"/>
      <c r="J303" s="179">
        <f>ROUND(I303*H303,2)</f>
        <v>0</v>
      </c>
      <c r="K303" s="175" t="s">
        <v>302</v>
      </c>
      <c r="L303" s="180"/>
      <c r="M303" s="181" t="s">
        <v>1</v>
      </c>
      <c r="N303" s="182" t="s">
        <v>41</v>
      </c>
      <c r="P303" s="147">
        <f>O303*H303</f>
        <v>0</v>
      </c>
      <c r="Q303" s="147">
        <v>3.4000000000000002E-4</v>
      </c>
      <c r="R303" s="147">
        <f>Q303*H303</f>
        <v>1.1730000000000001E-2</v>
      </c>
      <c r="S303" s="147">
        <v>0</v>
      </c>
      <c r="T303" s="148">
        <f>S303*H303</f>
        <v>0</v>
      </c>
      <c r="AR303" s="149" t="s">
        <v>479</v>
      </c>
      <c r="AT303" s="149" t="s">
        <v>343</v>
      </c>
      <c r="AU303" s="149" t="s">
        <v>85</v>
      </c>
      <c r="AY303" s="17" t="s">
        <v>296</v>
      </c>
      <c r="BE303" s="150">
        <f>IF(N303="základní",J303,0)</f>
        <v>0</v>
      </c>
      <c r="BF303" s="150">
        <f>IF(N303="snížená",J303,0)</f>
        <v>0</v>
      </c>
      <c r="BG303" s="150">
        <f>IF(N303="zákl. přenesená",J303,0)</f>
        <v>0</v>
      </c>
      <c r="BH303" s="150">
        <f>IF(N303="sníž. přenesená",J303,0)</f>
        <v>0</v>
      </c>
      <c r="BI303" s="150">
        <f>IF(N303="nulová",J303,0)</f>
        <v>0</v>
      </c>
      <c r="BJ303" s="17" t="s">
        <v>83</v>
      </c>
      <c r="BK303" s="150">
        <f>ROUND(I303*H303,2)</f>
        <v>0</v>
      </c>
      <c r="BL303" s="17" t="s">
        <v>378</v>
      </c>
      <c r="BM303" s="149" t="s">
        <v>3373</v>
      </c>
    </row>
    <row r="304" spans="2:65" s="12" customFormat="1">
      <c r="B304" s="151"/>
      <c r="D304" s="152" t="s">
        <v>304</v>
      </c>
      <c r="E304" s="153" t="s">
        <v>1</v>
      </c>
      <c r="F304" s="154" t="s">
        <v>3374</v>
      </c>
      <c r="H304" s="155">
        <v>34.5</v>
      </c>
      <c r="I304" s="156"/>
      <c r="L304" s="151"/>
      <c r="M304" s="157"/>
      <c r="T304" s="158"/>
      <c r="AT304" s="153" t="s">
        <v>304</v>
      </c>
      <c r="AU304" s="153" t="s">
        <v>85</v>
      </c>
      <c r="AV304" s="12" t="s">
        <v>85</v>
      </c>
      <c r="AW304" s="12" t="s">
        <v>32</v>
      </c>
      <c r="AX304" s="12" t="s">
        <v>83</v>
      </c>
      <c r="AY304" s="153" t="s">
        <v>296</v>
      </c>
    </row>
    <row r="305" spans="2:65" s="1" customFormat="1" ht="37.9" customHeight="1">
      <c r="B305" s="32"/>
      <c r="C305" s="138" t="s">
        <v>1122</v>
      </c>
      <c r="D305" s="138" t="s">
        <v>298</v>
      </c>
      <c r="E305" s="139" t="s">
        <v>3375</v>
      </c>
      <c r="F305" s="140" t="s">
        <v>3376</v>
      </c>
      <c r="G305" s="141" t="s">
        <v>339</v>
      </c>
      <c r="H305" s="142">
        <v>15</v>
      </c>
      <c r="I305" s="143"/>
      <c r="J305" s="144">
        <f>ROUND(I305*H305,2)</f>
        <v>0</v>
      </c>
      <c r="K305" s="140" t="s">
        <v>302</v>
      </c>
      <c r="L305" s="32"/>
      <c r="M305" s="145" t="s">
        <v>1</v>
      </c>
      <c r="N305" s="146" t="s">
        <v>41</v>
      </c>
      <c r="P305" s="147">
        <f>O305*H305</f>
        <v>0</v>
      </c>
      <c r="Q305" s="147">
        <v>0</v>
      </c>
      <c r="R305" s="147">
        <f>Q305*H305</f>
        <v>0</v>
      </c>
      <c r="S305" s="147">
        <v>0</v>
      </c>
      <c r="T305" s="148">
        <f>S305*H305</f>
        <v>0</v>
      </c>
      <c r="AR305" s="149" t="s">
        <v>378</v>
      </c>
      <c r="AT305" s="149" t="s">
        <v>298</v>
      </c>
      <c r="AU305" s="149" t="s">
        <v>85</v>
      </c>
      <c r="AY305" s="17" t="s">
        <v>296</v>
      </c>
      <c r="BE305" s="150">
        <f>IF(N305="základní",J305,0)</f>
        <v>0</v>
      </c>
      <c r="BF305" s="150">
        <f>IF(N305="snížená",J305,0)</f>
        <v>0</v>
      </c>
      <c r="BG305" s="150">
        <f>IF(N305="zákl. přenesená",J305,0)</f>
        <v>0</v>
      </c>
      <c r="BH305" s="150">
        <f>IF(N305="sníž. přenesená",J305,0)</f>
        <v>0</v>
      </c>
      <c r="BI305" s="150">
        <f>IF(N305="nulová",J305,0)</f>
        <v>0</v>
      </c>
      <c r="BJ305" s="17" t="s">
        <v>83</v>
      </c>
      <c r="BK305" s="150">
        <f>ROUND(I305*H305,2)</f>
        <v>0</v>
      </c>
      <c r="BL305" s="17" t="s">
        <v>378</v>
      </c>
      <c r="BM305" s="149" t="s">
        <v>3377</v>
      </c>
    </row>
    <row r="306" spans="2:65" s="15" customFormat="1">
      <c r="B306" s="183"/>
      <c r="D306" s="152" t="s">
        <v>304</v>
      </c>
      <c r="E306" s="184" t="s">
        <v>1</v>
      </c>
      <c r="F306" s="185" t="s">
        <v>3378</v>
      </c>
      <c r="H306" s="184" t="s">
        <v>1</v>
      </c>
      <c r="I306" s="186"/>
      <c r="L306" s="183"/>
      <c r="M306" s="187"/>
      <c r="T306" s="188"/>
      <c r="AT306" s="184" t="s">
        <v>304</v>
      </c>
      <c r="AU306" s="184" t="s">
        <v>85</v>
      </c>
      <c r="AV306" s="15" t="s">
        <v>83</v>
      </c>
      <c r="AW306" s="15" t="s">
        <v>32</v>
      </c>
      <c r="AX306" s="15" t="s">
        <v>76</v>
      </c>
      <c r="AY306" s="184" t="s">
        <v>296</v>
      </c>
    </row>
    <row r="307" spans="2:65" s="12" customFormat="1">
      <c r="B307" s="151"/>
      <c r="D307" s="152" t="s">
        <v>304</v>
      </c>
      <c r="E307" s="153" t="s">
        <v>1</v>
      </c>
      <c r="F307" s="154" t="s">
        <v>385</v>
      </c>
      <c r="H307" s="155">
        <v>15</v>
      </c>
      <c r="I307" s="156"/>
      <c r="L307" s="151"/>
      <c r="M307" s="157"/>
      <c r="T307" s="158"/>
      <c r="AT307" s="153" t="s">
        <v>304</v>
      </c>
      <c r="AU307" s="153" t="s">
        <v>85</v>
      </c>
      <c r="AV307" s="12" t="s">
        <v>85</v>
      </c>
      <c r="AW307" s="12" t="s">
        <v>32</v>
      </c>
      <c r="AX307" s="12" t="s">
        <v>83</v>
      </c>
      <c r="AY307" s="153" t="s">
        <v>296</v>
      </c>
    </row>
    <row r="308" spans="2:65" s="1" customFormat="1" ht="24.2" customHeight="1">
      <c r="B308" s="32"/>
      <c r="C308" s="173" t="s">
        <v>1126</v>
      </c>
      <c r="D308" s="173" t="s">
        <v>343</v>
      </c>
      <c r="E308" s="174" t="s">
        <v>3379</v>
      </c>
      <c r="F308" s="175" t="s">
        <v>3380</v>
      </c>
      <c r="G308" s="176" t="s">
        <v>339</v>
      </c>
      <c r="H308" s="177">
        <v>17.25</v>
      </c>
      <c r="I308" s="178"/>
      <c r="J308" s="179">
        <f>ROUND(I308*H308,2)</f>
        <v>0</v>
      </c>
      <c r="K308" s="175" t="s">
        <v>302</v>
      </c>
      <c r="L308" s="180"/>
      <c r="M308" s="181" t="s">
        <v>1</v>
      </c>
      <c r="N308" s="182" t="s">
        <v>41</v>
      </c>
      <c r="P308" s="147">
        <f>O308*H308</f>
        <v>0</v>
      </c>
      <c r="Q308" s="147">
        <v>4.8000000000000001E-4</v>
      </c>
      <c r="R308" s="147">
        <f>Q308*H308</f>
        <v>8.2800000000000009E-3</v>
      </c>
      <c r="S308" s="147">
        <v>0</v>
      </c>
      <c r="T308" s="148">
        <f>S308*H308</f>
        <v>0</v>
      </c>
      <c r="AR308" s="149" t="s">
        <v>479</v>
      </c>
      <c r="AT308" s="149" t="s">
        <v>343</v>
      </c>
      <c r="AU308" s="149" t="s">
        <v>85</v>
      </c>
      <c r="AY308" s="17" t="s">
        <v>296</v>
      </c>
      <c r="BE308" s="150">
        <f>IF(N308="základní",J308,0)</f>
        <v>0</v>
      </c>
      <c r="BF308" s="150">
        <f>IF(N308="snížená",J308,0)</f>
        <v>0</v>
      </c>
      <c r="BG308" s="150">
        <f>IF(N308="zákl. přenesená",J308,0)</f>
        <v>0</v>
      </c>
      <c r="BH308" s="150">
        <f>IF(N308="sníž. přenesená",J308,0)</f>
        <v>0</v>
      </c>
      <c r="BI308" s="150">
        <f>IF(N308="nulová",J308,0)</f>
        <v>0</v>
      </c>
      <c r="BJ308" s="17" t="s">
        <v>83</v>
      </c>
      <c r="BK308" s="150">
        <f>ROUND(I308*H308,2)</f>
        <v>0</v>
      </c>
      <c r="BL308" s="17" t="s">
        <v>378</v>
      </c>
      <c r="BM308" s="149" t="s">
        <v>3381</v>
      </c>
    </row>
    <row r="309" spans="2:65" s="12" customFormat="1">
      <c r="B309" s="151"/>
      <c r="D309" s="152" t="s">
        <v>304</v>
      </c>
      <c r="E309" s="153" t="s">
        <v>1</v>
      </c>
      <c r="F309" s="154" t="s">
        <v>3382</v>
      </c>
      <c r="H309" s="155">
        <v>17.25</v>
      </c>
      <c r="I309" s="156"/>
      <c r="L309" s="151"/>
      <c r="M309" s="157"/>
      <c r="T309" s="158"/>
      <c r="AT309" s="153" t="s">
        <v>304</v>
      </c>
      <c r="AU309" s="153" t="s">
        <v>85</v>
      </c>
      <c r="AV309" s="12" t="s">
        <v>85</v>
      </c>
      <c r="AW309" s="12" t="s">
        <v>32</v>
      </c>
      <c r="AX309" s="12" t="s">
        <v>83</v>
      </c>
      <c r="AY309" s="153" t="s">
        <v>296</v>
      </c>
    </row>
    <row r="310" spans="2:65" s="1" customFormat="1" ht="37.9" customHeight="1">
      <c r="B310" s="32"/>
      <c r="C310" s="138" t="s">
        <v>1130</v>
      </c>
      <c r="D310" s="138" t="s">
        <v>298</v>
      </c>
      <c r="E310" s="139" t="s">
        <v>3383</v>
      </c>
      <c r="F310" s="140" t="s">
        <v>7191</v>
      </c>
      <c r="G310" s="141" t="s">
        <v>339</v>
      </c>
      <c r="H310" s="142">
        <v>260</v>
      </c>
      <c r="I310" s="143"/>
      <c r="J310" s="144">
        <f>ROUND(I310*H310,2)</f>
        <v>0</v>
      </c>
      <c r="K310" s="140" t="s">
        <v>302</v>
      </c>
      <c r="L310" s="32"/>
      <c r="M310" s="145" t="s">
        <v>1</v>
      </c>
      <c r="N310" s="146" t="s">
        <v>41</v>
      </c>
      <c r="P310" s="147">
        <f>O310*H310</f>
        <v>0</v>
      </c>
      <c r="Q310" s="147">
        <v>0</v>
      </c>
      <c r="R310" s="147">
        <f>Q310*H310</f>
        <v>0</v>
      </c>
      <c r="S310" s="147">
        <v>0</v>
      </c>
      <c r="T310" s="148">
        <f>S310*H310</f>
        <v>0</v>
      </c>
      <c r="AR310" s="149" t="s">
        <v>378</v>
      </c>
      <c r="AT310" s="149" t="s">
        <v>298</v>
      </c>
      <c r="AU310" s="149" t="s">
        <v>85</v>
      </c>
      <c r="AY310" s="17" t="s">
        <v>296</v>
      </c>
      <c r="BE310" s="150">
        <f>IF(N310="základní",J310,0)</f>
        <v>0</v>
      </c>
      <c r="BF310" s="150">
        <f>IF(N310="snížená",J310,0)</f>
        <v>0</v>
      </c>
      <c r="BG310" s="150">
        <f>IF(N310="zákl. přenesená",J310,0)</f>
        <v>0</v>
      </c>
      <c r="BH310" s="150">
        <f>IF(N310="sníž. přenesená",J310,0)</f>
        <v>0</v>
      </c>
      <c r="BI310" s="150">
        <f>IF(N310="nulová",J310,0)</f>
        <v>0</v>
      </c>
      <c r="BJ310" s="17" t="s">
        <v>83</v>
      </c>
      <c r="BK310" s="150">
        <f>ROUND(I310*H310,2)</f>
        <v>0</v>
      </c>
      <c r="BL310" s="17" t="s">
        <v>378</v>
      </c>
      <c r="BM310" s="149" t="s">
        <v>3384</v>
      </c>
    </row>
    <row r="311" spans="2:65" s="15" customFormat="1">
      <c r="B311" s="183"/>
      <c r="D311" s="152" t="s">
        <v>304</v>
      </c>
      <c r="E311" s="184" t="s">
        <v>1</v>
      </c>
      <c r="F311" s="185" t="s">
        <v>3385</v>
      </c>
      <c r="H311" s="184" t="s">
        <v>1</v>
      </c>
      <c r="I311" s="186"/>
      <c r="L311" s="183"/>
      <c r="M311" s="187"/>
      <c r="T311" s="188"/>
      <c r="AT311" s="184" t="s">
        <v>304</v>
      </c>
      <c r="AU311" s="184" t="s">
        <v>85</v>
      </c>
      <c r="AV311" s="15" t="s">
        <v>83</v>
      </c>
      <c r="AW311" s="15" t="s">
        <v>32</v>
      </c>
      <c r="AX311" s="15" t="s">
        <v>76</v>
      </c>
      <c r="AY311" s="184" t="s">
        <v>296</v>
      </c>
    </row>
    <row r="312" spans="2:65" s="12" customFormat="1">
      <c r="B312" s="151"/>
      <c r="D312" s="152" t="s">
        <v>304</v>
      </c>
      <c r="E312" s="153" t="s">
        <v>1</v>
      </c>
      <c r="F312" s="154" t="s">
        <v>1176</v>
      </c>
      <c r="H312" s="155">
        <v>120</v>
      </c>
      <c r="I312" s="156"/>
      <c r="L312" s="151"/>
      <c r="M312" s="157"/>
      <c r="T312" s="158"/>
      <c r="AT312" s="153" t="s">
        <v>304</v>
      </c>
      <c r="AU312" s="153" t="s">
        <v>85</v>
      </c>
      <c r="AV312" s="12" t="s">
        <v>85</v>
      </c>
      <c r="AW312" s="12" t="s">
        <v>32</v>
      </c>
      <c r="AX312" s="12" t="s">
        <v>76</v>
      </c>
      <c r="AY312" s="153" t="s">
        <v>296</v>
      </c>
    </row>
    <row r="313" spans="2:65" s="15" customFormat="1">
      <c r="B313" s="183"/>
      <c r="D313" s="152" t="s">
        <v>304</v>
      </c>
      <c r="E313" s="184" t="s">
        <v>1</v>
      </c>
      <c r="F313" s="185" t="s">
        <v>3386</v>
      </c>
      <c r="H313" s="184" t="s">
        <v>1</v>
      </c>
      <c r="I313" s="186"/>
      <c r="L313" s="183"/>
      <c r="M313" s="187"/>
      <c r="T313" s="188"/>
      <c r="AT313" s="184" t="s">
        <v>304</v>
      </c>
      <c r="AU313" s="184" t="s">
        <v>85</v>
      </c>
      <c r="AV313" s="15" t="s">
        <v>83</v>
      </c>
      <c r="AW313" s="15" t="s">
        <v>32</v>
      </c>
      <c r="AX313" s="15" t="s">
        <v>76</v>
      </c>
      <c r="AY313" s="184" t="s">
        <v>296</v>
      </c>
    </row>
    <row r="314" spans="2:65" s="12" customFormat="1">
      <c r="B314" s="151"/>
      <c r="D314" s="152" t="s">
        <v>304</v>
      </c>
      <c r="E314" s="153" t="s">
        <v>1</v>
      </c>
      <c r="F314" s="154" t="s">
        <v>1291</v>
      </c>
      <c r="H314" s="155">
        <v>140</v>
      </c>
      <c r="I314" s="156"/>
      <c r="L314" s="151"/>
      <c r="M314" s="157"/>
      <c r="T314" s="158"/>
      <c r="AT314" s="153" t="s">
        <v>304</v>
      </c>
      <c r="AU314" s="153" t="s">
        <v>85</v>
      </c>
      <c r="AV314" s="12" t="s">
        <v>85</v>
      </c>
      <c r="AW314" s="12" t="s">
        <v>32</v>
      </c>
      <c r="AX314" s="12" t="s">
        <v>76</v>
      </c>
      <c r="AY314" s="153" t="s">
        <v>296</v>
      </c>
    </row>
    <row r="315" spans="2:65" s="14" customFormat="1">
      <c r="B315" s="166"/>
      <c r="D315" s="152" t="s">
        <v>304</v>
      </c>
      <c r="E315" s="167" t="s">
        <v>1</v>
      </c>
      <c r="F315" s="168" t="s">
        <v>308</v>
      </c>
      <c r="H315" s="169">
        <v>260</v>
      </c>
      <c r="I315" s="170"/>
      <c r="L315" s="166"/>
      <c r="M315" s="171"/>
      <c r="T315" s="172"/>
      <c r="AT315" s="167" t="s">
        <v>304</v>
      </c>
      <c r="AU315" s="167" t="s">
        <v>85</v>
      </c>
      <c r="AV315" s="14" t="s">
        <v>107</v>
      </c>
      <c r="AW315" s="14" t="s">
        <v>32</v>
      </c>
      <c r="AX315" s="14" t="s">
        <v>83</v>
      </c>
      <c r="AY315" s="167" t="s">
        <v>296</v>
      </c>
    </row>
    <row r="316" spans="2:65" s="1" customFormat="1" ht="37.9" customHeight="1">
      <c r="B316" s="32"/>
      <c r="C316" s="173" t="s">
        <v>1134</v>
      </c>
      <c r="D316" s="173" t="s">
        <v>343</v>
      </c>
      <c r="E316" s="174" t="s">
        <v>3387</v>
      </c>
      <c r="F316" s="175" t="s">
        <v>3388</v>
      </c>
      <c r="G316" s="176" t="s">
        <v>339</v>
      </c>
      <c r="H316" s="177">
        <v>138</v>
      </c>
      <c r="I316" s="178"/>
      <c r="J316" s="179">
        <f>ROUND(I316*H316,2)</f>
        <v>0</v>
      </c>
      <c r="K316" s="175" t="s">
        <v>302</v>
      </c>
      <c r="L316" s="180"/>
      <c r="M316" s="181" t="s">
        <v>1</v>
      </c>
      <c r="N316" s="182" t="s">
        <v>41</v>
      </c>
      <c r="P316" s="147">
        <f>O316*H316</f>
        <v>0</v>
      </c>
      <c r="Q316" s="147">
        <v>1.9000000000000001E-4</v>
      </c>
      <c r="R316" s="147">
        <f>Q316*H316</f>
        <v>2.622E-2</v>
      </c>
      <c r="S316" s="147">
        <v>0</v>
      </c>
      <c r="T316" s="148">
        <f>S316*H316</f>
        <v>0</v>
      </c>
      <c r="AR316" s="149" t="s">
        <v>479</v>
      </c>
      <c r="AT316" s="149" t="s">
        <v>343</v>
      </c>
      <c r="AU316" s="149" t="s">
        <v>85</v>
      </c>
      <c r="AY316" s="17" t="s">
        <v>296</v>
      </c>
      <c r="BE316" s="150">
        <f>IF(N316="základní",J316,0)</f>
        <v>0</v>
      </c>
      <c r="BF316" s="150">
        <f>IF(N316="snížená",J316,0)</f>
        <v>0</v>
      </c>
      <c r="BG316" s="150">
        <f>IF(N316="zákl. přenesená",J316,0)</f>
        <v>0</v>
      </c>
      <c r="BH316" s="150">
        <f>IF(N316="sníž. přenesená",J316,0)</f>
        <v>0</v>
      </c>
      <c r="BI316" s="150">
        <f>IF(N316="nulová",J316,0)</f>
        <v>0</v>
      </c>
      <c r="BJ316" s="17" t="s">
        <v>83</v>
      </c>
      <c r="BK316" s="150">
        <f>ROUND(I316*H316,2)</f>
        <v>0</v>
      </c>
      <c r="BL316" s="17" t="s">
        <v>378</v>
      </c>
      <c r="BM316" s="149" t="s">
        <v>3389</v>
      </c>
    </row>
    <row r="317" spans="2:65" s="12" customFormat="1">
      <c r="B317" s="151"/>
      <c r="D317" s="152" t="s">
        <v>304</v>
      </c>
      <c r="E317" s="153" t="s">
        <v>1</v>
      </c>
      <c r="F317" s="154" t="s">
        <v>3390</v>
      </c>
      <c r="H317" s="155">
        <v>138</v>
      </c>
      <c r="I317" s="156"/>
      <c r="L317" s="151"/>
      <c r="M317" s="157"/>
      <c r="T317" s="158"/>
      <c r="AT317" s="153" t="s">
        <v>304</v>
      </c>
      <c r="AU317" s="153" t="s">
        <v>85</v>
      </c>
      <c r="AV317" s="12" t="s">
        <v>85</v>
      </c>
      <c r="AW317" s="12" t="s">
        <v>32</v>
      </c>
      <c r="AX317" s="12" t="s">
        <v>83</v>
      </c>
      <c r="AY317" s="153" t="s">
        <v>296</v>
      </c>
    </row>
    <row r="318" spans="2:65" s="1" customFormat="1" ht="37.9" customHeight="1">
      <c r="B318" s="32"/>
      <c r="C318" s="173" t="s">
        <v>1138</v>
      </c>
      <c r="D318" s="173" t="s">
        <v>343</v>
      </c>
      <c r="E318" s="174" t="s">
        <v>3391</v>
      </c>
      <c r="F318" s="175" t="s">
        <v>3392</v>
      </c>
      <c r="G318" s="176" t="s">
        <v>339</v>
      </c>
      <c r="H318" s="177">
        <v>161</v>
      </c>
      <c r="I318" s="178"/>
      <c r="J318" s="179">
        <f>ROUND(I318*H318,2)</f>
        <v>0</v>
      </c>
      <c r="K318" s="175" t="s">
        <v>302</v>
      </c>
      <c r="L318" s="180"/>
      <c r="M318" s="181" t="s">
        <v>1</v>
      </c>
      <c r="N318" s="182" t="s">
        <v>41</v>
      </c>
      <c r="P318" s="147">
        <f>O318*H318</f>
        <v>0</v>
      </c>
      <c r="Q318" s="147">
        <v>2.0000000000000001E-4</v>
      </c>
      <c r="R318" s="147">
        <f>Q318*H318</f>
        <v>3.2199999999999999E-2</v>
      </c>
      <c r="S318" s="147">
        <v>0</v>
      </c>
      <c r="T318" s="148">
        <f>S318*H318</f>
        <v>0</v>
      </c>
      <c r="AR318" s="149" t="s">
        <v>479</v>
      </c>
      <c r="AT318" s="149" t="s">
        <v>343</v>
      </c>
      <c r="AU318" s="149" t="s">
        <v>85</v>
      </c>
      <c r="AY318" s="17" t="s">
        <v>296</v>
      </c>
      <c r="BE318" s="150">
        <f>IF(N318="základní",J318,0)</f>
        <v>0</v>
      </c>
      <c r="BF318" s="150">
        <f>IF(N318="snížená",J318,0)</f>
        <v>0</v>
      </c>
      <c r="BG318" s="150">
        <f>IF(N318="zákl. přenesená",J318,0)</f>
        <v>0</v>
      </c>
      <c r="BH318" s="150">
        <f>IF(N318="sníž. přenesená",J318,0)</f>
        <v>0</v>
      </c>
      <c r="BI318" s="150">
        <f>IF(N318="nulová",J318,0)</f>
        <v>0</v>
      </c>
      <c r="BJ318" s="17" t="s">
        <v>83</v>
      </c>
      <c r="BK318" s="150">
        <f>ROUND(I318*H318,2)</f>
        <v>0</v>
      </c>
      <c r="BL318" s="17" t="s">
        <v>378</v>
      </c>
      <c r="BM318" s="149" t="s">
        <v>3393</v>
      </c>
    </row>
    <row r="319" spans="2:65" s="12" customFormat="1">
      <c r="B319" s="151"/>
      <c r="D319" s="152" t="s">
        <v>304</v>
      </c>
      <c r="E319" s="153" t="s">
        <v>1</v>
      </c>
      <c r="F319" s="154" t="s">
        <v>3394</v>
      </c>
      <c r="H319" s="155">
        <v>161</v>
      </c>
      <c r="I319" s="156"/>
      <c r="L319" s="151"/>
      <c r="M319" s="157"/>
      <c r="T319" s="158"/>
      <c r="AT319" s="153" t="s">
        <v>304</v>
      </c>
      <c r="AU319" s="153" t="s">
        <v>85</v>
      </c>
      <c r="AV319" s="12" t="s">
        <v>85</v>
      </c>
      <c r="AW319" s="12" t="s">
        <v>32</v>
      </c>
      <c r="AX319" s="12" t="s">
        <v>83</v>
      </c>
      <c r="AY319" s="153" t="s">
        <v>296</v>
      </c>
    </row>
    <row r="320" spans="2:65" s="1" customFormat="1" ht="21.75" customHeight="1">
      <c r="B320" s="32"/>
      <c r="C320" s="173" t="s">
        <v>1148</v>
      </c>
      <c r="D320" s="173" t="s">
        <v>343</v>
      </c>
      <c r="E320" s="174" t="s">
        <v>3395</v>
      </c>
      <c r="F320" s="175" t="s">
        <v>3396</v>
      </c>
      <c r="G320" s="176" t="s">
        <v>376</v>
      </c>
      <c r="H320" s="177">
        <v>12</v>
      </c>
      <c r="I320" s="178"/>
      <c r="J320" s="179">
        <f>ROUND(I320*H320,2)</f>
        <v>0</v>
      </c>
      <c r="K320" s="175" t="s">
        <v>1</v>
      </c>
      <c r="L320" s="180"/>
      <c r="M320" s="181" t="s">
        <v>1</v>
      </c>
      <c r="N320" s="182" t="s">
        <v>41</v>
      </c>
      <c r="P320" s="147">
        <f>O320*H320</f>
        <v>0</v>
      </c>
      <c r="Q320" s="147">
        <v>2.0000000000000001E-4</v>
      </c>
      <c r="R320" s="147">
        <f>Q320*H320</f>
        <v>2.4000000000000002E-3</v>
      </c>
      <c r="S320" s="147">
        <v>0</v>
      </c>
      <c r="T320" s="148">
        <f>S320*H320</f>
        <v>0</v>
      </c>
      <c r="AR320" s="149" t="s">
        <v>479</v>
      </c>
      <c r="AT320" s="149" t="s">
        <v>343</v>
      </c>
      <c r="AU320" s="149" t="s">
        <v>85</v>
      </c>
      <c r="AY320" s="17" t="s">
        <v>296</v>
      </c>
      <c r="BE320" s="150">
        <f>IF(N320="základní",J320,0)</f>
        <v>0</v>
      </c>
      <c r="BF320" s="150">
        <f>IF(N320="snížená",J320,0)</f>
        <v>0</v>
      </c>
      <c r="BG320" s="150">
        <f>IF(N320="zákl. přenesená",J320,0)</f>
        <v>0</v>
      </c>
      <c r="BH320" s="150">
        <f>IF(N320="sníž. přenesená",J320,0)</f>
        <v>0</v>
      </c>
      <c r="BI320" s="150">
        <f>IF(N320="nulová",J320,0)</f>
        <v>0</v>
      </c>
      <c r="BJ320" s="17" t="s">
        <v>83</v>
      </c>
      <c r="BK320" s="150">
        <f>ROUND(I320*H320,2)</f>
        <v>0</v>
      </c>
      <c r="BL320" s="17" t="s">
        <v>378</v>
      </c>
      <c r="BM320" s="149" t="s">
        <v>3397</v>
      </c>
    </row>
    <row r="321" spans="2:65" s="12" customFormat="1" ht="22.5">
      <c r="B321" s="151"/>
      <c r="D321" s="152" t="s">
        <v>304</v>
      </c>
      <c r="E321" s="153" t="s">
        <v>1</v>
      </c>
      <c r="F321" s="154" t="s">
        <v>3398</v>
      </c>
      <c r="H321" s="155">
        <v>12</v>
      </c>
      <c r="I321" s="156"/>
      <c r="L321" s="151"/>
      <c r="M321" s="157"/>
      <c r="T321" s="158"/>
      <c r="AT321" s="153" t="s">
        <v>304</v>
      </c>
      <c r="AU321" s="153" t="s">
        <v>85</v>
      </c>
      <c r="AV321" s="12" t="s">
        <v>85</v>
      </c>
      <c r="AW321" s="12" t="s">
        <v>32</v>
      </c>
      <c r="AX321" s="12" t="s">
        <v>83</v>
      </c>
      <c r="AY321" s="153" t="s">
        <v>296</v>
      </c>
    </row>
    <row r="322" spans="2:65" s="1" customFormat="1" ht="37.9" customHeight="1">
      <c r="B322" s="32"/>
      <c r="C322" s="138" t="s">
        <v>1155</v>
      </c>
      <c r="D322" s="138" t="s">
        <v>298</v>
      </c>
      <c r="E322" s="139" t="s">
        <v>3399</v>
      </c>
      <c r="F322" s="140" t="s">
        <v>7192</v>
      </c>
      <c r="G322" s="141" t="s">
        <v>339</v>
      </c>
      <c r="H322" s="142">
        <v>80</v>
      </c>
      <c r="I322" s="143"/>
      <c r="J322" s="144">
        <f>ROUND(I322*H322,2)</f>
        <v>0</v>
      </c>
      <c r="K322" s="140" t="s">
        <v>302</v>
      </c>
      <c r="L322" s="32"/>
      <c r="M322" s="145" t="s">
        <v>1</v>
      </c>
      <c r="N322" s="146" t="s">
        <v>41</v>
      </c>
      <c r="P322" s="147">
        <f>O322*H322</f>
        <v>0</v>
      </c>
      <c r="Q322" s="147">
        <v>0</v>
      </c>
      <c r="R322" s="147">
        <f>Q322*H322</f>
        <v>0</v>
      </c>
      <c r="S322" s="147">
        <v>0</v>
      </c>
      <c r="T322" s="148">
        <f>S322*H322</f>
        <v>0</v>
      </c>
      <c r="AR322" s="149" t="s">
        <v>378</v>
      </c>
      <c r="AT322" s="149" t="s">
        <v>298</v>
      </c>
      <c r="AU322" s="149" t="s">
        <v>85</v>
      </c>
      <c r="AY322" s="17" t="s">
        <v>296</v>
      </c>
      <c r="BE322" s="150">
        <f>IF(N322="základní",J322,0)</f>
        <v>0</v>
      </c>
      <c r="BF322" s="150">
        <f>IF(N322="snížená",J322,0)</f>
        <v>0</v>
      </c>
      <c r="BG322" s="150">
        <f>IF(N322="zákl. přenesená",J322,0)</f>
        <v>0</v>
      </c>
      <c r="BH322" s="150">
        <f>IF(N322="sníž. přenesená",J322,0)</f>
        <v>0</v>
      </c>
      <c r="BI322" s="150">
        <f>IF(N322="nulová",J322,0)</f>
        <v>0</v>
      </c>
      <c r="BJ322" s="17" t="s">
        <v>83</v>
      </c>
      <c r="BK322" s="150">
        <f>ROUND(I322*H322,2)</f>
        <v>0</v>
      </c>
      <c r="BL322" s="17" t="s">
        <v>378</v>
      </c>
      <c r="BM322" s="149" t="s">
        <v>3400</v>
      </c>
    </row>
    <row r="323" spans="2:65" s="15" customFormat="1">
      <c r="B323" s="183"/>
      <c r="D323" s="152" t="s">
        <v>304</v>
      </c>
      <c r="E323" s="184" t="s">
        <v>1</v>
      </c>
      <c r="F323" s="185" t="s">
        <v>3401</v>
      </c>
      <c r="H323" s="184" t="s">
        <v>1</v>
      </c>
      <c r="I323" s="186"/>
      <c r="L323" s="183"/>
      <c r="M323" s="187"/>
      <c r="T323" s="188"/>
      <c r="AT323" s="184" t="s">
        <v>304</v>
      </c>
      <c r="AU323" s="184" t="s">
        <v>85</v>
      </c>
      <c r="AV323" s="15" t="s">
        <v>83</v>
      </c>
      <c r="AW323" s="15" t="s">
        <v>32</v>
      </c>
      <c r="AX323" s="15" t="s">
        <v>76</v>
      </c>
      <c r="AY323" s="184" t="s">
        <v>296</v>
      </c>
    </row>
    <row r="324" spans="2:65" s="12" customFormat="1">
      <c r="B324" s="151"/>
      <c r="D324" s="152" t="s">
        <v>304</v>
      </c>
      <c r="E324" s="153" t="s">
        <v>1</v>
      </c>
      <c r="F324" s="154" t="s">
        <v>200</v>
      </c>
      <c r="H324" s="155">
        <v>80</v>
      </c>
      <c r="I324" s="156"/>
      <c r="L324" s="151"/>
      <c r="M324" s="157"/>
      <c r="T324" s="158"/>
      <c r="AT324" s="153" t="s">
        <v>304</v>
      </c>
      <c r="AU324" s="153" t="s">
        <v>85</v>
      </c>
      <c r="AV324" s="12" t="s">
        <v>85</v>
      </c>
      <c r="AW324" s="12" t="s">
        <v>32</v>
      </c>
      <c r="AX324" s="12" t="s">
        <v>83</v>
      </c>
      <c r="AY324" s="153" t="s">
        <v>296</v>
      </c>
    </row>
    <row r="325" spans="2:65" s="1" customFormat="1" ht="37.9" customHeight="1">
      <c r="B325" s="32"/>
      <c r="C325" s="173" t="s">
        <v>1159</v>
      </c>
      <c r="D325" s="173" t="s">
        <v>343</v>
      </c>
      <c r="E325" s="174" t="s">
        <v>3402</v>
      </c>
      <c r="F325" s="175" t="s">
        <v>3403</v>
      </c>
      <c r="G325" s="176" t="s">
        <v>339</v>
      </c>
      <c r="H325" s="177">
        <v>92</v>
      </c>
      <c r="I325" s="178"/>
      <c r="J325" s="179">
        <f>ROUND(I325*H325,2)</f>
        <v>0</v>
      </c>
      <c r="K325" s="175" t="s">
        <v>302</v>
      </c>
      <c r="L325" s="180"/>
      <c r="M325" s="181" t="s">
        <v>1</v>
      </c>
      <c r="N325" s="182" t="s">
        <v>41</v>
      </c>
      <c r="P325" s="147">
        <f>O325*H325</f>
        <v>0</v>
      </c>
      <c r="Q325" s="147">
        <v>4.0999999999999999E-4</v>
      </c>
      <c r="R325" s="147">
        <f>Q325*H325</f>
        <v>3.7719999999999997E-2</v>
      </c>
      <c r="S325" s="147">
        <v>0</v>
      </c>
      <c r="T325" s="148">
        <f>S325*H325</f>
        <v>0</v>
      </c>
      <c r="AR325" s="149" t="s">
        <v>479</v>
      </c>
      <c r="AT325" s="149" t="s">
        <v>343</v>
      </c>
      <c r="AU325" s="149" t="s">
        <v>85</v>
      </c>
      <c r="AY325" s="17" t="s">
        <v>296</v>
      </c>
      <c r="BE325" s="150">
        <f>IF(N325="základní",J325,0)</f>
        <v>0</v>
      </c>
      <c r="BF325" s="150">
        <f>IF(N325="snížená",J325,0)</f>
        <v>0</v>
      </c>
      <c r="BG325" s="150">
        <f>IF(N325="zákl. přenesená",J325,0)</f>
        <v>0</v>
      </c>
      <c r="BH325" s="150">
        <f>IF(N325="sníž. přenesená",J325,0)</f>
        <v>0</v>
      </c>
      <c r="BI325" s="150">
        <f>IF(N325="nulová",J325,0)</f>
        <v>0</v>
      </c>
      <c r="BJ325" s="17" t="s">
        <v>83</v>
      </c>
      <c r="BK325" s="150">
        <f>ROUND(I325*H325,2)</f>
        <v>0</v>
      </c>
      <c r="BL325" s="17" t="s">
        <v>378</v>
      </c>
      <c r="BM325" s="149" t="s">
        <v>3404</v>
      </c>
    </row>
    <row r="326" spans="2:65" s="12" customFormat="1">
      <c r="B326" s="151"/>
      <c r="D326" s="152" t="s">
        <v>304</v>
      </c>
      <c r="E326" s="153" t="s">
        <v>1</v>
      </c>
      <c r="F326" s="154" t="s">
        <v>3405</v>
      </c>
      <c r="H326" s="155">
        <v>92</v>
      </c>
      <c r="I326" s="156"/>
      <c r="L326" s="151"/>
      <c r="M326" s="157"/>
      <c r="T326" s="158"/>
      <c r="AT326" s="153" t="s">
        <v>304</v>
      </c>
      <c r="AU326" s="153" t="s">
        <v>85</v>
      </c>
      <c r="AV326" s="12" t="s">
        <v>85</v>
      </c>
      <c r="AW326" s="12" t="s">
        <v>32</v>
      </c>
      <c r="AX326" s="12" t="s">
        <v>83</v>
      </c>
      <c r="AY326" s="153" t="s">
        <v>296</v>
      </c>
    </row>
    <row r="327" spans="2:65" s="1" customFormat="1" ht="37.9" customHeight="1">
      <c r="B327" s="32"/>
      <c r="C327" s="138" t="s">
        <v>1164</v>
      </c>
      <c r="D327" s="138" t="s">
        <v>298</v>
      </c>
      <c r="E327" s="139" t="s">
        <v>3406</v>
      </c>
      <c r="F327" s="140" t="s">
        <v>3407</v>
      </c>
      <c r="G327" s="141" t="s">
        <v>339</v>
      </c>
      <c r="H327" s="142">
        <v>140</v>
      </c>
      <c r="I327" s="143"/>
      <c r="J327" s="144">
        <f>ROUND(I327*H327,2)</f>
        <v>0</v>
      </c>
      <c r="K327" s="140" t="s">
        <v>302</v>
      </c>
      <c r="L327" s="32"/>
      <c r="M327" s="145" t="s">
        <v>1</v>
      </c>
      <c r="N327" s="146" t="s">
        <v>41</v>
      </c>
      <c r="P327" s="147">
        <f>O327*H327</f>
        <v>0</v>
      </c>
      <c r="Q327" s="147">
        <v>0</v>
      </c>
      <c r="R327" s="147">
        <f>Q327*H327</f>
        <v>0</v>
      </c>
      <c r="S327" s="147">
        <v>0</v>
      </c>
      <c r="T327" s="148">
        <f>S327*H327</f>
        <v>0</v>
      </c>
      <c r="AR327" s="149" t="s">
        <v>378</v>
      </c>
      <c r="AT327" s="149" t="s">
        <v>298</v>
      </c>
      <c r="AU327" s="149" t="s">
        <v>85</v>
      </c>
      <c r="AY327" s="17" t="s">
        <v>296</v>
      </c>
      <c r="BE327" s="150">
        <f>IF(N327="základní",J327,0)</f>
        <v>0</v>
      </c>
      <c r="BF327" s="150">
        <f>IF(N327="snížená",J327,0)</f>
        <v>0</v>
      </c>
      <c r="BG327" s="150">
        <f>IF(N327="zákl. přenesená",J327,0)</f>
        <v>0</v>
      </c>
      <c r="BH327" s="150">
        <f>IF(N327="sníž. přenesená",J327,0)</f>
        <v>0</v>
      </c>
      <c r="BI327" s="150">
        <f>IF(N327="nulová",J327,0)</f>
        <v>0</v>
      </c>
      <c r="BJ327" s="17" t="s">
        <v>83</v>
      </c>
      <c r="BK327" s="150">
        <f>ROUND(I327*H327,2)</f>
        <v>0</v>
      </c>
      <c r="BL327" s="17" t="s">
        <v>378</v>
      </c>
      <c r="BM327" s="149" t="s">
        <v>3408</v>
      </c>
    </row>
    <row r="328" spans="2:65" s="15" customFormat="1">
      <c r="B328" s="183"/>
      <c r="D328" s="152" t="s">
        <v>304</v>
      </c>
      <c r="E328" s="184" t="s">
        <v>1</v>
      </c>
      <c r="F328" s="185" t="s">
        <v>3409</v>
      </c>
      <c r="H328" s="184" t="s">
        <v>1</v>
      </c>
      <c r="I328" s="186"/>
      <c r="L328" s="183"/>
      <c r="M328" s="187"/>
      <c r="T328" s="188"/>
      <c r="AT328" s="184" t="s">
        <v>304</v>
      </c>
      <c r="AU328" s="184" t="s">
        <v>85</v>
      </c>
      <c r="AV328" s="15" t="s">
        <v>83</v>
      </c>
      <c r="AW328" s="15" t="s">
        <v>32</v>
      </c>
      <c r="AX328" s="15" t="s">
        <v>76</v>
      </c>
      <c r="AY328" s="184" t="s">
        <v>296</v>
      </c>
    </row>
    <row r="329" spans="2:65" s="12" customFormat="1">
      <c r="B329" s="151"/>
      <c r="D329" s="152" t="s">
        <v>304</v>
      </c>
      <c r="E329" s="153" t="s">
        <v>1</v>
      </c>
      <c r="F329" s="154" t="s">
        <v>1291</v>
      </c>
      <c r="H329" s="155">
        <v>140</v>
      </c>
      <c r="I329" s="156"/>
      <c r="L329" s="151"/>
      <c r="M329" s="157"/>
      <c r="T329" s="158"/>
      <c r="AT329" s="153" t="s">
        <v>304</v>
      </c>
      <c r="AU329" s="153" t="s">
        <v>85</v>
      </c>
      <c r="AV329" s="12" t="s">
        <v>85</v>
      </c>
      <c r="AW329" s="12" t="s">
        <v>32</v>
      </c>
      <c r="AX329" s="12" t="s">
        <v>83</v>
      </c>
      <c r="AY329" s="153" t="s">
        <v>296</v>
      </c>
    </row>
    <row r="330" spans="2:65" s="1" customFormat="1" ht="24.2" customHeight="1">
      <c r="B330" s="32"/>
      <c r="C330" s="173" t="s">
        <v>1168</v>
      </c>
      <c r="D330" s="173" t="s">
        <v>343</v>
      </c>
      <c r="E330" s="174" t="s">
        <v>3410</v>
      </c>
      <c r="F330" s="175" t="s">
        <v>3411</v>
      </c>
      <c r="G330" s="176" t="s">
        <v>339</v>
      </c>
      <c r="H330" s="177">
        <v>161</v>
      </c>
      <c r="I330" s="178"/>
      <c r="J330" s="179">
        <f>ROUND(I330*H330,2)</f>
        <v>0</v>
      </c>
      <c r="K330" s="175" t="s">
        <v>302</v>
      </c>
      <c r="L330" s="180"/>
      <c r="M330" s="181" t="s">
        <v>1</v>
      </c>
      <c r="N330" s="182" t="s">
        <v>41</v>
      </c>
      <c r="P330" s="147">
        <f>O330*H330</f>
        <v>0</v>
      </c>
      <c r="Q330" s="147">
        <v>1E-4</v>
      </c>
      <c r="R330" s="147">
        <f>Q330*H330</f>
        <v>1.61E-2</v>
      </c>
      <c r="S330" s="147">
        <v>0</v>
      </c>
      <c r="T330" s="148">
        <f>S330*H330</f>
        <v>0</v>
      </c>
      <c r="AR330" s="149" t="s">
        <v>479</v>
      </c>
      <c r="AT330" s="149" t="s">
        <v>343</v>
      </c>
      <c r="AU330" s="149" t="s">
        <v>85</v>
      </c>
      <c r="AY330" s="17" t="s">
        <v>296</v>
      </c>
      <c r="BE330" s="150">
        <f>IF(N330="základní",J330,0)</f>
        <v>0</v>
      </c>
      <c r="BF330" s="150">
        <f>IF(N330="snížená",J330,0)</f>
        <v>0</v>
      </c>
      <c r="BG330" s="150">
        <f>IF(N330="zákl. přenesená",J330,0)</f>
        <v>0</v>
      </c>
      <c r="BH330" s="150">
        <f>IF(N330="sníž. přenesená",J330,0)</f>
        <v>0</v>
      </c>
      <c r="BI330" s="150">
        <f>IF(N330="nulová",J330,0)</f>
        <v>0</v>
      </c>
      <c r="BJ330" s="17" t="s">
        <v>83</v>
      </c>
      <c r="BK330" s="150">
        <f>ROUND(I330*H330,2)</f>
        <v>0</v>
      </c>
      <c r="BL330" s="17" t="s">
        <v>378</v>
      </c>
      <c r="BM330" s="149" t="s">
        <v>3412</v>
      </c>
    </row>
    <row r="331" spans="2:65" s="12" customFormat="1">
      <c r="B331" s="151"/>
      <c r="D331" s="152" t="s">
        <v>304</v>
      </c>
      <c r="E331" s="153" t="s">
        <v>1</v>
      </c>
      <c r="F331" s="154" t="s">
        <v>3394</v>
      </c>
      <c r="H331" s="155">
        <v>161</v>
      </c>
      <c r="I331" s="156"/>
      <c r="L331" s="151"/>
      <c r="M331" s="157"/>
      <c r="T331" s="158"/>
      <c r="AT331" s="153" t="s">
        <v>304</v>
      </c>
      <c r="AU331" s="153" t="s">
        <v>85</v>
      </c>
      <c r="AV331" s="12" t="s">
        <v>85</v>
      </c>
      <c r="AW331" s="12" t="s">
        <v>32</v>
      </c>
      <c r="AX331" s="12" t="s">
        <v>83</v>
      </c>
      <c r="AY331" s="153" t="s">
        <v>296</v>
      </c>
    </row>
    <row r="332" spans="2:65" s="1" customFormat="1" ht="37.9" customHeight="1">
      <c r="B332" s="32"/>
      <c r="C332" s="138" t="s">
        <v>1172</v>
      </c>
      <c r="D332" s="138" t="s">
        <v>298</v>
      </c>
      <c r="E332" s="139" t="s">
        <v>3413</v>
      </c>
      <c r="F332" s="140" t="s">
        <v>3414</v>
      </c>
      <c r="G332" s="141" t="s">
        <v>339</v>
      </c>
      <c r="H332" s="142">
        <v>3700</v>
      </c>
      <c r="I332" s="143"/>
      <c r="J332" s="144">
        <f>ROUND(I332*H332,2)</f>
        <v>0</v>
      </c>
      <c r="K332" s="140" t="s">
        <v>302</v>
      </c>
      <c r="L332" s="32"/>
      <c r="M332" s="145" t="s">
        <v>1</v>
      </c>
      <c r="N332" s="146" t="s">
        <v>41</v>
      </c>
      <c r="P332" s="147">
        <f>O332*H332</f>
        <v>0</v>
      </c>
      <c r="Q332" s="147">
        <v>0</v>
      </c>
      <c r="R332" s="147">
        <f>Q332*H332</f>
        <v>0</v>
      </c>
      <c r="S332" s="147">
        <v>0</v>
      </c>
      <c r="T332" s="148">
        <f>S332*H332</f>
        <v>0</v>
      </c>
      <c r="AR332" s="149" t="s">
        <v>378</v>
      </c>
      <c r="AT332" s="149" t="s">
        <v>298</v>
      </c>
      <c r="AU332" s="149" t="s">
        <v>85</v>
      </c>
      <c r="AY332" s="17" t="s">
        <v>296</v>
      </c>
      <c r="BE332" s="150">
        <f>IF(N332="základní",J332,0)</f>
        <v>0</v>
      </c>
      <c r="BF332" s="150">
        <f>IF(N332="snížená",J332,0)</f>
        <v>0</v>
      </c>
      <c r="BG332" s="150">
        <f>IF(N332="zákl. přenesená",J332,0)</f>
        <v>0</v>
      </c>
      <c r="BH332" s="150">
        <f>IF(N332="sníž. přenesená",J332,0)</f>
        <v>0</v>
      </c>
      <c r="BI332" s="150">
        <f>IF(N332="nulová",J332,0)</f>
        <v>0</v>
      </c>
      <c r="BJ332" s="17" t="s">
        <v>83</v>
      </c>
      <c r="BK332" s="150">
        <f>ROUND(I332*H332,2)</f>
        <v>0</v>
      </c>
      <c r="BL332" s="17" t="s">
        <v>378</v>
      </c>
      <c r="BM332" s="149" t="s">
        <v>3415</v>
      </c>
    </row>
    <row r="333" spans="2:65" s="15" customFormat="1">
      <c r="B333" s="183"/>
      <c r="D333" s="152" t="s">
        <v>304</v>
      </c>
      <c r="E333" s="184" t="s">
        <v>1</v>
      </c>
      <c r="F333" s="185" t="s">
        <v>3416</v>
      </c>
      <c r="H333" s="184" t="s">
        <v>1</v>
      </c>
      <c r="I333" s="186"/>
      <c r="L333" s="183"/>
      <c r="M333" s="187"/>
      <c r="T333" s="188"/>
      <c r="AT333" s="184" t="s">
        <v>304</v>
      </c>
      <c r="AU333" s="184" t="s">
        <v>85</v>
      </c>
      <c r="AV333" s="15" t="s">
        <v>83</v>
      </c>
      <c r="AW333" s="15" t="s">
        <v>32</v>
      </c>
      <c r="AX333" s="15" t="s">
        <v>76</v>
      </c>
      <c r="AY333" s="184" t="s">
        <v>296</v>
      </c>
    </row>
    <row r="334" spans="2:65" s="12" customFormat="1">
      <c r="B334" s="151"/>
      <c r="D334" s="152" t="s">
        <v>304</v>
      </c>
      <c r="E334" s="153" t="s">
        <v>1</v>
      </c>
      <c r="F334" s="154" t="s">
        <v>3417</v>
      </c>
      <c r="H334" s="155">
        <v>2900</v>
      </c>
      <c r="I334" s="156"/>
      <c r="L334" s="151"/>
      <c r="M334" s="157"/>
      <c r="T334" s="158"/>
      <c r="AT334" s="153" t="s">
        <v>304</v>
      </c>
      <c r="AU334" s="153" t="s">
        <v>85</v>
      </c>
      <c r="AV334" s="12" t="s">
        <v>85</v>
      </c>
      <c r="AW334" s="12" t="s">
        <v>32</v>
      </c>
      <c r="AX334" s="12" t="s">
        <v>76</v>
      </c>
      <c r="AY334" s="153" t="s">
        <v>296</v>
      </c>
    </row>
    <row r="335" spans="2:65" s="15" customFormat="1">
      <c r="B335" s="183"/>
      <c r="D335" s="152" t="s">
        <v>304</v>
      </c>
      <c r="E335" s="184" t="s">
        <v>1</v>
      </c>
      <c r="F335" s="185" t="s">
        <v>3418</v>
      </c>
      <c r="H335" s="184" t="s">
        <v>1</v>
      </c>
      <c r="I335" s="186"/>
      <c r="L335" s="183"/>
      <c r="M335" s="187"/>
      <c r="T335" s="188"/>
      <c r="AT335" s="184" t="s">
        <v>304</v>
      </c>
      <c r="AU335" s="184" t="s">
        <v>85</v>
      </c>
      <c r="AV335" s="15" t="s">
        <v>83</v>
      </c>
      <c r="AW335" s="15" t="s">
        <v>32</v>
      </c>
      <c r="AX335" s="15" t="s">
        <v>76</v>
      </c>
      <c r="AY335" s="184" t="s">
        <v>296</v>
      </c>
    </row>
    <row r="336" spans="2:65" s="12" customFormat="1">
      <c r="B336" s="151"/>
      <c r="D336" s="152" t="s">
        <v>304</v>
      </c>
      <c r="E336" s="153" t="s">
        <v>1</v>
      </c>
      <c r="F336" s="154" t="s">
        <v>3419</v>
      </c>
      <c r="H336" s="155">
        <v>800</v>
      </c>
      <c r="I336" s="156"/>
      <c r="L336" s="151"/>
      <c r="M336" s="157"/>
      <c r="T336" s="158"/>
      <c r="AT336" s="153" t="s">
        <v>304</v>
      </c>
      <c r="AU336" s="153" t="s">
        <v>85</v>
      </c>
      <c r="AV336" s="12" t="s">
        <v>85</v>
      </c>
      <c r="AW336" s="12" t="s">
        <v>32</v>
      </c>
      <c r="AX336" s="12" t="s">
        <v>76</v>
      </c>
      <c r="AY336" s="153" t="s">
        <v>296</v>
      </c>
    </row>
    <row r="337" spans="2:65" s="14" customFormat="1">
      <c r="B337" s="166"/>
      <c r="D337" s="152" t="s">
        <v>304</v>
      </c>
      <c r="E337" s="167" t="s">
        <v>1</v>
      </c>
      <c r="F337" s="168" t="s">
        <v>308</v>
      </c>
      <c r="H337" s="169">
        <v>3700</v>
      </c>
      <c r="I337" s="170"/>
      <c r="L337" s="166"/>
      <c r="M337" s="171"/>
      <c r="T337" s="172"/>
      <c r="AT337" s="167" t="s">
        <v>304</v>
      </c>
      <c r="AU337" s="167" t="s">
        <v>85</v>
      </c>
      <c r="AV337" s="14" t="s">
        <v>107</v>
      </c>
      <c r="AW337" s="14" t="s">
        <v>32</v>
      </c>
      <c r="AX337" s="14" t="s">
        <v>83</v>
      </c>
      <c r="AY337" s="167" t="s">
        <v>296</v>
      </c>
    </row>
    <row r="338" spans="2:65" s="1" customFormat="1" ht="24.2" customHeight="1">
      <c r="B338" s="32"/>
      <c r="C338" s="173" t="s">
        <v>1176</v>
      </c>
      <c r="D338" s="173" t="s">
        <v>343</v>
      </c>
      <c r="E338" s="174" t="s">
        <v>3420</v>
      </c>
      <c r="F338" s="175" t="s">
        <v>3421</v>
      </c>
      <c r="G338" s="176" t="s">
        <v>339</v>
      </c>
      <c r="H338" s="177">
        <v>4255</v>
      </c>
      <c r="I338" s="178"/>
      <c r="J338" s="179">
        <f>ROUND(I338*H338,2)</f>
        <v>0</v>
      </c>
      <c r="K338" s="175" t="s">
        <v>302</v>
      </c>
      <c r="L338" s="180"/>
      <c r="M338" s="181" t="s">
        <v>1</v>
      </c>
      <c r="N338" s="182" t="s">
        <v>41</v>
      </c>
      <c r="P338" s="147">
        <f>O338*H338</f>
        <v>0</v>
      </c>
      <c r="Q338" s="147">
        <v>1.2E-4</v>
      </c>
      <c r="R338" s="147">
        <f>Q338*H338</f>
        <v>0.51060000000000005</v>
      </c>
      <c r="S338" s="147">
        <v>0</v>
      </c>
      <c r="T338" s="148">
        <f>S338*H338</f>
        <v>0</v>
      </c>
      <c r="AR338" s="149" t="s">
        <v>479</v>
      </c>
      <c r="AT338" s="149" t="s">
        <v>343</v>
      </c>
      <c r="AU338" s="149" t="s">
        <v>85</v>
      </c>
      <c r="AY338" s="17" t="s">
        <v>296</v>
      </c>
      <c r="BE338" s="150">
        <f>IF(N338="základní",J338,0)</f>
        <v>0</v>
      </c>
      <c r="BF338" s="150">
        <f>IF(N338="snížená",J338,0)</f>
        <v>0</v>
      </c>
      <c r="BG338" s="150">
        <f>IF(N338="zákl. přenesená",J338,0)</f>
        <v>0</v>
      </c>
      <c r="BH338" s="150">
        <f>IF(N338="sníž. přenesená",J338,0)</f>
        <v>0</v>
      </c>
      <c r="BI338" s="150">
        <f>IF(N338="nulová",J338,0)</f>
        <v>0</v>
      </c>
      <c r="BJ338" s="17" t="s">
        <v>83</v>
      </c>
      <c r="BK338" s="150">
        <f>ROUND(I338*H338,2)</f>
        <v>0</v>
      </c>
      <c r="BL338" s="17" t="s">
        <v>378</v>
      </c>
      <c r="BM338" s="149" t="s">
        <v>3422</v>
      </c>
    </row>
    <row r="339" spans="2:65" s="12" customFormat="1">
      <c r="B339" s="151"/>
      <c r="D339" s="152" t="s">
        <v>304</v>
      </c>
      <c r="E339" s="153" t="s">
        <v>1</v>
      </c>
      <c r="F339" s="154" t="s">
        <v>3423</v>
      </c>
      <c r="H339" s="155">
        <v>4255</v>
      </c>
      <c r="I339" s="156"/>
      <c r="L339" s="151"/>
      <c r="M339" s="157"/>
      <c r="T339" s="158"/>
      <c r="AT339" s="153" t="s">
        <v>304</v>
      </c>
      <c r="AU339" s="153" t="s">
        <v>85</v>
      </c>
      <c r="AV339" s="12" t="s">
        <v>85</v>
      </c>
      <c r="AW339" s="12" t="s">
        <v>32</v>
      </c>
      <c r="AX339" s="12" t="s">
        <v>83</v>
      </c>
      <c r="AY339" s="153" t="s">
        <v>296</v>
      </c>
    </row>
    <row r="340" spans="2:65" s="1" customFormat="1" ht="37.9" customHeight="1">
      <c r="B340" s="32"/>
      <c r="C340" s="138" t="s">
        <v>1181</v>
      </c>
      <c r="D340" s="138" t="s">
        <v>298</v>
      </c>
      <c r="E340" s="139" t="s">
        <v>3424</v>
      </c>
      <c r="F340" s="140" t="s">
        <v>3425</v>
      </c>
      <c r="G340" s="141" t="s">
        <v>339</v>
      </c>
      <c r="H340" s="142">
        <v>4710</v>
      </c>
      <c r="I340" s="143"/>
      <c r="J340" s="144">
        <f>ROUND(I340*H340,2)</f>
        <v>0</v>
      </c>
      <c r="K340" s="140" t="s">
        <v>302</v>
      </c>
      <c r="L340" s="32"/>
      <c r="M340" s="145" t="s">
        <v>1</v>
      </c>
      <c r="N340" s="146" t="s">
        <v>41</v>
      </c>
      <c r="P340" s="147">
        <f>O340*H340</f>
        <v>0</v>
      </c>
      <c r="Q340" s="147">
        <v>0</v>
      </c>
      <c r="R340" s="147">
        <f>Q340*H340</f>
        <v>0</v>
      </c>
      <c r="S340" s="147">
        <v>0</v>
      </c>
      <c r="T340" s="148">
        <f>S340*H340</f>
        <v>0</v>
      </c>
      <c r="AR340" s="149" t="s">
        <v>378</v>
      </c>
      <c r="AT340" s="149" t="s">
        <v>298</v>
      </c>
      <c r="AU340" s="149" t="s">
        <v>85</v>
      </c>
      <c r="AY340" s="17" t="s">
        <v>296</v>
      </c>
      <c r="BE340" s="150">
        <f>IF(N340="základní",J340,0)</f>
        <v>0</v>
      </c>
      <c r="BF340" s="150">
        <f>IF(N340="snížená",J340,0)</f>
        <v>0</v>
      </c>
      <c r="BG340" s="150">
        <f>IF(N340="zákl. přenesená",J340,0)</f>
        <v>0</v>
      </c>
      <c r="BH340" s="150">
        <f>IF(N340="sníž. přenesená",J340,0)</f>
        <v>0</v>
      </c>
      <c r="BI340" s="150">
        <f>IF(N340="nulová",J340,0)</f>
        <v>0</v>
      </c>
      <c r="BJ340" s="17" t="s">
        <v>83</v>
      </c>
      <c r="BK340" s="150">
        <f>ROUND(I340*H340,2)</f>
        <v>0</v>
      </c>
      <c r="BL340" s="17" t="s">
        <v>378</v>
      </c>
      <c r="BM340" s="149" t="s">
        <v>3426</v>
      </c>
    </row>
    <row r="341" spans="2:65" s="15" customFormat="1">
      <c r="B341" s="183"/>
      <c r="D341" s="152" t="s">
        <v>304</v>
      </c>
      <c r="E341" s="184" t="s">
        <v>1</v>
      </c>
      <c r="F341" s="185" t="s">
        <v>3427</v>
      </c>
      <c r="H341" s="184" t="s">
        <v>1</v>
      </c>
      <c r="I341" s="186"/>
      <c r="L341" s="183"/>
      <c r="M341" s="187"/>
      <c r="T341" s="188"/>
      <c r="AT341" s="184" t="s">
        <v>304</v>
      </c>
      <c r="AU341" s="184" t="s">
        <v>85</v>
      </c>
      <c r="AV341" s="15" t="s">
        <v>83</v>
      </c>
      <c r="AW341" s="15" t="s">
        <v>32</v>
      </c>
      <c r="AX341" s="15" t="s">
        <v>76</v>
      </c>
      <c r="AY341" s="184" t="s">
        <v>296</v>
      </c>
    </row>
    <row r="342" spans="2:65" s="12" customFormat="1">
      <c r="B342" s="151"/>
      <c r="D342" s="152" t="s">
        <v>304</v>
      </c>
      <c r="E342" s="153" t="s">
        <v>1</v>
      </c>
      <c r="F342" s="154" t="s">
        <v>3428</v>
      </c>
      <c r="H342" s="155">
        <v>4350</v>
      </c>
      <c r="I342" s="156"/>
      <c r="L342" s="151"/>
      <c r="M342" s="157"/>
      <c r="T342" s="158"/>
      <c r="AT342" s="153" t="s">
        <v>304</v>
      </c>
      <c r="AU342" s="153" t="s">
        <v>85</v>
      </c>
      <c r="AV342" s="12" t="s">
        <v>85</v>
      </c>
      <c r="AW342" s="12" t="s">
        <v>32</v>
      </c>
      <c r="AX342" s="12" t="s">
        <v>76</v>
      </c>
      <c r="AY342" s="153" t="s">
        <v>296</v>
      </c>
    </row>
    <row r="343" spans="2:65" s="15" customFormat="1">
      <c r="B343" s="183"/>
      <c r="D343" s="152" t="s">
        <v>304</v>
      </c>
      <c r="E343" s="184" t="s">
        <v>1</v>
      </c>
      <c r="F343" s="185" t="s">
        <v>3429</v>
      </c>
      <c r="H343" s="184" t="s">
        <v>1</v>
      </c>
      <c r="I343" s="186"/>
      <c r="L343" s="183"/>
      <c r="M343" s="187"/>
      <c r="T343" s="188"/>
      <c r="AT343" s="184" t="s">
        <v>304</v>
      </c>
      <c r="AU343" s="184" t="s">
        <v>85</v>
      </c>
      <c r="AV343" s="15" t="s">
        <v>83</v>
      </c>
      <c r="AW343" s="15" t="s">
        <v>32</v>
      </c>
      <c r="AX343" s="15" t="s">
        <v>76</v>
      </c>
      <c r="AY343" s="184" t="s">
        <v>296</v>
      </c>
    </row>
    <row r="344" spans="2:65" s="12" customFormat="1">
      <c r="B344" s="151"/>
      <c r="D344" s="152" t="s">
        <v>304</v>
      </c>
      <c r="E344" s="153" t="s">
        <v>1</v>
      </c>
      <c r="F344" s="154" t="s">
        <v>2297</v>
      </c>
      <c r="H344" s="155">
        <v>350</v>
      </c>
      <c r="I344" s="156"/>
      <c r="L344" s="151"/>
      <c r="M344" s="157"/>
      <c r="T344" s="158"/>
      <c r="AT344" s="153" t="s">
        <v>304</v>
      </c>
      <c r="AU344" s="153" t="s">
        <v>85</v>
      </c>
      <c r="AV344" s="12" t="s">
        <v>85</v>
      </c>
      <c r="AW344" s="12" t="s">
        <v>32</v>
      </c>
      <c r="AX344" s="12" t="s">
        <v>76</v>
      </c>
      <c r="AY344" s="153" t="s">
        <v>296</v>
      </c>
    </row>
    <row r="345" spans="2:65" s="15" customFormat="1">
      <c r="B345" s="183"/>
      <c r="D345" s="152" t="s">
        <v>304</v>
      </c>
      <c r="E345" s="184" t="s">
        <v>1</v>
      </c>
      <c r="F345" s="185" t="s">
        <v>3430</v>
      </c>
      <c r="H345" s="184" t="s">
        <v>1</v>
      </c>
      <c r="I345" s="186"/>
      <c r="L345" s="183"/>
      <c r="M345" s="187"/>
      <c r="T345" s="188"/>
      <c r="AT345" s="184" t="s">
        <v>304</v>
      </c>
      <c r="AU345" s="184" t="s">
        <v>85</v>
      </c>
      <c r="AV345" s="15" t="s">
        <v>83</v>
      </c>
      <c r="AW345" s="15" t="s">
        <v>32</v>
      </c>
      <c r="AX345" s="15" t="s">
        <v>76</v>
      </c>
      <c r="AY345" s="184" t="s">
        <v>296</v>
      </c>
    </row>
    <row r="346" spans="2:65" s="12" customFormat="1">
      <c r="B346" s="151"/>
      <c r="D346" s="152" t="s">
        <v>304</v>
      </c>
      <c r="E346" s="153" t="s">
        <v>1</v>
      </c>
      <c r="F346" s="154" t="s">
        <v>358</v>
      </c>
      <c r="H346" s="155">
        <v>10</v>
      </c>
      <c r="I346" s="156"/>
      <c r="L346" s="151"/>
      <c r="M346" s="157"/>
      <c r="T346" s="158"/>
      <c r="AT346" s="153" t="s">
        <v>304</v>
      </c>
      <c r="AU346" s="153" t="s">
        <v>85</v>
      </c>
      <c r="AV346" s="12" t="s">
        <v>85</v>
      </c>
      <c r="AW346" s="12" t="s">
        <v>32</v>
      </c>
      <c r="AX346" s="12" t="s">
        <v>76</v>
      </c>
      <c r="AY346" s="153" t="s">
        <v>296</v>
      </c>
    </row>
    <row r="347" spans="2:65" s="14" customFormat="1">
      <c r="B347" s="166"/>
      <c r="D347" s="152" t="s">
        <v>304</v>
      </c>
      <c r="E347" s="167" t="s">
        <v>1</v>
      </c>
      <c r="F347" s="168" t="s">
        <v>308</v>
      </c>
      <c r="H347" s="169">
        <v>4710</v>
      </c>
      <c r="I347" s="170"/>
      <c r="L347" s="166"/>
      <c r="M347" s="171"/>
      <c r="T347" s="172"/>
      <c r="AT347" s="167" t="s">
        <v>304</v>
      </c>
      <c r="AU347" s="167" t="s">
        <v>85</v>
      </c>
      <c r="AV347" s="14" t="s">
        <v>107</v>
      </c>
      <c r="AW347" s="14" t="s">
        <v>32</v>
      </c>
      <c r="AX347" s="14" t="s">
        <v>83</v>
      </c>
      <c r="AY347" s="167" t="s">
        <v>296</v>
      </c>
    </row>
    <row r="348" spans="2:65" s="1" customFormat="1" ht="24.2" customHeight="1">
      <c r="B348" s="32"/>
      <c r="C348" s="173" t="s">
        <v>1187</v>
      </c>
      <c r="D348" s="173" t="s">
        <v>343</v>
      </c>
      <c r="E348" s="174" t="s">
        <v>3431</v>
      </c>
      <c r="F348" s="175" t="s">
        <v>3432</v>
      </c>
      <c r="G348" s="176" t="s">
        <v>339</v>
      </c>
      <c r="H348" s="177">
        <v>5002.5</v>
      </c>
      <c r="I348" s="178"/>
      <c r="J348" s="179">
        <f>ROUND(I348*H348,2)</f>
        <v>0</v>
      </c>
      <c r="K348" s="175" t="s">
        <v>302</v>
      </c>
      <c r="L348" s="180"/>
      <c r="M348" s="181" t="s">
        <v>1</v>
      </c>
      <c r="N348" s="182" t="s">
        <v>41</v>
      </c>
      <c r="P348" s="147">
        <f>O348*H348</f>
        <v>0</v>
      </c>
      <c r="Q348" s="147">
        <v>1.7000000000000001E-4</v>
      </c>
      <c r="R348" s="147">
        <f>Q348*H348</f>
        <v>0.8504250000000001</v>
      </c>
      <c r="S348" s="147">
        <v>0</v>
      </c>
      <c r="T348" s="148">
        <f>S348*H348</f>
        <v>0</v>
      </c>
      <c r="AR348" s="149" t="s">
        <v>479</v>
      </c>
      <c r="AT348" s="149" t="s">
        <v>343</v>
      </c>
      <c r="AU348" s="149" t="s">
        <v>85</v>
      </c>
      <c r="AY348" s="17" t="s">
        <v>296</v>
      </c>
      <c r="BE348" s="150">
        <f>IF(N348="základní",J348,0)</f>
        <v>0</v>
      </c>
      <c r="BF348" s="150">
        <f>IF(N348="snížená",J348,0)</f>
        <v>0</v>
      </c>
      <c r="BG348" s="150">
        <f>IF(N348="zákl. přenesená",J348,0)</f>
        <v>0</v>
      </c>
      <c r="BH348" s="150">
        <f>IF(N348="sníž. přenesená",J348,0)</f>
        <v>0</v>
      </c>
      <c r="BI348" s="150">
        <f>IF(N348="nulová",J348,0)</f>
        <v>0</v>
      </c>
      <c r="BJ348" s="17" t="s">
        <v>83</v>
      </c>
      <c r="BK348" s="150">
        <f>ROUND(I348*H348,2)</f>
        <v>0</v>
      </c>
      <c r="BL348" s="17" t="s">
        <v>378</v>
      </c>
      <c r="BM348" s="149" t="s">
        <v>3433</v>
      </c>
    </row>
    <row r="349" spans="2:65" s="12" customFormat="1">
      <c r="B349" s="151"/>
      <c r="D349" s="152" t="s">
        <v>304</v>
      </c>
      <c r="E349" s="153" t="s">
        <v>1</v>
      </c>
      <c r="F349" s="154" t="s">
        <v>3434</v>
      </c>
      <c r="H349" s="155">
        <v>5002.5</v>
      </c>
      <c r="I349" s="156"/>
      <c r="L349" s="151"/>
      <c r="M349" s="157"/>
      <c r="T349" s="158"/>
      <c r="AT349" s="153" t="s">
        <v>304</v>
      </c>
      <c r="AU349" s="153" t="s">
        <v>85</v>
      </c>
      <c r="AV349" s="12" t="s">
        <v>85</v>
      </c>
      <c r="AW349" s="12" t="s">
        <v>32</v>
      </c>
      <c r="AX349" s="12" t="s">
        <v>83</v>
      </c>
      <c r="AY349" s="153" t="s">
        <v>296</v>
      </c>
    </row>
    <row r="350" spans="2:65" s="1" customFormat="1" ht="24.2" customHeight="1">
      <c r="B350" s="32"/>
      <c r="C350" s="173" t="s">
        <v>1191</v>
      </c>
      <c r="D350" s="173" t="s">
        <v>343</v>
      </c>
      <c r="E350" s="174" t="s">
        <v>3435</v>
      </c>
      <c r="F350" s="175" t="s">
        <v>3436</v>
      </c>
      <c r="G350" s="176" t="s">
        <v>339</v>
      </c>
      <c r="H350" s="177">
        <v>402.5</v>
      </c>
      <c r="I350" s="178"/>
      <c r="J350" s="179">
        <f>ROUND(I350*H350,2)</f>
        <v>0</v>
      </c>
      <c r="K350" s="175" t="s">
        <v>302</v>
      </c>
      <c r="L350" s="180"/>
      <c r="M350" s="181" t="s">
        <v>1</v>
      </c>
      <c r="N350" s="182" t="s">
        <v>41</v>
      </c>
      <c r="P350" s="147">
        <f>O350*H350</f>
        <v>0</v>
      </c>
      <c r="Q350" s="147">
        <v>2.3000000000000001E-4</v>
      </c>
      <c r="R350" s="147">
        <f>Q350*H350</f>
        <v>9.2575000000000005E-2</v>
      </c>
      <c r="S350" s="147">
        <v>0</v>
      </c>
      <c r="T350" s="148">
        <f>S350*H350</f>
        <v>0</v>
      </c>
      <c r="AR350" s="149" t="s">
        <v>479</v>
      </c>
      <c r="AT350" s="149" t="s">
        <v>343</v>
      </c>
      <c r="AU350" s="149" t="s">
        <v>85</v>
      </c>
      <c r="AY350" s="17" t="s">
        <v>296</v>
      </c>
      <c r="BE350" s="150">
        <f>IF(N350="základní",J350,0)</f>
        <v>0</v>
      </c>
      <c r="BF350" s="150">
        <f>IF(N350="snížená",J350,0)</f>
        <v>0</v>
      </c>
      <c r="BG350" s="150">
        <f>IF(N350="zákl. přenesená",J350,0)</f>
        <v>0</v>
      </c>
      <c r="BH350" s="150">
        <f>IF(N350="sníž. přenesená",J350,0)</f>
        <v>0</v>
      </c>
      <c r="BI350" s="150">
        <f>IF(N350="nulová",J350,0)</f>
        <v>0</v>
      </c>
      <c r="BJ350" s="17" t="s">
        <v>83</v>
      </c>
      <c r="BK350" s="150">
        <f>ROUND(I350*H350,2)</f>
        <v>0</v>
      </c>
      <c r="BL350" s="17" t="s">
        <v>378</v>
      </c>
      <c r="BM350" s="149" t="s">
        <v>3437</v>
      </c>
    </row>
    <row r="351" spans="2:65" s="12" customFormat="1">
      <c r="B351" s="151"/>
      <c r="D351" s="152" t="s">
        <v>304</v>
      </c>
      <c r="E351" s="153" t="s">
        <v>1</v>
      </c>
      <c r="F351" s="154" t="s">
        <v>3438</v>
      </c>
      <c r="H351" s="155">
        <v>402.5</v>
      </c>
      <c r="I351" s="156"/>
      <c r="L351" s="151"/>
      <c r="M351" s="157"/>
      <c r="T351" s="158"/>
      <c r="AT351" s="153" t="s">
        <v>304</v>
      </c>
      <c r="AU351" s="153" t="s">
        <v>85</v>
      </c>
      <c r="AV351" s="12" t="s">
        <v>85</v>
      </c>
      <c r="AW351" s="12" t="s">
        <v>32</v>
      </c>
      <c r="AX351" s="12" t="s">
        <v>83</v>
      </c>
      <c r="AY351" s="153" t="s">
        <v>296</v>
      </c>
    </row>
    <row r="352" spans="2:65" s="1" customFormat="1" ht="24.2" customHeight="1">
      <c r="B352" s="32"/>
      <c r="C352" s="173" t="s">
        <v>1195</v>
      </c>
      <c r="D352" s="173" t="s">
        <v>343</v>
      </c>
      <c r="E352" s="174" t="s">
        <v>3439</v>
      </c>
      <c r="F352" s="175" t="s">
        <v>3440</v>
      </c>
      <c r="G352" s="176" t="s">
        <v>339</v>
      </c>
      <c r="H352" s="177">
        <v>11.5</v>
      </c>
      <c r="I352" s="178"/>
      <c r="J352" s="179">
        <f>ROUND(I352*H352,2)</f>
        <v>0</v>
      </c>
      <c r="K352" s="175" t="s">
        <v>302</v>
      </c>
      <c r="L352" s="180"/>
      <c r="M352" s="181" t="s">
        <v>1</v>
      </c>
      <c r="N352" s="182" t="s">
        <v>41</v>
      </c>
      <c r="P352" s="147">
        <f>O352*H352</f>
        <v>0</v>
      </c>
      <c r="Q352" s="147">
        <v>3.5E-4</v>
      </c>
      <c r="R352" s="147">
        <f>Q352*H352</f>
        <v>4.0249999999999999E-3</v>
      </c>
      <c r="S352" s="147">
        <v>0</v>
      </c>
      <c r="T352" s="148">
        <f>S352*H352</f>
        <v>0</v>
      </c>
      <c r="AR352" s="149" t="s">
        <v>479</v>
      </c>
      <c r="AT352" s="149" t="s">
        <v>343</v>
      </c>
      <c r="AU352" s="149" t="s">
        <v>85</v>
      </c>
      <c r="AY352" s="17" t="s">
        <v>296</v>
      </c>
      <c r="BE352" s="150">
        <f>IF(N352="základní",J352,0)</f>
        <v>0</v>
      </c>
      <c r="BF352" s="150">
        <f>IF(N352="snížená",J352,0)</f>
        <v>0</v>
      </c>
      <c r="BG352" s="150">
        <f>IF(N352="zákl. přenesená",J352,0)</f>
        <v>0</v>
      </c>
      <c r="BH352" s="150">
        <f>IF(N352="sníž. přenesená",J352,0)</f>
        <v>0</v>
      </c>
      <c r="BI352" s="150">
        <f>IF(N352="nulová",J352,0)</f>
        <v>0</v>
      </c>
      <c r="BJ352" s="17" t="s">
        <v>83</v>
      </c>
      <c r="BK352" s="150">
        <f>ROUND(I352*H352,2)</f>
        <v>0</v>
      </c>
      <c r="BL352" s="17" t="s">
        <v>378</v>
      </c>
      <c r="BM352" s="149" t="s">
        <v>3441</v>
      </c>
    </row>
    <row r="353" spans="2:65" s="12" customFormat="1">
      <c r="B353" s="151"/>
      <c r="D353" s="152" t="s">
        <v>304</v>
      </c>
      <c r="E353" s="153" t="s">
        <v>1</v>
      </c>
      <c r="F353" s="154" t="s">
        <v>3442</v>
      </c>
      <c r="H353" s="155">
        <v>11.5</v>
      </c>
      <c r="I353" s="156"/>
      <c r="L353" s="151"/>
      <c r="M353" s="157"/>
      <c r="T353" s="158"/>
      <c r="AT353" s="153" t="s">
        <v>304</v>
      </c>
      <c r="AU353" s="153" t="s">
        <v>85</v>
      </c>
      <c r="AV353" s="12" t="s">
        <v>85</v>
      </c>
      <c r="AW353" s="12" t="s">
        <v>32</v>
      </c>
      <c r="AX353" s="12" t="s">
        <v>83</v>
      </c>
      <c r="AY353" s="153" t="s">
        <v>296</v>
      </c>
    </row>
    <row r="354" spans="2:65" s="1" customFormat="1" ht="37.9" customHeight="1">
      <c r="B354" s="32"/>
      <c r="C354" s="138" t="s">
        <v>1200</v>
      </c>
      <c r="D354" s="138" t="s">
        <v>298</v>
      </c>
      <c r="E354" s="139" t="s">
        <v>3443</v>
      </c>
      <c r="F354" s="140" t="s">
        <v>3444</v>
      </c>
      <c r="G354" s="141" t="s">
        <v>339</v>
      </c>
      <c r="H354" s="142">
        <v>2530</v>
      </c>
      <c r="I354" s="143"/>
      <c r="J354" s="144">
        <f>ROUND(I354*H354,2)</f>
        <v>0</v>
      </c>
      <c r="K354" s="140" t="s">
        <v>302</v>
      </c>
      <c r="L354" s="32"/>
      <c r="M354" s="145" t="s">
        <v>1</v>
      </c>
      <c r="N354" s="146" t="s">
        <v>41</v>
      </c>
      <c r="P354" s="147">
        <f>O354*H354</f>
        <v>0</v>
      </c>
      <c r="Q354" s="147">
        <v>0</v>
      </c>
      <c r="R354" s="147">
        <f>Q354*H354</f>
        <v>0</v>
      </c>
      <c r="S354" s="147">
        <v>0</v>
      </c>
      <c r="T354" s="148">
        <f>S354*H354</f>
        <v>0</v>
      </c>
      <c r="AR354" s="149" t="s">
        <v>378</v>
      </c>
      <c r="AT354" s="149" t="s">
        <v>298</v>
      </c>
      <c r="AU354" s="149" t="s">
        <v>85</v>
      </c>
      <c r="AY354" s="17" t="s">
        <v>296</v>
      </c>
      <c r="BE354" s="150">
        <f>IF(N354="základní",J354,0)</f>
        <v>0</v>
      </c>
      <c r="BF354" s="150">
        <f>IF(N354="snížená",J354,0)</f>
        <v>0</v>
      </c>
      <c r="BG354" s="150">
        <f>IF(N354="zákl. přenesená",J354,0)</f>
        <v>0</v>
      </c>
      <c r="BH354" s="150">
        <f>IF(N354="sníž. přenesená",J354,0)</f>
        <v>0</v>
      </c>
      <c r="BI354" s="150">
        <f>IF(N354="nulová",J354,0)</f>
        <v>0</v>
      </c>
      <c r="BJ354" s="17" t="s">
        <v>83</v>
      </c>
      <c r="BK354" s="150">
        <f>ROUND(I354*H354,2)</f>
        <v>0</v>
      </c>
      <c r="BL354" s="17" t="s">
        <v>378</v>
      </c>
      <c r="BM354" s="149" t="s">
        <v>3445</v>
      </c>
    </row>
    <row r="355" spans="2:65" s="15" customFormat="1">
      <c r="B355" s="183"/>
      <c r="D355" s="152" t="s">
        <v>304</v>
      </c>
      <c r="E355" s="184" t="s">
        <v>1</v>
      </c>
      <c r="F355" s="185" t="s">
        <v>3446</v>
      </c>
      <c r="H355" s="184" t="s">
        <v>1</v>
      </c>
      <c r="I355" s="186"/>
      <c r="L355" s="183"/>
      <c r="M355" s="187"/>
      <c r="T355" s="188"/>
      <c r="AT355" s="184" t="s">
        <v>304</v>
      </c>
      <c r="AU355" s="184" t="s">
        <v>85</v>
      </c>
      <c r="AV355" s="15" t="s">
        <v>83</v>
      </c>
      <c r="AW355" s="15" t="s">
        <v>32</v>
      </c>
      <c r="AX355" s="15" t="s">
        <v>76</v>
      </c>
      <c r="AY355" s="184" t="s">
        <v>296</v>
      </c>
    </row>
    <row r="356" spans="2:65" s="12" customFormat="1">
      <c r="B356" s="151"/>
      <c r="D356" s="152" t="s">
        <v>304</v>
      </c>
      <c r="E356" s="153" t="s">
        <v>1</v>
      </c>
      <c r="F356" s="154" t="s">
        <v>3447</v>
      </c>
      <c r="H356" s="155">
        <v>900</v>
      </c>
      <c r="I356" s="156"/>
      <c r="L356" s="151"/>
      <c r="M356" s="157"/>
      <c r="T356" s="158"/>
      <c r="AT356" s="153" t="s">
        <v>304</v>
      </c>
      <c r="AU356" s="153" t="s">
        <v>85</v>
      </c>
      <c r="AV356" s="12" t="s">
        <v>85</v>
      </c>
      <c r="AW356" s="12" t="s">
        <v>32</v>
      </c>
      <c r="AX356" s="12" t="s">
        <v>76</v>
      </c>
      <c r="AY356" s="153" t="s">
        <v>296</v>
      </c>
    </row>
    <row r="357" spans="2:65" s="15" customFormat="1">
      <c r="B357" s="183"/>
      <c r="D357" s="152" t="s">
        <v>304</v>
      </c>
      <c r="E357" s="184" t="s">
        <v>1</v>
      </c>
      <c r="F357" s="185" t="s">
        <v>3448</v>
      </c>
      <c r="H357" s="184" t="s">
        <v>1</v>
      </c>
      <c r="I357" s="186"/>
      <c r="L357" s="183"/>
      <c r="M357" s="187"/>
      <c r="T357" s="188"/>
      <c r="AT357" s="184" t="s">
        <v>304</v>
      </c>
      <c r="AU357" s="184" t="s">
        <v>85</v>
      </c>
      <c r="AV357" s="15" t="s">
        <v>83</v>
      </c>
      <c r="AW357" s="15" t="s">
        <v>32</v>
      </c>
      <c r="AX357" s="15" t="s">
        <v>76</v>
      </c>
      <c r="AY357" s="184" t="s">
        <v>296</v>
      </c>
    </row>
    <row r="358" spans="2:65" s="12" customFormat="1">
      <c r="B358" s="151"/>
      <c r="D358" s="152" t="s">
        <v>304</v>
      </c>
      <c r="E358" s="153" t="s">
        <v>1</v>
      </c>
      <c r="F358" s="154" t="s">
        <v>3449</v>
      </c>
      <c r="H358" s="155">
        <v>630</v>
      </c>
      <c r="I358" s="156"/>
      <c r="L358" s="151"/>
      <c r="M358" s="157"/>
      <c r="T358" s="158"/>
      <c r="AT358" s="153" t="s">
        <v>304</v>
      </c>
      <c r="AU358" s="153" t="s">
        <v>85</v>
      </c>
      <c r="AV358" s="12" t="s">
        <v>85</v>
      </c>
      <c r="AW358" s="12" t="s">
        <v>32</v>
      </c>
      <c r="AX358" s="12" t="s">
        <v>76</v>
      </c>
      <c r="AY358" s="153" t="s">
        <v>296</v>
      </c>
    </row>
    <row r="359" spans="2:65" s="15" customFormat="1">
      <c r="B359" s="183"/>
      <c r="D359" s="152" t="s">
        <v>304</v>
      </c>
      <c r="E359" s="184" t="s">
        <v>1</v>
      </c>
      <c r="F359" s="185" t="s">
        <v>3450</v>
      </c>
      <c r="H359" s="184" t="s">
        <v>1</v>
      </c>
      <c r="I359" s="186"/>
      <c r="L359" s="183"/>
      <c r="M359" s="187"/>
      <c r="T359" s="188"/>
      <c r="AT359" s="184" t="s">
        <v>304</v>
      </c>
      <c r="AU359" s="184" t="s">
        <v>85</v>
      </c>
      <c r="AV359" s="15" t="s">
        <v>83</v>
      </c>
      <c r="AW359" s="15" t="s">
        <v>32</v>
      </c>
      <c r="AX359" s="15" t="s">
        <v>76</v>
      </c>
      <c r="AY359" s="184" t="s">
        <v>296</v>
      </c>
    </row>
    <row r="360" spans="2:65" s="12" customFormat="1">
      <c r="B360" s="151"/>
      <c r="D360" s="152" t="s">
        <v>304</v>
      </c>
      <c r="E360" s="153" t="s">
        <v>1</v>
      </c>
      <c r="F360" s="154" t="s">
        <v>3451</v>
      </c>
      <c r="H360" s="155">
        <v>1000</v>
      </c>
      <c r="I360" s="156"/>
      <c r="L360" s="151"/>
      <c r="M360" s="157"/>
      <c r="T360" s="158"/>
      <c r="AT360" s="153" t="s">
        <v>304</v>
      </c>
      <c r="AU360" s="153" t="s">
        <v>85</v>
      </c>
      <c r="AV360" s="12" t="s">
        <v>85</v>
      </c>
      <c r="AW360" s="12" t="s">
        <v>32</v>
      </c>
      <c r="AX360" s="12" t="s">
        <v>76</v>
      </c>
      <c r="AY360" s="153" t="s">
        <v>296</v>
      </c>
    </row>
    <row r="361" spans="2:65" s="14" customFormat="1">
      <c r="B361" s="166"/>
      <c r="D361" s="152" t="s">
        <v>304</v>
      </c>
      <c r="E361" s="167" t="s">
        <v>1</v>
      </c>
      <c r="F361" s="168" t="s">
        <v>308</v>
      </c>
      <c r="H361" s="169">
        <v>2530</v>
      </c>
      <c r="I361" s="170"/>
      <c r="L361" s="166"/>
      <c r="M361" s="171"/>
      <c r="T361" s="172"/>
      <c r="AT361" s="167" t="s">
        <v>304</v>
      </c>
      <c r="AU361" s="167" t="s">
        <v>85</v>
      </c>
      <c r="AV361" s="14" t="s">
        <v>107</v>
      </c>
      <c r="AW361" s="14" t="s">
        <v>32</v>
      </c>
      <c r="AX361" s="14" t="s">
        <v>83</v>
      </c>
      <c r="AY361" s="167" t="s">
        <v>296</v>
      </c>
    </row>
    <row r="362" spans="2:65" s="1" customFormat="1" ht="24.2" customHeight="1">
      <c r="B362" s="32"/>
      <c r="C362" s="173" t="s">
        <v>1204</v>
      </c>
      <c r="D362" s="173" t="s">
        <v>343</v>
      </c>
      <c r="E362" s="174" t="s">
        <v>3452</v>
      </c>
      <c r="F362" s="175" t="s">
        <v>3453</v>
      </c>
      <c r="G362" s="176" t="s">
        <v>339</v>
      </c>
      <c r="H362" s="177">
        <v>1759.5</v>
      </c>
      <c r="I362" s="178"/>
      <c r="J362" s="179">
        <f>ROUND(I362*H362,2)</f>
        <v>0</v>
      </c>
      <c r="K362" s="175" t="s">
        <v>302</v>
      </c>
      <c r="L362" s="180"/>
      <c r="M362" s="181" t="s">
        <v>1</v>
      </c>
      <c r="N362" s="182" t="s">
        <v>41</v>
      </c>
      <c r="P362" s="147">
        <f>O362*H362</f>
        <v>0</v>
      </c>
      <c r="Q362" s="147">
        <v>1.6000000000000001E-4</v>
      </c>
      <c r="R362" s="147">
        <f>Q362*H362</f>
        <v>0.28152000000000005</v>
      </c>
      <c r="S362" s="147">
        <v>0</v>
      </c>
      <c r="T362" s="148">
        <f>S362*H362</f>
        <v>0</v>
      </c>
      <c r="AR362" s="149" t="s">
        <v>479</v>
      </c>
      <c r="AT362" s="149" t="s">
        <v>343</v>
      </c>
      <c r="AU362" s="149" t="s">
        <v>85</v>
      </c>
      <c r="AY362" s="17" t="s">
        <v>296</v>
      </c>
      <c r="BE362" s="150">
        <f>IF(N362="základní",J362,0)</f>
        <v>0</v>
      </c>
      <c r="BF362" s="150">
        <f>IF(N362="snížená",J362,0)</f>
        <v>0</v>
      </c>
      <c r="BG362" s="150">
        <f>IF(N362="zákl. přenesená",J362,0)</f>
        <v>0</v>
      </c>
      <c r="BH362" s="150">
        <f>IF(N362="sníž. přenesená",J362,0)</f>
        <v>0</v>
      </c>
      <c r="BI362" s="150">
        <f>IF(N362="nulová",J362,0)</f>
        <v>0</v>
      </c>
      <c r="BJ362" s="17" t="s">
        <v>83</v>
      </c>
      <c r="BK362" s="150">
        <f>ROUND(I362*H362,2)</f>
        <v>0</v>
      </c>
      <c r="BL362" s="17" t="s">
        <v>378</v>
      </c>
      <c r="BM362" s="149" t="s">
        <v>3454</v>
      </c>
    </row>
    <row r="363" spans="2:65" s="12" customFormat="1">
      <c r="B363" s="151"/>
      <c r="D363" s="152" t="s">
        <v>304</v>
      </c>
      <c r="E363" s="153" t="s">
        <v>1</v>
      </c>
      <c r="F363" s="154" t="s">
        <v>3455</v>
      </c>
      <c r="H363" s="155">
        <v>1759.5</v>
      </c>
      <c r="I363" s="156"/>
      <c r="L363" s="151"/>
      <c r="M363" s="157"/>
      <c r="T363" s="158"/>
      <c r="AT363" s="153" t="s">
        <v>304</v>
      </c>
      <c r="AU363" s="153" t="s">
        <v>85</v>
      </c>
      <c r="AV363" s="12" t="s">
        <v>85</v>
      </c>
      <c r="AW363" s="12" t="s">
        <v>32</v>
      </c>
      <c r="AX363" s="12" t="s">
        <v>83</v>
      </c>
      <c r="AY363" s="153" t="s">
        <v>296</v>
      </c>
    </row>
    <row r="364" spans="2:65" s="1" customFormat="1" ht="24.2" customHeight="1">
      <c r="B364" s="32"/>
      <c r="C364" s="173" t="s">
        <v>1209</v>
      </c>
      <c r="D364" s="173" t="s">
        <v>343</v>
      </c>
      <c r="E364" s="174" t="s">
        <v>3456</v>
      </c>
      <c r="F364" s="175" t="s">
        <v>3457</v>
      </c>
      <c r="G364" s="176" t="s">
        <v>339</v>
      </c>
      <c r="H364" s="177">
        <v>1150</v>
      </c>
      <c r="I364" s="178"/>
      <c r="J364" s="179">
        <f>ROUND(I364*H364,2)</f>
        <v>0</v>
      </c>
      <c r="K364" s="175" t="s">
        <v>302</v>
      </c>
      <c r="L364" s="180"/>
      <c r="M364" s="181" t="s">
        <v>1</v>
      </c>
      <c r="N364" s="182" t="s">
        <v>41</v>
      </c>
      <c r="P364" s="147">
        <f>O364*H364</f>
        <v>0</v>
      </c>
      <c r="Q364" s="147">
        <v>2.5000000000000001E-4</v>
      </c>
      <c r="R364" s="147">
        <f>Q364*H364</f>
        <v>0.28750000000000003</v>
      </c>
      <c r="S364" s="147">
        <v>0</v>
      </c>
      <c r="T364" s="148">
        <f>S364*H364</f>
        <v>0</v>
      </c>
      <c r="AR364" s="149" t="s">
        <v>479</v>
      </c>
      <c r="AT364" s="149" t="s">
        <v>343</v>
      </c>
      <c r="AU364" s="149" t="s">
        <v>85</v>
      </c>
      <c r="AY364" s="17" t="s">
        <v>296</v>
      </c>
      <c r="BE364" s="150">
        <f>IF(N364="základní",J364,0)</f>
        <v>0</v>
      </c>
      <c r="BF364" s="150">
        <f>IF(N364="snížená",J364,0)</f>
        <v>0</v>
      </c>
      <c r="BG364" s="150">
        <f>IF(N364="zákl. přenesená",J364,0)</f>
        <v>0</v>
      </c>
      <c r="BH364" s="150">
        <f>IF(N364="sníž. přenesená",J364,0)</f>
        <v>0</v>
      </c>
      <c r="BI364" s="150">
        <f>IF(N364="nulová",J364,0)</f>
        <v>0</v>
      </c>
      <c r="BJ364" s="17" t="s">
        <v>83</v>
      </c>
      <c r="BK364" s="150">
        <f>ROUND(I364*H364,2)</f>
        <v>0</v>
      </c>
      <c r="BL364" s="17" t="s">
        <v>378</v>
      </c>
      <c r="BM364" s="149" t="s">
        <v>3458</v>
      </c>
    </row>
    <row r="365" spans="2:65" s="12" customFormat="1">
      <c r="B365" s="151"/>
      <c r="D365" s="152" t="s">
        <v>304</v>
      </c>
      <c r="E365" s="153" t="s">
        <v>1</v>
      </c>
      <c r="F365" s="154" t="s">
        <v>3459</v>
      </c>
      <c r="H365" s="155">
        <v>1150</v>
      </c>
      <c r="I365" s="156"/>
      <c r="L365" s="151"/>
      <c r="M365" s="157"/>
      <c r="T365" s="158"/>
      <c r="AT365" s="153" t="s">
        <v>304</v>
      </c>
      <c r="AU365" s="153" t="s">
        <v>85</v>
      </c>
      <c r="AV365" s="12" t="s">
        <v>85</v>
      </c>
      <c r="AW365" s="12" t="s">
        <v>32</v>
      </c>
      <c r="AX365" s="12" t="s">
        <v>83</v>
      </c>
      <c r="AY365" s="153" t="s">
        <v>296</v>
      </c>
    </row>
    <row r="366" spans="2:65" s="1" customFormat="1" ht="37.9" customHeight="1">
      <c r="B366" s="32"/>
      <c r="C366" s="138" t="s">
        <v>1214</v>
      </c>
      <c r="D366" s="138" t="s">
        <v>298</v>
      </c>
      <c r="E366" s="139" t="s">
        <v>3460</v>
      </c>
      <c r="F366" s="140" t="s">
        <v>3461</v>
      </c>
      <c r="G366" s="141" t="s">
        <v>339</v>
      </c>
      <c r="H366" s="142">
        <v>90</v>
      </c>
      <c r="I366" s="143"/>
      <c r="J366" s="144">
        <f>ROUND(I366*H366,2)</f>
        <v>0</v>
      </c>
      <c r="K366" s="140" t="s">
        <v>302</v>
      </c>
      <c r="L366" s="32"/>
      <c r="M366" s="145" t="s">
        <v>1</v>
      </c>
      <c r="N366" s="146" t="s">
        <v>41</v>
      </c>
      <c r="P366" s="147">
        <f>O366*H366</f>
        <v>0</v>
      </c>
      <c r="Q366" s="147">
        <v>0</v>
      </c>
      <c r="R366" s="147">
        <f>Q366*H366</f>
        <v>0</v>
      </c>
      <c r="S366" s="147">
        <v>0</v>
      </c>
      <c r="T366" s="148">
        <f>S366*H366</f>
        <v>0</v>
      </c>
      <c r="AR366" s="149" t="s">
        <v>378</v>
      </c>
      <c r="AT366" s="149" t="s">
        <v>298</v>
      </c>
      <c r="AU366" s="149" t="s">
        <v>85</v>
      </c>
      <c r="AY366" s="17" t="s">
        <v>296</v>
      </c>
      <c r="BE366" s="150">
        <f>IF(N366="základní",J366,0)</f>
        <v>0</v>
      </c>
      <c r="BF366" s="150">
        <f>IF(N366="snížená",J366,0)</f>
        <v>0</v>
      </c>
      <c r="BG366" s="150">
        <f>IF(N366="zákl. přenesená",J366,0)</f>
        <v>0</v>
      </c>
      <c r="BH366" s="150">
        <f>IF(N366="sníž. přenesená",J366,0)</f>
        <v>0</v>
      </c>
      <c r="BI366" s="150">
        <f>IF(N366="nulová",J366,0)</f>
        <v>0</v>
      </c>
      <c r="BJ366" s="17" t="s">
        <v>83</v>
      </c>
      <c r="BK366" s="150">
        <f>ROUND(I366*H366,2)</f>
        <v>0</v>
      </c>
      <c r="BL366" s="17" t="s">
        <v>378</v>
      </c>
      <c r="BM366" s="149" t="s">
        <v>3462</v>
      </c>
    </row>
    <row r="367" spans="2:65" s="15" customFormat="1">
      <c r="B367" s="183"/>
      <c r="D367" s="152" t="s">
        <v>304</v>
      </c>
      <c r="E367" s="184" t="s">
        <v>1</v>
      </c>
      <c r="F367" s="185" t="s">
        <v>3463</v>
      </c>
      <c r="H367" s="184" t="s">
        <v>1</v>
      </c>
      <c r="I367" s="186"/>
      <c r="L367" s="183"/>
      <c r="M367" s="187"/>
      <c r="T367" s="188"/>
      <c r="AT367" s="184" t="s">
        <v>304</v>
      </c>
      <c r="AU367" s="184" t="s">
        <v>85</v>
      </c>
      <c r="AV367" s="15" t="s">
        <v>83</v>
      </c>
      <c r="AW367" s="15" t="s">
        <v>32</v>
      </c>
      <c r="AX367" s="15" t="s">
        <v>76</v>
      </c>
      <c r="AY367" s="184" t="s">
        <v>296</v>
      </c>
    </row>
    <row r="368" spans="2:65" s="12" customFormat="1">
      <c r="B368" s="151"/>
      <c r="D368" s="152" t="s">
        <v>304</v>
      </c>
      <c r="E368" s="153" t="s">
        <v>1</v>
      </c>
      <c r="F368" s="154" t="s">
        <v>1008</v>
      </c>
      <c r="H368" s="155">
        <v>90</v>
      </c>
      <c r="I368" s="156"/>
      <c r="L368" s="151"/>
      <c r="M368" s="157"/>
      <c r="T368" s="158"/>
      <c r="AT368" s="153" t="s">
        <v>304</v>
      </c>
      <c r="AU368" s="153" t="s">
        <v>85</v>
      </c>
      <c r="AV368" s="12" t="s">
        <v>85</v>
      </c>
      <c r="AW368" s="12" t="s">
        <v>32</v>
      </c>
      <c r="AX368" s="12" t="s">
        <v>83</v>
      </c>
      <c r="AY368" s="153" t="s">
        <v>296</v>
      </c>
    </row>
    <row r="369" spans="2:65" s="1" customFormat="1" ht="24.2" customHeight="1">
      <c r="B369" s="32"/>
      <c r="C369" s="173" t="s">
        <v>1219</v>
      </c>
      <c r="D369" s="173" t="s">
        <v>343</v>
      </c>
      <c r="E369" s="174" t="s">
        <v>3464</v>
      </c>
      <c r="F369" s="175" t="s">
        <v>3465</v>
      </c>
      <c r="G369" s="176" t="s">
        <v>339</v>
      </c>
      <c r="H369" s="177">
        <v>103.5</v>
      </c>
      <c r="I369" s="178"/>
      <c r="J369" s="179">
        <f>ROUND(I369*H369,2)</f>
        <v>0</v>
      </c>
      <c r="K369" s="175" t="s">
        <v>302</v>
      </c>
      <c r="L369" s="180"/>
      <c r="M369" s="181" t="s">
        <v>1</v>
      </c>
      <c r="N369" s="182" t="s">
        <v>41</v>
      </c>
      <c r="P369" s="147">
        <f>O369*H369</f>
        <v>0</v>
      </c>
      <c r="Q369" s="147">
        <v>3.4000000000000002E-4</v>
      </c>
      <c r="R369" s="147">
        <f>Q369*H369</f>
        <v>3.5189999999999999E-2</v>
      </c>
      <c r="S369" s="147">
        <v>0</v>
      </c>
      <c r="T369" s="148">
        <f>S369*H369</f>
        <v>0</v>
      </c>
      <c r="AR369" s="149" t="s">
        <v>479</v>
      </c>
      <c r="AT369" s="149" t="s">
        <v>343</v>
      </c>
      <c r="AU369" s="149" t="s">
        <v>85</v>
      </c>
      <c r="AY369" s="17" t="s">
        <v>296</v>
      </c>
      <c r="BE369" s="150">
        <f>IF(N369="základní",J369,0)</f>
        <v>0</v>
      </c>
      <c r="BF369" s="150">
        <f>IF(N369="snížená",J369,0)</f>
        <v>0</v>
      </c>
      <c r="BG369" s="150">
        <f>IF(N369="zákl. přenesená",J369,0)</f>
        <v>0</v>
      </c>
      <c r="BH369" s="150">
        <f>IF(N369="sníž. přenesená",J369,0)</f>
        <v>0</v>
      </c>
      <c r="BI369" s="150">
        <f>IF(N369="nulová",J369,0)</f>
        <v>0</v>
      </c>
      <c r="BJ369" s="17" t="s">
        <v>83</v>
      </c>
      <c r="BK369" s="150">
        <f>ROUND(I369*H369,2)</f>
        <v>0</v>
      </c>
      <c r="BL369" s="17" t="s">
        <v>378</v>
      </c>
      <c r="BM369" s="149" t="s">
        <v>3466</v>
      </c>
    </row>
    <row r="370" spans="2:65" s="12" customFormat="1">
      <c r="B370" s="151"/>
      <c r="D370" s="152" t="s">
        <v>304</v>
      </c>
      <c r="E370" s="153" t="s">
        <v>1</v>
      </c>
      <c r="F370" s="154" t="s">
        <v>3467</v>
      </c>
      <c r="H370" s="155">
        <v>103.5</v>
      </c>
      <c r="I370" s="156"/>
      <c r="L370" s="151"/>
      <c r="M370" s="157"/>
      <c r="T370" s="158"/>
      <c r="AT370" s="153" t="s">
        <v>304</v>
      </c>
      <c r="AU370" s="153" t="s">
        <v>85</v>
      </c>
      <c r="AV370" s="12" t="s">
        <v>85</v>
      </c>
      <c r="AW370" s="12" t="s">
        <v>32</v>
      </c>
      <c r="AX370" s="12" t="s">
        <v>83</v>
      </c>
      <c r="AY370" s="153" t="s">
        <v>296</v>
      </c>
    </row>
    <row r="371" spans="2:65" s="1" customFormat="1" ht="37.9" customHeight="1">
      <c r="B371" s="32"/>
      <c r="C371" s="138" t="s">
        <v>1224</v>
      </c>
      <c r="D371" s="138" t="s">
        <v>298</v>
      </c>
      <c r="E371" s="139" t="s">
        <v>3468</v>
      </c>
      <c r="F371" s="140" t="s">
        <v>3469</v>
      </c>
      <c r="G371" s="141" t="s">
        <v>339</v>
      </c>
      <c r="H371" s="142">
        <v>300</v>
      </c>
      <c r="I371" s="143"/>
      <c r="J371" s="144">
        <f>ROUND(I371*H371,2)</f>
        <v>0</v>
      </c>
      <c r="K371" s="140" t="s">
        <v>302</v>
      </c>
      <c r="L371" s="32"/>
      <c r="M371" s="145" t="s">
        <v>1</v>
      </c>
      <c r="N371" s="146" t="s">
        <v>41</v>
      </c>
      <c r="P371" s="147">
        <f>O371*H371</f>
        <v>0</v>
      </c>
      <c r="Q371" s="147">
        <v>0</v>
      </c>
      <c r="R371" s="147">
        <f>Q371*H371</f>
        <v>0</v>
      </c>
      <c r="S371" s="147">
        <v>0</v>
      </c>
      <c r="T371" s="148">
        <f>S371*H371</f>
        <v>0</v>
      </c>
      <c r="AR371" s="149" t="s">
        <v>378</v>
      </c>
      <c r="AT371" s="149" t="s">
        <v>298</v>
      </c>
      <c r="AU371" s="149" t="s">
        <v>85</v>
      </c>
      <c r="AY371" s="17" t="s">
        <v>296</v>
      </c>
      <c r="BE371" s="150">
        <f>IF(N371="základní",J371,0)</f>
        <v>0</v>
      </c>
      <c r="BF371" s="150">
        <f>IF(N371="snížená",J371,0)</f>
        <v>0</v>
      </c>
      <c r="BG371" s="150">
        <f>IF(N371="zákl. přenesená",J371,0)</f>
        <v>0</v>
      </c>
      <c r="BH371" s="150">
        <f>IF(N371="sníž. přenesená",J371,0)</f>
        <v>0</v>
      </c>
      <c r="BI371" s="150">
        <f>IF(N371="nulová",J371,0)</f>
        <v>0</v>
      </c>
      <c r="BJ371" s="17" t="s">
        <v>83</v>
      </c>
      <c r="BK371" s="150">
        <f>ROUND(I371*H371,2)</f>
        <v>0</v>
      </c>
      <c r="BL371" s="17" t="s">
        <v>378</v>
      </c>
      <c r="BM371" s="149" t="s">
        <v>3470</v>
      </c>
    </row>
    <row r="372" spans="2:65" s="15" customFormat="1">
      <c r="B372" s="183"/>
      <c r="D372" s="152" t="s">
        <v>304</v>
      </c>
      <c r="E372" s="184" t="s">
        <v>1</v>
      </c>
      <c r="F372" s="185" t="s">
        <v>3471</v>
      </c>
      <c r="H372" s="184" t="s">
        <v>1</v>
      </c>
      <c r="I372" s="186"/>
      <c r="L372" s="183"/>
      <c r="M372" s="187"/>
      <c r="T372" s="188"/>
      <c r="AT372" s="184" t="s">
        <v>304</v>
      </c>
      <c r="AU372" s="184" t="s">
        <v>85</v>
      </c>
      <c r="AV372" s="15" t="s">
        <v>83</v>
      </c>
      <c r="AW372" s="15" t="s">
        <v>32</v>
      </c>
      <c r="AX372" s="15" t="s">
        <v>76</v>
      </c>
      <c r="AY372" s="184" t="s">
        <v>296</v>
      </c>
    </row>
    <row r="373" spans="2:65" s="12" customFormat="1">
      <c r="B373" s="151"/>
      <c r="D373" s="152" t="s">
        <v>304</v>
      </c>
      <c r="E373" s="153" t="s">
        <v>1</v>
      </c>
      <c r="F373" s="154" t="s">
        <v>2119</v>
      </c>
      <c r="H373" s="155">
        <v>300</v>
      </c>
      <c r="I373" s="156"/>
      <c r="L373" s="151"/>
      <c r="M373" s="157"/>
      <c r="T373" s="158"/>
      <c r="AT373" s="153" t="s">
        <v>304</v>
      </c>
      <c r="AU373" s="153" t="s">
        <v>85</v>
      </c>
      <c r="AV373" s="12" t="s">
        <v>85</v>
      </c>
      <c r="AW373" s="12" t="s">
        <v>32</v>
      </c>
      <c r="AX373" s="12" t="s">
        <v>83</v>
      </c>
      <c r="AY373" s="153" t="s">
        <v>296</v>
      </c>
    </row>
    <row r="374" spans="2:65" s="1" customFormat="1" ht="24.2" customHeight="1">
      <c r="B374" s="32"/>
      <c r="C374" s="173" t="s">
        <v>1229</v>
      </c>
      <c r="D374" s="173" t="s">
        <v>343</v>
      </c>
      <c r="E374" s="174" t="s">
        <v>3472</v>
      </c>
      <c r="F374" s="175" t="s">
        <v>3473</v>
      </c>
      <c r="G374" s="176" t="s">
        <v>339</v>
      </c>
      <c r="H374" s="177">
        <v>345</v>
      </c>
      <c r="I374" s="178"/>
      <c r="J374" s="179">
        <f>ROUND(I374*H374,2)</f>
        <v>0</v>
      </c>
      <c r="K374" s="175" t="s">
        <v>302</v>
      </c>
      <c r="L374" s="180"/>
      <c r="M374" s="181" t="s">
        <v>1</v>
      </c>
      <c r="N374" s="182" t="s">
        <v>41</v>
      </c>
      <c r="P374" s="147">
        <f>O374*H374</f>
        <v>0</v>
      </c>
      <c r="Q374" s="147">
        <v>7.6999999999999996E-4</v>
      </c>
      <c r="R374" s="147">
        <f>Q374*H374</f>
        <v>0.26565</v>
      </c>
      <c r="S374" s="147">
        <v>0</v>
      </c>
      <c r="T374" s="148">
        <f>S374*H374</f>
        <v>0</v>
      </c>
      <c r="AR374" s="149" t="s">
        <v>479</v>
      </c>
      <c r="AT374" s="149" t="s">
        <v>343</v>
      </c>
      <c r="AU374" s="149" t="s">
        <v>85</v>
      </c>
      <c r="AY374" s="17" t="s">
        <v>296</v>
      </c>
      <c r="BE374" s="150">
        <f>IF(N374="základní",J374,0)</f>
        <v>0</v>
      </c>
      <c r="BF374" s="150">
        <f>IF(N374="snížená",J374,0)</f>
        <v>0</v>
      </c>
      <c r="BG374" s="150">
        <f>IF(N374="zákl. přenesená",J374,0)</f>
        <v>0</v>
      </c>
      <c r="BH374" s="150">
        <f>IF(N374="sníž. přenesená",J374,0)</f>
        <v>0</v>
      </c>
      <c r="BI374" s="150">
        <f>IF(N374="nulová",J374,0)</f>
        <v>0</v>
      </c>
      <c r="BJ374" s="17" t="s">
        <v>83</v>
      </c>
      <c r="BK374" s="150">
        <f>ROUND(I374*H374,2)</f>
        <v>0</v>
      </c>
      <c r="BL374" s="17" t="s">
        <v>378</v>
      </c>
      <c r="BM374" s="149" t="s">
        <v>3474</v>
      </c>
    </row>
    <row r="375" spans="2:65" s="12" customFormat="1">
      <c r="B375" s="151"/>
      <c r="D375" s="152" t="s">
        <v>304</v>
      </c>
      <c r="E375" s="153" t="s">
        <v>1</v>
      </c>
      <c r="F375" s="154" t="s">
        <v>3475</v>
      </c>
      <c r="H375" s="155">
        <v>345</v>
      </c>
      <c r="I375" s="156"/>
      <c r="L375" s="151"/>
      <c r="M375" s="157"/>
      <c r="T375" s="158"/>
      <c r="AT375" s="153" t="s">
        <v>304</v>
      </c>
      <c r="AU375" s="153" t="s">
        <v>85</v>
      </c>
      <c r="AV375" s="12" t="s">
        <v>85</v>
      </c>
      <c r="AW375" s="12" t="s">
        <v>32</v>
      </c>
      <c r="AX375" s="12" t="s">
        <v>83</v>
      </c>
      <c r="AY375" s="153" t="s">
        <v>296</v>
      </c>
    </row>
    <row r="376" spans="2:65" s="1" customFormat="1" ht="37.9" customHeight="1">
      <c r="B376" s="32"/>
      <c r="C376" s="138" t="s">
        <v>1234</v>
      </c>
      <c r="D376" s="138" t="s">
        <v>298</v>
      </c>
      <c r="E376" s="139" t="s">
        <v>3476</v>
      </c>
      <c r="F376" s="140" t="s">
        <v>3477</v>
      </c>
      <c r="G376" s="141" t="s">
        <v>339</v>
      </c>
      <c r="H376" s="142">
        <v>120</v>
      </c>
      <c r="I376" s="143"/>
      <c r="J376" s="144">
        <f>ROUND(I376*H376,2)</f>
        <v>0</v>
      </c>
      <c r="K376" s="140" t="s">
        <v>302</v>
      </c>
      <c r="L376" s="32"/>
      <c r="M376" s="145" t="s">
        <v>1</v>
      </c>
      <c r="N376" s="146" t="s">
        <v>41</v>
      </c>
      <c r="P376" s="147">
        <f>O376*H376</f>
        <v>0</v>
      </c>
      <c r="Q376" s="147">
        <v>0</v>
      </c>
      <c r="R376" s="147">
        <f>Q376*H376</f>
        <v>0</v>
      </c>
      <c r="S376" s="147">
        <v>0</v>
      </c>
      <c r="T376" s="148">
        <f>S376*H376</f>
        <v>0</v>
      </c>
      <c r="AR376" s="149" t="s">
        <v>378</v>
      </c>
      <c r="AT376" s="149" t="s">
        <v>298</v>
      </c>
      <c r="AU376" s="149" t="s">
        <v>85</v>
      </c>
      <c r="AY376" s="17" t="s">
        <v>296</v>
      </c>
      <c r="BE376" s="150">
        <f>IF(N376="základní",J376,0)</f>
        <v>0</v>
      </c>
      <c r="BF376" s="150">
        <f>IF(N376="snížená",J376,0)</f>
        <v>0</v>
      </c>
      <c r="BG376" s="150">
        <f>IF(N376="zákl. přenesená",J376,0)</f>
        <v>0</v>
      </c>
      <c r="BH376" s="150">
        <f>IF(N376="sníž. přenesená",J376,0)</f>
        <v>0</v>
      </c>
      <c r="BI376" s="150">
        <f>IF(N376="nulová",J376,0)</f>
        <v>0</v>
      </c>
      <c r="BJ376" s="17" t="s">
        <v>83</v>
      </c>
      <c r="BK376" s="150">
        <f>ROUND(I376*H376,2)</f>
        <v>0</v>
      </c>
      <c r="BL376" s="17" t="s">
        <v>378</v>
      </c>
      <c r="BM376" s="149" t="s">
        <v>3478</v>
      </c>
    </row>
    <row r="377" spans="2:65" s="15" customFormat="1">
      <c r="B377" s="183"/>
      <c r="D377" s="152" t="s">
        <v>304</v>
      </c>
      <c r="E377" s="184" t="s">
        <v>1</v>
      </c>
      <c r="F377" s="185" t="s">
        <v>3479</v>
      </c>
      <c r="H377" s="184" t="s">
        <v>1</v>
      </c>
      <c r="I377" s="186"/>
      <c r="L377" s="183"/>
      <c r="M377" s="187"/>
      <c r="T377" s="188"/>
      <c r="AT377" s="184" t="s">
        <v>304</v>
      </c>
      <c r="AU377" s="184" t="s">
        <v>85</v>
      </c>
      <c r="AV377" s="15" t="s">
        <v>83</v>
      </c>
      <c r="AW377" s="15" t="s">
        <v>32</v>
      </c>
      <c r="AX377" s="15" t="s">
        <v>76</v>
      </c>
      <c r="AY377" s="184" t="s">
        <v>296</v>
      </c>
    </row>
    <row r="378" spans="2:65" s="12" customFormat="1">
      <c r="B378" s="151"/>
      <c r="D378" s="152" t="s">
        <v>304</v>
      </c>
      <c r="E378" s="153" t="s">
        <v>1</v>
      </c>
      <c r="F378" s="154" t="s">
        <v>1176</v>
      </c>
      <c r="H378" s="155">
        <v>120</v>
      </c>
      <c r="I378" s="156"/>
      <c r="L378" s="151"/>
      <c r="M378" s="157"/>
      <c r="T378" s="158"/>
      <c r="AT378" s="153" t="s">
        <v>304</v>
      </c>
      <c r="AU378" s="153" t="s">
        <v>85</v>
      </c>
      <c r="AV378" s="12" t="s">
        <v>85</v>
      </c>
      <c r="AW378" s="12" t="s">
        <v>32</v>
      </c>
      <c r="AX378" s="12" t="s">
        <v>83</v>
      </c>
      <c r="AY378" s="153" t="s">
        <v>296</v>
      </c>
    </row>
    <row r="379" spans="2:65" s="1" customFormat="1" ht="24.2" customHeight="1">
      <c r="B379" s="32"/>
      <c r="C379" s="173" t="s">
        <v>1239</v>
      </c>
      <c r="D379" s="173" t="s">
        <v>343</v>
      </c>
      <c r="E379" s="174" t="s">
        <v>3480</v>
      </c>
      <c r="F379" s="175" t="s">
        <v>3481</v>
      </c>
      <c r="G379" s="176" t="s">
        <v>339</v>
      </c>
      <c r="H379" s="177">
        <v>138</v>
      </c>
      <c r="I379" s="178"/>
      <c r="J379" s="179">
        <f>ROUND(I379*H379,2)</f>
        <v>0</v>
      </c>
      <c r="K379" s="175" t="s">
        <v>302</v>
      </c>
      <c r="L379" s="180"/>
      <c r="M379" s="181" t="s">
        <v>1</v>
      </c>
      <c r="N379" s="182" t="s">
        <v>41</v>
      </c>
      <c r="P379" s="147">
        <f>O379*H379</f>
        <v>0</v>
      </c>
      <c r="Q379" s="147">
        <v>2.1000000000000001E-4</v>
      </c>
      <c r="R379" s="147">
        <f>Q379*H379</f>
        <v>2.8980000000000002E-2</v>
      </c>
      <c r="S379" s="147">
        <v>0</v>
      </c>
      <c r="T379" s="148">
        <f>S379*H379</f>
        <v>0</v>
      </c>
      <c r="AR379" s="149" t="s">
        <v>479</v>
      </c>
      <c r="AT379" s="149" t="s">
        <v>343</v>
      </c>
      <c r="AU379" s="149" t="s">
        <v>85</v>
      </c>
      <c r="AY379" s="17" t="s">
        <v>296</v>
      </c>
      <c r="BE379" s="150">
        <f>IF(N379="základní",J379,0)</f>
        <v>0</v>
      </c>
      <c r="BF379" s="150">
        <f>IF(N379="snížená",J379,0)</f>
        <v>0</v>
      </c>
      <c r="BG379" s="150">
        <f>IF(N379="zákl. přenesená",J379,0)</f>
        <v>0</v>
      </c>
      <c r="BH379" s="150">
        <f>IF(N379="sníž. přenesená",J379,0)</f>
        <v>0</v>
      </c>
      <c r="BI379" s="150">
        <f>IF(N379="nulová",J379,0)</f>
        <v>0</v>
      </c>
      <c r="BJ379" s="17" t="s">
        <v>83</v>
      </c>
      <c r="BK379" s="150">
        <f>ROUND(I379*H379,2)</f>
        <v>0</v>
      </c>
      <c r="BL379" s="17" t="s">
        <v>378</v>
      </c>
      <c r="BM379" s="149" t="s">
        <v>3482</v>
      </c>
    </row>
    <row r="380" spans="2:65" s="12" customFormat="1">
      <c r="B380" s="151"/>
      <c r="D380" s="152" t="s">
        <v>304</v>
      </c>
      <c r="E380" s="153" t="s">
        <v>1</v>
      </c>
      <c r="F380" s="154" t="s">
        <v>3390</v>
      </c>
      <c r="H380" s="155">
        <v>138</v>
      </c>
      <c r="I380" s="156"/>
      <c r="L380" s="151"/>
      <c r="M380" s="157"/>
      <c r="T380" s="158"/>
      <c r="AT380" s="153" t="s">
        <v>304</v>
      </c>
      <c r="AU380" s="153" t="s">
        <v>85</v>
      </c>
      <c r="AV380" s="12" t="s">
        <v>85</v>
      </c>
      <c r="AW380" s="12" t="s">
        <v>32</v>
      </c>
      <c r="AX380" s="12" t="s">
        <v>83</v>
      </c>
      <c r="AY380" s="153" t="s">
        <v>296</v>
      </c>
    </row>
    <row r="381" spans="2:65" s="1" customFormat="1" ht="37.9" customHeight="1">
      <c r="B381" s="32"/>
      <c r="C381" s="138" t="s">
        <v>1242</v>
      </c>
      <c r="D381" s="138" t="s">
        <v>298</v>
      </c>
      <c r="E381" s="139" t="s">
        <v>3483</v>
      </c>
      <c r="F381" s="140" t="s">
        <v>3484</v>
      </c>
      <c r="G381" s="141" t="s">
        <v>339</v>
      </c>
      <c r="H381" s="142">
        <v>75</v>
      </c>
      <c r="I381" s="143"/>
      <c r="J381" s="144">
        <f>ROUND(I381*H381,2)</f>
        <v>0</v>
      </c>
      <c r="K381" s="140" t="s">
        <v>1</v>
      </c>
      <c r="L381" s="32"/>
      <c r="M381" s="145" t="s">
        <v>1</v>
      </c>
      <c r="N381" s="146" t="s">
        <v>41</v>
      </c>
      <c r="P381" s="147">
        <f>O381*H381</f>
        <v>0</v>
      </c>
      <c r="Q381" s="147">
        <v>0</v>
      </c>
      <c r="R381" s="147">
        <f>Q381*H381</f>
        <v>0</v>
      </c>
      <c r="S381" s="147">
        <v>0</v>
      </c>
      <c r="T381" s="148">
        <f>S381*H381</f>
        <v>0</v>
      </c>
      <c r="AR381" s="149" t="s">
        <v>378</v>
      </c>
      <c r="AT381" s="149" t="s">
        <v>298</v>
      </c>
      <c r="AU381" s="149" t="s">
        <v>85</v>
      </c>
      <c r="AY381" s="17" t="s">
        <v>296</v>
      </c>
      <c r="BE381" s="150">
        <f>IF(N381="základní",J381,0)</f>
        <v>0</v>
      </c>
      <c r="BF381" s="150">
        <f>IF(N381="snížená",J381,0)</f>
        <v>0</v>
      </c>
      <c r="BG381" s="150">
        <f>IF(N381="zákl. přenesená",J381,0)</f>
        <v>0</v>
      </c>
      <c r="BH381" s="150">
        <f>IF(N381="sníž. přenesená",J381,0)</f>
        <v>0</v>
      </c>
      <c r="BI381" s="150">
        <f>IF(N381="nulová",J381,0)</f>
        <v>0</v>
      </c>
      <c r="BJ381" s="17" t="s">
        <v>83</v>
      </c>
      <c r="BK381" s="150">
        <f>ROUND(I381*H381,2)</f>
        <v>0</v>
      </c>
      <c r="BL381" s="17" t="s">
        <v>378</v>
      </c>
      <c r="BM381" s="149" t="s">
        <v>3485</v>
      </c>
    </row>
    <row r="382" spans="2:65" s="15" customFormat="1">
      <c r="B382" s="183"/>
      <c r="D382" s="152" t="s">
        <v>304</v>
      </c>
      <c r="E382" s="184" t="s">
        <v>1</v>
      </c>
      <c r="F382" s="185" t="s">
        <v>3486</v>
      </c>
      <c r="H382" s="184" t="s">
        <v>1</v>
      </c>
      <c r="I382" s="186"/>
      <c r="L382" s="183"/>
      <c r="M382" s="187"/>
      <c r="T382" s="188"/>
      <c r="AT382" s="184" t="s">
        <v>304</v>
      </c>
      <c r="AU382" s="184" t="s">
        <v>85</v>
      </c>
      <c r="AV382" s="15" t="s">
        <v>83</v>
      </c>
      <c r="AW382" s="15" t="s">
        <v>32</v>
      </c>
      <c r="AX382" s="15" t="s">
        <v>76</v>
      </c>
      <c r="AY382" s="184" t="s">
        <v>296</v>
      </c>
    </row>
    <row r="383" spans="2:65" s="12" customFormat="1">
      <c r="B383" s="151"/>
      <c r="D383" s="152" t="s">
        <v>304</v>
      </c>
      <c r="E383" s="153" t="s">
        <v>1</v>
      </c>
      <c r="F383" s="154" t="s">
        <v>599</v>
      </c>
      <c r="H383" s="155">
        <v>50</v>
      </c>
      <c r="I383" s="156"/>
      <c r="L383" s="151"/>
      <c r="M383" s="157"/>
      <c r="T383" s="158"/>
      <c r="AT383" s="153" t="s">
        <v>304</v>
      </c>
      <c r="AU383" s="153" t="s">
        <v>85</v>
      </c>
      <c r="AV383" s="12" t="s">
        <v>85</v>
      </c>
      <c r="AW383" s="12" t="s">
        <v>32</v>
      </c>
      <c r="AX383" s="12" t="s">
        <v>76</v>
      </c>
      <c r="AY383" s="153" t="s">
        <v>296</v>
      </c>
    </row>
    <row r="384" spans="2:65" s="15" customFormat="1">
      <c r="B384" s="183"/>
      <c r="D384" s="152" t="s">
        <v>304</v>
      </c>
      <c r="E384" s="184" t="s">
        <v>1</v>
      </c>
      <c r="F384" s="185" t="s">
        <v>3487</v>
      </c>
      <c r="H384" s="184" t="s">
        <v>1</v>
      </c>
      <c r="I384" s="186"/>
      <c r="L384" s="183"/>
      <c r="M384" s="187"/>
      <c r="T384" s="188"/>
      <c r="AT384" s="184" t="s">
        <v>304</v>
      </c>
      <c r="AU384" s="184" t="s">
        <v>85</v>
      </c>
      <c r="AV384" s="15" t="s">
        <v>83</v>
      </c>
      <c r="AW384" s="15" t="s">
        <v>32</v>
      </c>
      <c r="AX384" s="15" t="s">
        <v>76</v>
      </c>
      <c r="AY384" s="184" t="s">
        <v>296</v>
      </c>
    </row>
    <row r="385" spans="2:65" s="12" customFormat="1">
      <c r="B385" s="151"/>
      <c r="D385" s="152" t="s">
        <v>304</v>
      </c>
      <c r="E385" s="153" t="s">
        <v>1</v>
      </c>
      <c r="F385" s="154" t="s">
        <v>445</v>
      </c>
      <c r="H385" s="155">
        <v>25</v>
      </c>
      <c r="I385" s="156"/>
      <c r="L385" s="151"/>
      <c r="M385" s="157"/>
      <c r="T385" s="158"/>
      <c r="AT385" s="153" t="s">
        <v>304</v>
      </c>
      <c r="AU385" s="153" t="s">
        <v>85</v>
      </c>
      <c r="AV385" s="12" t="s">
        <v>85</v>
      </c>
      <c r="AW385" s="12" t="s">
        <v>32</v>
      </c>
      <c r="AX385" s="12" t="s">
        <v>76</v>
      </c>
      <c r="AY385" s="153" t="s">
        <v>296</v>
      </c>
    </row>
    <row r="386" spans="2:65" s="14" customFormat="1">
      <c r="B386" s="166"/>
      <c r="D386" s="152" t="s">
        <v>304</v>
      </c>
      <c r="E386" s="167" t="s">
        <v>1</v>
      </c>
      <c r="F386" s="168" t="s">
        <v>308</v>
      </c>
      <c r="H386" s="169">
        <v>75</v>
      </c>
      <c r="I386" s="170"/>
      <c r="L386" s="166"/>
      <c r="M386" s="171"/>
      <c r="T386" s="172"/>
      <c r="AT386" s="167" t="s">
        <v>304</v>
      </c>
      <c r="AU386" s="167" t="s">
        <v>85</v>
      </c>
      <c r="AV386" s="14" t="s">
        <v>107</v>
      </c>
      <c r="AW386" s="14" t="s">
        <v>32</v>
      </c>
      <c r="AX386" s="14" t="s">
        <v>83</v>
      </c>
      <c r="AY386" s="167" t="s">
        <v>296</v>
      </c>
    </row>
    <row r="387" spans="2:65" s="1" customFormat="1" ht="24.2" customHeight="1">
      <c r="B387" s="32"/>
      <c r="C387" s="173" t="s">
        <v>1246</v>
      </c>
      <c r="D387" s="173" t="s">
        <v>343</v>
      </c>
      <c r="E387" s="174" t="s">
        <v>3488</v>
      </c>
      <c r="F387" s="175" t="s">
        <v>3489</v>
      </c>
      <c r="G387" s="176" t="s">
        <v>339</v>
      </c>
      <c r="H387" s="177">
        <v>57.5</v>
      </c>
      <c r="I387" s="178"/>
      <c r="J387" s="179">
        <f>ROUND(I387*H387,2)</f>
        <v>0</v>
      </c>
      <c r="K387" s="175" t="s">
        <v>1</v>
      </c>
      <c r="L387" s="180"/>
      <c r="M387" s="181" t="s">
        <v>1</v>
      </c>
      <c r="N387" s="182" t="s">
        <v>41</v>
      </c>
      <c r="P387" s="147">
        <f>O387*H387</f>
        <v>0</v>
      </c>
      <c r="Q387" s="147">
        <v>2.1000000000000001E-4</v>
      </c>
      <c r="R387" s="147">
        <f>Q387*H387</f>
        <v>1.2075000000000001E-2</v>
      </c>
      <c r="S387" s="147">
        <v>0</v>
      </c>
      <c r="T387" s="148">
        <f>S387*H387</f>
        <v>0</v>
      </c>
      <c r="AR387" s="149" t="s">
        <v>479</v>
      </c>
      <c r="AT387" s="149" t="s">
        <v>343</v>
      </c>
      <c r="AU387" s="149" t="s">
        <v>85</v>
      </c>
      <c r="AY387" s="17" t="s">
        <v>296</v>
      </c>
      <c r="BE387" s="150">
        <f>IF(N387="základní",J387,0)</f>
        <v>0</v>
      </c>
      <c r="BF387" s="150">
        <f>IF(N387="snížená",J387,0)</f>
        <v>0</v>
      </c>
      <c r="BG387" s="150">
        <f>IF(N387="zákl. přenesená",J387,0)</f>
        <v>0</v>
      </c>
      <c r="BH387" s="150">
        <f>IF(N387="sníž. přenesená",J387,0)</f>
        <v>0</v>
      </c>
      <c r="BI387" s="150">
        <f>IF(N387="nulová",J387,0)</f>
        <v>0</v>
      </c>
      <c r="BJ387" s="17" t="s">
        <v>83</v>
      </c>
      <c r="BK387" s="150">
        <f>ROUND(I387*H387,2)</f>
        <v>0</v>
      </c>
      <c r="BL387" s="17" t="s">
        <v>378</v>
      </c>
      <c r="BM387" s="149" t="s">
        <v>3490</v>
      </c>
    </row>
    <row r="388" spans="2:65" s="12" customFormat="1">
      <c r="B388" s="151"/>
      <c r="D388" s="152" t="s">
        <v>304</v>
      </c>
      <c r="E388" s="153" t="s">
        <v>1</v>
      </c>
      <c r="F388" s="154" t="s">
        <v>3370</v>
      </c>
      <c r="H388" s="155">
        <v>57.5</v>
      </c>
      <c r="I388" s="156"/>
      <c r="L388" s="151"/>
      <c r="M388" s="157"/>
      <c r="T388" s="158"/>
      <c r="AT388" s="153" t="s">
        <v>304</v>
      </c>
      <c r="AU388" s="153" t="s">
        <v>85</v>
      </c>
      <c r="AV388" s="12" t="s">
        <v>85</v>
      </c>
      <c r="AW388" s="12" t="s">
        <v>32</v>
      </c>
      <c r="AX388" s="12" t="s">
        <v>83</v>
      </c>
      <c r="AY388" s="153" t="s">
        <v>296</v>
      </c>
    </row>
    <row r="389" spans="2:65" s="1" customFormat="1" ht="24.2" customHeight="1">
      <c r="B389" s="32"/>
      <c r="C389" s="173" t="s">
        <v>1250</v>
      </c>
      <c r="D389" s="173" t="s">
        <v>343</v>
      </c>
      <c r="E389" s="174" t="s">
        <v>3491</v>
      </c>
      <c r="F389" s="175" t="s">
        <v>3492</v>
      </c>
      <c r="G389" s="176" t="s">
        <v>339</v>
      </c>
      <c r="H389" s="177">
        <v>28.75</v>
      </c>
      <c r="I389" s="178"/>
      <c r="J389" s="179">
        <f>ROUND(I389*H389,2)</f>
        <v>0</v>
      </c>
      <c r="K389" s="175" t="s">
        <v>1</v>
      </c>
      <c r="L389" s="180"/>
      <c r="M389" s="181" t="s">
        <v>1</v>
      </c>
      <c r="N389" s="182" t="s">
        <v>41</v>
      </c>
      <c r="P389" s="147">
        <f>O389*H389</f>
        <v>0</v>
      </c>
      <c r="Q389" s="147">
        <v>2.1000000000000001E-4</v>
      </c>
      <c r="R389" s="147">
        <f>Q389*H389</f>
        <v>6.0375000000000003E-3</v>
      </c>
      <c r="S389" s="147">
        <v>0</v>
      </c>
      <c r="T389" s="148">
        <f>S389*H389</f>
        <v>0</v>
      </c>
      <c r="AR389" s="149" t="s">
        <v>479</v>
      </c>
      <c r="AT389" s="149" t="s">
        <v>343</v>
      </c>
      <c r="AU389" s="149" t="s">
        <v>85</v>
      </c>
      <c r="AY389" s="17" t="s">
        <v>296</v>
      </c>
      <c r="BE389" s="150">
        <f>IF(N389="základní",J389,0)</f>
        <v>0</v>
      </c>
      <c r="BF389" s="150">
        <f>IF(N389="snížená",J389,0)</f>
        <v>0</v>
      </c>
      <c r="BG389" s="150">
        <f>IF(N389="zákl. přenesená",J389,0)</f>
        <v>0</v>
      </c>
      <c r="BH389" s="150">
        <f>IF(N389="sníž. přenesená",J389,0)</f>
        <v>0</v>
      </c>
      <c r="BI389" s="150">
        <f>IF(N389="nulová",J389,0)</f>
        <v>0</v>
      </c>
      <c r="BJ389" s="17" t="s">
        <v>83</v>
      </c>
      <c r="BK389" s="150">
        <f>ROUND(I389*H389,2)</f>
        <v>0</v>
      </c>
      <c r="BL389" s="17" t="s">
        <v>378</v>
      </c>
      <c r="BM389" s="149" t="s">
        <v>3493</v>
      </c>
    </row>
    <row r="390" spans="2:65" s="12" customFormat="1">
      <c r="B390" s="151"/>
      <c r="D390" s="152" t="s">
        <v>304</v>
      </c>
      <c r="E390" s="153" t="s">
        <v>1</v>
      </c>
      <c r="F390" s="154" t="s">
        <v>3494</v>
      </c>
      <c r="H390" s="155">
        <v>28.75</v>
      </c>
      <c r="I390" s="156"/>
      <c r="L390" s="151"/>
      <c r="M390" s="157"/>
      <c r="T390" s="158"/>
      <c r="AT390" s="153" t="s">
        <v>304</v>
      </c>
      <c r="AU390" s="153" t="s">
        <v>85</v>
      </c>
      <c r="AV390" s="12" t="s">
        <v>85</v>
      </c>
      <c r="AW390" s="12" t="s">
        <v>32</v>
      </c>
      <c r="AX390" s="12" t="s">
        <v>83</v>
      </c>
      <c r="AY390" s="153" t="s">
        <v>296</v>
      </c>
    </row>
    <row r="391" spans="2:65" s="1" customFormat="1" ht="49.15" customHeight="1">
      <c r="B391" s="32"/>
      <c r="C391" s="138" t="s">
        <v>1254</v>
      </c>
      <c r="D391" s="138" t="s">
        <v>298</v>
      </c>
      <c r="E391" s="139" t="s">
        <v>3495</v>
      </c>
      <c r="F391" s="140" t="s">
        <v>3496</v>
      </c>
      <c r="G391" s="141" t="s">
        <v>339</v>
      </c>
      <c r="H391" s="142">
        <v>180</v>
      </c>
      <c r="I391" s="143"/>
      <c r="J391" s="144">
        <f>ROUND(I391*H391,2)</f>
        <v>0</v>
      </c>
      <c r="K391" s="140" t="s">
        <v>302</v>
      </c>
      <c r="L391" s="32"/>
      <c r="M391" s="145" t="s">
        <v>1</v>
      </c>
      <c r="N391" s="146" t="s">
        <v>41</v>
      </c>
      <c r="P391" s="147">
        <f>O391*H391</f>
        <v>0</v>
      </c>
      <c r="Q391" s="147">
        <v>0</v>
      </c>
      <c r="R391" s="147">
        <f>Q391*H391</f>
        <v>0</v>
      </c>
      <c r="S391" s="147">
        <v>0</v>
      </c>
      <c r="T391" s="148">
        <f>S391*H391</f>
        <v>0</v>
      </c>
      <c r="AR391" s="149" t="s">
        <v>378</v>
      </c>
      <c r="AT391" s="149" t="s">
        <v>298</v>
      </c>
      <c r="AU391" s="149" t="s">
        <v>85</v>
      </c>
      <c r="AY391" s="17" t="s">
        <v>296</v>
      </c>
      <c r="BE391" s="150">
        <f>IF(N391="základní",J391,0)</f>
        <v>0</v>
      </c>
      <c r="BF391" s="150">
        <f>IF(N391="snížená",J391,0)</f>
        <v>0</v>
      </c>
      <c r="BG391" s="150">
        <f>IF(N391="zákl. přenesená",J391,0)</f>
        <v>0</v>
      </c>
      <c r="BH391" s="150">
        <f>IF(N391="sníž. přenesená",J391,0)</f>
        <v>0</v>
      </c>
      <c r="BI391" s="150">
        <f>IF(N391="nulová",J391,0)</f>
        <v>0</v>
      </c>
      <c r="BJ391" s="17" t="s">
        <v>83</v>
      </c>
      <c r="BK391" s="150">
        <f>ROUND(I391*H391,2)</f>
        <v>0</v>
      </c>
      <c r="BL391" s="17" t="s">
        <v>378</v>
      </c>
      <c r="BM391" s="149" t="s">
        <v>3497</v>
      </c>
    </row>
    <row r="392" spans="2:65" s="15" customFormat="1">
      <c r="B392" s="183"/>
      <c r="D392" s="152" t="s">
        <v>304</v>
      </c>
      <c r="E392" s="184" t="s">
        <v>1</v>
      </c>
      <c r="F392" s="185" t="s">
        <v>3498</v>
      </c>
      <c r="H392" s="184" t="s">
        <v>1</v>
      </c>
      <c r="I392" s="186"/>
      <c r="L392" s="183"/>
      <c r="M392" s="187"/>
      <c r="T392" s="188"/>
      <c r="AT392" s="184" t="s">
        <v>304</v>
      </c>
      <c r="AU392" s="184" t="s">
        <v>85</v>
      </c>
      <c r="AV392" s="15" t="s">
        <v>83</v>
      </c>
      <c r="AW392" s="15" t="s">
        <v>32</v>
      </c>
      <c r="AX392" s="15" t="s">
        <v>76</v>
      </c>
      <c r="AY392" s="184" t="s">
        <v>296</v>
      </c>
    </row>
    <row r="393" spans="2:65" s="12" customFormat="1">
      <c r="B393" s="151"/>
      <c r="D393" s="152" t="s">
        <v>304</v>
      </c>
      <c r="E393" s="153" t="s">
        <v>1</v>
      </c>
      <c r="F393" s="154" t="s">
        <v>1501</v>
      </c>
      <c r="H393" s="155">
        <v>180</v>
      </c>
      <c r="I393" s="156"/>
      <c r="L393" s="151"/>
      <c r="M393" s="157"/>
      <c r="T393" s="158"/>
      <c r="AT393" s="153" t="s">
        <v>304</v>
      </c>
      <c r="AU393" s="153" t="s">
        <v>85</v>
      </c>
      <c r="AV393" s="12" t="s">
        <v>85</v>
      </c>
      <c r="AW393" s="12" t="s">
        <v>32</v>
      </c>
      <c r="AX393" s="12" t="s">
        <v>83</v>
      </c>
      <c r="AY393" s="153" t="s">
        <v>296</v>
      </c>
    </row>
    <row r="394" spans="2:65" s="1" customFormat="1" ht="37.9" customHeight="1">
      <c r="B394" s="32"/>
      <c r="C394" s="173" t="s">
        <v>1261</v>
      </c>
      <c r="D394" s="173" t="s">
        <v>343</v>
      </c>
      <c r="E394" s="174" t="s">
        <v>3499</v>
      </c>
      <c r="F394" s="175" t="s">
        <v>3500</v>
      </c>
      <c r="G394" s="176" t="s">
        <v>339</v>
      </c>
      <c r="H394" s="177">
        <v>207</v>
      </c>
      <c r="I394" s="178"/>
      <c r="J394" s="179">
        <f>ROUND(I394*H394,2)</f>
        <v>0</v>
      </c>
      <c r="K394" s="175" t="s">
        <v>1</v>
      </c>
      <c r="L394" s="180"/>
      <c r="M394" s="181" t="s">
        <v>1</v>
      </c>
      <c r="N394" s="182" t="s">
        <v>41</v>
      </c>
      <c r="P394" s="147">
        <f>O394*H394</f>
        <v>0</v>
      </c>
      <c r="Q394" s="147">
        <v>1.1E-4</v>
      </c>
      <c r="R394" s="147">
        <f>Q394*H394</f>
        <v>2.2770000000000002E-2</v>
      </c>
      <c r="S394" s="147">
        <v>0</v>
      </c>
      <c r="T394" s="148">
        <f>S394*H394</f>
        <v>0</v>
      </c>
      <c r="AR394" s="149" t="s">
        <v>479</v>
      </c>
      <c r="AT394" s="149" t="s">
        <v>343</v>
      </c>
      <c r="AU394" s="149" t="s">
        <v>85</v>
      </c>
      <c r="AY394" s="17" t="s">
        <v>296</v>
      </c>
      <c r="BE394" s="150">
        <f>IF(N394="základní",J394,0)</f>
        <v>0</v>
      </c>
      <c r="BF394" s="150">
        <f>IF(N394="snížená",J394,0)</f>
        <v>0</v>
      </c>
      <c r="BG394" s="150">
        <f>IF(N394="zákl. přenesená",J394,0)</f>
        <v>0</v>
      </c>
      <c r="BH394" s="150">
        <f>IF(N394="sníž. přenesená",J394,0)</f>
        <v>0</v>
      </c>
      <c r="BI394" s="150">
        <f>IF(N394="nulová",J394,0)</f>
        <v>0</v>
      </c>
      <c r="BJ394" s="17" t="s">
        <v>83</v>
      </c>
      <c r="BK394" s="150">
        <f>ROUND(I394*H394,2)</f>
        <v>0</v>
      </c>
      <c r="BL394" s="17" t="s">
        <v>378</v>
      </c>
      <c r="BM394" s="149" t="s">
        <v>3501</v>
      </c>
    </row>
    <row r="395" spans="2:65" s="12" customFormat="1">
      <c r="B395" s="151"/>
      <c r="D395" s="152" t="s">
        <v>304</v>
      </c>
      <c r="E395" s="153" t="s">
        <v>1</v>
      </c>
      <c r="F395" s="154" t="s">
        <v>3502</v>
      </c>
      <c r="H395" s="155">
        <v>207</v>
      </c>
      <c r="I395" s="156"/>
      <c r="L395" s="151"/>
      <c r="M395" s="157"/>
      <c r="T395" s="158"/>
      <c r="AT395" s="153" t="s">
        <v>304</v>
      </c>
      <c r="AU395" s="153" t="s">
        <v>85</v>
      </c>
      <c r="AV395" s="12" t="s">
        <v>85</v>
      </c>
      <c r="AW395" s="12" t="s">
        <v>32</v>
      </c>
      <c r="AX395" s="12" t="s">
        <v>83</v>
      </c>
      <c r="AY395" s="153" t="s">
        <v>296</v>
      </c>
    </row>
    <row r="396" spans="2:65" s="1" customFormat="1" ht="49.15" customHeight="1">
      <c r="B396" s="32"/>
      <c r="C396" s="138" t="s">
        <v>1276</v>
      </c>
      <c r="D396" s="138" t="s">
        <v>298</v>
      </c>
      <c r="E396" s="139" t="s">
        <v>3503</v>
      </c>
      <c r="F396" s="140" t="s">
        <v>3504</v>
      </c>
      <c r="G396" s="141" t="s">
        <v>339</v>
      </c>
      <c r="H396" s="142">
        <v>140</v>
      </c>
      <c r="I396" s="143"/>
      <c r="J396" s="144">
        <f>ROUND(I396*H396,2)</f>
        <v>0</v>
      </c>
      <c r="K396" s="140" t="s">
        <v>302</v>
      </c>
      <c r="L396" s="32"/>
      <c r="M396" s="145" t="s">
        <v>1</v>
      </c>
      <c r="N396" s="146" t="s">
        <v>41</v>
      </c>
      <c r="P396" s="147">
        <f>O396*H396</f>
        <v>0</v>
      </c>
      <c r="Q396" s="147">
        <v>0</v>
      </c>
      <c r="R396" s="147">
        <f>Q396*H396</f>
        <v>0</v>
      </c>
      <c r="S396" s="147">
        <v>0</v>
      </c>
      <c r="T396" s="148">
        <f>S396*H396</f>
        <v>0</v>
      </c>
      <c r="AR396" s="149" t="s">
        <v>378</v>
      </c>
      <c r="AT396" s="149" t="s">
        <v>298</v>
      </c>
      <c r="AU396" s="149" t="s">
        <v>85</v>
      </c>
      <c r="AY396" s="17" t="s">
        <v>296</v>
      </c>
      <c r="BE396" s="150">
        <f>IF(N396="základní",J396,0)</f>
        <v>0</v>
      </c>
      <c r="BF396" s="150">
        <f>IF(N396="snížená",J396,0)</f>
        <v>0</v>
      </c>
      <c r="BG396" s="150">
        <f>IF(N396="zákl. přenesená",J396,0)</f>
        <v>0</v>
      </c>
      <c r="BH396" s="150">
        <f>IF(N396="sníž. přenesená",J396,0)</f>
        <v>0</v>
      </c>
      <c r="BI396" s="150">
        <f>IF(N396="nulová",J396,0)</f>
        <v>0</v>
      </c>
      <c r="BJ396" s="17" t="s">
        <v>83</v>
      </c>
      <c r="BK396" s="150">
        <f>ROUND(I396*H396,2)</f>
        <v>0</v>
      </c>
      <c r="BL396" s="17" t="s">
        <v>378</v>
      </c>
      <c r="BM396" s="149" t="s">
        <v>3505</v>
      </c>
    </row>
    <row r="397" spans="2:65" s="15" customFormat="1">
      <c r="B397" s="183"/>
      <c r="D397" s="152" t="s">
        <v>304</v>
      </c>
      <c r="E397" s="184" t="s">
        <v>1</v>
      </c>
      <c r="F397" s="185" t="s">
        <v>3506</v>
      </c>
      <c r="H397" s="184" t="s">
        <v>1</v>
      </c>
      <c r="I397" s="186"/>
      <c r="L397" s="183"/>
      <c r="M397" s="187"/>
      <c r="T397" s="188"/>
      <c r="AT397" s="184" t="s">
        <v>304</v>
      </c>
      <c r="AU397" s="184" t="s">
        <v>85</v>
      </c>
      <c r="AV397" s="15" t="s">
        <v>83</v>
      </c>
      <c r="AW397" s="15" t="s">
        <v>32</v>
      </c>
      <c r="AX397" s="15" t="s">
        <v>76</v>
      </c>
      <c r="AY397" s="184" t="s">
        <v>296</v>
      </c>
    </row>
    <row r="398" spans="2:65" s="12" customFormat="1">
      <c r="B398" s="151"/>
      <c r="D398" s="152" t="s">
        <v>304</v>
      </c>
      <c r="E398" s="153" t="s">
        <v>1</v>
      </c>
      <c r="F398" s="154" t="s">
        <v>1008</v>
      </c>
      <c r="H398" s="155">
        <v>90</v>
      </c>
      <c r="I398" s="156"/>
      <c r="L398" s="151"/>
      <c r="M398" s="157"/>
      <c r="T398" s="158"/>
      <c r="AT398" s="153" t="s">
        <v>304</v>
      </c>
      <c r="AU398" s="153" t="s">
        <v>85</v>
      </c>
      <c r="AV398" s="12" t="s">
        <v>85</v>
      </c>
      <c r="AW398" s="12" t="s">
        <v>32</v>
      </c>
      <c r="AX398" s="12" t="s">
        <v>76</v>
      </c>
      <c r="AY398" s="153" t="s">
        <v>296</v>
      </c>
    </row>
    <row r="399" spans="2:65" s="15" customFormat="1">
      <c r="B399" s="183"/>
      <c r="D399" s="152" t="s">
        <v>304</v>
      </c>
      <c r="E399" s="184" t="s">
        <v>1</v>
      </c>
      <c r="F399" s="185" t="s">
        <v>3507</v>
      </c>
      <c r="H399" s="184" t="s">
        <v>1</v>
      </c>
      <c r="I399" s="186"/>
      <c r="L399" s="183"/>
      <c r="M399" s="187"/>
      <c r="T399" s="188"/>
      <c r="AT399" s="184" t="s">
        <v>304</v>
      </c>
      <c r="AU399" s="184" t="s">
        <v>85</v>
      </c>
      <c r="AV399" s="15" t="s">
        <v>83</v>
      </c>
      <c r="AW399" s="15" t="s">
        <v>32</v>
      </c>
      <c r="AX399" s="15" t="s">
        <v>76</v>
      </c>
      <c r="AY399" s="184" t="s">
        <v>296</v>
      </c>
    </row>
    <row r="400" spans="2:65" s="12" customFormat="1">
      <c r="B400" s="151"/>
      <c r="D400" s="152" t="s">
        <v>304</v>
      </c>
      <c r="E400" s="153" t="s">
        <v>1</v>
      </c>
      <c r="F400" s="154" t="s">
        <v>599</v>
      </c>
      <c r="H400" s="155">
        <v>50</v>
      </c>
      <c r="I400" s="156"/>
      <c r="L400" s="151"/>
      <c r="M400" s="157"/>
      <c r="T400" s="158"/>
      <c r="AT400" s="153" t="s">
        <v>304</v>
      </c>
      <c r="AU400" s="153" t="s">
        <v>85</v>
      </c>
      <c r="AV400" s="12" t="s">
        <v>85</v>
      </c>
      <c r="AW400" s="12" t="s">
        <v>32</v>
      </c>
      <c r="AX400" s="12" t="s">
        <v>76</v>
      </c>
      <c r="AY400" s="153" t="s">
        <v>296</v>
      </c>
    </row>
    <row r="401" spans="2:65" s="14" customFormat="1">
      <c r="B401" s="166"/>
      <c r="D401" s="152" t="s">
        <v>304</v>
      </c>
      <c r="E401" s="167" t="s">
        <v>1</v>
      </c>
      <c r="F401" s="168" t="s">
        <v>308</v>
      </c>
      <c r="H401" s="169">
        <v>140</v>
      </c>
      <c r="I401" s="170"/>
      <c r="L401" s="166"/>
      <c r="M401" s="171"/>
      <c r="T401" s="172"/>
      <c r="AT401" s="167" t="s">
        <v>304</v>
      </c>
      <c r="AU401" s="167" t="s">
        <v>85</v>
      </c>
      <c r="AV401" s="14" t="s">
        <v>107</v>
      </c>
      <c r="AW401" s="14" t="s">
        <v>32</v>
      </c>
      <c r="AX401" s="14" t="s">
        <v>83</v>
      </c>
      <c r="AY401" s="167" t="s">
        <v>296</v>
      </c>
    </row>
    <row r="402" spans="2:65" s="1" customFormat="1" ht="37.9" customHeight="1">
      <c r="B402" s="32"/>
      <c r="C402" s="173" t="s">
        <v>1291</v>
      </c>
      <c r="D402" s="173" t="s">
        <v>343</v>
      </c>
      <c r="E402" s="174" t="s">
        <v>3508</v>
      </c>
      <c r="F402" s="175" t="s">
        <v>3509</v>
      </c>
      <c r="G402" s="176" t="s">
        <v>339</v>
      </c>
      <c r="H402" s="177">
        <v>103.5</v>
      </c>
      <c r="I402" s="178"/>
      <c r="J402" s="179">
        <f>ROUND(I402*H402,2)</f>
        <v>0</v>
      </c>
      <c r="K402" s="175" t="s">
        <v>1</v>
      </c>
      <c r="L402" s="180"/>
      <c r="M402" s="181" t="s">
        <v>1</v>
      </c>
      <c r="N402" s="182" t="s">
        <v>41</v>
      </c>
      <c r="P402" s="147">
        <f>O402*H402</f>
        <v>0</v>
      </c>
      <c r="Q402" s="147">
        <v>1.2999999999999999E-4</v>
      </c>
      <c r="R402" s="147">
        <f>Q402*H402</f>
        <v>1.3454999999999998E-2</v>
      </c>
      <c r="S402" s="147">
        <v>0</v>
      </c>
      <c r="T402" s="148">
        <f>S402*H402</f>
        <v>0</v>
      </c>
      <c r="AR402" s="149" t="s">
        <v>479</v>
      </c>
      <c r="AT402" s="149" t="s">
        <v>343</v>
      </c>
      <c r="AU402" s="149" t="s">
        <v>85</v>
      </c>
      <c r="AY402" s="17" t="s">
        <v>296</v>
      </c>
      <c r="BE402" s="150">
        <f>IF(N402="základní",J402,0)</f>
        <v>0</v>
      </c>
      <c r="BF402" s="150">
        <f>IF(N402="snížená",J402,0)</f>
        <v>0</v>
      </c>
      <c r="BG402" s="150">
        <f>IF(N402="zákl. přenesená",J402,0)</f>
        <v>0</v>
      </c>
      <c r="BH402" s="150">
        <f>IF(N402="sníž. přenesená",J402,0)</f>
        <v>0</v>
      </c>
      <c r="BI402" s="150">
        <f>IF(N402="nulová",J402,0)</f>
        <v>0</v>
      </c>
      <c r="BJ402" s="17" t="s">
        <v>83</v>
      </c>
      <c r="BK402" s="150">
        <f>ROUND(I402*H402,2)</f>
        <v>0</v>
      </c>
      <c r="BL402" s="17" t="s">
        <v>378</v>
      </c>
      <c r="BM402" s="149" t="s">
        <v>3510</v>
      </c>
    </row>
    <row r="403" spans="2:65" s="12" customFormat="1">
      <c r="B403" s="151"/>
      <c r="D403" s="152" t="s">
        <v>304</v>
      </c>
      <c r="E403" s="153" t="s">
        <v>1</v>
      </c>
      <c r="F403" s="154" t="s">
        <v>3467</v>
      </c>
      <c r="H403" s="155">
        <v>103.5</v>
      </c>
      <c r="I403" s="156"/>
      <c r="L403" s="151"/>
      <c r="M403" s="157"/>
      <c r="T403" s="158"/>
      <c r="AT403" s="153" t="s">
        <v>304</v>
      </c>
      <c r="AU403" s="153" t="s">
        <v>85</v>
      </c>
      <c r="AV403" s="12" t="s">
        <v>85</v>
      </c>
      <c r="AW403" s="12" t="s">
        <v>32</v>
      </c>
      <c r="AX403" s="12" t="s">
        <v>83</v>
      </c>
      <c r="AY403" s="153" t="s">
        <v>296</v>
      </c>
    </row>
    <row r="404" spans="2:65" s="1" customFormat="1" ht="37.9" customHeight="1">
      <c r="B404" s="32"/>
      <c r="C404" s="173" t="s">
        <v>240</v>
      </c>
      <c r="D404" s="173" t="s">
        <v>343</v>
      </c>
      <c r="E404" s="174" t="s">
        <v>3511</v>
      </c>
      <c r="F404" s="175" t="s">
        <v>3512</v>
      </c>
      <c r="G404" s="176" t="s">
        <v>339</v>
      </c>
      <c r="H404" s="177">
        <v>20</v>
      </c>
      <c r="I404" s="178"/>
      <c r="J404" s="179">
        <f>ROUND(I404*H404,2)</f>
        <v>0</v>
      </c>
      <c r="K404" s="175" t="s">
        <v>1</v>
      </c>
      <c r="L404" s="180"/>
      <c r="M404" s="181" t="s">
        <v>1</v>
      </c>
      <c r="N404" s="182" t="s">
        <v>41</v>
      </c>
      <c r="P404" s="147">
        <f>O404*H404</f>
        <v>0</v>
      </c>
      <c r="Q404" s="147">
        <v>3.8000000000000002E-4</v>
      </c>
      <c r="R404" s="147">
        <f>Q404*H404</f>
        <v>7.6000000000000009E-3</v>
      </c>
      <c r="S404" s="147">
        <v>0</v>
      </c>
      <c r="T404" s="148">
        <f>S404*H404</f>
        <v>0</v>
      </c>
      <c r="AR404" s="149" t="s">
        <v>479</v>
      </c>
      <c r="AT404" s="149" t="s">
        <v>343</v>
      </c>
      <c r="AU404" s="149" t="s">
        <v>85</v>
      </c>
      <c r="AY404" s="17" t="s">
        <v>296</v>
      </c>
      <c r="BE404" s="150">
        <f>IF(N404="základní",J404,0)</f>
        <v>0</v>
      </c>
      <c r="BF404" s="150">
        <f>IF(N404="snížená",J404,0)</f>
        <v>0</v>
      </c>
      <c r="BG404" s="150">
        <f>IF(N404="zákl. přenesená",J404,0)</f>
        <v>0</v>
      </c>
      <c r="BH404" s="150">
        <f>IF(N404="sníž. přenesená",J404,0)</f>
        <v>0</v>
      </c>
      <c r="BI404" s="150">
        <f>IF(N404="nulová",J404,0)</f>
        <v>0</v>
      </c>
      <c r="BJ404" s="17" t="s">
        <v>83</v>
      </c>
      <c r="BK404" s="150">
        <f>ROUND(I404*H404,2)</f>
        <v>0</v>
      </c>
      <c r="BL404" s="17" t="s">
        <v>378</v>
      </c>
      <c r="BM404" s="149" t="s">
        <v>3513</v>
      </c>
    </row>
    <row r="405" spans="2:65" s="1" customFormat="1" ht="49.15" customHeight="1">
      <c r="B405" s="32"/>
      <c r="C405" s="138" t="s">
        <v>1298</v>
      </c>
      <c r="D405" s="138" t="s">
        <v>298</v>
      </c>
      <c r="E405" s="139" t="s">
        <v>3514</v>
      </c>
      <c r="F405" s="140" t="s">
        <v>3515</v>
      </c>
      <c r="G405" s="141" t="s">
        <v>339</v>
      </c>
      <c r="H405" s="142">
        <v>300</v>
      </c>
      <c r="I405" s="143"/>
      <c r="J405" s="144">
        <f>ROUND(I405*H405,2)</f>
        <v>0</v>
      </c>
      <c r="K405" s="140" t="s">
        <v>302</v>
      </c>
      <c r="L405" s="32"/>
      <c r="M405" s="145" t="s">
        <v>1</v>
      </c>
      <c r="N405" s="146" t="s">
        <v>41</v>
      </c>
      <c r="P405" s="147">
        <f>O405*H405</f>
        <v>0</v>
      </c>
      <c r="Q405" s="147">
        <v>0</v>
      </c>
      <c r="R405" s="147">
        <f>Q405*H405</f>
        <v>0</v>
      </c>
      <c r="S405" s="147">
        <v>0</v>
      </c>
      <c r="T405" s="148">
        <f>S405*H405</f>
        <v>0</v>
      </c>
      <c r="AR405" s="149" t="s">
        <v>378</v>
      </c>
      <c r="AT405" s="149" t="s">
        <v>298</v>
      </c>
      <c r="AU405" s="149" t="s">
        <v>85</v>
      </c>
      <c r="AY405" s="17" t="s">
        <v>296</v>
      </c>
      <c r="BE405" s="150">
        <f>IF(N405="základní",J405,0)</f>
        <v>0</v>
      </c>
      <c r="BF405" s="150">
        <f>IF(N405="snížená",J405,0)</f>
        <v>0</v>
      </c>
      <c r="BG405" s="150">
        <f>IF(N405="zákl. přenesená",J405,0)</f>
        <v>0</v>
      </c>
      <c r="BH405" s="150">
        <f>IF(N405="sníž. přenesená",J405,0)</f>
        <v>0</v>
      </c>
      <c r="BI405" s="150">
        <f>IF(N405="nulová",J405,0)</f>
        <v>0</v>
      </c>
      <c r="BJ405" s="17" t="s">
        <v>83</v>
      </c>
      <c r="BK405" s="150">
        <f>ROUND(I405*H405,2)</f>
        <v>0</v>
      </c>
      <c r="BL405" s="17" t="s">
        <v>378</v>
      </c>
      <c r="BM405" s="149" t="s">
        <v>3516</v>
      </c>
    </row>
    <row r="406" spans="2:65" s="15" customFormat="1">
      <c r="B406" s="183"/>
      <c r="D406" s="152" t="s">
        <v>304</v>
      </c>
      <c r="E406" s="184" t="s">
        <v>1</v>
      </c>
      <c r="F406" s="185" t="s">
        <v>3517</v>
      </c>
      <c r="H406" s="184" t="s">
        <v>1</v>
      </c>
      <c r="I406" s="186"/>
      <c r="L406" s="183"/>
      <c r="M406" s="187"/>
      <c r="T406" s="188"/>
      <c r="AT406" s="184" t="s">
        <v>304</v>
      </c>
      <c r="AU406" s="184" t="s">
        <v>85</v>
      </c>
      <c r="AV406" s="15" t="s">
        <v>83</v>
      </c>
      <c r="AW406" s="15" t="s">
        <v>32</v>
      </c>
      <c r="AX406" s="15" t="s">
        <v>76</v>
      </c>
      <c r="AY406" s="184" t="s">
        <v>296</v>
      </c>
    </row>
    <row r="407" spans="2:65" s="12" customFormat="1">
      <c r="B407" s="151"/>
      <c r="D407" s="152" t="s">
        <v>304</v>
      </c>
      <c r="E407" s="153" t="s">
        <v>1</v>
      </c>
      <c r="F407" s="154" t="s">
        <v>2022</v>
      </c>
      <c r="H407" s="155">
        <v>280</v>
      </c>
      <c r="I407" s="156"/>
      <c r="L407" s="151"/>
      <c r="M407" s="157"/>
      <c r="T407" s="158"/>
      <c r="AT407" s="153" t="s">
        <v>304</v>
      </c>
      <c r="AU407" s="153" t="s">
        <v>85</v>
      </c>
      <c r="AV407" s="12" t="s">
        <v>85</v>
      </c>
      <c r="AW407" s="12" t="s">
        <v>32</v>
      </c>
      <c r="AX407" s="12" t="s">
        <v>76</v>
      </c>
      <c r="AY407" s="153" t="s">
        <v>296</v>
      </c>
    </row>
    <row r="408" spans="2:65" s="15" customFormat="1">
      <c r="B408" s="183"/>
      <c r="D408" s="152" t="s">
        <v>304</v>
      </c>
      <c r="E408" s="184" t="s">
        <v>1</v>
      </c>
      <c r="F408" s="185" t="s">
        <v>3518</v>
      </c>
      <c r="H408" s="184" t="s">
        <v>1</v>
      </c>
      <c r="I408" s="186"/>
      <c r="L408" s="183"/>
      <c r="M408" s="187"/>
      <c r="T408" s="188"/>
      <c r="AT408" s="184" t="s">
        <v>304</v>
      </c>
      <c r="AU408" s="184" t="s">
        <v>85</v>
      </c>
      <c r="AV408" s="15" t="s">
        <v>83</v>
      </c>
      <c r="AW408" s="15" t="s">
        <v>32</v>
      </c>
      <c r="AX408" s="15" t="s">
        <v>76</v>
      </c>
      <c r="AY408" s="184" t="s">
        <v>296</v>
      </c>
    </row>
    <row r="409" spans="2:65" s="12" customFormat="1">
      <c r="B409" s="151"/>
      <c r="D409" s="152" t="s">
        <v>304</v>
      </c>
      <c r="E409" s="153" t="s">
        <v>1</v>
      </c>
      <c r="F409" s="154" t="s">
        <v>409</v>
      </c>
      <c r="H409" s="155">
        <v>20</v>
      </c>
      <c r="I409" s="156"/>
      <c r="L409" s="151"/>
      <c r="M409" s="157"/>
      <c r="T409" s="158"/>
      <c r="AT409" s="153" t="s">
        <v>304</v>
      </c>
      <c r="AU409" s="153" t="s">
        <v>85</v>
      </c>
      <c r="AV409" s="12" t="s">
        <v>85</v>
      </c>
      <c r="AW409" s="12" t="s">
        <v>32</v>
      </c>
      <c r="AX409" s="12" t="s">
        <v>76</v>
      </c>
      <c r="AY409" s="153" t="s">
        <v>296</v>
      </c>
    </row>
    <row r="410" spans="2:65" s="14" customFormat="1">
      <c r="B410" s="166"/>
      <c r="D410" s="152" t="s">
        <v>304</v>
      </c>
      <c r="E410" s="167" t="s">
        <v>1</v>
      </c>
      <c r="F410" s="168" t="s">
        <v>308</v>
      </c>
      <c r="H410" s="169">
        <v>300</v>
      </c>
      <c r="I410" s="170"/>
      <c r="L410" s="166"/>
      <c r="M410" s="171"/>
      <c r="T410" s="172"/>
      <c r="AT410" s="167" t="s">
        <v>304</v>
      </c>
      <c r="AU410" s="167" t="s">
        <v>85</v>
      </c>
      <c r="AV410" s="14" t="s">
        <v>107</v>
      </c>
      <c r="AW410" s="14" t="s">
        <v>32</v>
      </c>
      <c r="AX410" s="14" t="s">
        <v>83</v>
      </c>
      <c r="AY410" s="167" t="s">
        <v>296</v>
      </c>
    </row>
    <row r="411" spans="2:65" s="1" customFormat="1" ht="37.9" customHeight="1">
      <c r="B411" s="32"/>
      <c r="C411" s="173" t="s">
        <v>1309</v>
      </c>
      <c r="D411" s="173" t="s">
        <v>343</v>
      </c>
      <c r="E411" s="174" t="s">
        <v>3519</v>
      </c>
      <c r="F411" s="175" t="s">
        <v>3520</v>
      </c>
      <c r="G411" s="176" t="s">
        <v>339</v>
      </c>
      <c r="H411" s="177">
        <v>322</v>
      </c>
      <c r="I411" s="178"/>
      <c r="J411" s="179">
        <f>ROUND(I411*H411,2)</f>
        <v>0</v>
      </c>
      <c r="K411" s="175" t="s">
        <v>1</v>
      </c>
      <c r="L411" s="180"/>
      <c r="M411" s="181" t="s">
        <v>1</v>
      </c>
      <c r="N411" s="182" t="s">
        <v>41</v>
      </c>
      <c r="P411" s="147">
        <f>O411*H411</f>
        <v>0</v>
      </c>
      <c r="Q411" s="147">
        <v>2.4000000000000001E-4</v>
      </c>
      <c r="R411" s="147">
        <f>Q411*H411</f>
        <v>7.7280000000000001E-2</v>
      </c>
      <c r="S411" s="147">
        <v>0</v>
      </c>
      <c r="T411" s="148">
        <f>S411*H411</f>
        <v>0</v>
      </c>
      <c r="AR411" s="149" t="s">
        <v>479</v>
      </c>
      <c r="AT411" s="149" t="s">
        <v>343</v>
      </c>
      <c r="AU411" s="149" t="s">
        <v>85</v>
      </c>
      <c r="AY411" s="17" t="s">
        <v>296</v>
      </c>
      <c r="BE411" s="150">
        <f>IF(N411="základní",J411,0)</f>
        <v>0</v>
      </c>
      <c r="BF411" s="150">
        <f>IF(N411="snížená",J411,0)</f>
        <v>0</v>
      </c>
      <c r="BG411" s="150">
        <f>IF(N411="zákl. přenesená",J411,0)</f>
        <v>0</v>
      </c>
      <c r="BH411" s="150">
        <f>IF(N411="sníž. přenesená",J411,0)</f>
        <v>0</v>
      </c>
      <c r="BI411" s="150">
        <f>IF(N411="nulová",J411,0)</f>
        <v>0</v>
      </c>
      <c r="BJ411" s="17" t="s">
        <v>83</v>
      </c>
      <c r="BK411" s="150">
        <f>ROUND(I411*H411,2)</f>
        <v>0</v>
      </c>
      <c r="BL411" s="17" t="s">
        <v>378</v>
      </c>
      <c r="BM411" s="149" t="s">
        <v>3521</v>
      </c>
    </row>
    <row r="412" spans="2:65" s="12" customFormat="1">
      <c r="B412" s="151"/>
      <c r="D412" s="152" t="s">
        <v>304</v>
      </c>
      <c r="E412" s="153" t="s">
        <v>1</v>
      </c>
      <c r="F412" s="154" t="s">
        <v>3522</v>
      </c>
      <c r="H412" s="155">
        <v>322</v>
      </c>
      <c r="I412" s="156"/>
      <c r="L412" s="151"/>
      <c r="M412" s="157"/>
      <c r="T412" s="158"/>
      <c r="AT412" s="153" t="s">
        <v>304</v>
      </c>
      <c r="AU412" s="153" t="s">
        <v>85</v>
      </c>
      <c r="AV412" s="12" t="s">
        <v>85</v>
      </c>
      <c r="AW412" s="12" t="s">
        <v>32</v>
      </c>
      <c r="AX412" s="12" t="s">
        <v>83</v>
      </c>
      <c r="AY412" s="153" t="s">
        <v>296</v>
      </c>
    </row>
    <row r="413" spans="2:65" s="1" customFormat="1" ht="37.9" customHeight="1">
      <c r="B413" s="32"/>
      <c r="C413" s="173" t="s">
        <v>1317</v>
      </c>
      <c r="D413" s="173" t="s">
        <v>343</v>
      </c>
      <c r="E413" s="174" t="s">
        <v>3523</v>
      </c>
      <c r="F413" s="175" t="s">
        <v>3524</v>
      </c>
      <c r="G413" s="176" t="s">
        <v>339</v>
      </c>
      <c r="H413" s="177">
        <v>23</v>
      </c>
      <c r="I413" s="178"/>
      <c r="J413" s="179">
        <f>ROUND(I413*H413,2)</f>
        <v>0</v>
      </c>
      <c r="K413" s="175" t="s">
        <v>1</v>
      </c>
      <c r="L413" s="180"/>
      <c r="M413" s="181" t="s">
        <v>1</v>
      </c>
      <c r="N413" s="182" t="s">
        <v>41</v>
      </c>
      <c r="P413" s="147">
        <f>O413*H413</f>
        <v>0</v>
      </c>
      <c r="Q413" s="147">
        <v>2.4000000000000001E-4</v>
      </c>
      <c r="R413" s="147">
        <f>Q413*H413</f>
        <v>5.5199999999999997E-3</v>
      </c>
      <c r="S413" s="147">
        <v>0</v>
      </c>
      <c r="T413" s="148">
        <f>S413*H413</f>
        <v>0</v>
      </c>
      <c r="AR413" s="149" t="s">
        <v>479</v>
      </c>
      <c r="AT413" s="149" t="s">
        <v>343</v>
      </c>
      <c r="AU413" s="149" t="s">
        <v>85</v>
      </c>
      <c r="AY413" s="17" t="s">
        <v>296</v>
      </c>
      <c r="BE413" s="150">
        <f>IF(N413="základní",J413,0)</f>
        <v>0</v>
      </c>
      <c r="BF413" s="150">
        <f>IF(N413="snížená",J413,0)</f>
        <v>0</v>
      </c>
      <c r="BG413" s="150">
        <f>IF(N413="zákl. přenesená",J413,0)</f>
        <v>0</v>
      </c>
      <c r="BH413" s="150">
        <f>IF(N413="sníž. přenesená",J413,0)</f>
        <v>0</v>
      </c>
      <c r="BI413" s="150">
        <f>IF(N413="nulová",J413,0)</f>
        <v>0</v>
      </c>
      <c r="BJ413" s="17" t="s">
        <v>83</v>
      </c>
      <c r="BK413" s="150">
        <f>ROUND(I413*H413,2)</f>
        <v>0</v>
      </c>
      <c r="BL413" s="17" t="s">
        <v>378</v>
      </c>
      <c r="BM413" s="149" t="s">
        <v>3525</v>
      </c>
    </row>
    <row r="414" spans="2:65" s="12" customFormat="1">
      <c r="B414" s="151"/>
      <c r="D414" s="152" t="s">
        <v>304</v>
      </c>
      <c r="E414" s="153" t="s">
        <v>1</v>
      </c>
      <c r="F414" s="154" t="s">
        <v>3526</v>
      </c>
      <c r="H414" s="155">
        <v>23</v>
      </c>
      <c r="I414" s="156"/>
      <c r="L414" s="151"/>
      <c r="M414" s="157"/>
      <c r="T414" s="158"/>
      <c r="AT414" s="153" t="s">
        <v>304</v>
      </c>
      <c r="AU414" s="153" t="s">
        <v>85</v>
      </c>
      <c r="AV414" s="12" t="s">
        <v>85</v>
      </c>
      <c r="AW414" s="12" t="s">
        <v>32</v>
      </c>
      <c r="AX414" s="12" t="s">
        <v>83</v>
      </c>
      <c r="AY414" s="153" t="s">
        <v>296</v>
      </c>
    </row>
    <row r="415" spans="2:65" s="1" customFormat="1" ht="49.15" customHeight="1">
      <c r="B415" s="32"/>
      <c r="C415" s="138" t="s">
        <v>1321</v>
      </c>
      <c r="D415" s="138" t="s">
        <v>298</v>
      </c>
      <c r="E415" s="139" t="s">
        <v>3527</v>
      </c>
      <c r="F415" s="140" t="s">
        <v>3528</v>
      </c>
      <c r="G415" s="141" t="s">
        <v>339</v>
      </c>
      <c r="H415" s="142">
        <v>100</v>
      </c>
      <c r="I415" s="143"/>
      <c r="J415" s="144">
        <f>ROUND(I415*H415,2)</f>
        <v>0</v>
      </c>
      <c r="K415" s="140" t="s">
        <v>302</v>
      </c>
      <c r="L415" s="32"/>
      <c r="M415" s="145" t="s">
        <v>1</v>
      </c>
      <c r="N415" s="146" t="s">
        <v>41</v>
      </c>
      <c r="P415" s="147">
        <f>O415*H415</f>
        <v>0</v>
      </c>
      <c r="Q415" s="147">
        <v>0</v>
      </c>
      <c r="R415" s="147">
        <f>Q415*H415</f>
        <v>0</v>
      </c>
      <c r="S415" s="147">
        <v>0</v>
      </c>
      <c r="T415" s="148">
        <f>S415*H415</f>
        <v>0</v>
      </c>
      <c r="AR415" s="149" t="s">
        <v>378</v>
      </c>
      <c r="AT415" s="149" t="s">
        <v>298</v>
      </c>
      <c r="AU415" s="149" t="s">
        <v>85</v>
      </c>
      <c r="AY415" s="17" t="s">
        <v>296</v>
      </c>
      <c r="BE415" s="150">
        <f>IF(N415="základní",J415,0)</f>
        <v>0</v>
      </c>
      <c r="BF415" s="150">
        <f>IF(N415="snížená",J415,0)</f>
        <v>0</v>
      </c>
      <c r="BG415" s="150">
        <f>IF(N415="zákl. přenesená",J415,0)</f>
        <v>0</v>
      </c>
      <c r="BH415" s="150">
        <f>IF(N415="sníž. přenesená",J415,0)</f>
        <v>0</v>
      </c>
      <c r="BI415" s="150">
        <f>IF(N415="nulová",J415,0)</f>
        <v>0</v>
      </c>
      <c r="BJ415" s="17" t="s">
        <v>83</v>
      </c>
      <c r="BK415" s="150">
        <f>ROUND(I415*H415,2)</f>
        <v>0</v>
      </c>
      <c r="BL415" s="17" t="s">
        <v>378</v>
      </c>
      <c r="BM415" s="149" t="s">
        <v>3529</v>
      </c>
    </row>
    <row r="416" spans="2:65" s="15" customFormat="1">
      <c r="B416" s="183"/>
      <c r="D416" s="152" t="s">
        <v>304</v>
      </c>
      <c r="E416" s="184" t="s">
        <v>1</v>
      </c>
      <c r="F416" s="185" t="s">
        <v>3530</v>
      </c>
      <c r="H416" s="184" t="s">
        <v>1</v>
      </c>
      <c r="I416" s="186"/>
      <c r="L416" s="183"/>
      <c r="M416" s="187"/>
      <c r="T416" s="188"/>
      <c r="AT416" s="184" t="s">
        <v>304</v>
      </c>
      <c r="AU416" s="184" t="s">
        <v>85</v>
      </c>
      <c r="AV416" s="15" t="s">
        <v>83</v>
      </c>
      <c r="AW416" s="15" t="s">
        <v>32</v>
      </c>
      <c r="AX416" s="15" t="s">
        <v>76</v>
      </c>
      <c r="AY416" s="184" t="s">
        <v>296</v>
      </c>
    </row>
    <row r="417" spans="2:65" s="12" customFormat="1">
      <c r="B417" s="151"/>
      <c r="D417" s="152" t="s">
        <v>304</v>
      </c>
      <c r="E417" s="153" t="s">
        <v>1</v>
      </c>
      <c r="F417" s="154" t="s">
        <v>200</v>
      </c>
      <c r="H417" s="155">
        <v>80</v>
      </c>
      <c r="I417" s="156"/>
      <c r="L417" s="151"/>
      <c r="M417" s="157"/>
      <c r="T417" s="158"/>
      <c r="AT417" s="153" t="s">
        <v>304</v>
      </c>
      <c r="AU417" s="153" t="s">
        <v>85</v>
      </c>
      <c r="AV417" s="12" t="s">
        <v>85</v>
      </c>
      <c r="AW417" s="12" t="s">
        <v>32</v>
      </c>
      <c r="AX417" s="12" t="s">
        <v>76</v>
      </c>
      <c r="AY417" s="153" t="s">
        <v>296</v>
      </c>
    </row>
    <row r="418" spans="2:65" s="15" customFormat="1">
      <c r="B418" s="183"/>
      <c r="D418" s="152" t="s">
        <v>304</v>
      </c>
      <c r="E418" s="184" t="s">
        <v>1</v>
      </c>
      <c r="F418" s="185" t="s">
        <v>3531</v>
      </c>
      <c r="H418" s="184" t="s">
        <v>1</v>
      </c>
      <c r="I418" s="186"/>
      <c r="L418" s="183"/>
      <c r="M418" s="187"/>
      <c r="T418" s="188"/>
      <c r="AT418" s="184" t="s">
        <v>304</v>
      </c>
      <c r="AU418" s="184" t="s">
        <v>85</v>
      </c>
      <c r="AV418" s="15" t="s">
        <v>83</v>
      </c>
      <c r="AW418" s="15" t="s">
        <v>32</v>
      </c>
      <c r="AX418" s="15" t="s">
        <v>76</v>
      </c>
      <c r="AY418" s="184" t="s">
        <v>296</v>
      </c>
    </row>
    <row r="419" spans="2:65" s="12" customFormat="1">
      <c r="B419" s="151"/>
      <c r="D419" s="152" t="s">
        <v>304</v>
      </c>
      <c r="E419" s="153" t="s">
        <v>1</v>
      </c>
      <c r="F419" s="154" t="s">
        <v>409</v>
      </c>
      <c r="H419" s="155">
        <v>20</v>
      </c>
      <c r="I419" s="156"/>
      <c r="L419" s="151"/>
      <c r="M419" s="157"/>
      <c r="T419" s="158"/>
      <c r="AT419" s="153" t="s">
        <v>304</v>
      </c>
      <c r="AU419" s="153" t="s">
        <v>85</v>
      </c>
      <c r="AV419" s="12" t="s">
        <v>85</v>
      </c>
      <c r="AW419" s="12" t="s">
        <v>32</v>
      </c>
      <c r="AX419" s="12" t="s">
        <v>76</v>
      </c>
      <c r="AY419" s="153" t="s">
        <v>296</v>
      </c>
    </row>
    <row r="420" spans="2:65" s="14" customFormat="1">
      <c r="B420" s="166"/>
      <c r="D420" s="152" t="s">
        <v>304</v>
      </c>
      <c r="E420" s="167" t="s">
        <v>1</v>
      </c>
      <c r="F420" s="168" t="s">
        <v>308</v>
      </c>
      <c r="H420" s="169">
        <v>100</v>
      </c>
      <c r="I420" s="170"/>
      <c r="L420" s="166"/>
      <c r="M420" s="171"/>
      <c r="T420" s="172"/>
      <c r="AT420" s="167" t="s">
        <v>304</v>
      </c>
      <c r="AU420" s="167" t="s">
        <v>85</v>
      </c>
      <c r="AV420" s="14" t="s">
        <v>107</v>
      </c>
      <c r="AW420" s="14" t="s">
        <v>32</v>
      </c>
      <c r="AX420" s="14" t="s">
        <v>83</v>
      </c>
      <c r="AY420" s="167" t="s">
        <v>296</v>
      </c>
    </row>
    <row r="421" spans="2:65" s="1" customFormat="1" ht="37.9" customHeight="1">
      <c r="B421" s="32"/>
      <c r="C421" s="173" t="s">
        <v>1325</v>
      </c>
      <c r="D421" s="173" t="s">
        <v>343</v>
      </c>
      <c r="E421" s="174" t="s">
        <v>3532</v>
      </c>
      <c r="F421" s="175" t="s">
        <v>3533</v>
      </c>
      <c r="G421" s="176" t="s">
        <v>339</v>
      </c>
      <c r="H421" s="177">
        <v>92</v>
      </c>
      <c r="I421" s="178"/>
      <c r="J421" s="179">
        <f>ROUND(I421*H421,2)</f>
        <v>0</v>
      </c>
      <c r="K421" s="175" t="s">
        <v>1</v>
      </c>
      <c r="L421" s="180"/>
      <c r="M421" s="181" t="s">
        <v>1</v>
      </c>
      <c r="N421" s="182" t="s">
        <v>41</v>
      </c>
      <c r="P421" s="147">
        <f>O421*H421</f>
        <v>0</v>
      </c>
      <c r="Q421" s="147">
        <v>3.2000000000000003E-4</v>
      </c>
      <c r="R421" s="147">
        <f>Q421*H421</f>
        <v>2.9440000000000001E-2</v>
      </c>
      <c r="S421" s="147">
        <v>0</v>
      </c>
      <c r="T421" s="148">
        <f>S421*H421</f>
        <v>0</v>
      </c>
      <c r="AR421" s="149" t="s">
        <v>479</v>
      </c>
      <c r="AT421" s="149" t="s">
        <v>343</v>
      </c>
      <c r="AU421" s="149" t="s">
        <v>85</v>
      </c>
      <c r="AY421" s="17" t="s">
        <v>296</v>
      </c>
      <c r="BE421" s="150">
        <f>IF(N421="základní",J421,0)</f>
        <v>0</v>
      </c>
      <c r="BF421" s="150">
        <f>IF(N421="snížená",J421,0)</f>
        <v>0</v>
      </c>
      <c r="BG421" s="150">
        <f>IF(N421="zákl. přenesená",J421,0)</f>
        <v>0</v>
      </c>
      <c r="BH421" s="150">
        <f>IF(N421="sníž. přenesená",J421,0)</f>
        <v>0</v>
      </c>
      <c r="BI421" s="150">
        <f>IF(N421="nulová",J421,0)</f>
        <v>0</v>
      </c>
      <c r="BJ421" s="17" t="s">
        <v>83</v>
      </c>
      <c r="BK421" s="150">
        <f>ROUND(I421*H421,2)</f>
        <v>0</v>
      </c>
      <c r="BL421" s="17" t="s">
        <v>378</v>
      </c>
      <c r="BM421" s="149" t="s">
        <v>3534</v>
      </c>
    </row>
    <row r="422" spans="2:65" s="12" customFormat="1">
      <c r="B422" s="151"/>
      <c r="D422" s="152" t="s">
        <v>304</v>
      </c>
      <c r="E422" s="153" t="s">
        <v>1</v>
      </c>
      <c r="F422" s="154" t="s">
        <v>3405</v>
      </c>
      <c r="H422" s="155">
        <v>92</v>
      </c>
      <c r="I422" s="156"/>
      <c r="L422" s="151"/>
      <c r="M422" s="157"/>
      <c r="T422" s="158"/>
      <c r="AT422" s="153" t="s">
        <v>304</v>
      </c>
      <c r="AU422" s="153" t="s">
        <v>85</v>
      </c>
      <c r="AV422" s="12" t="s">
        <v>85</v>
      </c>
      <c r="AW422" s="12" t="s">
        <v>32</v>
      </c>
      <c r="AX422" s="12" t="s">
        <v>83</v>
      </c>
      <c r="AY422" s="153" t="s">
        <v>296</v>
      </c>
    </row>
    <row r="423" spans="2:65" s="1" customFormat="1" ht="37.9" customHeight="1">
      <c r="B423" s="32"/>
      <c r="C423" s="173" t="s">
        <v>1329</v>
      </c>
      <c r="D423" s="173" t="s">
        <v>343</v>
      </c>
      <c r="E423" s="174" t="s">
        <v>3535</v>
      </c>
      <c r="F423" s="175" t="s">
        <v>3536</v>
      </c>
      <c r="G423" s="176" t="s">
        <v>339</v>
      </c>
      <c r="H423" s="177">
        <v>23</v>
      </c>
      <c r="I423" s="178"/>
      <c r="J423" s="179">
        <f>ROUND(I423*H423,2)</f>
        <v>0</v>
      </c>
      <c r="K423" s="175" t="s">
        <v>1</v>
      </c>
      <c r="L423" s="180"/>
      <c r="M423" s="181" t="s">
        <v>1</v>
      </c>
      <c r="N423" s="182" t="s">
        <v>41</v>
      </c>
      <c r="P423" s="147">
        <f>O423*H423</f>
        <v>0</v>
      </c>
      <c r="Q423" s="147">
        <v>5.9000000000000003E-4</v>
      </c>
      <c r="R423" s="147">
        <f>Q423*H423</f>
        <v>1.357E-2</v>
      </c>
      <c r="S423" s="147">
        <v>0</v>
      </c>
      <c r="T423" s="148">
        <f>S423*H423</f>
        <v>0</v>
      </c>
      <c r="AR423" s="149" t="s">
        <v>479</v>
      </c>
      <c r="AT423" s="149" t="s">
        <v>343</v>
      </c>
      <c r="AU423" s="149" t="s">
        <v>85</v>
      </c>
      <c r="AY423" s="17" t="s">
        <v>296</v>
      </c>
      <c r="BE423" s="150">
        <f>IF(N423="základní",J423,0)</f>
        <v>0</v>
      </c>
      <c r="BF423" s="150">
        <f>IF(N423="snížená",J423,0)</f>
        <v>0</v>
      </c>
      <c r="BG423" s="150">
        <f>IF(N423="zákl. přenesená",J423,0)</f>
        <v>0</v>
      </c>
      <c r="BH423" s="150">
        <f>IF(N423="sníž. přenesená",J423,0)</f>
        <v>0</v>
      </c>
      <c r="BI423" s="150">
        <f>IF(N423="nulová",J423,0)</f>
        <v>0</v>
      </c>
      <c r="BJ423" s="17" t="s">
        <v>83</v>
      </c>
      <c r="BK423" s="150">
        <f>ROUND(I423*H423,2)</f>
        <v>0</v>
      </c>
      <c r="BL423" s="17" t="s">
        <v>378</v>
      </c>
      <c r="BM423" s="149" t="s">
        <v>3537</v>
      </c>
    </row>
    <row r="424" spans="2:65" s="12" customFormat="1">
      <c r="B424" s="151"/>
      <c r="D424" s="152" t="s">
        <v>304</v>
      </c>
      <c r="E424" s="153" t="s">
        <v>1</v>
      </c>
      <c r="F424" s="154" t="s">
        <v>3526</v>
      </c>
      <c r="H424" s="155">
        <v>23</v>
      </c>
      <c r="I424" s="156"/>
      <c r="L424" s="151"/>
      <c r="M424" s="157"/>
      <c r="T424" s="158"/>
      <c r="AT424" s="153" t="s">
        <v>304</v>
      </c>
      <c r="AU424" s="153" t="s">
        <v>85</v>
      </c>
      <c r="AV424" s="12" t="s">
        <v>85</v>
      </c>
      <c r="AW424" s="12" t="s">
        <v>32</v>
      </c>
      <c r="AX424" s="12" t="s">
        <v>83</v>
      </c>
      <c r="AY424" s="153" t="s">
        <v>296</v>
      </c>
    </row>
    <row r="425" spans="2:65" s="1" customFormat="1" ht="49.15" customHeight="1">
      <c r="B425" s="32"/>
      <c r="C425" s="138" t="s">
        <v>1334</v>
      </c>
      <c r="D425" s="138" t="s">
        <v>298</v>
      </c>
      <c r="E425" s="139" t="s">
        <v>3538</v>
      </c>
      <c r="F425" s="140" t="s">
        <v>3539</v>
      </c>
      <c r="G425" s="141" t="s">
        <v>339</v>
      </c>
      <c r="H425" s="142">
        <v>60</v>
      </c>
      <c r="I425" s="143"/>
      <c r="J425" s="144">
        <f>ROUND(I425*H425,2)</f>
        <v>0</v>
      </c>
      <c r="K425" s="140" t="s">
        <v>302</v>
      </c>
      <c r="L425" s="32"/>
      <c r="M425" s="145" t="s">
        <v>1</v>
      </c>
      <c r="N425" s="146" t="s">
        <v>41</v>
      </c>
      <c r="P425" s="147">
        <f>O425*H425</f>
        <v>0</v>
      </c>
      <c r="Q425" s="147">
        <v>0</v>
      </c>
      <c r="R425" s="147">
        <f>Q425*H425</f>
        <v>0</v>
      </c>
      <c r="S425" s="147">
        <v>0</v>
      </c>
      <c r="T425" s="148">
        <f>S425*H425</f>
        <v>0</v>
      </c>
      <c r="AR425" s="149" t="s">
        <v>378</v>
      </c>
      <c r="AT425" s="149" t="s">
        <v>298</v>
      </c>
      <c r="AU425" s="149" t="s">
        <v>85</v>
      </c>
      <c r="AY425" s="17" t="s">
        <v>296</v>
      </c>
      <c r="BE425" s="150">
        <f>IF(N425="základní",J425,0)</f>
        <v>0</v>
      </c>
      <c r="BF425" s="150">
        <f>IF(N425="snížená",J425,0)</f>
        <v>0</v>
      </c>
      <c r="BG425" s="150">
        <f>IF(N425="zákl. přenesená",J425,0)</f>
        <v>0</v>
      </c>
      <c r="BH425" s="150">
        <f>IF(N425="sníž. přenesená",J425,0)</f>
        <v>0</v>
      </c>
      <c r="BI425" s="150">
        <f>IF(N425="nulová",J425,0)</f>
        <v>0</v>
      </c>
      <c r="BJ425" s="17" t="s">
        <v>83</v>
      </c>
      <c r="BK425" s="150">
        <f>ROUND(I425*H425,2)</f>
        <v>0</v>
      </c>
      <c r="BL425" s="17" t="s">
        <v>378</v>
      </c>
      <c r="BM425" s="149" t="s">
        <v>3540</v>
      </c>
    </row>
    <row r="426" spans="2:65" s="15" customFormat="1">
      <c r="B426" s="183"/>
      <c r="D426" s="152" t="s">
        <v>304</v>
      </c>
      <c r="E426" s="184" t="s">
        <v>1</v>
      </c>
      <c r="F426" s="185" t="s">
        <v>3541</v>
      </c>
      <c r="H426" s="184" t="s">
        <v>1</v>
      </c>
      <c r="I426" s="186"/>
      <c r="L426" s="183"/>
      <c r="M426" s="187"/>
      <c r="T426" s="188"/>
      <c r="AT426" s="184" t="s">
        <v>304</v>
      </c>
      <c r="AU426" s="184" t="s">
        <v>85</v>
      </c>
      <c r="AV426" s="15" t="s">
        <v>83</v>
      </c>
      <c r="AW426" s="15" t="s">
        <v>32</v>
      </c>
      <c r="AX426" s="15" t="s">
        <v>76</v>
      </c>
      <c r="AY426" s="184" t="s">
        <v>296</v>
      </c>
    </row>
    <row r="427" spans="2:65" s="12" customFormat="1">
      <c r="B427" s="151"/>
      <c r="D427" s="152" t="s">
        <v>304</v>
      </c>
      <c r="E427" s="153" t="s">
        <v>1</v>
      </c>
      <c r="F427" s="154" t="s">
        <v>722</v>
      </c>
      <c r="H427" s="155">
        <v>60</v>
      </c>
      <c r="I427" s="156"/>
      <c r="L427" s="151"/>
      <c r="M427" s="157"/>
      <c r="T427" s="158"/>
      <c r="AT427" s="153" t="s">
        <v>304</v>
      </c>
      <c r="AU427" s="153" t="s">
        <v>85</v>
      </c>
      <c r="AV427" s="12" t="s">
        <v>85</v>
      </c>
      <c r="AW427" s="12" t="s">
        <v>32</v>
      </c>
      <c r="AX427" s="12" t="s">
        <v>83</v>
      </c>
      <c r="AY427" s="153" t="s">
        <v>296</v>
      </c>
    </row>
    <row r="428" spans="2:65" s="1" customFormat="1" ht="37.9" customHeight="1">
      <c r="B428" s="32"/>
      <c r="C428" s="173" t="s">
        <v>1338</v>
      </c>
      <c r="D428" s="173" t="s">
        <v>343</v>
      </c>
      <c r="E428" s="174" t="s">
        <v>3542</v>
      </c>
      <c r="F428" s="175" t="s">
        <v>3543</v>
      </c>
      <c r="G428" s="176" t="s">
        <v>339</v>
      </c>
      <c r="H428" s="177">
        <v>69</v>
      </c>
      <c r="I428" s="178"/>
      <c r="J428" s="179">
        <f>ROUND(I428*H428,2)</f>
        <v>0</v>
      </c>
      <c r="K428" s="175" t="s">
        <v>1</v>
      </c>
      <c r="L428" s="180"/>
      <c r="M428" s="181" t="s">
        <v>1</v>
      </c>
      <c r="N428" s="182" t="s">
        <v>41</v>
      </c>
      <c r="P428" s="147">
        <f>O428*H428</f>
        <v>0</v>
      </c>
      <c r="Q428" s="147">
        <v>1.92E-3</v>
      </c>
      <c r="R428" s="147">
        <f>Q428*H428</f>
        <v>0.13248000000000001</v>
      </c>
      <c r="S428" s="147">
        <v>0</v>
      </c>
      <c r="T428" s="148">
        <f>S428*H428</f>
        <v>0</v>
      </c>
      <c r="AR428" s="149" t="s">
        <v>479</v>
      </c>
      <c r="AT428" s="149" t="s">
        <v>343</v>
      </c>
      <c r="AU428" s="149" t="s">
        <v>85</v>
      </c>
      <c r="AY428" s="17" t="s">
        <v>296</v>
      </c>
      <c r="BE428" s="150">
        <f>IF(N428="základní",J428,0)</f>
        <v>0</v>
      </c>
      <c r="BF428" s="150">
        <f>IF(N428="snížená",J428,0)</f>
        <v>0</v>
      </c>
      <c r="BG428" s="150">
        <f>IF(N428="zákl. přenesená",J428,0)</f>
        <v>0</v>
      </c>
      <c r="BH428" s="150">
        <f>IF(N428="sníž. přenesená",J428,0)</f>
        <v>0</v>
      </c>
      <c r="BI428" s="150">
        <f>IF(N428="nulová",J428,0)</f>
        <v>0</v>
      </c>
      <c r="BJ428" s="17" t="s">
        <v>83</v>
      </c>
      <c r="BK428" s="150">
        <f>ROUND(I428*H428,2)</f>
        <v>0</v>
      </c>
      <c r="BL428" s="17" t="s">
        <v>378</v>
      </c>
      <c r="BM428" s="149" t="s">
        <v>3544</v>
      </c>
    </row>
    <row r="429" spans="2:65" s="12" customFormat="1">
      <c r="B429" s="151"/>
      <c r="D429" s="152" t="s">
        <v>304</v>
      </c>
      <c r="E429" s="153" t="s">
        <v>1</v>
      </c>
      <c r="F429" s="154" t="s">
        <v>3545</v>
      </c>
      <c r="H429" s="155">
        <v>69</v>
      </c>
      <c r="I429" s="156"/>
      <c r="L429" s="151"/>
      <c r="M429" s="157"/>
      <c r="T429" s="158"/>
      <c r="AT429" s="153" t="s">
        <v>304</v>
      </c>
      <c r="AU429" s="153" t="s">
        <v>85</v>
      </c>
      <c r="AV429" s="12" t="s">
        <v>85</v>
      </c>
      <c r="AW429" s="12" t="s">
        <v>32</v>
      </c>
      <c r="AX429" s="12" t="s">
        <v>83</v>
      </c>
      <c r="AY429" s="153" t="s">
        <v>296</v>
      </c>
    </row>
    <row r="430" spans="2:65" s="1" customFormat="1" ht="44.25" customHeight="1">
      <c r="B430" s="32"/>
      <c r="C430" s="138" t="s">
        <v>1343</v>
      </c>
      <c r="D430" s="138" t="s">
        <v>298</v>
      </c>
      <c r="E430" s="139" t="s">
        <v>3546</v>
      </c>
      <c r="F430" s="140" t="s">
        <v>3547</v>
      </c>
      <c r="G430" s="141" t="s">
        <v>339</v>
      </c>
      <c r="H430" s="142">
        <v>800</v>
      </c>
      <c r="I430" s="143"/>
      <c r="J430" s="144">
        <f>ROUND(I430*H430,2)</f>
        <v>0</v>
      </c>
      <c r="K430" s="140" t="s">
        <v>302</v>
      </c>
      <c r="L430" s="32"/>
      <c r="M430" s="145" t="s">
        <v>1</v>
      </c>
      <c r="N430" s="146" t="s">
        <v>41</v>
      </c>
      <c r="P430" s="147">
        <f>O430*H430</f>
        <v>0</v>
      </c>
      <c r="Q430" s="147">
        <v>0</v>
      </c>
      <c r="R430" s="147">
        <f>Q430*H430</f>
        <v>0</v>
      </c>
      <c r="S430" s="147">
        <v>0</v>
      </c>
      <c r="T430" s="148">
        <f>S430*H430</f>
        <v>0</v>
      </c>
      <c r="AR430" s="149" t="s">
        <v>378</v>
      </c>
      <c r="AT430" s="149" t="s">
        <v>298</v>
      </c>
      <c r="AU430" s="149" t="s">
        <v>85</v>
      </c>
      <c r="AY430" s="17" t="s">
        <v>296</v>
      </c>
      <c r="BE430" s="150">
        <f>IF(N430="základní",J430,0)</f>
        <v>0</v>
      </c>
      <c r="BF430" s="150">
        <f>IF(N430="snížená",J430,0)</f>
        <v>0</v>
      </c>
      <c r="BG430" s="150">
        <f>IF(N430="zákl. přenesená",J430,0)</f>
        <v>0</v>
      </c>
      <c r="BH430" s="150">
        <f>IF(N430="sníž. přenesená",J430,0)</f>
        <v>0</v>
      </c>
      <c r="BI430" s="150">
        <f>IF(N430="nulová",J430,0)</f>
        <v>0</v>
      </c>
      <c r="BJ430" s="17" t="s">
        <v>83</v>
      </c>
      <c r="BK430" s="150">
        <f>ROUND(I430*H430,2)</f>
        <v>0</v>
      </c>
      <c r="BL430" s="17" t="s">
        <v>378</v>
      </c>
      <c r="BM430" s="149" t="s">
        <v>3548</v>
      </c>
    </row>
    <row r="431" spans="2:65" s="15" customFormat="1">
      <c r="B431" s="183"/>
      <c r="D431" s="152" t="s">
        <v>304</v>
      </c>
      <c r="E431" s="184" t="s">
        <v>1</v>
      </c>
      <c r="F431" s="185" t="s">
        <v>3549</v>
      </c>
      <c r="H431" s="184" t="s">
        <v>1</v>
      </c>
      <c r="I431" s="186"/>
      <c r="L431" s="183"/>
      <c r="M431" s="187"/>
      <c r="T431" s="188"/>
      <c r="AT431" s="184" t="s">
        <v>304</v>
      </c>
      <c r="AU431" s="184" t="s">
        <v>85</v>
      </c>
      <c r="AV431" s="15" t="s">
        <v>83</v>
      </c>
      <c r="AW431" s="15" t="s">
        <v>32</v>
      </c>
      <c r="AX431" s="15" t="s">
        <v>76</v>
      </c>
      <c r="AY431" s="184" t="s">
        <v>296</v>
      </c>
    </row>
    <row r="432" spans="2:65" s="12" customFormat="1">
      <c r="B432" s="151"/>
      <c r="D432" s="152" t="s">
        <v>304</v>
      </c>
      <c r="E432" s="153" t="s">
        <v>1</v>
      </c>
      <c r="F432" s="154" t="s">
        <v>3419</v>
      </c>
      <c r="H432" s="155">
        <v>800</v>
      </c>
      <c r="I432" s="156"/>
      <c r="L432" s="151"/>
      <c r="M432" s="157"/>
      <c r="T432" s="158"/>
      <c r="AT432" s="153" t="s">
        <v>304</v>
      </c>
      <c r="AU432" s="153" t="s">
        <v>85</v>
      </c>
      <c r="AV432" s="12" t="s">
        <v>85</v>
      </c>
      <c r="AW432" s="12" t="s">
        <v>32</v>
      </c>
      <c r="AX432" s="12" t="s">
        <v>83</v>
      </c>
      <c r="AY432" s="153" t="s">
        <v>296</v>
      </c>
    </row>
    <row r="433" spans="2:65" s="1" customFormat="1" ht="37.9" customHeight="1">
      <c r="B433" s="32"/>
      <c r="C433" s="173" t="s">
        <v>1347</v>
      </c>
      <c r="D433" s="173" t="s">
        <v>343</v>
      </c>
      <c r="E433" s="174" t="s">
        <v>3550</v>
      </c>
      <c r="F433" s="175" t="s">
        <v>3551</v>
      </c>
      <c r="G433" s="176" t="s">
        <v>339</v>
      </c>
      <c r="H433" s="177">
        <v>920</v>
      </c>
      <c r="I433" s="178"/>
      <c r="J433" s="179">
        <f>ROUND(I433*H433,2)</f>
        <v>0</v>
      </c>
      <c r="K433" s="175" t="s">
        <v>302</v>
      </c>
      <c r="L433" s="180"/>
      <c r="M433" s="181" t="s">
        <v>1</v>
      </c>
      <c r="N433" s="182" t="s">
        <v>41</v>
      </c>
      <c r="P433" s="147">
        <f>O433*H433</f>
        <v>0</v>
      </c>
      <c r="Q433" s="147">
        <v>5.0000000000000002E-5</v>
      </c>
      <c r="R433" s="147">
        <f>Q433*H433</f>
        <v>4.5999999999999999E-2</v>
      </c>
      <c r="S433" s="147">
        <v>0</v>
      </c>
      <c r="T433" s="148">
        <f>S433*H433</f>
        <v>0</v>
      </c>
      <c r="AR433" s="149" t="s">
        <v>479</v>
      </c>
      <c r="AT433" s="149" t="s">
        <v>343</v>
      </c>
      <c r="AU433" s="149" t="s">
        <v>85</v>
      </c>
      <c r="AY433" s="17" t="s">
        <v>296</v>
      </c>
      <c r="BE433" s="150">
        <f>IF(N433="základní",J433,0)</f>
        <v>0</v>
      </c>
      <c r="BF433" s="150">
        <f>IF(N433="snížená",J433,0)</f>
        <v>0</v>
      </c>
      <c r="BG433" s="150">
        <f>IF(N433="zákl. přenesená",J433,0)</f>
        <v>0</v>
      </c>
      <c r="BH433" s="150">
        <f>IF(N433="sníž. přenesená",J433,0)</f>
        <v>0</v>
      </c>
      <c r="BI433" s="150">
        <f>IF(N433="nulová",J433,0)</f>
        <v>0</v>
      </c>
      <c r="BJ433" s="17" t="s">
        <v>83</v>
      </c>
      <c r="BK433" s="150">
        <f>ROUND(I433*H433,2)</f>
        <v>0</v>
      </c>
      <c r="BL433" s="17" t="s">
        <v>378</v>
      </c>
      <c r="BM433" s="149" t="s">
        <v>3552</v>
      </c>
    </row>
    <row r="434" spans="2:65" s="12" customFormat="1">
      <c r="B434" s="151"/>
      <c r="D434" s="152" t="s">
        <v>304</v>
      </c>
      <c r="E434" s="153" t="s">
        <v>1</v>
      </c>
      <c r="F434" s="154" t="s">
        <v>3553</v>
      </c>
      <c r="H434" s="155">
        <v>920</v>
      </c>
      <c r="I434" s="156"/>
      <c r="L434" s="151"/>
      <c r="M434" s="157"/>
      <c r="T434" s="158"/>
      <c r="AT434" s="153" t="s">
        <v>304</v>
      </c>
      <c r="AU434" s="153" t="s">
        <v>85</v>
      </c>
      <c r="AV434" s="12" t="s">
        <v>85</v>
      </c>
      <c r="AW434" s="12" t="s">
        <v>32</v>
      </c>
      <c r="AX434" s="12" t="s">
        <v>83</v>
      </c>
      <c r="AY434" s="153" t="s">
        <v>296</v>
      </c>
    </row>
    <row r="435" spans="2:65" s="1" customFormat="1" ht="37.9" customHeight="1">
      <c r="B435" s="32"/>
      <c r="C435" s="138" t="s">
        <v>1352</v>
      </c>
      <c r="D435" s="138" t="s">
        <v>298</v>
      </c>
      <c r="E435" s="139" t="s">
        <v>3554</v>
      </c>
      <c r="F435" s="140" t="s">
        <v>3555</v>
      </c>
      <c r="G435" s="141" t="s">
        <v>376</v>
      </c>
      <c r="H435" s="142">
        <v>2</v>
      </c>
      <c r="I435" s="143"/>
      <c r="J435" s="144">
        <f t="shared" ref="J435:J473" si="40">ROUND(I435*H435,2)</f>
        <v>0</v>
      </c>
      <c r="K435" s="140" t="s">
        <v>1</v>
      </c>
      <c r="L435" s="32"/>
      <c r="M435" s="145" t="s">
        <v>1</v>
      </c>
      <c r="N435" s="146" t="s">
        <v>41</v>
      </c>
      <c r="P435" s="147">
        <f t="shared" ref="P435:P473" si="41">O435*H435</f>
        <v>0</v>
      </c>
      <c r="Q435" s="147">
        <v>0</v>
      </c>
      <c r="R435" s="147">
        <f t="shared" ref="R435:R473" si="42">Q435*H435</f>
        <v>0</v>
      </c>
      <c r="S435" s="147">
        <v>0</v>
      </c>
      <c r="T435" s="148">
        <f t="shared" ref="T435:T473" si="43">S435*H435</f>
        <v>0</v>
      </c>
      <c r="AR435" s="149" t="s">
        <v>378</v>
      </c>
      <c r="AT435" s="149" t="s">
        <v>298</v>
      </c>
      <c r="AU435" s="149" t="s">
        <v>85</v>
      </c>
      <c r="AY435" s="17" t="s">
        <v>296</v>
      </c>
      <c r="BE435" s="150">
        <f t="shared" ref="BE435:BE473" si="44">IF(N435="základní",J435,0)</f>
        <v>0</v>
      </c>
      <c r="BF435" s="150">
        <f t="shared" ref="BF435:BF473" si="45">IF(N435="snížená",J435,0)</f>
        <v>0</v>
      </c>
      <c r="BG435" s="150">
        <f t="shared" ref="BG435:BG473" si="46">IF(N435="zákl. přenesená",J435,0)</f>
        <v>0</v>
      </c>
      <c r="BH435" s="150">
        <f t="shared" ref="BH435:BH473" si="47">IF(N435="sníž. přenesená",J435,0)</f>
        <v>0</v>
      </c>
      <c r="BI435" s="150">
        <f t="shared" ref="BI435:BI473" si="48">IF(N435="nulová",J435,0)</f>
        <v>0</v>
      </c>
      <c r="BJ435" s="17" t="s">
        <v>83</v>
      </c>
      <c r="BK435" s="150">
        <f t="shared" ref="BK435:BK473" si="49">ROUND(I435*H435,2)</f>
        <v>0</v>
      </c>
      <c r="BL435" s="17" t="s">
        <v>378</v>
      </c>
      <c r="BM435" s="149" t="s">
        <v>3556</v>
      </c>
    </row>
    <row r="436" spans="2:65" s="1" customFormat="1" ht="37.9" customHeight="1">
      <c r="B436" s="32"/>
      <c r="C436" s="173" t="s">
        <v>1357</v>
      </c>
      <c r="D436" s="173" t="s">
        <v>343</v>
      </c>
      <c r="E436" s="174" t="s">
        <v>3557</v>
      </c>
      <c r="F436" s="175" t="s">
        <v>3558</v>
      </c>
      <c r="G436" s="176" t="s">
        <v>376</v>
      </c>
      <c r="H436" s="177">
        <v>1</v>
      </c>
      <c r="I436" s="178"/>
      <c r="J436" s="179">
        <f t="shared" si="40"/>
        <v>0</v>
      </c>
      <c r="K436" s="175" t="s">
        <v>1</v>
      </c>
      <c r="L436" s="180"/>
      <c r="M436" s="181" t="s">
        <v>1</v>
      </c>
      <c r="N436" s="182" t="s">
        <v>41</v>
      </c>
      <c r="P436" s="147">
        <f t="shared" si="41"/>
        <v>0</v>
      </c>
      <c r="Q436" s="147">
        <v>0</v>
      </c>
      <c r="R436" s="147">
        <f t="shared" si="42"/>
        <v>0</v>
      </c>
      <c r="S436" s="147">
        <v>0</v>
      </c>
      <c r="T436" s="148">
        <f t="shared" si="43"/>
        <v>0</v>
      </c>
      <c r="AR436" s="149" t="s">
        <v>479</v>
      </c>
      <c r="AT436" s="149" t="s">
        <v>343</v>
      </c>
      <c r="AU436" s="149" t="s">
        <v>85</v>
      </c>
      <c r="AY436" s="17" t="s">
        <v>296</v>
      </c>
      <c r="BE436" s="150">
        <f t="shared" si="44"/>
        <v>0</v>
      </c>
      <c r="BF436" s="150">
        <f t="shared" si="45"/>
        <v>0</v>
      </c>
      <c r="BG436" s="150">
        <f t="shared" si="46"/>
        <v>0</v>
      </c>
      <c r="BH436" s="150">
        <f t="shared" si="47"/>
        <v>0</v>
      </c>
      <c r="BI436" s="150">
        <f t="shared" si="48"/>
        <v>0</v>
      </c>
      <c r="BJ436" s="17" t="s">
        <v>83</v>
      </c>
      <c r="BK436" s="150">
        <f t="shared" si="49"/>
        <v>0</v>
      </c>
      <c r="BL436" s="17" t="s">
        <v>378</v>
      </c>
      <c r="BM436" s="149" t="s">
        <v>3559</v>
      </c>
    </row>
    <row r="437" spans="2:65" s="1" customFormat="1" ht="37.9" customHeight="1">
      <c r="B437" s="32"/>
      <c r="C437" s="173" t="s">
        <v>1361</v>
      </c>
      <c r="D437" s="173" t="s">
        <v>343</v>
      </c>
      <c r="E437" s="174" t="s">
        <v>3560</v>
      </c>
      <c r="F437" s="175" t="s">
        <v>3561</v>
      </c>
      <c r="G437" s="176" t="s">
        <v>376</v>
      </c>
      <c r="H437" s="177">
        <v>1</v>
      </c>
      <c r="I437" s="178"/>
      <c r="J437" s="179">
        <f t="shared" si="40"/>
        <v>0</v>
      </c>
      <c r="K437" s="175" t="s">
        <v>1</v>
      </c>
      <c r="L437" s="180"/>
      <c r="M437" s="181" t="s">
        <v>1</v>
      </c>
      <c r="N437" s="182" t="s">
        <v>41</v>
      </c>
      <c r="P437" s="147">
        <f t="shared" si="41"/>
        <v>0</v>
      </c>
      <c r="Q437" s="147">
        <v>0</v>
      </c>
      <c r="R437" s="147">
        <f t="shared" si="42"/>
        <v>0</v>
      </c>
      <c r="S437" s="147">
        <v>0</v>
      </c>
      <c r="T437" s="148">
        <f t="shared" si="43"/>
        <v>0</v>
      </c>
      <c r="AR437" s="149" t="s">
        <v>479</v>
      </c>
      <c r="AT437" s="149" t="s">
        <v>343</v>
      </c>
      <c r="AU437" s="149" t="s">
        <v>85</v>
      </c>
      <c r="AY437" s="17" t="s">
        <v>296</v>
      </c>
      <c r="BE437" s="150">
        <f t="shared" si="44"/>
        <v>0</v>
      </c>
      <c r="BF437" s="150">
        <f t="shared" si="45"/>
        <v>0</v>
      </c>
      <c r="BG437" s="150">
        <f t="shared" si="46"/>
        <v>0</v>
      </c>
      <c r="BH437" s="150">
        <f t="shared" si="47"/>
        <v>0</v>
      </c>
      <c r="BI437" s="150">
        <f t="shared" si="48"/>
        <v>0</v>
      </c>
      <c r="BJ437" s="17" t="s">
        <v>83</v>
      </c>
      <c r="BK437" s="150">
        <f t="shared" si="49"/>
        <v>0</v>
      </c>
      <c r="BL437" s="17" t="s">
        <v>378</v>
      </c>
      <c r="BM437" s="149" t="s">
        <v>3562</v>
      </c>
    </row>
    <row r="438" spans="2:65" s="1" customFormat="1" ht="16.5" customHeight="1">
      <c r="B438" s="32"/>
      <c r="C438" s="138" t="s">
        <v>1366</v>
      </c>
      <c r="D438" s="138" t="s">
        <v>298</v>
      </c>
      <c r="E438" s="139" t="s">
        <v>3563</v>
      </c>
      <c r="F438" s="140" t="s">
        <v>3564</v>
      </c>
      <c r="G438" s="141" t="s">
        <v>376</v>
      </c>
      <c r="H438" s="142">
        <v>145</v>
      </c>
      <c r="I438" s="143"/>
      <c r="J438" s="144">
        <f t="shared" si="40"/>
        <v>0</v>
      </c>
      <c r="K438" s="140" t="s">
        <v>1</v>
      </c>
      <c r="L438" s="32"/>
      <c r="M438" s="145" t="s">
        <v>1</v>
      </c>
      <c r="N438" s="146" t="s">
        <v>41</v>
      </c>
      <c r="P438" s="147">
        <f t="shared" si="41"/>
        <v>0</v>
      </c>
      <c r="Q438" s="147">
        <v>0</v>
      </c>
      <c r="R438" s="147">
        <f t="shared" si="42"/>
        <v>0</v>
      </c>
      <c r="S438" s="147">
        <v>0</v>
      </c>
      <c r="T438" s="148">
        <f t="shared" si="43"/>
        <v>0</v>
      </c>
      <c r="AR438" s="149" t="s">
        <v>378</v>
      </c>
      <c r="AT438" s="149" t="s">
        <v>298</v>
      </c>
      <c r="AU438" s="149" t="s">
        <v>85</v>
      </c>
      <c r="AY438" s="17" t="s">
        <v>296</v>
      </c>
      <c r="BE438" s="150">
        <f t="shared" si="44"/>
        <v>0</v>
      </c>
      <c r="BF438" s="150">
        <f t="shared" si="45"/>
        <v>0</v>
      </c>
      <c r="BG438" s="150">
        <f t="shared" si="46"/>
        <v>0</v>
      </c>
      <c r="BH438" s="150">
        <f t="shared" si="47"/>
        <v>0</v>
      </c>
      <c r="BI438" s="150">
        <f t="shared" si="48"/>
        <v>0</v>
      </c>
      <c r="BJ438" s="17" t="s">
        <v>83</v>
      </c>
      <c r="BK438" s="150">
        <f t="shared" si="49"/>
        <v>0</v>
      </c>
      <c r="BL438" s="17" t="s">
        <v>378</v>
      </c>
      <c r="BM438" s="149" t="s">
        <v>3565</v>
      </c>
    </row>
    <row r="439" spans="2:65" s="1" customFormat="1" ht="16.5" customHeight="1">
      <c r="B439" s="32"/>
      <c r="C439" s="173" t="s">
        <v>1371</v>
      </c>
      <c r="D439" s="173" t="s">
        <v>343</v>
      </c>
      <c r="E439" s="174" t="s">
        <v>3566</v>
      </c>
      <c r="F439" s="175" t="s">
        <v>3567</v>
      </c>
      <c r="G439" s="176" t="s">
        <v>376</v>
      </c>
      <c r="H439" s="177">
        <v>41</v>
      </c>
      <c r="I439" s="178"/>
      <c r="J439" s="179">
        <f t="shared" si="40"/>
        <v>0</v>
      </c>
      <c r="K439" s="175" t="s">
        <v>1</v>
      </c>
      <c r="L439" s="180"/>
      <c r="M439" s="181" t="s">
        <v>1</v>
      </c>
      <c r="N439" s="182" t="s">
        <v>41</v>
      </c>
      <c r="P439" s="147">
        <f t="shared" si="41"/>
        <v>0</v>
      </c>
      <c r="Q439" s="147">
        <v>0</v>
      </c>
      <c r="R439" s="147">
        <f t="shared" si="42"/>
        <v>0</v>
      </c>
      <c r="S439" s="147">
        <v>0</v>
      </c>
      <c r="T439" s="148">
        <f t="shared" si="43"/>
        <v>0</v>
      </c>
      <c r="AR439" s="149" t="s">
        <v>479</v>
      </c>
      <c r="AT439" s="149" t="s">
        <v>343</v>
      </c>
      <c r="AU439" s="149" t="s">
        <v>85</v>
      </c>
      <c r="AY439" s="17" t="s">
        <v>296</v>
      </c>
      <c r="BE439" s="150">
        <f t="shared" si="44"/>
        <v>0</v>
      </c>
      <c r="BF439" s="150">
        <f t="shared" si="45"/>
        <v>0</v>
      </c>
      <c r="BG439" s="150">
        <f t="shared" si="46"/>
        <v>0</v>
      </c>
      <c r="BH439" s="150">
        <f t="shared" si="47"/>
        <v>0</v>
      </c>
      <c r="BI439" s="150">
        <f t="shared" si="48"/>
        <v>0</v>
      </c>
      <c r="BJ439" s="17" t="s">
        <v>83</v>
      </c>
      <c r="BK439" s="150">
        <f t="shared" si="49"/>
        <v>0</v>
      </c>
      <c r="BL439" s="17" t="s">
        <v>378</v>
      </c>
      <c r="BM439" s="149" t="s">
        <v>3568</v>
      </c>
    </row>
    <row r="440" spans="2:65" s="1" customFormat="1" ht="16.5" customHeight="1">
      <c r="B440" s="32"/>
      <c r="C440" s="173" t="s">
        <v>1377</v>
      </c>
      <c r="D440" s="173" t="s">
        <v>343</v>
      </c>
      <c r="E440" s="174" t="s">
        <v>3569</v>
      </c>
      <c r="F440" s="175" t="s">
        <v>3570</v>
      </c>
      <c r="G440" s="176" t="s">
        <v>376</v>
      </c>
      <c r="H440" s="177">
        <v>14</v>
      </c>
      <c r="I440" s="178"/>
      <c r="J440" s="179">
        <f t="shared" si="40"/>
        <v>0</v>
      </c>
      <c r="K440" s="175" t="s">
        <v>1</v>
      </c>
      <c r="L440" s="180"/>
      <c r="M440" s="181" t="s">
        <v>1</v>
      </c>
      <c r="N440" s="182" t="s">
        <v>41</v>
      </c>
      <c r="P440" s="147">
        <f t="shared" si="41"/>
        <v>0</v>
      </c>
      <c r="Q440" s="147">
        <v>0</v>
      </c>
      <c r="R440" s="147">
        <f t="shared" si="42"/>
        <v>0</v>
      </c>
      <c r="S440" s="147">
        <v>0</v>
      </c>
      <c r="T440" s="148">
        <f t="shared" si="43"/>
        <v>0</v>
      </c>
      <c r="AR440" s="149" t="s">
        <v>479</v>
      </c>
      <c r="AT440" s="149" t="s">
        <v>343</v>
      </c>
      <c r="AU440" s="149" t="s">
        <v>85</v>
      </c>
      <c r="AY440" s="17" t="s">
        <v>296</v>
      </c>
      <c r="BE440" s="150">
        <f t="shared" si="44"/>
        <v>0</v>
      </c>
      <c r="BF440" s="150">
        <f t="shared" si="45"/>
        <v>0</v>
      </c>
      <c r="BG440" s="150">
        <f t="shared" si="46"/>
        <v>0</v>
      </c>
      <c r="BH440" s="150">
        <f t="shared" si="47"/>
        <v>0</v>
      </c>
      <c r="BI440" s="150">
        <f t="shared" si="48"/>
        <v>0</v>
      </c>
      <c r="BJ440" s="17" t="s">
        <v>83</v>
      </c>
      <c r="BK440" s="150">
        <f t="shared" si="49"/>
        <v>0</v>
      </c>
      <c r="BL440" s="17" t="s">
        <v>378</v>
      </c>
      <c r="BM440" s="149" t="s">
        <v>3571</v>
      </c>
    </row>
    <row r="441" spans="2:65" s="1" customFormat="1" ht="16.5" customHeight="1">
      <c r="B441" s="32"/>
      <c r="C441" s="173" t="s">
        <v>1381</v>
      </c>
      <c r="D441" s="173" t="s">
        <v>343</v>
      </c>
      <c r="E441" s="174" t="s">
        <v>3572</v>
      </c>
      <c r="F441" s="175" t="s">
        <v>3573</v>
      </c>
      <c r="G441" s="176" t="s">
        <v>376</v>
      </c>
      <c r="H441" s="177">
        <v>25</v>
      </c>
      <c r="I441" s="178"/>
      <c r="J441" s="179">
        <f t="shared" si="40"/>
        <v>0</v>
      </c>
      <c r="K441" s="175" t="s">
        <v>1</v>
      </c>
      <c r="L441" s="180"/>
      <c r="M441" s="181" t="s">
        <v>1</v>
      </c>
      <c r="N441" s="182" t="s">
        <v>41</v>
      </c>
      <c r="P441" s="147">
        <f t="shared" si="41"/>
        <v>0</v>
      </c>
      <c r="Q441" s="147">
        <v>0</v>
      </c>
      <c r="R441" s="147">
        <f t="shared" si="42"/>
        <v>0</v>
      </c>
      <c r="S441" s="147">
        <v>0</v>
      </c>
      <c r="T441" s="148">
        <f t="shared" si="43"/>
        <v>0</v>
      </c>
      <c r="AR441" s="149" t="s">
        <v>479</v>
      </c>
      <c r="AT441" s="149" t="s">
        <v>343</v>
      </c>
      <c r="AU441" s="149" t="s">
        <v>85</v>
      </c>
      <c r="AY441" s="17" t="s">
        <v>296</v>
      </c>
      <c r="BE441" s="150">
        <f t="shared" si="44"/>
        <v>0</v>
      </c>
      <c r="BF441" s="150">
        <f t="shared" si="45"/>
        <v>0</v>
      </c>
      <c r="BG441" s="150">
        <f t="shared" si="46"/>
        <v>0</v>
      </c>
      <c r="BH441" s="150">
        <f t="shared" si="47"/>
        <v>0</v>
      </c>
      <c r="BI441" s="150">
        <f t="shared" si="48"/>
        <v>0</v>
      </c>
      <c r="BJ441" s="17" t="s">
        <v>83</v>
      </c>
      <c r="BK441" s="150">
        <f t="shared" si="49"/>
        <v>0</v>
      </c>
      <c r="BL441" s="17" t="s">
        <v>378</v>
      </c>
      <c r="BM441" s="149" t="s">
        <v>3574</v>
      </c>
    </row>
    <row r="442" spans="2:65" s="1" customFormat="1" ht="16.5" customHeight="1">
      <c r="B442" s="32"/>
      <c r="C442" s="173" t="s">
        <v>1388</v>
      </c>
      <c r="D442" s="173" t="s">
        <v>343</v>
      </c>
      <c r="E442" s="174" t="s">
        <v>3575</v>
      </c>
      <c r="F442" s="175" t="s">
        <v>3576</v>
      </c>
      <c r="G442" s="176" t="s">
        <v>376</v>
      </c>
      <c r="H442" s="177">
        <v>1</v>
      </c>
      <c r="I442" s="178"/>
      <c r="J442" s="179">
        <f t="shared" si="40"/>
        <v>0</v>
      </c>
      <c r="K442" s="175" t="s">
        <v>1</v>
      </c>
      <c r="L442" s="180"/>
      <c r="M442" s="181" t="s">
        <v>1</v>
      </c>
      <c r="N442" s="182" t="s">
        <v>41</v>
      </c>
      <c r="P442" s="147">
        <f t="shared" si="41"/>
        <v>0</v>
      </c>
      <c r="Q442" s="147">
        <v>0</v>
      </c>
      <c r="R442" s="147">
        <f t="shared" si="42"/>
        <v>0</v>
      </c>
      <c r="S442" s="147">
        <v>0</v>
      </c>
      <c r="T442" s="148">
        <f t="shared" si="43"/>
        <v>0</v>
      </c>
      <c r="AR442" s="149" t="s">
        <v>479</v>
      </c>
      <c r="AT442" s="149" t="s">
        <v>343</v>
      </c>
      <c r="AU442" s="149" t="s">
        <v>85</v>
      </c>
      <c r="AY442" s="17" t="s">
        <v>296</v>
      </c>
      <c r="BE442" s="150">
        <f t="shared" si="44"/>
        <v>0</v>
      </c>
      <c r="BF442" s="150">
        <f t="shared" si="45"/>
        <v>0</v>
      </c>
      <c r="BG442" s="150">
        <f t="shared" si="46"/>
        <v>0</v>
      </c>
      <c r="BH442" s="150">
        <f t="shared" si="47"/>
        <v>0</v>
      </c>
      <c r="BI442" s="150">
        <f t="shared" si="48"/>
        <v>0</v>
      </c>
      <c r="BJ442" s="17" t="s">
        <v>83</v>
      </c>
      <c r="BK442" s="150">
        <f t="shared" si="49"/>
        <v>0</v>
      </c>
      <c r="BL442" s="17" t="s">
        <v>378</v>
      </c>
      <c r="BM442" s="149" t="s">
        <v>3577</v>
      </c>
    </row>
    <row r="443" spans="2:65" s="1" customFormat="1" ht="16.5" customHeight="1">
      <c r="B443" s="32"/>
      <c r="C443" s="173" t="s">
        <v>1394</v>
      </c>
      <c r="D443" s="173" t="s">
        <v>343</v>
      </c>
      <c r="E443" s="174" t="s">
        <v>3578</v>
      </c>
      <c r="F443" s="175" t="s">
        <v>3579</v>
      </c>
      <c r="G443" s="176" t="s">
        <v>376</v>
      </c>
      <c r="H443" s="177">
        <v>10</v>
      </c>
      <c r="I443" s="178"/>
      <c r="J443" s="179">
        <f t="shared" si="40"/>
        <v>0</v>
      </c>
      <c r="K443" s="175" t="s">
        <v>1</v>
      </c>
      <c r="L443" s="180"/>
      <c r="M443" s="181" t="s">
        <v>1</v>
      </c>
      <c r="N443" s="182" t="s">
        <v>41</v>
      </c>
      <c r="P443" s="147">
        <f t="shared" si="41"/>
        <v>0</v>
      </c>
      <c r="Q443" s="147">
        <v>0</v>
      </c>
      <c r="R443" s="147">
        <f t="shared" si="42"/>
        <v>0</v>
      </c>
      <c r="S443" s="147">
        <v>0</v>
      </c>
      <c r="T443" s="148">
        <f t="shared" si="43"/>
        <v>0</v>
      </c>
      <c r="AR443" s="149" t="s">
        <v>479</v>
      </c>
      <c r="AT443" s="149" t="s">
        <v>343</v>
      </c>
      <c r="AU443" s="149" t="s">
        <v>85</v>
      </c>
      <c r="AY443" s="17" t="s">
        <v>296</v>
      </c>
      <c r="BE443" s="150">
        <f t="shared" si="44"/>
        <v>0</v>
      </c>
      <c r="BF443" s="150">
        <f t="shared" si="45"/>
        <v>0</v>
      </c>
      <c r="BG443" s="150">
        <f t="shared" si="46"/>
        <v>0</v>
      </c>
      <c r="BH443" s="150">
        <f t="shared" si="47"/>
        <v>0</v>
      </c>
      <c r="BI443" s="150">
        <f t="shared" si="48"/>
        <v>0</v>
      </c>
      <c r="BJ443" s="17" t="s">
        <v>83</v>
      </c>
      <c r="BK443" s="150">
        <f t="shared" si="49"/>
        <v>0</v>
      </c>
      <c r="BL443" s="17" t="s">
        <v>378</v>
      </c>
      <c r="BM443" s="149" t="s">
        <v>3580</v>
      </c>
    </row>
    <row r="444" spans="2:65" s="1" customFormat="1" ht="16.5" customHeight="1">
      <c r="B444" s="32"/>
      <c r="C444" s="173" t="s">
        <v>1399</v>
      </c>
      <c r="D444" s="173" t="s">
        <v>343</v>
      </c>
      <c r="E444" s="174" t="s">
        <v>3581</v>
      </c>
      <c r="F444" s="175" t="s">
        <v>3582</v>
      </c>
      <c r="G444" s="176" t="s">
        <v>376</v>
      </c>
      <c r="H444" s="177">
        <v>3</v>
      </c>
      <c r="I444" s="178"/>
      <c r="J444" s="179">
        <f t="shared" si="40"/>
        <v>0</v>
      </c>
      <c r="K444" s="175" t="s">
        <v>1</v>
      </c>
      <c r="L444" s="180"/>
      <c r="M444" s="181" t="s">
        <v>1</v>
      </c>
      <c r="N444" s="182" t="s">
        <v>41</v>
      </c>
      <c r="P444" s="147">
        <f t="shared" si="41"/>
        <v>0</v>
      </c>
      <c r="Q444" s="147">
        <v>0</v>
      </c>
      <c r="R444" s="147">
        <f t="shared" si="42"/>
        <v>0</v>
      </c>
      <c r="S444" s="147">
        <v>0</v>
      </c>
      <c r="T444" s="148">
        <f t="shared" si="43"/>
        <v>0</v>
      </c>
      <c r="AR444" s="149" t="s">
        <v>479</v>
      </c>
      <c r="AT444" s="149" t="s">
        <v>343</v>
      </c>
      <c r="AU444" s="149" t="s">
        <v>85</v>
      </c>
      <c r="AY444" s="17" t="s">
        <v>296</v>
      </c>
      <c r="BE444" s="150">
        <f t="shared" si="44"/>
        <v>0</v>
      </c>
      <c r="BF444" s="150">
        <f t="shared" si="45"/>
        <v>0</v>
      </c>
      <c r="BG444" s="150">
        <f t="shared" si="46"/>
        <v>0</v>
      </c>
      <c r="BH444" s="150">
        <f t="shared" si="47"/>
        <v>0</v>
      </c>
      <c r="BI444" s="150">
        <f t="shared" si="48"/>
        <v>0</v>
      </c>
      <c r="BJ444" s="17" t="s">
        <v>83</v>
      </c>
      <c r="BK444" s="150">
        <f t="shared" si="49"/>
        <v>0</v>
      </c>
      <c r="BL444" s="17" t="s">
        <v>378</v>
      </c>
      <c r="BM444" s="149" t="s">
        <v>3583</v>
      </c>
    </row>
    <row r="445" spans="2:65" s="1" customFormat="1" ht="16.5" customHeight="1">
      <c r="B445" s="32"/>
      <c r="C445" s="173" t="s">
        <v>1406</v>
      </c>
      <c r="D445" s="173" t="s">
        <v>343</v>
      </c>
      <c r="E445" s="174" t="s">
        <v>3584</v>
      </c>
      <c r="F445" s="175" t="s">
        <v>3585</v>
      </c>
      <c r="G445" s="176" t="s">
        <v>376</v>
      </c>
      <c r="H445" s="177">
        <v>14</v>
      </c>
      <c r="I445" s="178"/>
      <c r="J445" s="179">
        <f t="shared" si="40"/>
        <v>0</v>
      </c>
      <c r="K445" s="175" t="s">
        <v>1</v>
      </c>
      <c r="L445" s="180"/>
      <c r="M445" s="181" t="s">
        <v>1</v>
      </c>
      <c r="N445" s="182" t="s">
        <v>41</v>
      </c>
      <c r="P445" s="147">
        <f t="shared" si="41"/>
        <v>0</v>
      </c>
      <c r="Q445" s="147">
        <v>0</v>
      </c>
      <c r="R445" s="147">
        <f t="shared" si="42"/>
        <v>0</v>
      </c>
      <c r="S445" s="147">
        <v>0</v>
      </c>
      <c r="T445" s="148">
        <f t="shared" si="43"/>
        <v>0</v>
      </c>
      <c r="AR445" s="149" t="s">
        <v>479</v>
      </c>
      <c r="AT445" s="149" t="s">
        <v>343</v>
      </c>
      <c r="AU445" s="149" t="s">
        <v>85</v>
      </c>
      <c r="AY445" s="17" t="s">
        <v>296</v>
      </c>
      <c r="BE445" s="150">
        <f t="shared" si="44"/>
        <v>0</v>
      </c>
      <c r="BF445" s="150">
        <f t="shared" si="45"/>
        <v>0</v>
      </c>
      <c r="BG445" s="150">
        <f t="shared" si="46"/>
        <v>0</v>
      </c>
      <c r="BH445" s="150">
        <f t="shared" si="47"/>
        <v>0</v>
      </c>
      <c r="BI445" s="150">
        <f t="shared" si="48"/>
        <v>0</v>
      </c>
      <c r="BJ445" s="17" t="s">
        <v>83</v>
      </c>
      <c r="BK445" s="150">
        <f t="shared" si="49"/>
        <v>0</v>
      </c>
      <c r="BL445" s="17" t="s">
        <v>378</v>
      </c>
      <c r="BM445" s="149" t="s">
        <v>3586</v>
      </c>
    </row>
    <row r="446" spans="2:65" s="1" customFormat="1" ht="16.5" customHeight="1">
      <c r="B446" s="32"/>
      <c r="C446" s="173" t="s">
        <v>1414</v>
      </c>
      <c r="D446" s="173" t="s">
        <v>343</v>
      </c>
      <c r="E446" s="174" t="s">
        <v>3587</v>
      </c>
      <c r="F446" s="175" t="s">
        <v>3588</v>
      </c>
      <c r="G446" s="176" t="s">
        <v>376</v>
      </c>
      <c r="H446" s="177">
        <v>1</v>
      </c>
      <c r="I446" s="178"/>
      <c r="J446" s="179">
        <f t="shared" si="40"/>
        <v>0</v>
      </c>
      <c r="K446" s="175" t="s">
        <v>1</v>
      </c>
      <c r="L446" s="180"/>
      <c r="M446" s="181" t="s">
        <v>1</v>
      </c>
      <c r="N446" s="182" t="s">
        <v>41</v>
      </c>
      <c r="P446" s="147">
        <f t="shared" si="41"/>
        <v>0</v>
      </c>
      <c r="Q446" s="147">
        <v>0</v>
      </c>
      <c r="R446" s="147">
        <f t="shared" si="42"/>
        <v>0</v>
      </c>
      <c r="S446" s="147">
        <v>0</v>
      </c>
      <c r="T446" s="148">
        <f t="shared" si="43"/>
        <v>0</v>
      </c>
      <c r="AR446" s="149" t="s">
        <v>479</v>
      </c>
      <c r="AT446" s="149" t="s">
        <v>343</v>
      </c>
      <c r="AU446" s="149" t="s">
        <v>85</v>
      </c>
      <c r="AY446" s="17" t="s">
        <v>296</v>
      </c>
      <c r="BE446" s="150">
        <f t="shared" si="44"/>
        <v>0</v>
      </c>
      <c r="BF446" s="150">
        <f t="shared" si="45"/>
        <v>0</v>
      </c>
      <c r="BG446" s="150">
        <f t="shared" si="46"/>
        <v>0</v>
      </c>
      <c r="BH446" s="150">
        <f t="shared" si="47"/>
        <v>0</v>
      </c>
      <c r="BI446" s="150">
        <f t="shared" si="48"/>
        <v>0</v>
      </c>
      <c r="BJ446" s="17" t="s">
        <v>83</v>
      </c>
      <c r="BK446" s="150">
        <f t="shared" si="49"/>
        <v>0</v>
      </c>
      <c r="BL446" s="17" t="s">
        <v>378</v>
      </c>
      <c r="BM446" s="149" t="s">
        <v>3589</v>
      </c>
    </row>
    <row r="447" spans="2:65" s="1" customFormat="1" ht="16.5" customHeight="1">
      <c r="B447" s="32"/>
      <c r="C447" s="173" t="s">
        <v>1420</v>
      </c>
      <c r="D447" s="173" t="s">
        <v>343</v>
      </c>
      <c r="E447" s="174" t="s">
        <v>3590</v>
      </c>
      <c r="F447" s="175" t="s">
        <v>3591</v>
      </c>
      <c r="G447" s="176" t="s">
        <v>376</v>
      </c>
      <c r="H447" s="177">
        <v>3</v>
      </c>
      <c r="I447" s="178"/>
      <c r="J447" s="179">
        <f t="shared" si="40"/>
        <v>0</v>
      </c>
      <c r="K447" s="175" t="s">
        <v>1</v>
      </c>
      <c r="L447" s="180"/>
      <c r="M447" s="181" t="s">
        <v>1</v>
      </c>
      <c r="N447" s="182" t="s">
        <v>41</v>
      </c>
      <c r="P447" s="147">
        <f t="shared" si="41"/>
        <v>0</v>
      </c>
      <c r="Q447" s="147">
        <v>0</v>
      </c>
      <c r="R447" s="147">
        <f t="shared" si="42"/>
        <v>0</v>
      </c>
      <c r="S447" s="147">
        <v>0</v>
      </c>
      <c r="T447" s="148">
        <f t="shared" si="43"/>
        <v>0</v>
      </c>
      <c r="AR447" s="149" t="s">
        <v>479</v>
      </c>
      <c r="AT447" s="149" t="s">
        <v>343</v>
      </c>
      <c r="AU447" s="149" t="s">
        <v>85</v>
      </c>
      <c r="AY447" s="17" t="s">
        <v>296</v>
      </c>
      <c r="BE447" s="150">
        <f t="shared" si="44"/>
        <v>0</v>
      </c>
      <c r="BF447" s="150">
        <f t="shared" si="45"/>
        <v>0</v>
      </c>
      <c r="BG447" s="150">
        <f t="shared" si="46"/>
        <v>0</v>
      </c>
      <c r="BH447" s="150">
        <f t="shared" si="47"/>
        <v>0</v>
      </c>
      <c r="BI447" s="150">
        <f t="shared" si="48"/>
        <v>0</v>
      </c>
      <c r="BJ447" s="17" t="s">
        <v>83</v>
      </c>
      <c r="BK447" s="150">
        <f t="shared" si="49"/>
        <v>0</v>
      </c>
      <c r="BL447" s="17" t="s">
        <v>378</v>
      </c>
      <c r="BM447" s="149" t="s">
        <v>3592</v>
      </c>
    </row>
    <row r="448" spans="2:65" s="1" customFormat="1" ht="16.5" customHeight="1">
      <c r="B448" s="32"/>
      <c r="C448" s="173" t="s">
        <v>1425</v>
      </c>
      <c r="D448" s="173" t="s">
        <v>343</v>
      </c>
      <c r="E448" s="174" t="s">
        <v>3593</v>
      </c>
      <c r="F448" s="175" t="s">
        <v>3594</v>
      </c>
      <c r="G448" s="176" t="s">
        <v>376</v>
      </c>
      <c r="H448" s="177">
        <v>3</v>
      </c>
      <c r="I448" s="178"/>
      <c r="J448" s="179">
        <f t="shared" si="40"/>
        <v>0</v>
      </c>
      <c r="K448" s="175" t="s">
        <v>1</v>
      </c>
      <c r="L448" s="180"/>
      <c r="M448" s="181" t="s">
        <v>1</v>
      </c>
      <c r="N448" s="182" t="s">
        <v>41</v>
      </c>
      <c r="P448" s="147">
        <f t="shared" si="41"/>
        <v>0</v>
      </c>
      <c r="Q448" s="147">
        <v>0</v>
      </c>
      <c r="R448" s="147">
        <f t="shared" si="42"/>
        <v>0</v>
      </c>
      <c r="S448" s="147">
        <v>0</v>
      </c>
      <c r="T448" s="148">
        <f t="shared" si="43"/>
        <v>0</v>
      </c>
      <c r="AR448" s="149" t="s">
        <v>479</v>
      </c>
      <c r="AT448" s="149" t="s">
        <v>343</v>
      </c>
      <c r="AU448" s="149" t="s">
        <v>85</v>
      </c>
      <c r="AY448" s="17" t="s">
        <v>296</v>
      </c>
      <c r="BE448" s="150">
        <f t="shared" si="44"/>
        <v>0</v>
      </c>
      <c r="BF448" s="150">
        <f t="shared" si="45"/>
        <v>0</v>
      </c>
      <c r="BG448" s="150">
        <f t="shared" si="46"/>
        <v>0</v>
      </c>
      <c r="BH448" s="150">
        <f t="shared" si="47"/>
        <v>0</v>
      </c>
      <c r="BI448" s="150">
        <f t="shared" si="48"/>
        <v>0</v>
      </c>
      <c r="BJ448" s="17" t="s">
        <v>83</v>
      </c>
      <c r="BK448" s="150">
        <f t="shared" si="49"/>
        <v>0</v>
      </c>
      <c r="BL448" s="17" t="s">
        <v>378</v>
      </c>
      <c r="BM448" s="149" t="s">
        <v>3595</v>
      </c>
    </row>
    <row r="449" spans="2:65" s="1" customFormat="1" ht="16.5" customHeight="1">
      <c r="B449" s="32"/>
      <c r="C449" s="173" t="s">
        <v>1435</v>
      </c>
      <c r="D449" s="173" t="s">
        <v>343</v>
      </c>
      <c r="E449" s="174" t="s">
        <v>3596</v>
      </c>
      <c r="F449" s="175" t="s">
        <v>3597</v>
      </c>
      <c r="G449" s="176" t="s">
        <v>376</v>
      </c>
      <c r="H449" s="177">
        <v>30</v>
      </c>
      <c r="I449" s="178"/>
      <c r="J449" s="179">
        <f t="shared" si="40"/>
        <v>0</v>
      </c>
      <c r="K449" s="175" t="s">
        <v>1</v>
      </c>
      <c r="L449" s="180"/>
      <c r="M449" s="181" t="s">
        <v>1</v>
      </c>
      <c r="N449" s="182" t="s">
        <v>41</v>
      </c>
      <c r="P449" s="147">
        <f t="shared" si="41"/>
        <v>0</v>
      </c>
      <c r="Q449" s="147">
        <v>0</v>
      </c>
      <c r="R449" s="147">
        <f t="shared" si="42"/>
        <v>0</v>
      </c>
      <c r="S449" s="147">
        <v>0</v>
      </c>
      <c r="T449" s="148">
        <f t="shared" si="43"/>
        <v>0</v>
      </c>
      <c r="AR449" s="149" t="s">
        <v>479</v>
      </c>
      <c r="AT449" s="149" t="s">
        <v>343</v>
      </c>
      <c r="AU449" s="149" t="s">
        <v>85</v>
      </c>
      <c r="AY449" s="17" t="s">
        <v>296</v>
      </c>
      <c r="BE449" s="150">
        <f t="shared" si="44"/>
        <v>0</v>
      </c>
      <c r="BF449" s="150">
        <f t="shared" si="45"/>
        <v>0</v>
      </c>
      <c r="BG449" s="150">
        <f t="shared" si="46"/>
        <v>0</v>
      </c>
      <c r="BH449" s="150">
        <f t="shared" si="47"/>
        <v>0</v>
      </c>
      <c r="BI449" s="150">
        <f t="shared" si="48"/>
        <v>0</v>
      </c>
      <c r="BJ449" s="17" t="s">
        <v>83</v>
      </c>
      <c r="BK449" s="150">
        <f t="shared" si="49"/>
        <v>0</v>
      </c>
      <c r="BL449" s="17" t="s">
        <v>378</v>
      </c>
      <c r="BM449" s="149" t="s">
        <v>3598</v>
      </c>
    </row>
    <row r="450" spans="2:65" s="1" customFormat="1" ht="24.2" customHeight="1">
      <c r="B450" s="32"/>
      <c r="C450" s="138" t="s">
        <v>1438</v>
      </c>
      <c r="D450" s="138" t="s">
        <v>298</v>
      </c>
      <c r="E450" s="139" t="s">
        <v>3599</v>
      </c>
      <c r="F450" s="140" t="s">
        <v>3600</v>
      </c>
      <c r="G450" s="141" t="s">
        <v>376</v>
      </c>
      <c r="H450" s="142">
        <v>1</v>
      </c>
      <c r="I450" s="143"/>
      <c r="J450" s="144">
        <f t="shared" si="40"/>
        <v>0</v>
      </c>
      <c r="K450" s="140" t="s">
        <v>302</v>
      </c>
      <c r="L450" s="32"/>
      <c r="M450" s="145" t="s">
        <v>1</v>
      </c>
      <c r="N450" s="146" t="s">
        <v>41</v>
      </c>
      <c r="P450" s="147">
        <f t="shared" si="41"/>
        <v>0</v>
      </c>
      <c r="Q450" s="147">
        <v>0</v>
      </c>
      <c r="R450" s="147">
        <f t="shared" si="42"/>
        <v>0</v>
      </c>
      <c r="S450" s="147">
        <v>0</v>
      </c>
      <c r="T450" s="148">
        <f t="shared" si="43"/>
        <v>0</v>
      </c>
      <c r="AR450" s="149" t="s">
        <v>378</v>
      </c>
      <c r="AT450" s="149" t="s">
        <v>298</v>
      </c>
      <c r="AU450" s="149" t="s">
        <v>85</v>
      </c>
      <c r="AY450" s="17" t="s">
        <v>296</v>
      </c>
      <c r="BE450" s="150">
        <f t="shared" si="44"/>
        <v>0</v>
      </c>
      <c r="BF450" s="150">
        <f t="shared" si="45"/>
        <v>0</v>
      </c>
      <c r="BG450" s="150">
        <f t="shared" si="46"/>
        <v>0</v>
      </c>
      <c r="BH450" s="150">
        <f t="shared" si="47"/>
        <v>0</v>
      </c>
      <c r="BI450" s="150">
        <f t="shared" si="48"/>
        <v>0</v>
      </c>
      <c r="BJ450" s="17" t="s">
        <v>83</v>
      </c>
      <c r="BK450" s="150">
        <f t="shared" si="49"/>
        <v>0</v>
      </c>
      <c r="BL450" s="17" t="s">
        <v>378</v>
      </c>
      <c r="BM450" s="149" t="s">
        <v>3601</v>
      </c>
    </row>
    <row r="451" spans="2:65" s="1" customFormat="1" ht="37.9" customHeight="1">
      <c r="B451" s="32"/>
      <c r="C451" s="173" t="s">
        <v>1443</v>
      </c>
      <c r="D451" s="173" t="s">
        <v>343</v>
      </c>
      <c r="E451" s="174" t="s">
        <v>3602</v>
      </c>
      <c r="F451" s="175" t="s">
        <v>3603</v>
      </c>
      <c r="G451" s="176" t="s">
        <v>376</v>
      </c>
      <c r="H451" s="177">
        <v>1</v>
      </c>
      <c r="I451" s="178"/>
      <c r="J451" s="179">
        <f t="shared" si="40"/>
        <v>0</v>
      </c>
      <c r="K451" s="175" t="s">
        <v>302</v>
      </c>
      <c r="L451" s="180"/>
      <c r="M451" s="181" t="s">
        <v>1</v>
      </c>
      <c r="N451" s="182" t="s">
        <v>41</v>
      </c>
      <c r="P451" s="147">
        <f t="shared" si="41"/>
        <v>0</v>
      </c>
      <c r="Q451" s="147">
        <v>5.0000000000000001E-3</v>
      </c>
      <c r="R451" s="147">
        <f t="shared" si="42"/>
        <v>5.0000000000000001E-3</v>
      </c>
      <c r="S451" s="147">
        <v>0</v>
      </c>
      <c r="T451" s="148">
        <f t="shared" si="43"/>
        <v>0</v>
      </c>
      <c r="AR451" s="149" t="s">
        <v>479</v>
      </c>
      <c r="AT451" s="149" t="s">
        <v>343</v>
      </c>
      <c r="AU451" s="149" t="s">
        <v>85</v>
      </c>
      <c r="AY451" s="17" t="s">
        <v>296</v>
      </c>
      <c r="BE451" s="150">
        <f t="shared" si="44"/>
        <v>0</v>
      </c>
      <c r="BF451" s="150">
        <f t="shared" si="45"/>
        <v>0</v>
      </c>
      <c r="BG451" s="150">
        <f t="shared" si="46"/>
        <v>0</v>
      </c>
      <c r="BH451" s="150">
        <f t="shared" si="47"/>
        <v>0</v>
      </c>
      <c r="BI451" s="150">
        <f t="shared" si="48"/>
        <v>0</v>
      </c>
      <c r="BJ451" s="17" t="s">
        <v>83</v>
      </c>
      <c r="BK451" s="150">
        <f t="shared" si="49"/>
        <v>0</v>
      </c>
      <c r="BL451" s="17" t="s">
        <v>378</v>
      </c>
      <c r="BM451" s="149" t="s">
        <v>3604</v>
      </c>
    </row>
    <row r="452" spans="2:65" s="1" customFormat="1" ht="24.2" customHeight="1">
      <c r="B452" s="32"/>
      <c r="C452" s="138" t="s">
        <v>1448</v>
      </c>
      <c r="D452" s="138" t="s">
        <v>298</v>
      </c>
      <c r="E452" s="139" t="s">
        <v>3605</v>
      </c>
      <c r="F452" s="140" t="s">
        <v>3606</v>
      </c>
      <c r="G452" s="141" t="s">
        <v>376</v>
      </c>
      <c r="H452" s="142">
        <v>29</v>
      </c>
      <c r="I452" s="143"/>
      <c r="J452" s="144">
        <f t="shared" si="40"/>
        <v>0</v>
      </c>
      <c r="K452" s="140" t="s">
        <v>302</v>
      </c>
      <c r="L452" s="32"/>
      <c r="M452" s="145" t="s">
        <v>1</v>
      </c>
      <c r="N452" s="146" t="s">
        <v>41</v>
      </c>
      <c r="P452" s="147">
        <f t="shared" si="41"/>
        <v>0</v>
      </c>
      <c r="Q452" s="147">
        <v>0</v>
      </c>
      <c r="R452" s="147">
        <f t="shared" si="42"/>
        <v>0</v>
      </c>
      <c r="S452" s="147">
        <v>0</v>
      </c>
      <c r="T452" s="148">
        <f t="shared" si="43"/>
        <v>0</v>
      </c>
      <c r="AR452" s="149" t="s">
        <v>378</v>
      </c>
      <c r="AT452" s="149" t="s">
        <v>298</v>
      </c>
      <c r="AU452" s="149" t="s">
        <v>85</v>
      </c>
      <c r="AY452" s="17" t="s">
        <v>296</v>
      </c>
      <c r="BE452" s="150">
        <f t="shared" si="44"/>
        <v>0</v>
      </c>
      <c r="BF452" s="150">
        <f t="shared" si="45"/>
        <v>0</v>
      </c>
      <c r="BG452" s="150">
        <f t="shared" si="46"/>
        <v>0</v>
      </c>
      <c r="BH452" s="150">
        <f t="shared" si="47"/>
        <v>0</v>
      </c>
      <c r="BI452" s="150">
        <f t="shared" si="48"/>
        <v>0</v>
      </c>
      <c r="BJ452" s="17" t="s">
        <v>83</v>
      </c>
      <c r="BK452" s="150">
        <f t="shared" si="49"/>
        <v>0</v>
      </c>
      <c r="BL452" s="17" t="s">
        <v>378</v>
      </c>
      <c r="BM452" s="149" t="s">
        <v>3607</v>
      </c>
    </row>
    <row r="453" spans="2:65" s="1" customFormat="1" ht="16.5" customHeight="1">
      <c r="B453" s="32"/>
      <c r="C453" s="173" t="s">
        <v>1452</v>
      </c>
      <c r="D453" s="173" t="s">
        <v>343</v>
      </c>
      <c r="E453" s="174" t="s">
        <v>3608</v>
      </c>
      <c r="F453" s="175" t="s">
        <v>3609</v>
      </c>
      <c r="G453" s="176" t="s">
        <v>376</v>
      </c>
      <c r="H453" s="177">
        <v>2</v>
      </c>
      <c r="I453" s="178"/>
      <c r="J453" s="179">
        <f t="shared" si="40"/>
        <v>0</v>
      </c>
      <c r="K453" s="175" t="s">
        <v>1</v>
      </c>
      <c r="L453" s="180"/>
      <c r="M453" s="181" t="s">
        <v>1</v>
      </c>
      <c r="N453" s="182" t="s">
        <v>41</v>
      </c>
      <c r="P453" s="147">
        <f t="shared" si="41"/>
        <v>0</v>
      </c>
      <c r="Q453" s="147">
        <v>1.1E-4</v>
      </c>
      <c r="R453" s="147">
        <f t="shared" si="42"/>
        <v>2.2000000000000001E-4</v>
      </c>
      <c r="S453" s="147">
        <v>0</v>
      </c>
      <c r="T453" s="148">
        <f t="shared" si="43"/>
        <v>0</v>
      </c>
      <c r="AR453" s="149" t="s">
        <v>479</v>
      </c>
      <c r="AT453" s="149" t="s">
        <v>343</v>
      </c>
      <c r="AU453" s="149" t="s">
        <v>85</v>
      </c>
      <c r="AY453" s="17" t="s">
        <v>296</v>
      </c>
      <c r="BE453" s="150">
        <f t="shared" si="44"/>
        <v>0</v>
      </c>
      <c r="BF453" s="150">
        <f t="shared" si="45"/>
        <v>0</v>
      </c>
      <c r="BG453" s="150">
        <f t="shared" si="46"/>
        <v>0</v>
      </c>
      <c r="BH453" s="150">
        <f t="shared" si="47"/>
        <v>0</v>
      </c>
      <c r="BI453" s="150">
        <f t="shared" si="48"/>
        <v>0</v>
      </c>
      <c r="BJ453" s="17" t="s">
        <v>83</v>
      </c>
      <c r="BK453" s="150">
        <f t="shared" si="49"/>
        <v>0</v>
      </c>
      <c r="BL453" s="17" t="s">
        <v>378</v>
      </c>
      <c r="BM453" s="149" t="s">
        <v>3610</v>
      </c>
    </row>
    <row r="454" spans="2:65" s="1" customFormat="1" ht="16.5" customHeight="1">
      <c r="B454" s="32"/>
      <c r="C454" s="173" t="s">
        <v>1457</v>
      </c>
      <c r="D454" s="173" t="s">
        <v>343</v>
      </c>
      <c r="E454" s="174" t="s">
        <v>3611</v>
      </c>
      <c r="F454" s="175" t="s">
        <v>3612</v>
      </c>
      <c r="G454" s="176" t="s">
        <v>376</v>
      </c>
      <c r="H454" s="177">
        <v>4</v>
      </c>
      <c r="I454" s="178"/>
      <c r="J454" s="179">
        <f t="shared" si="40"/>
        <v>0</v>
      </c>
      <c r="K454" s="175" t="s">
        <v>1</v>
      </c>
      <c r="L454" s="180"/>
      <c r="M454" s="181" t="s">
        <v>1</v>
      </c>
      <c r="N454" s="182" t="s">
        <v>41</v>
      </c>
      <c r="P454" s="147">
        <f t="shared" si="41"/>
        <v>0</v>
      </c>
      <c r="Q454" s="147">
        <v>1.1E-4</v>
      </c>
      <c r="R454" s="147">
        <f t="shared" si="42"/>
        <v>4.4000000000000002E-4</v>
      </c>
      <c r="S454" s="147">
        <v>0</v>
      </c>
      <c r="T454" s="148">
        <f t="shared" si="43"/>
        <v>0</v>
      </c>
      <c r="AR454" s="149" t="s">
        <v>479</v>
      </c>
      <c r="AT454" s="149" t="s">
        <v>343</v>
      </c>
      <c r="AU454" s="149" t="s">
        <v>85</v>
      </c>
      <c r="AY454" s="17" t="s">
        <v>296</v>
      </c>
      <c r="BE454" s="150">
        <f t="shared" si="44"/>
        <v>0</v>
      </c>
      <c r="BF454" s="150">
        <f t="shared" si="45"/>
        <v>0</v>
      </c>
      <c r="BG454" s="150">
        <f t="shared" si="46"/>
        <v>0</v>
      </c>
      <c r="BH454" s="150">
        <f t="shared" si="47"/>
        <v>0</v>
      </c>
      <c r="BI454" s="150">
        <f t="shared" si="48"/>
        <v>0</v>
      </c>
      <c r="BJ454" s="17" t="s">
        <v>83</v>
      </c>
      <c r="BK454" s="150">
        <f t="shared" si="49"/>
        <v>0</v>
      </c>
      <c r="BL454" s="17" t="s">
        <v>378</v>
      </c>
      <c r="BM454" s="149" t="s">
        <v>3613</v>
      </c>
    </row>
    <row r="455" spans="2:65" s="1" customFormat="1" ht="16.5" customHeight="1">
      <c r="B455" s="32"/>
      <c r="C455" s="173" t="s">
        <v>1460</v>
      </c>
      <c r="D455" s="173" t="s">
        <v>343</v>
      </c>
      <c r="E455" s="174" t="s">
        <v>3614</v>
      </c>
      <c r="F455" s="175" t="s">
        <v>3615</v>
      </c>
      <c r="G455" s="176" t="s">
        <v>376</v>
      </c>
      <c r="H455" s="177">
        <v>23</v>
      </c>
      <c r="I455" s="178"/>
      <c r="J455" s="179">
        <f t="shared" si="40"/>
        <v>0</v>
      </c>
      <c r="K455" s="175" t="s">
        <v>302</v>
      </c>
      <c r="L455" s="180"/>
      <c r="M455" s="181" t="s">
        <v>1</v>
      </c>
      <c r="N455" s="182" t="s">
        <v>41</v>
      </c>
      <c r="P455" s="147">
        <f t="shared" si="41"/>
        <v>0</v>
      </c>
      <c r="Q455" s="147">
        <v>1.1E-4</v>
      </c>
      <c r="R455" s="147">
        <f t="shared" si="42"/>
        <v>2.5300000000000001E-3</v>
      </c>
      <c r="S455" s="147">
        <v>0</v>
      </c>
      <c r="T455" s="148">
        <f t="shared" si="43"/>
        <v>0</v>
      </c>
      <c r="AR455" s="149" t="s">
        <v>479</v>
      </c>
      <c r="AT455" s="149" t="s">
        <v>343</v>
      </c>
      <c r="AU455" s="149" t="s">
        <v>85</v>
      </c>
      <c r="AY455" s="17" t="s">
        <v>296</v>
      </c>
      <c r="BE455" s="150">
        <f t="shared" si="44"/>
        <v>0</v>
      </c>
      <c r="BF455" s="150">
        <f t="shared" si="45"/>
        <v>0</v>
      </c>
      <c r="BG455" s="150">
        <f t="shared" si="46"/>
        <v>0</v>
      </c>
      <c r="BH455" s="150">
        <f t="shared" si="47"/>
        <v>0</v>
      </c>
      <c r="BI455" s="150">
        <f t="shared" si="48"/>
        <v>0</v>
      </c>
      <c r="BJ455" s="17" t="s">
        <v>83</v>
      </c>
      <c r="BK455" s="150">
        <f t="shared" si="49"/>
        <v>0</v>
      </c>
      <c r="BL455" s="17" t="s">
        <v>378</v>
      </c>
      <c r="BM455" s="149" t="s">
        <v>3616</v>
      </c>
    </row>
    <row r="456" spans="2:65" s="1" customFormat="1" ht="16.5" customHeight="1">
      <c r="B456" s="32"/>
      <c r="C456" s="138" t="s">
        <v>1462</v>
      </c>
      <c r="D456" s="138" t="s">
        <v>298</v>
      </c>
      <c r="E456" s="139" t="s">
        <v>3617</v>
      </c>
      <c r="F456" s="140" t="s">
        <v>3618</v>
      </c>
      <c r="G456" s="141" t="s">
        <v>376</v>
      </c>
      <c r="H456" s="142">
        <v>342</v>
      </c>
      <c r="I456" s="143"/>
      <c r="J456" s="144">
        <f t="shared" si="40"/>
        <v>0</v>
      </c>
      <c r="K456" s="140" t="s">
        <v>1</v>
      </c>
      <c r="L456" s="32"/>
      <c r="M456" s="145" t="s">
        <v>1</v>
      </c>
      <c r="N456" s="146" t="s">
        <v>41</v>
      </c>
      <c r="P456" s="147">
        <f t="shared" si="41"/>
        <v>0</v>
      </c>
      <c r="Q456" s="147">
        <v>0</v>
      </c>
      <c r="R456" s="147">
        <f t="shared" si="42"/>
        <v>0</v>
      </c>
      <c r="S456" s="147">
        <v>0</v>
      </c>
      <c r="T456" s="148">
        <f t="shared" si="43"/>
        <v>0</v>
      </c>
      <c r="AR456" s="149" t="s">
        <v>378</v>
      </c>
      <c r="AT456" s="149" t="s">
        <v>298</v>
      </c>
      <c r="AU456" s="149" t="s">
        <v>85</v>
      </c>
      <c r="AY456" s="17" t="s">
        <v>296</v>
      </c>
      <c r="BE456" s="150">
        <f t="shared" si="44"/>
        <v>0</v>
      </c>
      <c r="BF456" s="150">
        <f t="shared" si="45"/>
        <v>0</v>
      </c>
      <c r="BG456" s="150">
        <f t="shared" si="46"/>
        <v>0</v>
      </c>
      <c r="BH456" s="150">
        <f t="shared" si="47"/>
        <v>0</v>
      </c>
      <c r="BI456" s="150">
        <f t="shared" si="48"/>
        <v>0</v>
      </c>
      <c r="BJ456" s="17" t="s">
        <v>83</v>
      </c>
      <c r="BK456" s="150">
        <f t="shared" si="49"/>
        <v>0</v>
      </c>
      <c r="BL456" s="17" t="s">
        <v>378</v>
      </c>
      <c r="BM456" s="149" t="s">
        <v>3619</v>
      </c>
    </row>
    <row r="457" spans="2:65" s="1" customFormat="1" ht="16.5" customHeight="1">
      <c r="B457" s="32"/>
      <c r="C457" s="173" t="s">
        <v>1470</v>
      </c>
      <c r="D457" s="173" t="s">
        <v>343</v>
      </c>
      <c r="E457" s="174" t="s">
        <v>3620</v>
      </c>
      <c r="F457" s="175" t="s">
        <v>3621</v>
      </c>
      <c r="G457" s="176" t="s">
        <v>376</v>
      </c>
      <c r="H457" s="177">
        <v>266</v>
      </c>
      <c r="I457" s="178"/>
      <c r="J457" s="179">
        <f t="shared" si="40"/>
        <v>0</v>
      </c>
      <c r="K457" s="175" t="s">
        <v>1</v>
      </c>
      <c r="L457" s="180"/>
      <c r="M457" s="181" t="s">
        <v>1</v>
      </c>
      <c r="N457" s="182" t="s">
        <v>41</v>
      </c>
      <c r="P457" s="147">
        <f t="shared" si="41"/>
        <v>0</v>
      </c>
      <c r="Q457" s="147">
        <v>0</v>
      </c>
      <c r="R457" s="147">
        <f t="shared" si="42"/>
        <v>0</v>
      </c>
      <c r="S457" s="147">
        <v>0</v>
      </c>
      <c r="T457" s="148">
        <f t="shared" si="43"/>
        <v>0</v>
      </c>
      <c r="AR457" s="149" t="s">
        <v>479</v>
      </c>
      <c r="AT457" s="149" t="s">
        <v>343</v>
      </c>
      <c r="AU457" s="149" t="s">
        <v>85</v>
      </c>
      <c r="AY457" s="17" t="s">
        <v>296</v>
      </c>
      <c r="BE457" s="150">
        <f t="shared" si="44"/>
        <v>0</v>
      </c>
      <c r="BF457" s="150">
        <f t="shared" si="45"/>
        <v>0</v>
      </c>
      <c r="BG457" s="150">
        <f t="shared" si="46"/>
        <v>0</v>
      </c>
      <c r="BH457" s="150">
        <f t="shared" si="47"/>
        <v>0</v>
      </c>
      <c r="BI457" s="150">
        <f t="shared" si="48"/>
        <v>0</v>
      </c>
      <c r="BJ457" s="17" t="s">
        <v>83</v>
      </c>
      <c r="BK457" s="150">
        <f t="shared" si="49"/>
        <v>0</v>
      </c>
      <c r="BL457" s="17" t="s">
        <v>378</v>
      </c>
      <c r="BM457" s="149" t="s">
        <v>3622</v>
      </c>
    </row>
    <row r="458" spans="2:65" s="1" customFormat="1" ht="16.5" customHeight="1">
      <c r="B458" s="32"/>
      <c r="C458" s="173" t="s">
        <v>1475</v>
      </c>
      <c r="D458" s="173" t="s">
        <v>343</v>
      </c>
      <c r="E458" s="174" t="s">
        <v>3623</v>
      </c>
      <c r="F458" s="175" t="s">
        <v>3624</v>
      </c>
      <c r="G458" s="176" t="s">
        <v>376</v>
      </c>
      <c r="H458" s="177">
        <v>35</v>
      </c>
      <c r="I458" s="178"/>
      <c r="J458" s="179">
        <f t="shared" si="40"/>
        <v>0</v>
      </c>
      <c r="K458" s="175" t="s">
        <v>1</v>
      </c>
      <c r="L458" s="180"/>
      <c r="M458" s="181" t="s">
        <v>1</v>
      </c>
      <c r="N458" s="182" t="s">
        <v>41</v>
      </c>
      <c r="P458" s="147">
        <f t="shared" si="41"/>
        <v>0</v>
      </c>
      <c r="Q458" s="147">
        <v>0</v>
      </c>
      <c r="R458" s="147">
        <f t="shared" si="42"/>
        <v>0</v>
      </c>
      <c r="S458" s="147">
        <v>0</v>
      </c>
      <c r="T458" s="148">
        <f t="shared" si="43"/>
        <v>0</v>
      </c>
      <c r="AR458" s="149" t="s">
        <v>479</v>
      </c>
      <c r="AT458" s="149" t="s">
        <v>343</v>
      </c>
      <c r="AU458" s="149" t="s">
        <v>85</v>
      </c>
      <c r="AY458" s="17" t="s">
        <v>296</v>
      </c>
      <c r="BE458" s="150">
        <f t="shared" si="44"/>
        <v>0</v>
      </c>
      <c r="BF458" s="150">
        <f t="shared" si="45"/>
        <v>0</v>
      </c>
      <c r="BG458" s="150">
        <f t="shared" si="46"/>
        <v>0</v>
      </c>
      <c r="BH458" s="150">
        <f t="shared" si="47"/>
        <v>0</v>
      </c>
      <c r="BI458" s="150">
        <f t="shared" si="48"/>
        <v>0</v>
      </c>
      <c r="BJ458" s="17" t="s">
        <v>83</v>
      </c>
      <c r="BK458" s="150">
        <f t="shared" si="49"/>
        <v>0</v>
      </c>
      <c r="BL458" s="17" t="s">
        <v>378</v>
      </c>
      <c r="BM458" s="149" t="s">
        <v>3625</v>
      </c>
    </row>
    <row r="459" spans="2:65" s="1" customFormat="1" ht="16.5" customHeight="1">
      <c r="B459" s="32"/>
      <c r="C459" s="173" t="s">
        <v>1481</v>
      </c>
      <c r="D459" s="173" t="s">
        <v>343</v>
      </c>
      <c r="E459" s="174" t="s">
        <v>3626</v>
      </c>
      <c r="F459" s="175" t="s">
        <v>3627</v>
      </c>
      <c r="G459" s="176" t="s">
        <v>376</v>
      </c>
      <c r="H459" s="177">
        <v>3</v>
      </c>
      <c r="I459" s="178"/>
      <c r="J459" s="179">
        <f t="shared" si="40"/>
        <v>0</v>
      </c>
      <c r="K459" s="175" t="s">
        <v>1</v>
      </c>
      <c r="L459" s="180"/>
      <c r="M459" s="181" t="s">
        <v>1</v>
      </c>
      <c r="N459" s="182" t="s">
        <v>41</v>
      </c>
      <c r="P459" s="147">
        <f t="shared" si="41"/>
        <v>0</v>
      </c>
      <c r="Q459" s="147">
        <v>0</v>
      </c>
      <c r="R459" s="147">
        <f t="shared" si="42"/>
        <v>0</v>
      </c>
      <c r="S459" s="147">
        <v>0</v>
      </c>
      <c r="T459" s="148">
        <f t="shared" si="43"/>
        <v>0</v>
      </c>
      <c r="AR459" s="149" t="s">
        <v>479</v>
      </c>
      <c r="AT459" s="149" t="s">
        <v>343</v>
      </c>
      <c r="AU459" s="149" t="s">
        <v>85</v>
      </c>
      <c r="AY459" s="17" t="s">
        <v>296</v>
      </c>
      <c r="BE459" s="150">
        <f t="shared" si="44"/>
        <v>0</v>
      </c>
      <c r="BF459" s="150">
        <f t="shared" si="45"/>
        <v>0</v>
      </c>
      <c r="BG459" s="150">
        <f t="shared" si="46"/>
        <v>0</v>
      </c>
      <c r="BH459" s="150">
        <f t="shared" si="47"/>
        <v>0</v>
      </c>
      <c r="BI459" s="150">
        <f t="shared" si="48"/>
        <v>0</v>
      </c>
      <c r="BJ459" s="17" t="s">
        <v>83</v>
      </c>
      <c r="BK459" s="150">
        <f t="shared" si="49"/>
        <v>0</v>
      </c>
      <c r="BL459" s="17" t="s">
        <v>378</v>
      </c>
      <c r="BM459" s="149" t="s">
        <v>3628</v>
      </c>
    </row>
    <row r="460" spans="2:65" s="1" customFormat="1" ht="16.5" customHeight="1">
      <c r="B460" s="32"/>
      <c r="C460" s="173" t="s">
        <v>1487</v>
      </c>
      <c r="D460" s="173" t="s">
        <v>343</v>
      </c>
      <c r="E460" s="174" t="s">
        <v>3629</v>
      </c>
      <c r="F460" s="175" t="s">
        <v>3630</v>
      </c>
      <c r="G460" s="176" t="s">
        <v>376</v>
      </c>
      <c r="H460" s="177">
        <v>32</v>
      </c>
      <c r="I460" s="178"/>
      <c r="J460" s="179">
        <f t="shared" si="40"/>
        <v>0</v>
      </c>
      <c r="K460" s="175" t="s">
        <v>1</v>
      </c>
      <c r="L460" s="180"/>
      <c r="M460" s="181" t="s">
        <v>1</v>
      </c>
      <c r="N460" s="182" t="s">
        <v>41</v>
      </c>
      <c r="P460" s="147">
        <f t="shared" si="41"/>
        <v>0</v>
      </c>
      <c r="Q460" s="147">
        <v>0</v>
      </c>
      <c r="R460" s="147">
        <f t="shared" si="42"/>
        <v>0</v>
      </c>
      <c r="S460" s="147">
        <v>0</v>
      </c>
      <c r="T460" s="148">
        <f t="shared" si="43"/>
        <v>0</v>
      </c>
      <c r="AR460" s="149" t="s">
        <v>479</v>
      </c>
      <c r="AT460" s="149" t="s">
        <v>343</v>
      </c>
      <c r="AU460" s="149" t="s">
        <v>85</v>
      </c>
      <c r="AY460" s="17" t="s">
        <v>296</v>
      </c>
      <c r="BE460" s="150">
        <f t="shared" si="44"/>
        <v>0</v>
      </c>
      <c r="BF460" s="150">
        <f t="shared" si="45"/>
        <v>0</v>
      </c>
      <c r="BG460" s="150">
        <f t="shared" si="46"/>
        <v>0</v>
      </c>
      <c r="BH460" s="150">
        <f t="shared" si="47"/>
        <v>0</v>
      </c>
      <c r="BI460" s="150">
        <f t="shared" si="48"/>
        <v>0</v>
      </c>
      <c r="BJ460" s="17" t="s">
        <v>83</v>
      </c>
      <c r="BK460" s="150">
        <f t="shared" si="49"/>
        <v>0</v>
      </c>
      <c r="BL460" s="17" t="s">
        <v>378</v>
      </c>
      <c r="BM460" s="149" t="s">
        <v>3631</v>
      </c>
    </row>
    <row r="461" spans="2:65" s="1" customFormat="1" ht="16.5" customHeight="1">
      <c r="B461" s="32"/>
      <c r="C461" s="173" t="s">
        <v>1492</v>
      </c>
      <c r="D461" s="173" t="s">
        <v>343</v>
      </c>
      <c r="E461" s="174" t="s">
        <v>3632</v>
      </c>
      <c r="F461" s="175" t="s">
        <v>3633</v>
      </c>
      <c r="G461" s="176" t="s">
        <v>376</v>
      </c>
      <c r="H461" s="177">
        <v>6</v>
      </c>
      <c r="I461" s="178"/>
      <c r="J461" s="179">
        <f t="shared" si="40"/>
        <v>0</v>
      </c>
      <c r="K461" s="175" t="s">
        <v>1</v>
      </c>
      <c r="L461" s="180"/>
      <c r="M461" s="181" t="s">
        <v>1</v>
      </c>
      <c r="N461" s="182" t="s">
        <v>41</v>
      </c>
      <c r="P461" s="147">
        <f t="shared" si="41"/>
        <v>0</v>
      </c>
      <c r="Q461" s="147">
        <v>0</v>
      </c>
      <c r="R461" s="147">
        <f t="shared" si="42"/>
        <v>0</v>
      </c>
      <c r="S461" s="147">
        <v>0</v>
      </c>
      <c r="T461" s="148">
        <f t="shared" si="43"/>
        <v>0</v>
      </c>
      <c r="AR461" s="149" t="s">
        <v>479</v>
      </c>
      <c r="AT461" s="149" t="s">
        <v>343</v>
      </c>
      <c r="AU461" s="149" t="s">
        <v>85</v>
      </c>
      <c r="AY461" s="17" t="s">
        <v>296</v>
      </c>
      <c r="BE461" s="150">
        <f t="shared" si="44"/>
        <v>0</v>
      </c>
      <c r="BF461" s="150">
        <f t="shared" si="45"/>
        <v>0</v>
      </c>
      <c r="BG461" s="150">
        <f t="shared" si="46"/>
        <v>0</v>
      </c>
      <c r="BH461" s="150">
        <f t="shared" si="47"/>
        <v>0</v>
      </c>
      <c r="BI461" s="150">
        <f t="shared" si="48"/>
        <v>0</v>
      </c>
      <c r="BJ461" s="17" t="s">
        <v>83</v>
      </c>
      <c r="BK461" s="150">
        <f t="shared" si="49"/>
        <v>0</v>
      </c>
      <c r="BL461" s="17" t="s">
        <v>378</v>
      </c>
      <c r="BM461" s="149" t="s">
        <v>3634</v>
      </c>
    </row>
    <row r="462" spans="2:65" s="1" customFormat="1" ht="16.5" customHeight="1">
      <c r="B462" s="32"/>
      <c r="C462" s="138" t="s">
        <v>1496</v>
      </c>
      <c r="D462" s="138" t="s">
        <v>298</v>
      </c>
      <c r="E462" s="139" t="s">
        <v>3635</v>
      </c>
      <c r="F462" s="140" t="s">
        <v>3636</v>
      </c>
      <c r="G462" s="141" t="s">
        <v>376</v>
      </c>
      <c r="H462" s="142">
        <v>72</v>
      </c>
      <c r="I462" s="143"/>
      <c r="J462" s="144">
        <f t="shared" si="40"/>
        <v>0</v>
      </c>
      <c r="K462" s="140" t="s">
        <v>1</v>
      </c>
      <c r="L462" s="32"/>
      <c r="M462" s="145" t="s">
        <v>1</v>
      </c>
      <c r="N462" s="146" t="s">
        <v>41</v>
      </c>
      <c r="P462" s="147">
        <f t="shared" si="41"/>
        <v>0</v>
      </c>
      <c r="Q462" s="147">
        <v>0</v>
      </c>
      <c r="R462" s="147">
        <f t="shared" si="42"/>
        <v>0</v>
      </c>
      <c r="S462" s="147">
        <v>0</v>
      </c>
      <c r="T462" s="148">
        <f t="shared" si="43"/>
        <v>0</v>
      </c>
      <c r="AR462" s="149" t="s">
        <v>378</v>
      </c>
      <c r="AT462" s="149" t="s">
        <v>298</v>
      </c>
      <c r="AU462" s="149" t="s">
        <v>85</v>
      </c>
      <c r="AY462" s="17" t="s">
        <v>296</v>
      </c>
      <c r="BE462" s="150">
        <f t="shared" si="44"/>
        <v>0</v>
      </c>
      <c r="BF462" s="150">
        <f t="shared" si="45"/>
        <v>0</v>
      </c>
      <c r="BG462" s="150">
        <f t="shared" si="46"/>
        <v>0</v>
      </c>
      <c r="BH462" s="150">
        <f t="shared" si="47"/>
        <v>0</v>
      </c>
      <c r="BI462" s="150">
        <f t="shared" si="48"/>
        <v>0</v>
      </c>
      <c r="BJ462" s="17" t="s">
        <v>83</v>
      </c>
      <c r="BK462" s="150">
        <f t="shared" si="49"/>
        <v>0</v>
      </c>
      <c r="BL462" s="17" t="s">
        <v>378</v>
      </c>
      <c r="BM462" s="149" t="s">
        <v>3637</v>
      </c>
    </row>
    <row r="463" spans="2:65" s="1" customFormat="1" ht="16.5" customHeight="1">
      <c r="B463" s="32"/>
      <c r="C463" s="173" t="s">
        <v>1501</v>
      </c>
      <c r="D463" s="173" t="s">
        <v>343</v>
      </c>
      <c r="E463" s="174" t="s">
        <v>3638</v>
      </c>
      <c r="F463" s="175" t="s">
        <v>3639</v>
      </c>
      <c r="G463" s="176" t="s">
        <v>376</v>
      </c>
      <c r="H463" s="177">
        <v>3</v>
      </c>
      <c r="I463" s="178"/>
      <c r="J463" s="179">
        <f t="shared" si="40"/>
        <v>0</v>
      </c>
      <c r="K463" s="175" t="s">
        <v>1</v>
      </c>
      <c r="L463" s="180"/>
      <c r="M463" s="181" t="s">
        <v>1</v>
      </c>
      <c r="N463" s="182" t="s">
        <v>41</v>
      </c>
      <c r="P463" s="147">
        <f t="shared" si="41"/>
        <v>0</v>
      </c>
      <c r="Q463" s="147">
        <v>0</v>
      </c>
      <c r="R463" s="147">
        <f t="shared" si="42"/>
        <v>0</v>
      </c>
      <c r="S463" s="147">
        <v>0</v>
      </c>
      <c r="T463" s="148">
        <f t="shared" si="43"/>
        <v>0</v>
      </c>
      <c r="AR463" s="149" t="s">
        <v>479</v>
      </c>
      <c r="AT463" s="149" t="s">
        <v>343</v>
      </c>
      <c r="AU463" s="149" t="s">
        <v>85</v>
      </c>
      <c r="AY463" s="17" t="s">
        <v>296</v>
      </c>
      <c r="BE463" s="150">
        <f t="shared" si="44"/>
        <v>0</v>
      </c>
      <c r="BF463" s="150">
        <f t="shared" si="45"/>
        <v>0</v>
      </c>
      <c r="BG463" s="150">
        <f t="shared" si="46"/>
        <v>0</v>
      </c>
      <c r="BH463" s="150">
        <f t="shared" si="47"/>
        <v>0</v>
      </c>
      <c r="BI463" s="150">
        <f t="shared" si="48"/>
        <v>0</v>
      </c>
      <c r="BJ463" s="17" t="s">
        <v>83</v>
      </c>
      <c r="BK463" s="150">
        <f t="shared" si="49"/>
        <v>0</v>
      </c>
      <c r="BL463" s="17" t="s">
        <v>378</v>
      </c>
      <c r="BM463" s="149" t="s">
        <v>3640</v>
      </c>
    </row>
    <row r="464" spans="2:65" s="1" customFormat="1" ht="24.2" customHeight="1">
      <c r="B464" s="32"/>
      <c r="C464" s="173" t="s">
        <v>1509</v>
      </c>
      <c r="D464" s="173" t="s">
        <v>343</v>
      </c>
      <c r="E464" s="174" t="s">
        <v>3641</v>
      </c>
      <c r="F464" s="175" t="s">
        <v>3642</v>
      </c>
      <c r="G464" s="176" t="s">
        <v>376</v>
      </c>
      <c r="H464" s="177">
        <v>66</v>
      </c>
      <c r="I464" s="178"/>
      <c r="J464" s="179">
        <f t="shared" si="40"/>
        <v>0</v>
      </c>
      <c r="K464" s="175" t="s">
        <v>1</v>
      </c>
      <c r="L464" s="180"/>
      <c r="M464" s="181" t="s">
        <v>1</v>
      </c>
      <c r="N464" s="182" t="s">
        <v>41</v>
      </c>
      <c r="P464" s="147">
        <f t="shared" si="41"/>
        <v>0</v>
      </c>
      <c r="Q464" s="147">
        <v>0</v>
      </c>
      <c r="R464" s="147">
        <f t="shared" si="42"/>
        <v>0</v>
      </c>
      <c r="S464" s="147">
        <v>0</v>
      </c>
      <c r="T464" s="148">
        <f t="shared" si="43"/>
        <v>0</v>
      </c>
      <c r="AR464" s="149" t="s">
        <v>479</v>
      </c>
      <c r="AT464" s="149" t="s">
        <v>343</v>
      </c>
      <c r="AU464" s="149" t="s">
        <v>85</v>
      </c>
      <c r="AY464" s="17" t="s">
        <v>296</v>
      </c>
      <c r="BE464" s="150">
        <f t="shared" si="44"/>
        <v>0</v>
      </c>
      <c r="BF464" s="150">
        <f t="shared" si="45"/>
        <v>0</v>
      </c>
      <c r="BG464" s="150">
        <f t="shared" si="46"/>
        <v>0</v>
      </c>
      <c r="BH464" s="150">
        <f t="shared" si="47"/>
        <v>0</v>
      </c>
      <c r="BI464" s="150">
        <f t="shared" si="48"/>
        <v>0</v>
      </c>
      <c r="BJ464" s="17" t="s">
        <v>83</v>
      </c>
      <c r="BK464" s="150">
        <f t="shared" si="49"/>
        <v>0</v>
      </c>
      <c r="BL464" s="17" t="s">
        <v>378</v>
      </c>
      <c r="BM464" s="149" t="s">
        <v>3643</v>
      </c>
    </row>
    <row r="465" spans="2:65" s="1" customFormat="1" ht="21.75" customHeight="1">
      <c r="B465" s="32"/>
      <c r="C465" s="173" t="s">
        <v>1512</v>
      </c>
      <c r="D465" s="173" t="s">
        <v>343</v>
      </c>
      <c r="E465" s="174" t="s">
        <v>3644</v>
      </c>
      <c r="F465" s="175" t="s">
        <v>3645</v>
      </c>
      <c r="G465" s="176" t="s">
        <v>376</v>
      </c>
      <c r="H465" s="177">
        <v>2</v>
      </c>
      <c r="I465" s="178"/>
      <c r="J465" s="179">
        <f t="shared" si="40"/>
        <v>0</v>
      </c>
      <c r="K465" s="175" t="s">
        <v>1</v>
      </c>
      <c r="L465" s="180"/>
      <c r="M465" s="181" t="s">
        <v>1</v>
      </c>
      <c r="N465" s="182" t="s">
        <v>41</v>
      </c>
      <c r="P465" s="147">
        <f t="shared" si="41"/>
        <v>0</v>
      </c>
      <c r="Q465" s="147">
        <v>0</v>
      </c>
      <c r="R465" s="147">
        <f t="shared" si="42"/>
        <v>0</v>
      </c>
      <c r="S465" s="147">
        <v>0</v>
      </c>
      <c r="T465" s="148">
        <f t="shared" si="43"/>
        <v>0</v>
      </c>
      <c r="AR465" s="149" t="s">
        <v>479</v>
      </c>
      <c r="AT465" s="149" t="s">
        <v>343</v>
      </c>
      <c r="AU465" s="149" t="s">
        <v>85</v>
      </c>
      <c r="AY465" s="17" t="s">
        <v>296</v>
      </c>
      <c r="BE465" s="150">
        <f t="shared" si="44"/>
        <v>0</v>
      </c>
      <c r="BF465" s="150">
        <f t="shared" si="45"/>
        <v>0</v>
      </c>
      <c r="BG465" s="150">
        <f t="shared" si="46"/>
        <v>0</v>
      </c>
      <c r="BH465" s="150">
        <f t="shared" si="47"/>
        <v>0</v>
      </c>
      <c r="BI465" s="150">
        <f t="shared" si="48"/>
        <v>0</v>
      </c>
      <c r="BJ465" s="17" t="s">
        <v>83</v>
      </c>
      <c r="BK465" s="150">
        <f t="shared" si="49"/>
        <v>0</v>
      </c>
      <c r="BL465" s="17" t="s">
        <v>378</v>
      </c>
      <c r="BM465" s="149" t="s">
        <v>3646</v>
      </c>
    </row>
    <row r="466" spans="2:65" s="1" customFormat="1" ht="16.5" customHeight="1">
      <c r="B466" s="32"/>
      <c r="C466" s="173" t="s">
        <v>1514</v>
      </c>
      <c r="D466" s="173" t="s">
        <v>343</v>
      </c>
      <c r="E466" s="174" t="s">
        <v>3647</v>
      </c>
      <c r="F466" s="175" t="s">
        <v>3648</v>
      </c>
      <c r="G466" s="176" t="s">
        <v>376</v>
      </c>
      <c r="H466" s="177">
        <v>1</v>
      </c>
      <c r="I466" s="178"/>
      <c r="J466" s="179">
        <f t="shared" si="40"/>
        <v>0</v>
      </c>
      <c r="K466" s="175" t="s">
        <v>1</v>
      </c>
      <c r="L466" s="180"/>
      <c r="M466" s="181" t="s">
        <v>1</v>
      </c>
      <c r="N466" s="182" t="s">
        <v>41</v>
      </c>
      <c r="P466" s="147">
        <f t="shared" si="41"/>
        <v>0</v>
      </c>
      <c r="Q466" s="147">
        <v>0</v>
      </c>
      <c r="R466" s="147">
        <f t="shared" si="42"/>
        <v>0</v>
      </c>
      <c r="S466" s="147">
        <v>0</v>
      </c>
      <c r="T466" s="148">
        <f t="shared" si="43"/>
        <v>0</v>
      </c>
      <c r="AR466" s="149" t="s">
        <v>479</v>
      </c>
      <c r="AT466" s="149" t="s">
        <v>343</v>
      </c>
      <c r="AU466" s="149" t="s">
        <v>85</v>
      </c>
      <c r="AY466" s="17" t="s">
        <v>296</v>
      </c>
      <c r="BE466" s="150">
        <f t="shared" si="44"/>
        <v>0</v>
      </c>
      <c r="BF466" s="150">
        <f t="shared" si="45"/>
        <v>0</v>
      </c>
      <c r="BG466" s="150">
        <f t="shared" si="46"/>
        <v>0</v>
      </c>
      <c r="BH466" s="150">
        <f t="shared" si="47"/>
        <v>0</v>
      </c>
      <c r="BI466" s="150">
        <f t="shared" si="48"/>
        <v>0</v>
      </c>
      <c r="BJ466" s="17" t="s">
        <v>83</v>
      </c>
      <c r="BK466" s="150">
        <f t="shared" si="49"/>
        <v>0</v>
      </c>
      <c r="BL466" s="17" t="s">
        <v>378</v>
      </c>
      <c r="BM466" s="149" t="s">
        <v>3649</v>
      </c>
    </row>
    <row r="467" spans="2:65" s="1" customFormat="1" ht="16.5" customHeight="1">
      <c r="B467" s="32"/>
      <c r="C467" s="138" t="s">
        <v>1521</v>
      </c>
      <c r="D467" s="138" t="s">
        <v>298</v>
      </c>
      <c r="E467" s="139" t="s">
        <v>3650</v>
      </c>
      <c r="F467" s="140" t="s">
        <v>3651</v>
      </c>
      <c r="G467" s="141" t="s">
        <v>376</v>
      </c>
      <c r="H467" s="142">
        <v>23</v>
      </c>
      <c r="I467" s="143"/>
      <c r="J467" s="144">
        <f t="shared" si="40"/>
        <v>0</v>
      </c>
      <c r="K467" s="140" t="s">
        <v>1</v>
      </c>
      <c r="L467" s="32"/>
      <c r="M467" s="145" t="s">
        <v>1</v>
      </c>
      <c r="N467" s="146" t="s">
        <v>41</v>
      </c>
      <c r="P467" s="147">
        <f t="shared" si="41"/>
        <v>0</v>
      </c>
      <c r="Q467" s="147">
        <v>4.0000000000000003E-5</v>
      </c>
      <c r="R467" s="147">
        <f t="shared" si="42"/>
        <v>9.2000000000000003E-4</v>
      </c>
      <c r="S467" s="147">
        <v>0</v>
      </c>
      <c r="T467" s="148">
        <f t="shared" si="43"/>
        <v>0</v>
      </c>
      <c r="AR467" s="149" t="s">
        <v>378</v>
      </c>
      <c r="AT467" s="149" t="s">
        <v>298</v>
      </c>
      <c r="AU467" s="149" t="s">
        <v>85</v>
      </c>
      <c r="AY467" s="17" t="s">
        <v>296</v>
      </c>
      <c r="BE467" s="150">
        <f t="shared" si="44"/>
        <v>0</v>
      </c>
      <c r="BF467" s="150">
        <f t="shared" si="45"/>
        <v>0</v>
      </c>
      <c r="BG467" s="150">
        <f t="shared" si="46"/>
        <v>0</v>
      </c>
      <c r="BH467" s="150">
        <f t="shared" si="47"/>
        <v>0</v>
      </c>
      <c r="BI467" s="150">
        <f t="shared" si="48"/>
        <v>0</v>
      </c>
      <c r="BJ467" s="17" t="s">
        <v>83</v>
      </c>
      <c r="BK467" s="150">
        <f t="shared" si="49"/>
        <v>0</v>
      </c>
      <c r="BL467" s="17" t="s">
        <v>378</v>
      </c>
      <c r="BM467" s="149" t="s">
        <v>3652</v>
      </c>
    </row>
    <row r="468" spans="2:65" s="1" customFormat="1" ht="24.2" customHeight="1">
      <c r="B468" s="32"/>
      <c r="C468" s="138" t="s">
        <v>1529</v>
      </c>
      <c r="D468" s="138" t="s">
        <v>298</v>
      </c>
      <c r="E468" s="139" t="s">
        <v>3653</v>
      </c>
      <c r="F468" s="140" t="s">
        <v>3654</v>
      </c>
      <c r="G468" s="141" t="s">
        <v>376</v>
      </c>
      <c r="H468" s="142">
        <v>23</v>
      </c>
      <c r="I468" s="143"/>
      <c r="J468" s="144">
        <f t="shared" si="40"/>
        <v>0</v>
      </c>
      <c r="K468" s="140" t="s">
        <v>1</v>
      </c>
      <c r="L468" s="32"/>
      <c r="M468" s="145" t="s">
        <v>1</v>
      </c>
      <c r="N468" s="146" t="s">
        <v>41</v>
      </c>
      <c r="P468" s="147">
        <f t="shared" si="41"/>
        <v>0</v>
      </c>
      <c r="Q468" s="147">
        <v>4.0000000000000003E-5</v>
      </c>
      <c r="R468" s="147">
        <f t="shared" si="42"/>
        <v>9.2000000000000003E-4</v>
      </c>
      <c r="S468" s="147">
        <v>0</v>
      </c>
      <c r="T468" s="148">
        <f t="shared" si="43"/>
        <v>0</v>
      </c>
      <c r="AR468" s="149" t="s">
        <v>378</v>
      </c>
      <c r="AT468" s="149" t="s">
        <v>298</v>
      </c>
      <c r="AU468" s="149" t="s">
        <v>85</v>
      </c>
      <c r="AY468" s="17" t="s">
        <v>296</v>
      </c>
      <c r="BE468" s="150">
        <f t="shared" si="44"/>
        <v>0</v>
      </c>
      <c r="BF468" s="150">
        <f t="shared" si="45"/>
        <v>0</v>
      </c>
      <c r="BG468" s="150">
        <f t="shared" si="46"/>
        <v>0</v>
      </c>
      <c r="BH468" s="150">
        <f t="shared" si="47"/>
        <v>0</v>
      </c>
      <c r="BI468" s="150">
        <f t="shared" si="48"/>
        <v>0</v>
      </c>
      <c r="BJ468" s="17" t="s">
        <v>83</v>
      </c>
      <c r="BK468" s="150">
        <f t="shared" si="49"/>
        <v>0</v>
      </c>
      <c r="BL468" s="17" t="s">
        <v>378</v>
      </c>
      <c r="BM468" s="149" t="s">
        <v>3655</v>
      </c>
    </row>
    <row r="469" spans="2:65" s="1" customFormat="1" ht="24.2" customHeight="1">
      <c r="B469" s="32"/>
      <c r="C469" s="138" t="s">
        <v>1532</v>
      </c>
      <c r="D469" s="138" t="s">
        <v>298</v>
      </c>
      <c r="E469" s="139" t="s">
        <v>3656</v>
      </c>
      <c r="F469" s="140" t="s">
        <v>3657</v>
      </c>
      <c r="G469" s="141" t="s">
        <v>376</v>
      </c>
      <c r="H469" s="142">
        <v>6</v>
      </c>
      <c r="I469" s="143"/>
      <c r="J469" s="144">
        <f t="shared" si="40"/>
        <v>0</v>
      </c>
      <c r="K469" s="140" t="s">
        <v>1</v>
      </c>
      <c r="L469" s="32"/>
      <c r="M469" s="145" t="s">
        <v>1</v>
      </c>
      <c r="N469" s="146" t="s">
        <v>41</v>
      </c>
      <c r="P469" s="147">
        <f t="shared" si="41"/>
        <v>0</v>
      </c>
      <c r="Q469" s="147">
        <v>4.0000000000000003E-5</v>
      </c>
      <c r="R469" s="147">
        <f t="shared" si="42"/>
        <v>2.4000000000000003E-4</v>
      </c>
      <c r="S469" s="147">
        <v>0</v>
      </c>
      <c r="T469" s="148">
        <f t="shared" si="43"/>
        <v>0</v>
      </c>
      <c r="AR469" s="149" t="s">
        <v>378</v>
      </c>
      <c r="AT469" s="149" t="s">
        <v>298</v>
      </c>
      <c r="AU469" s="149" t="s">
        <v>85</v>
      </c>
      <c r="AY469" s="17" t="s">
        <v>296</v>
      </c>
      <c r="BE469" s="150">
        <f t="shared" si="44"/>
        <v>0</v>
      </c>
      <c r="BF469" s="150">
        <f t="shared" si="45"/>
        <v>0</v>
      </c>
      <c r="BG469" s="150">
        <f t="shared" si="46"/>
        <v>0</v>
      </c>
      <c r="BH469" s="150">
        <f t="shared" si="47"/>
        <v>0</v>
      </c>
      <c r="BI469" s="150">
        <f t="shared" si="48"/>
        <v>0</v>
      </c>
      <c r="BJ469" s="17" t="s">
        <v>83</v>
      </c>
      <c r="BK469" s="150">
        <f t="shared" si="49"/>
        <v>0</v>
      </c>
      <c r="BL469" s="17" t="s">
        <v>378</v>
      </c>
      <c r="BM469" s="149" t="s">
        <v>3658</v>
      </c>
    </row>
    <row r="470" spans="2:65" s="1" customFormat="1" ht="24.2" customHeight="1">
      <c r="B470" s="32"/>
      <c r="C470" s="138" t="s">
        <v>1536</v>
      </c>
      <c r="D470" s="138" t="s">
        <v>298</v>
      </c>
      <c r="E470" s="139" t="s">
        <v>3659</v>
      </c>
      <c r="F470" s="140" t="s">
        <v>3660</v>
      </c>
      <c r="G470" s="141" t="s">
        <v>376</v>
      </c>
      <c r="H470" s="142">
        <v>9</v>
      </c>
      <c r="I470" s="143"/>
      <c r="J470" s="144">
        <f t="shared" si="40"/>
        <v>0</v>
      </c>
      <c r="K470" s="140" t="s">
        <v>1</v>
      </c>
      <c r="L470" s="32"/>
      <c r="M470" s="145" t="s">
        <v>1</v>
      </c>
      <c r="N470" s="146" t="s">
        <v>41</v>
      </c>
      <c r="P470" s="147">
        <f t="shared" si="41"/>
        <v>0</v>
      </c>
      <c r="Q470" s="147">
        <v>4.0000000000000003E-5</v>
      </c>
      <c r="R470" s="147">
        <f t="shared" si="42"/>
        <v>3.6000000000000002E-4</v>
      </c>
      <c r="S470" s="147">
        <v>0</v>
      </c>
      <c r="T470" s="148">
        <f t="shared" si="43"/>
        <v>0</v>
      </c>
      <c r="AR470" s="149" t="s">
        <v>378</v>
      </c>
      <c r="AT470" s="149" t="s">
        <v>298</v>
      </c>
      <c r="AU470" s="149" t="s">
        <v>85</v>
      </c>
      <c r="AY470" s="17" t="s">
        <v>296</v>
      </c>
      <c r="BE470" s="150">
        <f t="shared" si="44"/>
        <v>0</v>
      </c>
      <c r="BF470" s="150">
        <f t="shared" si="45"/>
        <v>0</v>
      </c>
      <c r="BG470" s="150">
        <f t="shared" si="46"/>
        <v>0</v>
      </c>
      <c r="BH470" s="150">
        <f t="shared" si="47"/>
        <v>0</v>
      </c>
      <c r="BI470" s="150">
        <f t="shared" si="48"/>
        <v>0</v>
      </c>
      <c r="BJ470" s="17" t="s">
        <v>83</v>
      </c>
      <c r="BK470" s="150">
        <f t="shared" si="49"/>
        <v>0</v>
      </c>
      <c r="BL470" s="17" t="s">
        <v>378</v>
      </c>
      <c r="BM470" s="149" t="s">
        <v>3661</v>
      </c>
    </row>
    <row r="471" spans="2:65" s="1" customFormat="1" ht="16.5" customHeight="1">
      <c r="B471" s="32"/>
      <c r="C471" s="138" t="s">
        <v>1539</v>
      </c>
      <c r="D471" s="138" t="s">
        <v>298</v>
      </c>
      <c r="E471" s="139" t="s">
        <v>3662</v>
      </c>
      <c r="F471" s="140" t="s">
        <v>3663</v>
      </c>
      <c r="G471" s="141" t="s">
        <v>376</v>
      </c>
      <c r="H471" s="142">
        <v>3</v>
      </c>
      <c r="I471" s="143"/>
      <c r="J471" s="144">
        <f t="shared" si="40"/>
        <v>0</v>
      </c>
      <c r="K471" s="140" t="s">
        <v>1</v>
      </c>
      <c r="L471" s="32"/>
      <c r="M471" s="145" t="s">
        <v>1</v>
      </c>
      <c r="N471" s="146" t="s">
        <v>41</v>
      </c>
      <c r="P471" s="147">
        <f t="shared" si="41"/>
        <v>0</v>
      </c>
      <c r="Q471" s="147">
        <v>4.0000000000000003E-5</v>
      </c>
      <c r="R471" s="147">
        <f t="shared" si="42"/>
        <v>1.2000000000000002E-4</v>
      </c>
      <c r="S471" s="147">
        <v>0</v>
      </c>
      <c r="T471" s="148">
        <f t="shared" si="43"/>
        <v>0</v>
      </c>
      <c r="AR471" s="149" t="s">
        <v>378</v>
      </c>
      <c r="AT471" s="149" t="s">
        <v>298</v>
      </c>
      <c r="AU471" s="149" t="s">
        <v>85</v>
      </c>
      <c r="AY471" s="17" t="s">
        <v>296</v>
      </c>
      <c r="BE471" s="150">
        <f t="shared" si="44"/>
        <v>0</v>
      </c>
      <c r="BF471" s="150">
        <f t="shared" si="45"/>
        <v>0</v>
      </c>
      <c r="BG471" s="150">
        <f t="shared" si="46"/>
        <v>0</v>
      </c>
      <c r="BH471" s="150">
        <f t="shared" si="47"/>
        <v>0</v>
      </c>
      <c r="BI471" s="150">
        <f t="shared" si="48"/>
        <v>0</v>
      </c>
      <c r="BJ471" s="17" t="s">
        <v>83</v>
      </c>
      <c r="BK471" s="150">
        <f t="shared" si="49"/>
        <v>0</v>
      </c>
      <c r="BL471" s="17" t="s">
        <v>378</v>
      </c>
      <c r="BM471" s="149" t="s">
        <v>3664</v>
      </c>
    </row>
    <row r="472" spans="2:65" s="1" customFormat="1" ht="33" customHeight="1">
      <c r="B472" s="32"/>
      <c r="C472" s="138" t="s">
        <v>1545</v>
      </c>
      <c r="D472" s="138" t="s">
        <v>298</v>
      </c>
      <c r="E472" s="139" t="s">
        <v>3665</v>
      </c>
      <c r="F472" s="140" t="s">
        <v>3666</v>
      </c>
      <c r="G472" s="141" t="s">
        <v>3209</v>
      </c>
      <c r="H472" s="142">
        <v>1</v>
      </c>
      <c r="I472" s="143"/>
      <c r="J472" s="144">
        <f t="shared" si="40"/>
        <v>0</v>
      </c>
      <c r="K472" s="140" t="s">
        <v>1</v>
      </c>
      <c r="L472" s="32"/>
      <c r="M472" s="145" t="s">
        <v>1</v>
      </c>
      <c r="N472" s="146" t="s">
        <v>41</v>
      </c>
      <c r="P472" s="147">
        <f t="shared" si="41"/>
        <v>0</v>
      </c>
      <c r="Q472" s="147">
        <v>0</v>
      </c>
      <c r="R472" s="147">
        <f t="shared" si="42"/>
        <v>0</v>
      </c>
      <c r="S472" s="147">
        <v>0</v>
      </c>
      <c r="T472" s="148">
        <f t="shared" si="43"/>
        <v>0</v>
      </c>
      <c r="AR472" s="149" t="s">
        <v>378</v>
      </c>
      <c r="AT472" s="149" t="s">
        <v>298</v>
      </c>
      <c r="AU472" s="149" t="s">
        <v>85</v>
      </c>
      <c r="AY472" s="17" t="s">
        <v>296</v>
      </c>
      <c r="BE472" s="150">
        <f t="shared" si="44"/>
        <v>0</v>
      </c>
      <c r="BF472" s="150">
        <f t="shared" si="45"/>
        <v>0</v>
      </c>
      <c r="BG472" s="150">
        <f t="shared" si="46"/>
        <v>0</v>
      </c>
      <c r="BH472" s="150">
        <f t="shared" si="47"/>
        <v>0</v>
      </c>
      <c r="BI472" s="150">
        <f t="shared" si="48"/>
        <v>0</v>
      </c>
      <c r="BJ472" s="17" t="s">
        <v>83</v>
      </c>
      <c r="BK472" s="150">
        <f t="shared" si="49"/>
        <v>0</v>
      </c>
      <c r="BL472" s="17" t="s">
        <v>378</v>
      </c>
      <c r="BM472" s="149" t="s">
        <v>3667</v>
      </c>
    </row>
    <row r="473" spans="2:65" s="1" customFormat="1" ht="49.15" customHeight="1">
      <c r="B473" s="32"/>
      <c r="C473" s="138" t="s">
        <v>1550</v>
      </c>
      <c r="D473" s="138" t="s">
        <v>298</v>
      </c>
      <c r="E473" s="139" t="s">
        <v>3668</v>
      </c>
      <c r="F473" s="140" t="s">
        <v>3669</v>
      </c>
      <c r="G473" s="141" t="s">
        <v>346</v>
      </c>
      <c r="H473" s="142">
        <v>8.0749999999999993</v>
      </c>
      <c r="I473" s="143"/>
      <c r="J473" s="144">
        <f t="shared" si="40"/>
        <v>0</v>
      </c>
      <c r="K473" s="140" t="s">
        <v>302</v>
      </c>
      <c r="L473" s="32"/>
      <c r="M473" s="145" t="s">
        <v>1</v>
      </c>
      <c r="N473" s="146" t="s">
        <v>41</v>
      </c>
      <c r="P473" s="147">
        <f t="shared" si="41"/>
        <v>0</v>
      </c>
      <c r="Q473" s="147">
        <v>0</v>
      </c>
      <c r="R473" s="147">
        <f t="shared" si="42"/>
        <v>0</v>
      </c>
      <c r="S473" s="147">
        <v>0</v>
      </c>
      <c r="T473" s="148">
        <f t="shared" si="43"/>
        <v>0</v>
      </c>
      <c r="AR473" s="149" t="s">
        <v>378</v>
      </c>
      <c r="AT473" s="149" t="s">
        <v>298</v>
      </c>
      <c r="AU473" s="149" t="s">
        <v>85</v>
      </c>
      <c r="AY473" s="17" t="s">
        <v>296</v>
      </c>
      <c r="BE473" s="150">
        <f t="shared" si="44"/>
        <v>0</v>
      </c>
      <c r="BF473" s="150">
        <f t="shared" si="45"/>
        <v>0</v>
      </c>
      <c r="BG473" s="150">
        <f t="shared" si="46"/>
        <v>0</v>
      </c>
      <c r="BH473" s="150">
        <f t="shared" si="47"/>
        <v>0</v>
      </c>
      <c r="BI473" s="150">
        <f t="shared" si="48"/>
        <v>0</v>
      </c>
      <c r="BJ473" s="17" t="s">
        <v>83</v>
      </c>
      <c r="BK473" s="150">
        <f t="shared" si="49"/>
        <v>0</v>
      </c>
      <c r="BL473" s="17" t="s">
        <v>378</v>
      </c>
      <c r="BM473" s="149" t="s">
        <v>3670</v>
      </c>
    </row>
    <row r="474" spans="2:65" s="11" customFormat="1" ht="22.9" customHeight="1">
      <c r="B474" s="126"/>
      <c r="D474" s="127" t="s">
        <v>75</v>
      </c>
      <c r="E474" s="136" t="s">
        <v>3671</v>
      </c>
      <c r="F474" s="136" t="s">
        <v>3672</v>
      </c>
      <c r="I474" s="129"/>
      <c r="J474" s="137">
        <f>BK474</f>
        <v>0</v>
      </c>
      <c r="L474" s="126"/>
      <c r="M474" s="131"/>
      <c r="P474" s="132">
        <f>SUM(P475:P502)</f>
        <v>0</v>
      </c>
      <c r="R474" s="132">
        <f>SUM(R475:R502)</f>
        <v>2.2960299999999996</v>
      </c>
      <c r="T474" s="133">
        <f>SUM(T475:T502)</f>
        <v>0</v>
      </c>
      <c r="AR474" s="127" t="s">
        <v>85</v>
      </c>
      <c r="AT474" s="134" t="s">
        <v>75</v>
      </c>
      <c r="AU474" s="134" t="s">
        <v>83</v>
      </c>
      <c r="AY474" s="127" t="s">
        <v>296</v>
      </c>
      <c r="BK474" s="135">
        <f>SUM(BK475:BK502)</f>
        <v>0</v>
      </c>
    </row>
    <row r="475" spans="2:65" s="1" customFormat="1" ht="16.5" customHeight="1">
      <c r="B475" s="32"/>
      <c r="C475" s="138" t="s">
        <v>1555</v>
      </c>
      <c r="D475" s="138" t="s">
        <v>298</v>
      </c>
      <c r="E475" s="139" t="s">
        <v>3673</v>
      </c>
      <c r="F475" s="140" t="s">
        <v>3674</v>
      </c>
      <c r="G475" s="141" t="s">
        <v>339</v>
      </c>
      <c r="H475" s="142">
        <v>245</v>
      </c>
      <c r="I475" s="143"/>
      <c r="J475" s="144">
        <f t="shared" ref="J475:J490" si="50">ROUND(I475*H475,2)</f>
        <v>0</v>
      </c>
      <c r="K475" s="140" t="s">
        <v>302</v>
      </c>
      <c r="L475" s="32"/>
      <c r="M475" s="145" t="s">
        <v>1</v>
      </c>
      <c r="N475" s="146" t="s">
        <v>41</v>
      </c>
      <c r="P475" s="147">
        <f t="shared" ref="P475:P490" si="51">O475*H475</f>
        <v>0</v>
      </c>
      <c r="Q475" s="147">
        <v>0</v>
      </c>
      <c r="R475" s="147">
        <f t="shared" ref="R475:R490" si="52">Q475*H475</f>
        <v>0</v>
      </c>
      <c r="S475" s="147">
        <v>0</v>
      </c>
      <c r="T475" s="148">
        <f t="shared" ref="T475:T490" si="53">S475*H475</f>
        <v>0</v>
      </c>
      <c r="AR475" s="149" t="s">
        <v>378</v>
      </c>
      <c r="AT475" s="149" t="s">
        <v>298</v>
      </c>
      <c r="AU475" s="149" t="s">
        <v>85</v>
      </c>
      <c r="AY475" s="17" t="s">
        <v>296</v>
      </c>
      <c r="BE475" s="150">
        <f t="shared" ref="BE475:BE490" si="54">IF(N475="základní",J475,0)</f>
        <v>0</v>
      </c>
      <c r="BF475" s="150">
        <f t="shared" ref="BF475:BF490" si="55">IF(N475="snížená",J475,0)</f>
        <v>0</v>
      </c>
      <c r="BG475" s="150">
        <f t="shared" ref="BG475:BG490" si="56">IF(N475="zákl. přenesená",J475,0)</f>
        <v>0</v>
      </c>
      <c r="BH475" s="150">
        <f t="shared" ref="BH475:BH490" si="57">IF(N475="sníž. přenesená",J475,0)</f>
        <v>0</v>
      </c>
      <c r="BI475" s="150">
        <f t="shared" ref="BI475:BI490" si="58">IF(N475="nulová",J475,0)</f>
        <v>0</v>
      </c>
      <c r="BJ475" s="17" t="s">
        <v>83</v>
      </c>
      <c r="BK475" s="150">
        <f t="shared" ref="BK475:BK490" si="59">ROUND(I475*H475,2)</f>
        <v>0</v>
      </c>
      <c r="BL475" s="17" t="s">
        <v>378</v>
      </c>
      <c r="BM475" s="149" t="s">
        <v>3675</v>
      </c>
    </row>
    <row r="476" spans="2:65" s="1" customFormat="1" ht="21.75" customHeight="1">
      <c r="B476" s="32"/>
      <c r="C476" s="173" t="s">
        <v>1560</v>
      </c>
      <c r="D476" s="173" t="s">
        <v>343</v>
      </c>
      <c r="E476" s="174" t="s">
        <v>3676</v>
      </c>
      <c r="F476" s="175" t="s">
        <v>3677</v>
      </c>
      <c r="G476" s="176" t="s">
        <v>339</v>
      </c>
      <c r="H476" s="177">
        <v>40</v>
      </c>
      <c r="I476" s="178"/>
      <c r="J476" s="179">
        <f t="shared" si="50"/>
        <v>0</v>
      </c>
      <c r="K476" s="175" t="s">
        <v>1</v>
      </c>
      <c r="L476" s="180"/>
      <c r="M476" s="181" t="s">
        <v>1</v>
      </c>
      <c r="N476" s="182" t="s">
        <v>41</v>
      </c>
      <c r="P476" s="147">
        <f t="shared" si="51"/>
        <v>0</v>
      </c>
      <c r="Q476" s="147">
        <v>1.5E-3</v>
      </c>
      <c r="R476" s="147">
        <f t="shared" si="52"/>
        <v>0.06</v>
      </c>
      <c r="S476" s="147">
        <v>0</v>
      </c>
      <c r="T476" s="148">
        <f t="shared" si="53"/>
        <v>0</v>
      </c>
      <c r="AR476" s="149" t="s">
        <v>479</v>
      </c>
      <c r="AT476" s="149" t="s">
        <v>343</v>
      </c>
      <c r="AU476" s="149" t="s">
        <v>85</v>
      </c>
      <c r="AY476" s="17" t="s">
        <v>296</v>
      </c>
      <c r="BE476" s="150">
        <f t="shared" si="54"/>
        <v>0</v>
      </c>
      <c r="BF476" s="150">
        <f t="shared" si="55"/>
        <v>0</v>
      </c>
      <c r="BG476" s="150">
        <f t="shared" si="56"/>
        <v>0</v>
      </c>
      <c r="BH476" s="150">
        <f t="shared" si="57"/>
        <v>0</v>
      </c>
      <c r="BI476" s="150">
        <f t="shared" si="58"/>
        <v>0</v>
      </c>
      <c r="BJ476" s="17" t="s">
        <v>83</v>
      </c>
      <c r="BK476" s="150">
        <f t="shared" si="59"/>
        <v>0</v>
      </c>
      <c r="BL476" s="17" t="s">
        <v>378</v>
      </c>
      <c r="BM476" s="149" t="s">
        <v>3678</v>
      </c>
    </row>
    <row r="477" spans="2:65" s="1" customFormat="1" ht="24.2" customHeight="1">
      <c r="B477" s="32"/>
      <c r="C477" s="173" t="s">
        <v>1566</v>
      </c>
      <c r="D477" s="173" t="s">
        <v>343</v>
      </c>
      <c r="E477" s="174" t="s">
        <v>3679</v>
      </c>
      <c r="F477" s="175" t="s">
        <v>3680</v>
      </c>
      <c r="G477" s="176" t="s">
        <v>339</v>
      </c>
      <c r="H477" s="177">
        <v>50</v>
      </c>
      <c r="I477" s="178"/>
      <c r="J477" s="179">
        <f t="shared" si="50"/>
        <v>0</v>
      </c>
      <c r="K477" s="175" t="s">
        <v>1</v>
      </c>
      <c r="L477" s="180"/>
      <c r="M477" s="181" t="s">
        <v>1</v>
      </c>
      <c r="N477" s="182" t="s">
        <v>41</v>
      </c>
      <c r="P477" s="147">
        <f t="shared" si="51"/>
        <v>0</v>
      </c>
      <c r="Q477" s="147">
        <v>1.5E-3</v>
      </c>
      <c r="R477" s="147">
        <f t="shared" si="52"/>
        <v>7.4999999999999997E-2</v>
      </c>
      <c r="S477" s="147">
        <v>0</v>
      </c>
      <c r="T477" s="148">
        <f t="shared" si="53"/>
        <v>0</v>
      </c>
      <c r="AR477" s="149" t="s">
        <v>479</v>
      </c>
      <c r="AT477" s="149" t="s">
        <v>343</v>
      </c>
      <c r="AU477" s="149" t="s">
        <v>85</v>
      </c>
      <c r="AY477" s="17" t="s">
        <v>296</v>
      </c>
      <c r="BE477" s="150">
        <f t="shared" si="54"/>
        <v>0</v>
      </c>
      <c r="BF477" s="150">
        <f t="shared" si="55"/>
        <v>0</v>
      </c>
      <c r="BG477" s="150">
        <f t="shared" si="56"/>
        <v>0</v>
      </c>
      <c r="BH477" s="150">
        <f t="shared" si="57"/>
        <v>0</v>
      </c>
      <c r="BI477" s="150">
        <f t="shared" si="58"/>
        <v>0</v>
      </c>
      <c r="BJ477" s="17" t="s">
        <v>83</v>
      </c>
      <c r="BK477" s="150">
        <f t="shared" si="59"/>
        <v>0</v>
      </c>
      <c r="BL477" s="17" t="s">
        <v>378</v>
      </c>
      <c r="BM477" s="149" t="s">
        <v>3681</v>
      </c>
    </row>
    <row r="478" spans="2:65" s="1" customFormat="1" ht="24.2" customHeight="1">
      <c r="B478" s="32"/>
      <c r="C478" s="173" t="s">
        <v>1571</v>
      </c>
      <c r="D478" s="173" t="s">
        <v>343</v>
      </c>
      <c r="E478" s="174" t="s">
        <v>3682</v>
      </c>
      <c r="F478" s="175" t="s">
        <v>3683</v>
      </c>
      <c r="G478" s="176" t="s">
        <v>339</v>
      </c>
      <c r="H478" s="177">
        <v>35</v>
      </c>
      <c r="I478" s="178"/>
      <c r="J478" s="179">
        <f t="shared" si="50"/>
        <v>0</v>
      </c>
      <c r="K478" s="175" t="s">
        <v>302</v>
      </c>
      <c r="L478" s="180"/>
      <c r="M478" s="181" t="s">
        <v>1</v>
      </c>
      <c r="N478" s="182" t="s">
        <v>41</v>
      </c>
      <c r="P478" s="147">
        <f t="shared" si="51"/>
        <v>0</v>
      </c>
      <c r="Q478" s="147">
        <v>1.9300000000000001E-3</v>
      </c>
      <c r="R478" s="147">
        <f t="shared" si="52"/>
        <v>6.7549999999999999E-2</v>
      </c>
      <c r="S478" s="147">
        <v>0</v>
      </c>
      <c r="T478" s="148">
        <f t="shared" si="53"/>
        <v>0</v>
      </c>
      <c r="AR478" s="149" t="s">
        <v>479</v>
      </c>
      <c r="AT478" s="149" t="s">
        <v>343</v>
      </c>
      <c r="AU478" s="149" t="s">
        <v>85</v>
      </c>
      <c r="AY478" s="17" t="s">
        <v>296</v>
      </c>
      <c r="BE478" s="150">
        <f t="shared" si="54"/>
        <v>0</v>
      </c>
      <c r="BF478" s="150">
        <f t="shared" si="55"/>
        <v>0</v>
      </c>
      <c r="BG478" s="150">
        <f t="shared" si="56"/>
        <v>0</v>
      </c>
      <c r="BH478" s="150">
        <f t="shared" si="57"/>
        <v>0</v>
      </c>
      <c r="BI478" s="150">
        <f t="shared" si="58"/>
        <v>0</v>
      </c>
      <c r="BJ478" s="17" t="s">
        <v>83</v>
      </c>
      <c r="BK478" s="150">
        <f t="shared" si="59"/>
        <v>0</v>
      </c>
      <c r="BL478" s="17" t="s">
        <v>378</v>
      </c>
      <c r="BM478" s="149" t="s">
        <v>3684</v>
      </c>
    </row>
    <row r="479" spans="2:65" s="1" customFormat="1" ht="21.75" customHeight="1">
      <c r="B479" s="32"/>
      <c r="C479" s="173" t="s">
        <v>1577</v>
      </c>
      <c r="D479" s="173" t="s">
        <v>343</v>
      </c>
      <c r="E479" s="174" t="s">
        <v>3685</v>
      </c>
      <c r="F479" s="175" t="s">
        <v>3686</v>
      </c>
      <c r="G479" s="176" t="s">
        <v>339</v>
      </c>
      <c r="H479" s="177">
        <v>20</v>
      </c>
      <c r="I479" s="178"/>
      <c r="J479" s="179">
        <f t="shared" si="50"/>
        <v>0</v>
      </c>
      <c r="K479" s="175" t="s">
        <v>1</v>
      </c>
      <c r="L479" s="180"/>
      <c r="M479" s="181" t="s">
        <v>1</v>
      </c>
      <c r="N479" s="182" t="s">
        <v>41</v>
      </c>
      <c r="P479" s="147">
        <f t="shared" si="51"/>
        <v>0</v>
      </c>
      <c r="Q479" s="147">
        <v>1.5E-3</v>
      </c>
      <c r="R479" s="147">
        <f t="shared" si="52"/>
        <v>0.03</v>
      </c>
      <c r="S479" s="147">
        <v>0</v>
      </c>
      <c r="T479" s="148">
        <f t="shared" si="53"/>
        <v>0</v>
      </c>
      <c r="AR479" s="149" t="s">
        <v>479</v>
      </c>
      <c r="AT479" s="149" t="s">
        <v>343</v>
      </c>
      <c r="AU479" s="149" t="s">
        <v>85</v>
      </c>
      <c r="AY479" s="17" t="s">
        <v>296</v>
      </c>
      <c r="BE479" s="150">
        <f t="shared" si="54"/>
        <v>0</v>
      </c>
      <c r="BF479" s="150">
        <f t="shared" si="55"/>
        <v>0</v>
      </c>
      <c r="BG479" s="150">
        <f t="shared" si="56"/>
        <v>0</v>
      </c>
      <c r="BH479" s="150">
        <f t="shared" si="57"/>
        <v>0</v>
      </c>
      <c r="BI479" s="150">
        <f t="shared" si="58"/>
        <v>0</v>
      </c>
      <c r="BJ479" s="17" t="s">
        <v>83</v>
      </c>
      <c r="BK479" s="150">
        <f t="shared" si="59"/>
        <v>0</v>
      </c>
      <c r="BL479" s="17" t="s">
        <v>378</v>
      </c>
      <c r="BM479" s="149" t="s">
        <v>3687</v>
      </c>
    </row>
    <row r="480" spans="2:65" s="1" customFormat="1" ht="16.5" customHeight="1">
      <c r="B480" s="32"/>
      <c r="C480" s="173" t="s">
        <v>1580</v>
      </c>
      <c r="D480" s="173" t="s">
        <v>343</v>
      </c>
      <c r="E480" s="174" t="s">
        <v>3688</v>
      </c>
      <c r="F480" s="175" t="s">
        <v>3689</v>
      </c>
      <c r="G480" s="176" t="s">
        <v>339</v>
      </c>
      <c r="H480" s="177">
        <v>100</v>
      </c>
      <c r="I480" s="178"/>
      <c r="J480" s="179">
        <f t="shared" si="50"/>
        <v>0</v>
      </c>
      <c r="K480" s="175" t="s">
        <v>1</v>
      </c>
      <c r="L480" s="180"/>
      <c r="M480" s="181" t="s">
        <v>1</v>
      </c>
      <c r="N480" s="182" t="s">
        <v>41</v>
      </c>
      <c r="P480" s="147">
        <f t="shared" si="51"/>
        <v>0</v>
      </c>
      <c r="Q480" s="147">
        <v>1.2E-2</v>
      </c>
      <c r="R480" s="147">
        <f t="shared" si="52"/>
        <v>1.2</v>
      </c>
      <c r="S480" s="147">
        <v>0</v>
      </c>
      <c r="T480" s="148">
        <f t="shared" si="53"/>
        <v>0</v>
      </c>
      <c r="AR480" s="149" t="s">
        <v>479</v>
      </c>
      <c r="AT480" s="149" t="s">
        <v>343</v>
      </c>
      <c r="AU480" s="149" t="s">
        <v>85</v>
      </c>
      <c r="AY480" s="17" t="s">
        <v>296</v>
      </c>
      <c r="BE480" s="150">
        <f t="shared" si="54"/>
        <v>0</v>
      </c>
      <c r="BF480" s="150">
        <f t="shared" si="55"/>
        <v>0</v>
      </c>
      <c r="BG480" s="150">
        <f t="shared" si="56"/>
        <v>0</v>
      </c>
      <c r="BH480" s="150">
        <f t="shared" si="57"/>
        <v>0</v>
      </c>
      <c r="BI480" s="150">
        <f t="shared" si="58"/>
        <v>0</v>
      </c>
      <c r="BJ480" s="17" t="s">
        <v>83</v>
      </c>
      <c r="BK480" s="150">
        <f t="shared" si="59"/>
        <v>0</v>
      </c>
      <c r="BL480" s="17" t="s">
        <v>378</v>
      </c>
      <c r="BM480" s="149" t="s">
        <v>3690</v>
      </c>
    </row>
    <row r="481" spans="2:65" s="1" customFormat="1" ht="21.75" customHeight="1">
      <c r="B481" s="32"/>
      <c r="C481" s="138" t="s">
        <v>1584</v>
      </c>
      <c r="D481" s="138" t="s">
        <v>298</v>
      </c>
      <c r="E481" s="139" t="s">
        <v>3691</v>
      </c>
      <c r="F481" s="140" t="s">
        <v>3692</v>
      </c>
      <c r="G481" s="141" t="s">
        <v>339</v>
      </c>
      <c r="H481" s="142">
        <v>55</v>
      </c>
      <c r="I481" s="143"/>
      <c r="J481" s="144">
        <f t="shared" si="50"/>
        <v>0</v>
      </c>
      <c r="K481" s="140" t="s">
        <v>302</v>
      </c>
      <c r="L481" s="32"/>
      <c r="M481" s="145" t="s">
        <v>1</v>
      </c>
      <c r="N481" s="146" t="s">
        <v>41</v>
      </c>
      <c r="P481" s="147">
        <f t="shared" si="51"/>
        <v>0</v>
      </c>
      <c r="Q481" s="147">
        <v>0</v>
      </c>
      <c r="R481" s="147">
        <f t="shared" si="52"/>
        <v>0</v>
      </c>
      <c r="S481" s="147">
        <v>0</v>
      </c>
      <c r="T481" s="148">
        <f t="shared" si="53"/>
        <v>0</v>
      </c>
      <c r="AR481" s="149" t="s">
        <v>378</v>
      </c>
      <c r="AT481" s="149" t="s">
        <v>298</v>
      </c>
      <c r="AU481" s="149" t="s">
        <v>85</v>
      </c>
      <c r="AY481" s="17" t="s">
        <v>296</v>
      </c>
      <c r="BE481" s="150">
        <f t="shared" si="54"/>
        <v>0</v>
      </c>
      <c r="BF481" s="150">
        <f t="shared" si="55"/>
        <v>0</v>
      </c>
      <c r="BG481" s="150">
        <f t="shared" si="56"/>
        <v>0</v>
      </c>
      <c r="BH481" s="150">
        <f t="shared" si="57"/>
        <v>0</v>
      </c>
      <c r="BI481" s="150">
        <f t="shared" si="58"/>
        <v>0</v>
      </c>
      <c r="BJ481" s="17" t="s">
        <v>83</v>
      </c>
      <c r="BK481" s="150">
        <f t="shared" si="59"/>
        <v>0</v>
      </c>
      <c r="BL481" s="17" t="s">
        <v>378</v>
      </c>
      <c r="BM481" s="149" t="s">
        <v>3693</v>
      </c>
    </row>
    <row r="482" spans="2:65" s="1" customFormat="1" ht="21.75" customHeight="1">
      <c r="B482" s="32"/>
      <c r="C482" s="173" t="s">
        <v>1587</v>
      </c>
      <c r="D482" s="173" t="s">
        <v>343</v>
      </c>
      <c r="E482" s="174" t="s">
        <v>3694</v>
      </c>
      <c r="F482" s="175" t="s">
        <v>3695</v>
      </c>
      <c r="G482" s="176" t="s">
        <v>339</v>
      </c>
      <c r="H482" s="177">
        <v>15</v>
      </c>
      <c r="I482" s="178"/>
      <c r="J482" s="179">
        <f t="shared" si="50"/>
        <v>0</v>
      </c>
      <c r="K482" s="175" t="s">
        <v>1</v>
      </c>
      <c r="L482" s="180"/>
      <c r="M482" s="181" t="s">
        <v>1</v>
      </c>
      <c r="N482" s="182" t="s">
        <v>41</v>
      </c>
      <c r="P482" s="147">
        <f t="shared" si="51"/>
        <v>0</v>
      </c>
      <c r="Q482" s="147">
        <v>1.9E-3</v>
      </c>
      <c r="R482" s="147">
        <f t="shared" si="52"/>
        <v>2.8500000000000001E-2</v>
      </c>
      <c r="S482" s="147">
        <v>0</v>
      </c>
      <c r="T482" s="148">
        <f t="shared" si="53"/>
        <v>0</v>
      </c>
      <c r="AR482" s="149" t="s">
        <v>479</v>
      </c>
      <c r="AT482" s="149" t="s">
        <v>343</v>
      </c>
      <c r="AU482" s="149" t="s">
        <v>85</v>
      </c>
      <c r="AY482" s="17" t="s">
        <v>296</v>
      </c>
      <c r="BE482" s="150">
        <f t="shared" si="54"/>
        <v>0</v>
      </c>
      <c r="BF482" s="150">
        <f t="shared" si="55"/>
        <v>0</v>
      </c>
      <c r="BG482" s="150">
        <f t="shared" si="56"/>
        <v>0</v>
      </c>
      <c r="BH482" s="150">
        <f t="shared" si="57"/>
        <v>0</v>
      </c>
      <c r="BI482" s="150">
        <f t="shared" si="58"/>
        <v>0</v>
      </c>
      <c r="BJ482" s="17" t="s">
        <v>83</v>
      </c>
      <c r="BK482" s="150">
        <f t="shared" si="59"/>
        <v>0</v>
      </c>
      <c r="BL482" s="17" t="s">
        <v>378</v>
      </c>
      <c r="BM482" s="149" t="s">
        <v>3696</v>
      </c>
    </row>
    <row r="483" spans="2:65" s="1" customFormat="1" ht="16.5" customHeight="1">
      <c r="B483" s="32"/>
      <c r="C483" s="173" t="s">
        <v>1593</v>
      </c>
      <c r="D483" s="173" t="s">
        <v>343</v>
      </c>
      <c r="E483" s="174" t="s">
        <v>3697</v>
      </c>
      <c r="F483" s="175" t="s">
        <v>3698</v>
      </c>
      <c r="G483" s="176" t="s">
        <v>339</v>
      </c>
      <c r="H483" s="177">
        <v>30</v>
      </c>
      <c r="I483" s="178"/>
      <c r="J483" s="179">
        <f t="shared" si="50"/>
        <v>0</v>
      </c>
      <c r="K483" s="175" t="s">
        <v>1</v>
      </c>
      <c r="L483" s="180"/>
      <c r="M483" s="181" t="s">
        <v>1</v>
      </c>
      <c r="N483" s="182" t="s">
        <v>41</v>
      </c>
      <c r="P483" s="147">
        <f t="shared" si="51"/>
        <v>0</v>
      </c>
      <c r="Q483" s="147">
        <v>1.2E-2</v>
      </c>
      <c r="R483" s="147">
        <f t="shared" si="52"/>
        <v>0.36</v>
      </c>
      <c r="S483" s="147">
        <v>0</v>
      </c>
      <c r="T483" s="148">
        <f t="shared" si="53"/>
        <v>0</v>
      </c>
      <c r="AR483" s="149" t="s">
        <v>479</v>
      </c>
      <c r="AT483" s="149" t="s">
        <v>343</v>
      </c>
      <c r="AU483" s="149" t="s">
        <v>85</v>
      </c>
      <c r="AY483" s="17" t="s">
        <v>296</v>
      </c>
      <c r="BE483" s="150">
        <f t="shared" si="54"/>
        <v>0</v>
      </c>
      <c r="BF483" s="150">
        <f t="shared" si="55"/>
        <v>0</v>
      </c>
      <c r="BG483" s="150">
        <f t="shared" si="56"/>
        <v>0</v>
      </c>
      <c r="BH483" s="150">
        <f t="shared" si="57"/>
        <v>0</v>
      </c>
      <c r="BI483" s="150">
        <f t="shared" si="58"/>
        <v>0</v>
      </c>
      <c r="BJ483" s="17" t="s">
        <v>83</v>
      </c>
      <c r="BK483" s="150">
        <f t="shared" si="59"/>
        <v>0</v>
      </c>
      <c r="BL483" s="17" t="s">
        <v>378</v>
      </c>
      <c r="BM483" s="149" t="s">
        <v>3699</v>
      </c>
    </row>
    <row r="484" spans="2:65" s="1" customFormat="1" ht="16.5" customHeight="1">
      <c r="B484" s="32"/>
      <c r="C484" s="173" t="s">
        <v>1598</v>
      </c>
      <c r="D484" s="173" t="s">
        <v>343</v>
      </c>
      <c r="E484" s="174" t="s">
        <v>3700</v>
      </c>
      <c r="F484" s="175" t="s">
        <v>3701</v>
      </c>
      <c r="G484" s="176" t="s">
        <v>339</v>
      </c>
      <c r="H484" s="177">
        <v>20</v>
      </c>
      <c r="I484" s="178"/>
      <c r="J484" s="179">
        <f t="shared" si="50"/>
        <v>0</v>
      </c>
      <c r="K484" s="175" t="s">
        <v>1</v>
      </c>
      <c r="L484" s="180"/>
      <c r="M484" s="181" t="s">
        <v>1</v>
      </c>
      <c r="N484" s="182" t="s">
        <v>41</v>
      </c>
      <c r="P484" s="147">
        <f t="shared" si="51"/>
        <v>0</v>
      </c>
      <c r="Q484" s="147">
        <v>1.2E-2</v>
      </c>
      <c r="R484" s="147">
        <f t="shared" si="52"/>
        <v>0.24</v>
      </c>
      <c r="S484" s="147">
        <v>0</v>
      </c>
      <c r="T484" s="148">
        <f t="shared" si="53"/>
        <v>0</v>
      </c>
      <c r="AR484" s="149" t="s">
        <v>479</v>
      </c>
      <c r="AT484" s="149" t="s">
        <v>343</v>
      </c>
      <c r="AU484" s="149" t="s">
        <v>85</v>
      </c>
      <c r="AY484" s="17" t="s">
        <v>296</v>
      </c>
      <c r="BE484" s="150">
        <f t="shared" si="54"/>
        <v>0</v>
      </c>
      <c r="BF484" s="150">
        <f t="shared" si="55"/>
        <v>0</v>
      </c>
      <c r="BG484" s="150">
        <f t="shared" si="56"/>
        <v>0</v>
      </c>
      <c r="BH484" s="150">
        <f t="shared" si="57"/>
        <v>0</v>
      </c>
      <c r="BI484" s="150">
        <f t="shared" si="58"/>
        <v>0</v>
      </c>
      <c r="BJ484" s="17" t="s">
        <v>83</v>
      </c>
      <c r="BK484" s="150">
        <f t="shared" si="59"/>
        <v>0</v>
      </c>
      <c r="BL484" s="17" t="s">
        <v>378</v>
      </c>
      <c r="BM484" s="149" t="s">
        <v>3702</v>
      </c>
    </row>
    <row r="485" spans="2:65" s="1" customFormat="1" ht="16.5" customHeight="1">
      <c r="B485" s="32"/>
      <c r="C485" s="138" t="s">
        <v>1603</v>
      </c>
      <c r="D485" s="138" t="s">
        <v>298</v>
      </c>
      <c r="E485" s="139" t="s">
        <v>3703</v>
      </c>
      <c r="F485" s="140" t="s">
        <v>3704</v>
      </c>
      <c r="G485" s="141" t="s">
        <v>339</v>
      </c>
      <c r="H485" s="142">
        <v>15</v>
      </c>
      <c r="I485" s="143"/>
      <c r="J485" s="144">
        <f t="shared" si="50"/>
        <v>0</v>
      </c>
      <c r="K485" s="140" t="s">
        <v>302</v>
      </c>
      <c r="L485" s="32"/>
      <c r="M485" s="145" t="s">
        <v>1</v>
      </c>
      <c r="N485" s="146" t="s">
        <v>41</v>
      </c>
      <c r="P485" s="147">
        <f t="shared" si="51"/>
        <v>0</v>
      </c>
      <c r="Q485" s="147">
        <v>0</v>
      </c>
      <c r="R485" s="147">
        <f t="shared" si="52"/>
        <v>0</v>
      </c>
      <c r="S485" s="147">
        <v>0</v>
      </c>
      <c r="T485" s="148">
        <f t="shared" si="53"/>
        <v>0</v>
      </c>
      <c r="AR485" s="149" t="s">
        <v>378</v>
      </c>
      <c r="AT485" s="149" t="s">
        <v>298</v>
      </c>
      <c r="AU485" s="149" t="s">
        <v>85</v>
      </c>
      <c r="AY485" s="17" t="s">
        <v>296</v>
      </c>
      <c r="BE485" s="150">
        <f t="shared" si="54"/>
        <v>0</v>
      </c>
      <c r="BF485" s="150">
        <f t="shared" si="55"/>
        <v>0</v>
      </c>
      <c r="BG485" s="150">
        <f t="shared" si="56"/>
        <v>0</v>
      </c>
      <c r="BH485" s="150">
        <f t="shared" si="57"/>
        <v>0</v>
      </c>
      <c r="BI485" s="150">
        <f t="shared" si="58"/>
        <v>0</v>
      </c>
      <c r="BJ485" s="17" t="s">
        <v>83</v>
      </c>
      <c r="BK485" s="150">
        <f t="shared" si="59"/>
        <v>0</v>
      </c>
      <c r="BL485" s="17" t="s">
        <v>378</v>
      </c>
      <c r="BM485" s="149" t="s">
        <v>3705</v>
      </c>
    </row>
    <row r="486" spans="2:65" s="1" customFormat="1" ht="21.75" customHeight="1">
      <c r="B486" s="32"/>
      <c r="C486" s="173" t="s">
        <v>1607</v>
      </c>
      <c r="D486" s="173" t="s">
        <v>343</v>
      </c>
      <c r="E486" s="174" t="s">
        <v>3706</v>
      </c>
      <c r="F486" s="175" t="s">
        <v>3707</v>
      </c>
      <c r="G486" s="176" t="s">
        <v>339</v>
      </c>
      <c r="H486" s="177">
        <v>5</v>
      </c>
      <c r="I486" s="178"/>
      <c r="J486" s="179">
        <f t="shared" si="50"/>
        <v>0</v>
      </c>
      <c r="K486" s="175" t="s">
        <v>1</v>
      </c>
      <c r="L486" s="180"/>
      <c r="M486" s="181" t="s">
        <v>1</v>
      </c>
      <c r="N486" s="182" t="s">
        <v>41</v>
      </c>
      <c r="P486" s="147">
        <f t="shared" si="51"/>
        <v>0</v>
      </c>
      <c r="Q486" s="147">
        <v>2.8999999999999998E-3</v>
      </c>
      <c r="R486" s="147">
        <f t="shared" si="52"/>
        <v>1.4499999999999999E-2</v>
      </c>
      <c r="S486" s="147">
        <v>0</v>
      </c>
      <c r="T486" s="148">
        <f t="shared" si="53"/>
        <v>0</v>
      </c>
      <c r="AR486" s="149" t="s">
        <v>479</v>
      </c>
      <c r="AT486" s="149" t="s">
        <v>343</v>
      </c>
      <c r="AU486" s="149" t="s">
        <v>85</v>
      </c>
      <c r="AY486" s="17" t="s">
        <v>296</v>
      </c>
      <c r="BE486" s="150">
        <f t="shared" si="54"/>
        <v>0</v>
      </c>
      <c r="BF486" s="150">
        <f t="shared" si="55"/>
        <v>0</v>
      </c>
      <c r="BG486" s="150">
        <f t="shared" si="56"/>
        <v>0</v>
      </c>
      <c r="BH486" s="150">
        <f t="shared" si="57"/>
        <v>0</v>
      </c>
      <c r="BI486" s="150">
        <f t="shared" si="58"/>
        <v>0</v>
      </c>
      <c r="BJ486" s="17" t="s">
        <v>83</v>
      </c>
      <c r="BK486" s="150">
        <f t="shared" si="59"/>
        <v>0</v>
      </c>
      <c r="BL486" s="17" t="s">
        <v>378</v>
      </c>
      <c r="BM486" s="149" t="s">
        <v>3708</v>
      </c>
    </row>
    <row r="487" spans="2:65" s="1" customFormat="1" ht="16.5" customHeight="1">
      <c r="B487" s="32"/>
      <c r="C487" s="173" t="s">
        <v>1612</v>
      </c>
      <c r="D487" s="173" t="s">
        <v>343</v>
      </c>
      <c r="E487" s="174" t="s">
        <v>3709</v>
      </c>
      <c r="F487" s="175" t="s">
        <v>3710</v>
      </c>
      <c r="G487" s="176" t="s">
        <v>339</v>
      </c>
      <c r="H487" s="177">
        <v>10</v>
      </c>
      <c r="I487" s="178"/>
      <c r="J487" s="179">
        <f t="shared" si="50"/>
        <v>0</v>
      </c>
      <c r="K487" s="175" t="s">
        <v>1</v>
      </c>
      <c r="L487" s="180"/>
      <c r="M487" s="181" t="s">
        <v>1</v>
      </c>
      <c r="N487" s="182" t="s">
        <v>41</v>
      </c>
      <c r="P487" s="147">
        <f t="shared" si="51"/>
        <v>0</v>
      </c>
      <c r="Q487" s="147">
        <v>1.2E-2</v>
      </c>
      <c r="R487" s="147">
        <f t="shared" si="52"/>
        <v>0.12</v>
      </c>
      <c r="S487" s="147">
        <v>0</v>
      </c>
      <c r="T487" s="148">
        <f t="shared" si="53"/>
        <v>0</v>
      </c>
      <c r="AR487" s="149" t="s">
        <v>479</v>
      </c>
      <c r="AT487" s="149" t="s">
        <v>343</v>
      </c>
      <c r="AU487" s="149" t="s">
        <v>85</v>
      </c>
      <c r="AY487" s="17" t="s">
        <v>296</v>
      </c>
      <c r="BE487" s="150">
        <f t="shared" si="54"/>
        <v>0</v>
      </c>
      <c r="BF487" s="150">
        <f t="shared" si="55"/>
        <v>0</v>
      </c>
      <c r="BG487" s="150">
        <f t="shared" si="56"/>
        <v>0</v>
      </c>
      <c r="BH487" s="150">
        <f t="shared" si="57"/>
        <v>0</v>
      </c>
      <c r="BI487" s="150">
        <f t="shared" si="58"/>
        <v>0</v>
      </c>
      <c r="BJ487" s="17" t="s">
        <v>83</v>
      </c>
      <c r="BK487" s="150">
        <f t="shared" si="59"/>
        <v>0</v>
      </c>
      <c r="BL487" s="17" t="s">
        <v>378</v>
      </c>
      <c r="BM487" s="149" t="s">
        <v>3711</v>
      </c>
    </row>
    <row r="488" spans="2:65" s="1" customFormat="1" ht="24.2" customHeight="1">
      <c r="B488" s="32"/>
      <c r="C488" s="138" t="s">
        <v>1617</v>
      </c>
      <c r="D488" s="138" t="s">
        <v>298</v>
      </c>
      <c r="E488" s="139" t="s">
        <v>3712</v>
      </c>
      <c r="F488" s="140" t="s">
        <v>3713</v>
      </c>
      <c r="G488" s="141" t="s">
        <v>376</v>
      </c>
      <c r="H488" s="142">
        <v>20</v>
      </c>
      <c r="I488" s="143"/>
      <c r="J488" s="144">
        <f t="shared" si="50"/>
        <v>0</v>
      </c>
      <c r="K488" s="140" t="s">
        <v>302</v>
      </c>
      <c r="L488" s="32"/>
      <c r="M488" s="145" t="s">
        <v>1</v>
      </c>
      <c r="N488" s="146" t="s">
        <v>41</v>
      </c>
      <c r="P488" s="147">
        <f t="shared" si="51"/>
        <v>0</v>
      </c>
      <c r="Q488" s="147">
        <v>0</v>
      </c>
      <c r="R488" s="147">
        <f t="shared" si="52"/>
        <v>0</v>
      </c>
      <c r="S488" s="147">
        <v>0</v>
      </c>
      <c r="T488" s="148">
        <f t="shared" si="53"/>
        <v>0</v>
      </c>
      <c r="AR488" s="149" t="s">
        <v>378</v>
      </c>
      <c r="AT488" s="149" t="s">
        <v>298</v>
      </c>
      <c r="AU488" s="149" t="s">
        <v>85</v>
      </c>
      <c r="AY488" s="17" t="s">
        <v>296</v>
      </c>
      <c r="BE488" s="150">
        <f t="shared" si="54"/>
        <v>0</v>
      </c>
      <c r="BF488" s="150">
        <f t="shared" si="55"/>
        <v>0</v>
      </c>
      <c r="BG488" s="150">
        <f t="shared" si="56"/>
        <v>0</v>
      </c>
      <c r="BH488" s="150">
        <f t="shared" si="57"/>
        <v>0</v>
      </c>
      <c r="BI488" s="150">
        <f t="shared" si="58"/>
        <v>0</v>
      </c>
      <c r="BJ488" s="17" t="s">
        <v>83</v>
      </c>
      <c r="BK488" s="150">
        <f t="shared" si="59"/>
        <v>0</v>
      </c>
      <c r="BL488" s="17" t="s">
        <v>378</v>
      </c>
      <c r="BM488" s="149" t="s">
        <v>3714</v>
      </c>
    </row>
    <row r="489" spans="2:65" s="1" customFormat="1" ht="16.5" customHeight="1">
      <c r="B489" s="32"/>
      <c r="C489" s="173" t="s">
        <v>1637</v>
      </c>
      <c r="D489" s="173" t="s">
        <v>343</v>
      </c>
      <c r="E489" s="174" t="s">
        <v>3715</v>
      </c>
      <c r="F489" s="175" t="s">
        <v>3716</v>
      </c>
      <c r="G489" s="176" t="s">
        <v>339</v>
      </c>
      <c r="H489" s="177">
        <v>20</v>
      </c>
      <c r="I489" s="178"/>
      <c r="J489" s="179">
        <f t="shared" si="50"/>
        <v>0</v>
      </c>
      <c r="K489" s="175" t="s">
        <v>1</v>
      </c>
      <c r="L489" s="180"/>
      <c r="M489" s="181" t="s">
        <v>1</v>
      </c>
      <c r="N489" s="182" t="s">
        <v>41</v>
      </c>
      <c r="P489" s="147">
        <f t="shared" si="51"/>
        <v>0</v>
      </c>
      <c r="Q489" s="147">
        <v>2.7000000000000001E-3</v>
      </c>
      <c r="R489" s="147">
        <f t="shared" si="52"/>
        <v>5.4000000000000006E-2</v>
      </c>
      <c r="S489" s="147">
        <v>0</v>
      </c>
      <c r="T489" s="148">
        <f t="shared" si="53"/>
        <v>0</v>
      </c>
      <c r="AR489" s="149" t="s">
        <v>479</v>
      </c>
      <c r="AT489" s="149" t="s">
        <v>343</v>
      </c>
      <c r="AU489" s="149" t="s">
        <v>85</v>
      </c>
      <c r="AY489" s="17" t="s">
        <v>296</v>
      </c>
      <c r="BE489" s="150">
        <f t="shared" si="54"/>
        <v>0</v>
      </c>
      <c r="BF489" s="150">
        <f t="shared" si="55"/>
        <v>0</v>
      </c>
      <c r="BG489" s="150">
        <f t="shared" si="56"/>
        <v>0</v>
      </c>
      <c r="BH489" s="150">
        <f t="shared" si="57"/>
        <v>0</v>
      </c>
      <c r="BI489" s="150">
        <f t="shared" si="58"/>
        <v>0</v>
      </c>
      <c r="BJ489" s="17" t="s">
        <v>83</v>
      </c>
      <c r="BK489" s="150">
        <f t="shared" si="59"/>
        <v>0</v>
      </c>
      <c r="BL489" s="17" t="s">
        <v>378</v>
      </c>
      <c r="BM489" s="149" t="s">
        <v>3717</v>
      </c>
    </row>
    <row r="490" spans="2:65" s="1" customFormat="1" ht="24.2" customHeight="1">
      <c r="B490" s="32"/>
      <c r="C490" s="138" t="s">
        <v>1642</v>
      </c>
      <c r="D490" s="138" t="s">
        <v>298</v>
      </c>
      <c r="E490" s="139" t="s">
        <v>3718</v>
      </c>
      <c r="F490" s="140" t="s">
        <v>3719</v>
      </c>
      <c r="G490" s="141" t="s">
        <v>339</v>
      </c>
      <c r="H490" s="142">
        <v>360</v>
      </c>
      <c r="I490" s="143"/>
      <c r="J490" s="144">
        <f t="shared" si="50"/>
        <v>0</v>
      </c>
      <c r="K490" s="140" t="s">
        <v>302</v>
      </c>
      <c r="L490" s="32"/>
      <c r="M490" s="145" t="s">
        <v>1</v>
      </c>
      <c r="N490" s="146" t="s">
        <v>41</v>
      </c>
      <c r="P490" s="147">
        <f t="shared" si="51"/>
        <v>0</v>
      </c>
      <c r="Q490" s="147">
        <v>0</v>
      </c>
      <c r="R490" s="147">
        <f t="shared" si="52"/>
        <v>0</v>
      </c>
      <c r="S490" s="147">
        <v>0</v>
      </c>
      <c r="T490" s="148">
        <f t="shared" si="53"/>
        <v>0</v>
      </c>
      <c r="AR490" s="149" t="s">
        <v>378</v>
      </c>
      <c r="AT490" s="149" t="s">
        <v>298</v>
      </c>
      <c r="AU490" s="149" t="s">
        <v>85</v>
      </c>
      <c r="AY490" s="17" t="s">
        <v>296</v>
      </c>
      <c r="BE490" s="150">
        <f t="shared" si="54"/>
        <v>0</v>
      </c>
      <c r="BF490" s="150">
        <f t="shared" si="55"/>
        <v>0</v>
      </c>
      <c r="BG490" s="150">
        <f t="shared" si="56"/>
        <v>0</v>
      </c>
      <c r="BH490" s="150">
        <f t="shared" si="57"/>
        <v>0</v>
      </c>
      <c r="BI490" s="150">
        <f t="shared" si="58"/>
        <v>0</v>
      </c>
      <c r="BJ490" s="17" t="s">
        <v>83</v>
      </c>
      <c r="BK490" s="150">
        <f t="shared" si="59"/>
        <v>0</v>
      </c>
      <c r="BL490" s="17" t="s">
        <v>378</v>
      </c>
      <c r="BM490" s="149" t="s">
        <v>3720</v>
      </c>
    </row>
    <row r="491" spans="2:65" s="15" customFormat="1">
      <c r="B491" s="183"/>
      <c r="D491" s="152" t="s">
        <v>304</v>
      </c>
      <c r="E491" s="184" t="s">
        <v>1</v>
      </c>
      <c r="F491" s="185" t="s">
        <v>3721</v>
      </c>
      <c r="H491" s="184" t="s">
        <v>1</v>
      </c>
      <c r="I491" s="186"/>
      <c r="L491" s="183"/>
      <c r="M491" s="187"/>
      <c r="T491" s="188"/>
      <c r="AT491" s="184" t="s">
        <v>304</v>
      </c>
      <c r="AU491" s="184" t="s">
        <v>85</v>
      </c>
      <c r="AV491" s="15" t="s">
        <v>83</v>
      </c>
      <c r="AW491" s="15" t="s">
        <v>32</v>
      </c>
      <c r="AX491" s="15" t="s">
        <v>76</v>
      </c>
      <c r="AY491" s="184" t="s">
        <v>296</v>
      </c>
    </row>
    <row r="492" spans="2:65" s="12" customFormat="1">
      <c r="B492" s="151"/>
      <c r="D492" s="152" t="s">
        <v>304</v>
      </c>
      <c r="E492" s="153" t="s">
        <v>1</v>
      </c>
      <c r="F492" s="154" t="s">
        <v>1714</v>
      </c>
      <c r="H492" s="155">
        <v>220</v>
      </c>
      <c r="I492" s="156"/>
      <c r="L492" s="151"/>
      <c r="M492" s="157"/>
      <c r="T492" s="158"/>
      <c r="AT492" s="153" t="s">
        <v>304</v>
      </c>
      <c r="AU492" s="153" t="s">
        <v>85</v>
      </c>
      <c r="AV492" s="12" t="s">
        <v>85</v>
      </c>
      <c r="AW492" s="12" t="s">
        <v>32</v>
      </c>
      <c r="AX492" s="12" t="s">
        <v>76</v>
      </c>
      <c r="AY492" s="153" t="s">
        <v>296</v>
      </c>
    </row>
    <row r="493" spans="2:65" s="15" customFormat="1">
      <c r="B493" s="183"/>
      <c r="D493" s="152" t="s">
        <v>304</v>
      </c>
      <c r="E493" s="184" t="s">
        <v>1</v>
      </c>
      <c r="F493" s="185" t="s">
        <v>3722</v>
      </c>
      <c r="H493" s="184" t="s">
        <v>1</v>
      </c>
      <c r="I493" s="186"/>
      <c r="L493" s="183"/>
      <c r="M493" s="187"/>
      <c r="T493" s="188"/>
      <c r="AT493" s="184" t="s">
        <v>304</v>
      </c>
      <c r="AU493" s="184" t="s">
        <v>85</v>
      </c>
      <c r="AV493" s="15" t="s">
        <v>83</v>
      </c>
      <c r="AW493" s="15" t="s">
        <v>32</v>
      </c>
      <c r="AX493" s="15" t="s">
        <v>76</v>
      </c>
      <c r="AY493" s="184" t="s">
        <v>296</v>
      </c>
    </row>
    <row r="494" spans="2:65" s="12" customFormat="1">
      <c r="B494" s="151"/>
      <c r="D494" s="152" t="s">
        <v>304</v>
      </c>
      <c r="E494" s="153" t="s">
        <v>1</v>
      </c>
      <c r="F494" s="154" t="s">
        <v>1291</v>
      </c>
      <c r="H494" s="155">
        <v>140</v>
      </c>
      <c r="I494" s="156"/>
      <c r="L494" s="151"/>
      <c r="M494" s="157"/>
      <c r="T494" s="158"/>
      <c r="AT494" s="153" t="s">
        <v>304</v>
      </c>
      <c r="AU494" s="153" t="s">
        <v>85</v>
      </c>
      <c r="AV494" s="12" t="s">
        <v>85</v>
      </c>
      <c r="AW494" s="12" t="s">
        <v>32</v>
      </c>
      <c r="AX494" s="12" t="s">
        <v>76</v>
      </c>
      <c r="AY494" s="153" t="s">
        <v>296</v>
      </c>
    </row>
    <row r="495" spans="2:65" s="14" customFormat="1">
      <c r="B495" s="166"/>
      <c r="D495" s="152" t="s">
        <v>304</v>
      </c>
      <c r="E495" s="167" t="s">
        <v>1</v>
      </c>
      <c r="F495" s="168" t="s">
        <v>308</v>
      </c>
      <c r="H495" s="169">
        <v>360</v>
      </c>
      <c r="I495" s="170"/>
      <c r="L495" s="166"/>
      <c r="M495" s="171"/>
      <c r="T495" s="172"/>
      <c r="AT495" s="167" t="s">
        <v>304</v>
      </c>
      <c r="AU495" s="167" t="s">
        <v>85</v>
      </c>
      <c r="AV495" s="14" t="s">
        <v>107</v>
      </c>
      <c r="AW495" s="14" t="s">
        <v>32</v>
      </c>
      <c r="AX495" s="14" t="s">
        <v>83</v>
      </c>
      <c r="AY495" s="167" t="s">
        <v>296</v>
      </c>
    </row>
    <row r="496" spans="2:65" s="1" customFormat="1" ht="37.9" customHeight="1">
      <c r="B496" s="32"/>
      <c r="C496" s="173" t="s">
        <v>1647</v>
      </c>
      <c r="D496" s="173" t="s">
        <v>343</v>
      </c>
      <c r="E496" s="174" t="s">
        <v>3723</v>
      </c>
      <c r="F496" s="175" t="s">
        <v>3724</v>
      </c>
      <c r="G496" s="176" t="s">
        <v>339</v>
      </c>
      <c r="H496" s="177">
        <v>264</v>
      </c>
      <c r="I496" s="178"/>
      <c r="J496" s="179">
        <f>ROUND(I496*H496,2)</f>
        <v>0</v>
      </c>
      <c r="K496" s="175" t="s">
        <v>302</v>
      </c>
      <c r="L496" s="180"/>
      <c r="M496" s="181" t="s">
        <v>1</v>
      </c>
      <c r="N496" s="182" t="s">
        <v>41</v>
      </c>
      <c r="P496" s="147">
        <f>O496*H496</f>
        <v>0</v>
      </c>
      <c r="Q496" s="147">
        <v>6.9999999999999994E-5</v>
      </c>
      <c r="R496" s="147">
        <f>Q496*H496</f>
        <v>1.848E-2</v>
      </c>
      <c r="S496" s="147">
        <v>0</v>
      </c>
      <c r="T496" s="148">
        <f>S496*H496</f>
        <v>0</v>
      </c>
      <c r="AR496" s="149" t="s">
        <v>479</v>
      </c>
      <c r="AT496" s="149" t="s">
        <v>343</v>
      </c>
      <c r="AU496" s="149" t="s">
        <v>85</v>
      </c>
      <c r="AY496" s="17" t="s">
        <v>296</v>
      </c>
      <c r="BE496" s="150">
        <f>IF(N496="základní",J496,0)</f>
        <v>0</v>
      </c>
      <c r="BF496" s="150">
        <f>IF(N496="snížená",J496,0)</f>
        <v>0</v>
      </c>
      <c r="BG496" s="150">
        <f>IF(N496="zákl. přenesená",J496,0)</f>
        <v>0</v>
      </c>
      <c r="BH496" s="150">
        <f>IF(N496="sníž. přenesená",J496,0)</f>
        <v>0</v>
      </c>
      <c r="BI496" s="150">
        <f>IF(N496="nulová",J496,0)</f>
        <v>0</v>
      </c>
      <c r="BJ496" s="17" t="s">
        <v>83</v>
      </c>
      <c r="BK496" s="150">
        <f>ROUND(I496*H496,2)</f>
        <v>0</v>
      </c>
      <c r="BL496" s="17" t="s">
        <v>378</v>
      </c>
      <c r="BM496" s="149" t="s">
        <v>3725</v>
      </c>
    </row>
    <row r="497" spans="2:65" s="12" customFormat="1">
      <c r="B497" s="151"/>
      <c r="D497" s="152" t="s">
        <v>304</v>
      </c>
      <c r="E497" s="153" t="s">
        <v>1</v>
      </c>
      <c r="F497" s="154" t="s">
        <v>3726</v>
      </c>
      <c r="H497" s="155">
        <v>264</v>
      </c>
      <c r="I497" s="156"/>
      <c r="L497" s="151"/>
      <c r="M497" s="157"/>
      <c r="T497" s="158"/>
      <c r="AT497" s="153" t="s">
        <v>304</v>
      </c>
      <c r="AU497" s="153" t="s">
        <v>85</v>
      </c>
      <c r="AV497" s="12" t="s">
        <v>85</v>
      </c>
      <c r="AW497" s="12" t="s">
        <v>32</v>
      </c>
      <c r="AX497" s="12" t="s">
        <v>83</v>
      </c>
      <c r="AY497" s="153" t="s">
        <v>296</v>
      </c>
    </row>
    <row r="498" spans="2:65" s="1" customFormat="1" ht="37.9" customHeight="1">
      <c r="B498" s="32"/>
      <c r="C498" s="173" t="s">
        <v>1652</v>
      </c>
      <c r="D498" s="173" t="s">
        <v>343</v>
      </c>
      <c r="E498" s="174" t="s">
        <v>3727</v>
      </c>
      <c r="F498" s="175" t="s">
        <v>3728</v>
      </c>
      <c r="G498" s="176" t="s">
        <v>339</v>
      </c>
      <c r="H498" s="177">
        <v>168</v>
      </c>
      <c r="I498" s="178"/>
      <c r="J498" s="179">
        <f>ROUND(I498*H498,2)</f>
        <v>0</v>
      </c>
      <c r="K498" s="175" t="s">
        <v>302</v>
      </c>
      <c r="L498" s="180"/>
      <c r="M498" s="181" t="s">
        <v>1</v>
      </c>
      <c r="N498" s="182" t="s">
        <v>41</v>
      </c>
      <c r="P498" s="147">
        <f>O498*H498</f>
        <v>0</v>
      </c>
      <c r="Q498" s="147">
        <v>1.1E-4</v>
      </c>
      <c r="R498" s="147">
        <f>Q498*H498</f>
        <v>1.848E-2</v>
      </c>
      <c r="S498" s="147">
        <v>0</v>
      </c>
      <c r="T498" s="148">
        <f>S498*H498</f>
        <v>0</v>
      </c>
      <c r="AR498" s="149" t="s">
        <v>479</v>
      </c>
      <c r="AT498" s="149" t="s">
        <v>343</v>
      </c>
      <c r="AU498" s="149" t="s">
        <v>85</v>
      </c>
      <c r="AY498" s="17" t="s">
        <v>296</v>
      </c>
      <c r="BE498" s="150">
        <f>IF(N498="základní",J498,0)</f>
        <v>0</v>
      </c>
      <c r="BF498" s="150">
        <f>IF(N498="snížená",J498,0)</f>
        <v>0</v>
      </c>
      <c r="BG498" s="150">
        <f>IF(N498="zákl. přenesená",J498,0)</f>
        <v>0</v>
      </c>
      <c r="BH498" s="150">
        <f>IF(N498="sníž. přenesená",J498,0)</f>
        <v>0</v>
      </c>
      <c r="BI498" s="150">
        <f>IF(N498="nulová",J498,0)</f>
        <v>0</v>
      </c>
      <c r="BJ498" s="17" t="s">
        <v>83</v>
      </c>
      <c r="BK498" s="150">
        <f>ROUND(I498*H498,2)</f>
        <v>0</v>
      </c>
      <c r="BL498" s="17" t="s">
        <v>378</v>
      </c>
      <c r="BM498" s="149" t="s">
        <v>3729</v>
      </c>
    </row>
    <row r="499" spans="2:65" s="12" customFormat="1">
      <c r="B499" s="151"/>
      <c r="D499" s="152" t="s">
        <v>304</v>
      </c>
      <c r="E499" s="153" t="s">
        <v>1</v>
      </c>
      <c r="F499" s="154" t="s">
        <v>3730</v>
      </c>
      <c r="H499" s="155">
        <v>168</v>
      </c>
      <c r="I499" s="156"/>
      <c r="L499" s="151"/>
      <c r="M499" s="157"/>
      <c r="T499" s="158"/>
      <c r="AT499" s="153" t="s">
        <v>304</v>
      </c>
      <c r="AU499" s="153" t="s">
        <v>85</v>
      </c>
      <c r="AV499" s="12" t="s">
        <v>85</v>
      </c>
      <c r="AW499" s="12" t="s">
        <v>32</v>
      </c>
      <c r="AX499" s="12" t="s">
        <v>83</v>
      </c>
      <c r="AY499" s="153" t="s">
        <v>296</v>
      </c>
    </row>
    <row r="500" spans="2:65" s="1" customFormat="1" ht="16.5" customHeight="1">
      <c r="B500" s="32"/>
      <c r="C500" s="138" t="s">
        <v>1657</v>
      </c>
      <c r="D500" s="138" t="s">
        <v>298</v>
      </c>
      <c r="E500" s="139" t="s">
        <v>3731</v>
      </c>
      <c r="F500" s="140" t="s">
        <v>3732</v>
      </c>
      <c r="G500" s="141" t="s">
        <v>376</v>
      </c>
      <c r="H500" s="142">
        <v>68</v>
      </c>
      <c r="I500" s="143"/>
      <c r="J500" s="144">
        <f>ROUND(I500*H500,2)</f>
        <v>0</v>
      </c>
      <c r="K500" s="140" t="s">
        <v>302</v>
      </c>
      <c r="L500" s="32"/>
      <c r="M500" s="145" t="s">
        <v>1</v>
      </c>
      <c r="N500" s="146" t="s">
        <v>41</v>
      </c>
      <c r="P500" s="147">
        <f>O500*H500</f>
        <v>0</v>
      </c>
      <c r="Q500" s="147">
        <v>0</v>
      </c>
      <c r="R500" s="147">
        <f>Q500*H500</f>
        <v>0</v>
      </c>
      <c r="S500" s="147">
        <v>0</v>
      </c>
      <c r="T500" s="148">
        <f>S500*H500</f>
        <v>0</v>
      </c>
      <c r="AR500" s="149" t="s">
        <v>378</v>
      </c>
      <c r="AT500" s="149" t="s">
        <v>298</v>
      </c>
      <c r="AU500" s="149" t="s">
        <v>85</v>
      </c>
      <c r="AY500" s="17" t="s">
        <v>296</v>
      </c>
      <c r="BE500" s="150">
        <f>IF(N500="základní",J500,0)</f>
        <v>0</v>
      </c>
      <c r="BF500" s="150">
        <f>IF(N500="snížená",J500,0)</f>
        <v>0</v>
      </c>
      <c r="BG500" s="150">
        <f>IF(N500="zákl. přenesená",J500,0)</f>
        <v>0</v>
      </c>
      <c r="BH500" s="150">
        <f>IF(N500="sníž. přenesená",J500,0)</f>
        <v>0</v>
      </c>
      <c r="BI500" s="150">
        <f>IF(N500="nulová",J500,0)</f>
        <v>0</v>
      </c>
      <c r="BJ500" s="17" t="s">
        <v>83</v>
      </c>
      <c r="BK500" s="150">
        <f>ROUND(I500*H500,2)</f>
        <v>0</v>
      </c>
      <c r="BL500" s="17" t="s">
        <v>378</v>
      </c>
      <c r="BM500" s="149" t="s">
        <v>3733</v>
      </c>
    </row>
    <row r="501" spans="2:65" s="1" customFormat="1" ht="16.5" customHeight="1">
      <c r="B501" s="32"/>
      <c r="C501" s="173" t="s">
        <v>1662</v>
      </c>
      <c r="D501" s="173" t="s">
        <v>343</v>
      </c>
      <c r="E501" s="174" t="s">
        <v>3734</v>
      </c>
      <c r="F501" s="175" t="s">
        <v>3735</v>
      </c>
      <c r="G501" s="176" t="s">
        <v>376</v>
      </c>
      <c r="H501" s="177">
        <v>68</v>
      </c>
      <c r="I501" s="178"/>
      <c r="J501" s="179">
        <f>ROUND(I501*H501,2)</f>
        <v>0</v>
      </c>
      <c r="K501" s="175" t="s">
        <v>302</v>
      </c>
      <c r="L501" s="180"/>
      <c r="M501" s="181" t="s">
        <v>1</v>
      </c>
      <c r="N501" s="182" t="s">
        <v>41</v>
      </c>
      <c r="P501" s="147">
        <f>O501*H501</f>
        <v>0</v>
      </c>
      <c r="Q501" s="147">
        <v>1.3999999999999999E-4</v>
      </c>
      <c r="R501" s="147">
        <f>Q501*H501</f>
        <v>9.5199999999999989E-3</v>
      </c>
      <c r="S501" s="147">
        <v>0</v>
      </c>
      <c r="T501" s="148">
        <f>S501*H501</f>
        <v>0</v>
      </c>
      <c r="AR501" s="149" t="s">
        <v>479</v>
      </c>
      <c r="AT501" s="149" t="s">
        <v>343</v>
      </c>
      <c r="AU501" s="149" t="s">
        <v>85</v>
      </c>
      <c r="AY501" s="17" t="s">
        <v>296</v>
      </c>
      <c r="BE501" s="150">
        <f>IF(N501="základní",J501,0)</f>
        <v>0</v>
      </c>
      <c r="BF501" s="150">
        <f>IF(N501="snížená",J501,0)</f>
        <v>0</v>
      </c>
      <c r="BG501" s="150">
        <f>IF(N501="zákl. přenesená",J501,0)</f>
        <v>0</v>
      </c>
      <c r="BH501" s="150">
        <f>IF(N501="sníž. přenesená",J501,0)</f>
        <v>0</v>
      </c>
      <c r="BI501" s="150">
        <f>IF(N501="nulová",J501,0)</f>
        <v>0</v>
      </c>
      <c r="BJ501" s="17" t="s">
        <v>83</v>
      </c>
      <c r="BK501" s="150">
        <f>ROUND(I501*H501,2)</f>
        <v>0</v>
      </c>
      <c r="BL501" s="17" t="s">
        <v>378</v>
      </c>
      <c r="BM501" s="149" t="s">
        <v>3736</v>
      </c>
    </row>
    <row r="502" spans="2:65" s="1" customFormat="1" ht="49.15" customHeight="1">
      <c r="B502" s="32"/>
      <c r="C502" s="138" t="s">
        <v>1666</v>
      </c>
      <c r="D502" s="138" t="s">
        <v>298</v>
      </c>
      <c r="E502" s="139" t="s">
        <v>3737</v>
      </c>
      <c r="F502" s="140" t="s">
        <v>3738</v>
      </c>
      <c r="G502" s="141" t="s">
        <v>346</v>
      </c>
      <c r="H502" s="142">
        <v>2.2959999999999998</v>
      </c>
      <c r="I502" s="143"/>
      <c r="J502" s="144">
        <f>ROUND(I502*H502,2)</f>
        <v>0</v>
      </c>
      <c r="K502" s="140" t="s">
        <v>302</v>
      </c>
      <c r="L502" s="32"/>
      <c r="M502" s="145" t="s">
        <v>1</v>
      </c>
      <c r="N502" s="146" t="s">
        <v>41</v>
      </c>
      <c r="P502" s="147">
        <f>O502*H502</f>
        <v>0</v>
      </c>
      <c r="Q502" s="147">
        <v>0</v>
      </c>
      <c r="R502" s="147">
        <f>Q502*H502</f>
        <v>0</v>
      </c>
      <c r="S502" s="147">
        <v>0</v>
      </c>
      <c r="T502" s="148">
        <f>S502*H502</f>
        <v>0</v>
      </c>
      <c r="AR502" s="149" t="s">
        <v>378</v>
      </c>
      <c r="AT502" s="149" t="s">
        <v>298</v>
      </c>
      <c r="AU502" s="149" t="s">
        <v>85</v>
      </c>
      <c r="AY502" s="17" t="s">
        <v>296</v>
      </c>
      <c r="BE502" s="150">
        <f>IF(N502="základní",J502,0)</f>
        <v>0</v>
      </c>
      <c r="BF502" s="150">
        <f>IF(N502="snížená",J502,0)</f>
        <v>0</v>
      </c>
      <c r="BG502" s="150">
        <f>IF(N502="zákl. přenesená",J502,0)</f>
        <v>0</v>
      </c>
      <c r="BH502" s="150">
        <f>IF(N502="sníž. přenesená",J502,0)</f>
        <v>0</v>
      </c>
      <c r="BI502" s="150">
        <f>IF(N502="nulová",J502,0)</f>
        <v>0</v>
      </c>
      <c r="BJ502" s="17" t="s">
        <v>83</v>
      </c>
      <c r="BK502" s="150">
        <f>ROUND(I502*H502,2)</f>
        <v>0</v>
      </c>
      <c r="BL502" s="17" t="s">
        <v>378</v>
      </c>
      <c r="BM502" s="149" t="s">
        <v>3739</v>
      </c>
    </row>
    <row r="503" spans="2:65" s="11" customFormat="1" ht="22.9" customHeight="1">
      <c r="B503" s="126"/>
      <c r="D503" s="127" t="s">
        <v>75</v>
      </c>
      <c r="E503" s="136" t="s">
        <v>1866</v>
      </c>
      <c r="F503" s="136" t="s">
        <v>1867</v>
      </c>
      <c r="I503" s="129"/>
      <c r="J503" s="137">
        <f>BK503</f>
        <v>0</v>
      </c>
      <c r="L503" s="126"/>
      <c r="M503" s="131"/>
      <c r="P503" s="132">
        <f>SUM(P504:P506)</f>
        <v>0</v>
      </c>
      <c r="R503" s="132">
        <f>SUM(R504:R506)</f>
        <v>0.14860000000000001</v>
      </c>
      <c r="T503" s="133">
        <f>SUM(T504:T506)</f>
        <v>0</v>
      </c>
      <c r="AR503" s="127" t="s">
        <v>85</v>
      </c>
      <c r="AT503" s="134" t="s">
        <v>75</v>
      </c>
      <c r="AU503" s="134" t="s">
        <v>83</v>
      </c>
      <c r="AY503" s="127" t="s">
        <v>296</v>
      </c>
      <c r="BK503" s="135">
        <f>SUM(BK504:BK506)</f>
        <v>0</v>
      </c>
    </row>
    <row r="504" spans="2:65" s="1" customFormat="1" ht="44.25" customHeight="1">
      <c r="B504" s="32"/>
      <c r="C504" s="138" t="s">
        <v>1671</v>
      </c>
      <c r="D504" s="138" t="s">
        <v>298</v>
      </c>
      <c r="E504" s="139" t="s">
        <v>3740</v>
      </c>
      <c r="F504" s="140" t="s">
        <v>3741</v>
      </c>
      <c r="G504" s="141" t="s">
        <v>339</v>
      </c>
      <c r="H504" s="142">
        <v>10</v>
      </c>
      <c r="I504" s="143"/>
      <c r="J504" s="144">
        <f>ROUND(I504*H504,2)</f>
        <v>0</v>
      </c>
      <c r="K504" s="140" t="s">
        <v>302</v>
      </c>
      <c r="L504" s="32"/>
      <c r="M504" s="145" t="s">
        <v>1</v>
      </c>
      <c r="N504" s="146" t="s">
        <v>41</v>
      </c>
      <c r="P504" s="147">
        <f>O504*H504</f>
        <v>0</v>
      </c>
      <c r="Q504" s="147">
        <v>1.486E-2</v>
      </c>
      <c r="R504" s="147">
        <f>Q504*H504</f>
        <v>0.14860000000000001</v>
      </c>
      <c r="S504" s="147">
        <v>0</v>
      </c>
      <c r="T504" s="148">
        <f>S504*H504</f>
        <v>0</v>
      </c>
      <c r="AR504" s="149" t="s">
        <v>378</v>
      </c>
      <c r="AT504" s="149" t="s">
        <v>298</v>
      </c>
      <c r="AU504" s="149" t="s">
        <v>85</v>
      </c>
      <c r="AY504" s="17" t="s">
        <v>296</v>
      </c>
      <c r="BE504" s="150">
        <f>IF(N504="základní",J504,0)</f>
        <v>0</v>
      </c>
      <c r="BF504" s="150">
        <f>IF(N504="snížená",J504,0)</f>
        <v>0</v>
      </c>
      <c r="BG504" s="150">
        <f>IF(N504="zákl. přenesená",J504,0)</f>
        <v>0</v>
      </c>
      <c r="BH504" s="150">
        <f>IF(N504="sníž. přenesená",J504,0)</f>
        <v>0</v>
      </c>
      <c r="BI504" s="150">
        <f>IF(N504="nulová",J504,0)</f>
        <v>0</v>
      </c>
      <c r="BJ504" s="17" t="s">
        <v>83</v>
      </c>
      <c r="BK504" s="150">
        <f>ROUND(I504*H504,2)</f>
        <v>0</v>
      </c>
      <c r="BL504" s="17" t="s">
        <v>378</v>
      </c>
      <c r="BM504" s="149" t="s">
        <v>3742</v>
      </c>
    </row>
    <row r="505" spans="2:65" s="12" customFormat="1">
      <c r="B505" s="151"/>
      <c r="D505" s="152" t="s">
        <v>304</v>
      </c>
      <c r="E505" s="153" t="s">
        <v>1</v>
      </c>
      <c r="F505" s="154" t="s">
        <v>3743</v>
      </c>
      <c r="H505" s="155">
        <v>10</v>
      </c>
      <c r="I505" s="156"/>
      <c r="L505" s="151"/>
      <c r="M505" s="157"/>
      <c r="T505" s="158"/>
      <c r="AT505" s="153" t="s">
        <v>304</v>
      </c>
      <c r="AU505" s="153" t="s">
        <v>85</v>
      </c>
      <c r="AV505" s="12" t="s">
        <v>85</v>
      </c>
      <c r="AW505" s="12" t="s">
        <v>32</v>
      </c>
      <c r="AX505" s="12" t="s">
        <v>83</v>
      </c>
      <c r="AY505" s="153" t="s">
        <v>296</v>
      </c>
    </row>
    <row r="506" spans="2:65" s="1" customFormat="1" ht="76.349999999999994" customHeight="1">
      <c r="B506" s="32"/>
      <c r="C506" s="138" t="s">
        <v>1676</v>
      </c>
      <c r="D506" s="138" t="s">
        <v>298</v>
      </c>
      <c r="E506" s="139" t="s">
        <v>3744</v>
      </c>
      <c r="F506" s="140" t="s">
        <v>3745</v>
      </c>
      <c r="G506" s="141" t="s">
        <v>346</v>
      </c>
      <c r="H506" s="142">
        <v>0.14899999999999999</v>
      </c>
      <c r="I506" s="143"/>
      <c r="J506" s="144">
        <f>ROUND(I506*H506,2)</f>
        <v>0</v>
      </c>
      <c r="K506" s="140" t="s">
        <v>302</v>
      </c>
      <c r="L506" s="32"/>
      <c r="M506" s="145" t="s">
        <v>1</v>
      </c>
      <c r="N506" s="146" t="s">
        <v>41</v>
      </c>
      <c r="P506" s="147">
        <f>O506*H506</f>
        <v>0</v>
      </c>
      <c r="Q506" s="147">
        <v>0</v>
      </c>
      <c r="R506" s="147">
        <f>Q506*H506</f>
        <v>0</v>
      </c>
      <c r="S506" s="147">
        <v>0</v>
      </c>
      <c r="T506" s="148">
        <f>S506*H506</f>
        <v>0</v>
      </c>
      <c r="AR506" s="149" t="s">
        <v>378</v>
      </c>
      <c r="AT506" s="149" t="s">
        <v>298</v>
      </c>
      <c r="AU506" s="149" t="s">
        <v>85</v>
      </c>
      <c r="AY506" s="17" t="s">
        <v>296</v>
      </c>
      <c r="BE506" s="150">
        <f>IF(N506="základní",J506,0)</f>
        <v>0</v>
      </c>
      <c r="BF506" s="150">
        <f>IF(N506="snížená",J506,0)</f>
        <v>0</v>
      </c>
      <c r="BG506" s="150">
        <f>IF(N506="zákl. přenesená",J506,0)</f>
        <v>0</v>
      </c>
      <c r="BH506" s="150">
        <f>IF(N506="sníž. přenesená",J506,0)</f>
        <v>0</v>
      </c>
      <c r="BI506" s="150">
        <f>IF(N506="nulová",J506,0)</f>
        <v>0</v>
      </c>
      <c r="BJ506" s="17" t="s">
        <v>83</v>
      </c>
      <c r="BK506" s="150">
        <f>ROUND(I506*H506,2)</f>
        <v>0</v>
      </c>
      <c r="BL506" s="17" t="s">
        <v>378</v>
      </c>
      <c r="BM506" s="149" t="s">
        <v>3746</v>
      </c>
    </row>
    <row r="507" spans="2:65" s="11" customFormat="1" ht="25.9" customHeight="1">
      <c r="B507" s="126"/>
      <c r="D507" s="127" t="s">
        <v>75</v>
      </c>
      <c r="E507" s="128" t="s">
        <v>343</v>
      </c>
      <c r="F507" s="128" t="s">
        <v>2999</v>
      </c>
      <c r="I507" s="129"/>
      <c r="J507" s="130">
        <f>BK507</f>
        <v>0</v>
      </c>
      <c r="L507" s="126"/>
      <c r="M507" s="131"/>
      <c r="P507" s="132">
        <f>P508</f>
        <v>0</v>
      </c>
      <c r="R507" s="132">
        <f>R508</f>
        <v>0.47260000000000002</v>
      </c>
      <c r="T507" s="133">
        <f>T508</f>
        <v>0</v>
      </c>
      <c r="AR507" s="127" t="s">
        <v>94</v>
      </c>
      <c r="AT507" s="134" t="s">
        <v>75</v>
      </c>
      <c r="AU507" s="134" t="s">
        <v>76</v>
      </c>
      <c r="AY507" s="127" t="s">
        <v>296</v>
      </c>
      <c r="BK507" s="135">
        <f>BK508</f>
        <v>0</v>
      </c>
    </row>
    <row r="508" spans="2:65" s="11" customFormat="1" ht="22.9" customHeight="1">
      <c r="B508" s="126"/>
      <c r="D508" s="127" t="s">
        <v>75</v>
      </c>
      <c r="E508" s="136" t="s">
        <v>3747</v>
      </c>
      <c r="F508" s="136" t="s">
        <v>3748</v>
      </c>
      <c r="I508" s="129"/>
      <c r="J508" s="137">
        <f>BK508</f>
        <v>0</v>
      </c>
      <c r="L508" s="126"/>
      <c r="M508" s="131"/>
      <c r="P508" s="132">
        <f>SUM(P509:P546)</f>
        <v>0</v>
      </c>
      <c r="R508" s="132">
        <f>SUM(R509:R546)</f>
        <v>0.47260000000000002</v>
      </c>
      <c r="T508" s="133">
        <f>SUM(T509:T546)</f>
        <v>0</v>
      </c>
      <c r="AR508" s="127" t="s">
        <v>94</v>
      </c>
      <c r="AT508" s="134" t="s">
        <v>75</v>
      </c>
      <c r="AU508" s="134" t="s">
        <v>83</v>
      </c>
      <c r="AY508" s="127" t="s">
        <v>296</v>
      </c>
      <c r="BK508" s="135">
        <f>SUM(BK509:BK546)</f>
        <v>0</v>
      </c>
    </row>
    <row r="509" spans="2:65" s="1" customFormat="1" ht="24.2" customHeight="1">
      <c r="B509" s="32"/>
      <c r="C509" s="138" t="s">
        <v>1683</v>
      </c>
      <c r="D509" s="138" t="s">
        <v>298</v>
      </c>
      <c r="E509" s="139" t="s">
        <v>3749</v>
      </c>
      <c r="F509" s="140" t="s">
        <v>3750</v>
      </c>
      <c r="G509" s="141" t="s">
        <v>376</v>
      </c>
      <c r="H509" s="142">
        <v>950</v>
      </c>
      <c r="I509" s="143"/>
      <c r="J509" s="144">
        <f t="shared" ref="J509:J546" si="60">ROUND(I509*H509,2)</f>
        <v>0</v>
      </c>
      <c r="K509" s="140" t="s">
        <v>302</v>
      </c>
      <c r="L509" s="32"/>
      <c r="M509" s="145" t="s">
        <v>1</v>
      </c>
      <c r="N509" s="146" t="s">
        <v>41</v>
      </c>
      <c r="P509" s="147">
        <f t="shared" ref="P509:P546" si="61">O509*H509</f>
        <v>0</v>
      </c>
      <c r="Q509" s="147">
        <v>0</v>
      </c>
      <c r="R509" s="147">
        <f t="shared" ref="R509:R546" si="62">Q509*H509</f>
        <v>0</v>
      </c>
      <c r="S509" s="147">
        <v>0</v>
      </c>
      <c r="T509" s="148">
        <f t="shared" ref="T509:T546" si="63">S509*H509</f>
        <v>0</v>
      </c>
      <c r="AR509" s="149" t="s">
        <v>751</v>
      </c>
      <c r="AT509" s="149" t="s">
        <v>298</v>
      </c>
      <c r="AU509" s="149" t="s">
        <v>85</v>
      </c>
      <c r="AY509" s="17" t="s">
        <v>296</v>
      </c>
      <c r="BE509" s="150">
        <f t="shared" ref="BE509:BE546" si="64">IF(N509="základní",J509,0)</f>
        <v>0</v>
      </c>
      <c r="BF509" s="150">
        <f t="shared" ref="BF509:BF546" si="65">IF(N509="snížená",J509,0)</f>
        <v>0</v>
      </c>
      <c r="BG509" s="150">
        <f t="shared" ref="BG509:BG546" si="66">IF(N509="zákl. přenesená",J509,0)</f>
        <v>0</v>
      </c>
      <c r="BH509" s="150">
        <f t="shared" ref="BH509:BH546" si="67">IF(N509="sníž. přenesená",J509,0)</f>
        <v>0</v>
      </c>
      <c r="BI509" s="150">
        <f t="shared" ref="BI509:BI546" si="68">IF(N509="nulová",J509,0)</f>
        <v>0</v>
      </c>
      <c r="BJ509" s="17" t="s">
        <v>83</v>
      </c>
      <c r="BK509" s="150">
        <f t="shared" ref="BK509:BK546" si="69">ROUND(I509*H509,2)</f>
        <v>0</v>
      </c>
      <c r="BL509" s="17" t="s">
        <v>751</v>
      </c>
      <c r="BM509" s="149" t="s">
        <v>3751</v>
      </c>
    </row>
    <row r="510" spans="2:65" s="1" customFormat="1" ht="16.5" customHeight="1">
      <c r="B510" s="32"/>
      <c r="C510" s="173" t="s">
        <v>1689</v>
      </c>
      <c r="D510" s="173" t="s">
        <v>343</v>
      </c>
      <c r="E510" s="174" t="s">
        <v>3752</v>
      </c>
      <c r="F510" s="175" t="s">
        <v>3753</v>
      </c>
      <c r="G510" s="176" t="s">
        <v>376</v>
      </c>
      <c r="H510" s="177">
        <v>500</v>
      </c>
      <c r="I510" s="178"/>
      <c r="J510" s="179">
        <f t="shared" si="60"/>
        <v>0</v>
      </c>
      <c r="K510" s="175" t="s">
        <v>1</v>
      </c>
      <c r="L510" s="180"/>
      <c r="M510" s="181" t="s">
        <v>1</v>
      </c>
      <c r="N510" s="182" t="s">
        <v>41</v>
      </c>
      <c r="P510" s="147">
        <f t="shared" si="61"/>
        <v>0</v>
      </c>
      <c r="Q510" s="147">
        <v>1.3999999999999999E-4</v>
      </c>
      <c r="R510" s="147">
        <f t="shared" si="62"/>
        <v>6.9999999999999993E-2</v>
      </c>
      <c r="S510" s="147">
        <v>0</v>
      </c>
      <c r="T510" s="148">
        <f t="shared" si="63"/>
        <v>0</v>
      </c>
      <c r="AR510" s="149" t="s">
        <v>1214</v>
      </c>
      <c r="AT510" s="149" t="s">
        <v>343</v>
      </c>
      <c r="AU510" s="149" t="s">
        <v>85</v>
      </c>
      <c r="AY510" s="17" t="s">
        <v>296</v>
      </c>
      <c r="BE510" s="150">
        <f t="shared" si="64"/>
        <v>0</v>
      </c>
      <c r="BF510" s="150">
        <f t="shared" si="65"/>
        <v>0</v>
      </c>
      <c r="BG510" s="150">
        <f t="shared" si="66"/>
        <v>0</v>
      </c>
      <c r="BH510" s="150">
        <f t="shared" si="67"/>
        <v>0</v>
      </c>
      <c r="BI510" s="150">
        <f t="shared" si="68"/>
        <v>0</v>
      </c>
      <c r="BJ510" s="17" t="s">
        <v>83</v>
      </c>
      <c r="BK510" s="150">
        <f t="shared" si="69"/>
        <v>0</v>
      </c>
      <c r="BL510" s="17" t="s">
        <v>1214</v>
      </c>
      <c r="BM510" s="149" t="s">
        <v>3754</v>
      </c>
    </row>
    <row r="511" spans="2:65" s="1" customFormat="1" ht="16.5" customHeight="1">
      <c r="B511" s="32"/>
      <c r="C511" s="173" t="s">
        <v>1694</v>
      </c>
      <c r="D511" s="173" t="s">
        <v>343</v>
      </c>
      <c r="E511" s="174" t="s">
        <v>3755</v>
      </c>
      <c r="F511" s="175" t="s">
        <v>3756</v>
      </c>
      <c r="G511" s="176" t="s">
        <v>376</v>
      </c>
      <c r="H511" s="177">
        <v>80</v>
      </c>
      <c r="I511" s="178"/>
      <c r="J511" s="179">
        <f t="shared" si="60"/>
        <v>0</v>
      </c>
      <c r="K511" s="175" t="s">
        <v>1</v>
      </c>
      <c r="L511" s="180"/>
      <c r="M511" s="181" t="s">
        <v>1</v>
      </c>
      <c r="N511" s="182" t="s">
        <v>41</v>
      </c>
      <c r="P511" s="147">
        <f t="shared" si="61"/>
        <v>0</v>
      </c>
      <c r="Q511" s="147">
        <v>1.3999999999999999E-4</v>
      </c>
      <c r="R511" s="147">
        <f t="shared" si="62"/>
        <v>1.1199999999999998E-2</v>
      </c>
      <c r="S511" s="147">
        <v>0</v>
      </c>
      <c r="T511" s="148">
        <f t="shared" si="63"/>
        <v>0</v>
      </c>
      <c r="AR511" s="149" t="s">
        <v>1214</v>
      </c>
      <c r="AT511" s="149" t="s">
        <v>343</v>
      </c>
      <c r="AU511" s="149" t="s">
        <v>85</v>
      </c>
      <c r="AY511" s="17" t="s">
        <v>296</v>
      </c>
      <c r="BE511" s="150">
        <f t="shared" si="64"/>
        <v>0</v>
      </c>
      <c r="BF511" s="150">
        <f t="shared" si="65"/>
        <v>0</v>
      </c>
      <c r="BG511" s="150">
        <f t="shared" si="66"/>
        <v>0</v>
      </c>
      <c r="BH511" s="150">
        <f t="shared" si="67"/>
        <v>0</v>
      </c>
      <c r="BI511" s="150">
        <f t="shared" si="68"/>
        <v>0</v>
      </c>
      <c r="BJ511" s="17" t="s">
        <v>83</v>
      </c>
      <c r="BK511" s="150">
        <f t="shared" si="69"/>
        <v>0</v>
      </c>
      <c r="BL511" s="17" t="s">
        <v>1214</v>
      </c>
      <c r="BM511" s="149" t="s">
        <v>3757</v>
      </c>
    </row>
    <row r="512" spans="2:65" s="1" customFormat="1" ht="24.2" customHeight="1">
      <c r="B512" s="32"/>
      <c r="C512" s="173" t="s">
        <v>1699</v>
      </c>
      <c r="D512" s="173" t="s">
        <v>343</v>
      </c>
      <c r="E512" s="174" t="s">
        <v>3758</v>
      </c>
      <c r="F512" s="175" t="s">
        <v>3759</v>
      </c>
      <c r="G512" s="176" t="s">
        <v>376</v>
      </c>
      <c r="H512" s="177">
        <v>250</v>
      </c>
      <c r="I512" s="178"/>
      <c r="J512" s="179">
        <f t="shared" si="60"/>
        <v>0</v>
      </c>
      <c r="K512" s="175" t="s">
        <v>1</v>
      </c>
      <c r="L512" s="180"/>
      <c r="M512" s="181" t="s">
        <v>1</v>
      </c>
      <c r="N512" s="182" t="s">
        <v>41</v>
      </c>
      <c r="P512" s="147">
        <f t="shared" si="61"/>
        <v>0</v>
      </c>
      <c r="Q512" s="147">
        <v>1.3999999999999999E-4</v>
      </c>
      <c r="R512" s="147">
        <f t="shared" si="62"/>
        <v>3.4999999999999996E-2</v>
      </c>
      <c r="S512" s="147">
        <v>0</v>
      </c>
      <c r="T512" s="148">
        <f t="shared" si="63"/>
        <v>0</v>
      </c>
      <c r="AR512" s="149" t="s">
        <v>1214</v>
      </c>
      <c r="AT512" s="149" t="s">
        <v>343</v>
      </c>
      <c r="AU512" s="149" t="s">
        <v>85</v>
      </c>
      <c r="AY512" s="17" t="s">
        <v>296</v>
      </c>
      <c r="BE512" s="150">
        <f t="shared" si="64"/>
        <v>0</v>
      </c>
      <c r="BF512" s="150">
        <f t="shared" si="65"/>
        <v>0</v>
      </c>
      <c r="BG512" s="150">
        <f t="shared" si="66"/>
        <v>0</v>
      </c>
      <c r="BH512" s="150">
        <f t="shared" si="67"/>
        <v>0</v>
      </c>
      <c r="BI512" s="150">
        <f t="shared" si="68"/>
        <v>0</v>
      </c>
      <c r="BJ512" s="17" t="s">
        <v>83</v>
      </c>
      <c r="BK512" s="150">
        <f t="shared" si="69"/>
        <v>0</v>
      </c>
      <c r="BL512" s="17" t="s">
        <v>1214</v>
      </c>
      <c r="BM512" s="149" t="s">
        <v>3760</v>
      </c>
    </row>
    <row r="513" spans="2:65" s="1" customFormat="1" ht="16.5" customHeight="1">
      <c r="B513" s="32"/>
      <c r="C513" s="173" t="s">
        <v>1704</v>
      </c>
      <c r="D513" s="173" t="s">
        <v>343</v>
      </c>
      <c r="E513" s="174" t="s">
        <v>3761</v>
      </c>
      <c r="F513" s="175" t="s">
        <v>3762</v>
      </c>
      <c r="G513" s="176" t="s">
        <v>376</v>
      </c>
      <c r="H513" s="177">
        <v>80</v>
      </c>
      <c r="I513" s="178"/>
      <c r="J513" s="179">
        <f t="shared" si="60"/>
        <v>0</v>
      </c>
      <c r="K513" s="175" t="s">
        <v>1</v>
      </c>
      <c r="L513" s="180"/>
      <c r="M513" s="181" t="s">
        <v>1</v>
      </c>
      <c r="N513" s="182" t="s">
        <v>41</v>
      </c>
      <c r="P513" s="147">
        <f t="shared" si="61"/>
        <v>0</v>
      </c>
      <c r="Q513" s="147">
        <v>6.9999999999999994E-5</v>
      </c>
      <c r="R513" s="147">
        <f t="shared" si="62"/>
        <v>5.5999999999999991E-3</v>
      </c>
      <c r="S513" s="147">
        <v>0</v>
      </c>
      <c r="T513" s="148">
        <f t="shared" si="63"/>
        <v>0</v>
      </c>
      <c r="AR513" s="149" t="s">
        <v>1214</v>
      </c>
      <c r="AT513" s="149" t="s">
        <v>343</v>
      </c>
      <c r="AU513" s="149" t="s">
        <v>85</v>
      </c>
      <c r="AY513" s="17" t="s">
        <v>296</v>
      </c>
      <c r="BE513" s="150">
        <f t="shared" si="64"/>
        <v>0</v>
      </c>
      <c r="BF513" s="150">
        <f t="shared" si="65"/>
        <v>0</v>
      </c>
      <c r="BG513" s="150">
        <f t="shared" si="66"/>
        <v>0</v>
      </c>
      <c r="BH513" s="150">
        <f t="shared" si="67"/>
        <v>0</v>
      </c>
      <c r="BI513" s="150">
        <f t="shared" si="68"/>
        <v>0</v>
      </c>
      <c r="BJ513" s="17" t="s">
        <v>83</v>
      </c>
      <c r="BK513" s="150">
        <f t="shared" si="69"/>
        <v>0</v>
      </c>
      <c r="BL513" s="17" t="s">
        <v>1214</v>
      </c>
      <c r="BM513" s="149" t="s">
        <v>3763</v>
      </c>
    </row>
    <row r="514" spans="2:65" s="1" customFormat="1" ht="16.5" customHeight="1">
      <c r="B514" s="32"/>
      <c r="C514" s="173" t="s">
        <v>1709</v>
      </c>
      <c r="D514" s="173" t="s">
        <v>343</v>
      </c>
      <c r="E514" s="174" t="s">
        <v>3764</v>
      </c>
      <c r="F514" s="175" t="s">
        <v>3765</v>
      </c>
      <c r="G514" s="176" t="s">
        <v>376</v>
      </c>
      <c r="H514" s="177">
        <v>40</v>
      </c>
      <c r="I514" s="178"/>
      <c r="J514" s="179">
        <f t="shared" si="60"/>
        <v>0</v>
      </c>
      <c r="K514" s="175" t="s">
        <v>1</v>
      </c>
      <c r="L514" s="180"/>
      <c r="M514" s="181" t="s">
        <v>1</v>
      </c>
      <c r="N514" s="182" t="s">
        <v>41</v>
      </c>
      <c r="P514" s="147">
        <f t="shared" si="61"/>
        <v>0</v>
      </c>
      <c r="Q514" s="147">
        <v>9.0000000000000006E-5</v>
      </c>
      <c r="R514" s="147">
        <f t="shared" si="62"/>
        <v>3.6000000000000003E-3</v>
      </c>
      <c r="S514" s="147">
        <v>0</v>
      </c>
      <c r="T514" s="148">
        <f t="shared" si="63"/>
        <v>0</v>
      </c>
      <c r="AR514" s="149" t="s">
        <v>1214</v>
      </c>
      <c r="AT514" s="149" t="s">
        <v>343</v>
      </c>
      <c r="AU514" s="149" t="s">
        <v>85</v>
      </c>
      <c r="AY514" s="17" t="s">
        <v>296</v>
      </c>
      <c r="BE514" s="150">
        <f t="shared" si="64"/>
        <v>0</v>
      </c>
      <c r="BF514" s="150">
        <f t="shared" si="65"/>
        <v>0</v>
      </c>
      <c r="BG514" s="150">
        <f t="shared" si="66"/>
        <v>0</v>
      </c>
      <c r="BH514" s="150">
        <f t="shared" si="67"/>
        <v>0</v>
      </c>
      <c r="BI514" s="150">
        <f t="shared" si="68"/>
        <v>0</v>
      </c>
      <c r="BJ514" s="17" t="s">
        <v>83</v>
      </c>
      <c r="BK514" s="150">
        <f t="shared" si="69"/>
        <v>0</v>
      </c>
      <c r="BL514" s="17" t="s">
        <v>1214</v>
      </c>
      <c r="BM514" s="149" t="s">
        <v>3766</v>
      </c>
    </row>
    <row r="515" spans="2:65" s="1" customFormat="1" ht="44.25" customHeight="1">
      <c r="B515" s="32"/>
      <c r="C515" s="138" t="s">
        <v>1714</v>
      </c>
      <c r="D515" s="138" t="s">
        <v>298</v>
      </c>
      <c r="E515" s="139" t="s">
        <v>3767</v>
      </c>
      <c r="F515" s="140" t="s">
        <v>3768</v>
      </c>
      <c r="G515" s="141" t="s">
        <v>339</v>
      </c>
      <c r="H515" s="142">
        <v>200</v>
      </c>
      <c r="I515" s="143"/>
      <c r="J515" s="144">
        <f t="shared" si="60"/>
        <v>0</v>
      </c>
      <c r="K515" s="140" t="s">
        <v>302</v>
      </c>
      <c r="L515" s="32"/>
      <c r="M515" s="145" t="s">
        <v>1</v>
      </c>
      <c r="N515" s="146" t="s">
        <v>41</v>
      </c>
      <c r="P515" s="147">
        <f t="shared" si="61"/>
        <v>0</v>
      </c>
      <c r="Q515" s="147">
        <v>0</v>
      </c>
      <c r="R515" s="147">
        <f t="shared" si="62"/>
        <v>0</v>
      </c>
      <c r="S515" s="147">
        <v>0</v>
      </c>
      <c r="T515" s="148">
        <f t="shared" si="63"/>
        <v>0</v>
      </c>
      <c r="AR515" s="149" t="s">
        <v>751</v>
      </c>
      <c r="AT515" s="149" t="s">
        <v>298</v>
      </c>
      <c r="AU515" s="149" t="s">
        <v>85</v>
      </c>
      <c r="AY515" s="17" t="s">
        <v>296</v>
      </c>
      <c r="BE515" s="150">
        <f t="shared" si="64"/>
        <v>0</v>
      </c>
      <c r="BF515" s="150">
        <f t="shared" si="65"/>
        <v>0</v>
      </c>
      <c r="BG515" s="150">
        <f t="shared" si="66"/>
        <v>0</v>
      </c>
      <c r="BH515" s="150">
        <f t="shared" si="67"/>
        <v>0</v>
      </c>
      <c r="BI515" s="150">
        <f t="shared" si="68"/>
        <v>0</v>
      </c>
      <c r="BJ515" s="17" t="s">
        <v>83</v>
      </c>
      <c r="BK515" s="150">
        <f t="shared" si="69"/>
        <v>0</v>
      </c>
      <c r="BL515" s="17" t="s">
        <v>751</v>
      </c>
      <c r="BM515" s="149" t="s">
        <v>3769</v>
      </c>
    </row>
    <row r="516" spans="2:65" s="1" customFormat="1" ht="16.5" customHeight="1">
      <c r="B516" s="32"/>
      <c r="C516" s="173" t="s">
        <v>1719</v>
      </c>
      <c r="D516" s="173" t="s">
        <v>343</v>
      </c>
      <c r="E516" s="174" t="s">
        <v>3770</v>
      </c>
      <c r="F516" s="175" t="s">
        <v>3771</v>
      </c>
      <c r="G516" s="176" t="s">
        <v>382</v>
      </c>
      <c r="H516" s="177">
        <v>180</v>
      </c>
      <c r="I516" s="178"/>
      <c r="J516" s="179">
        <f t="shared" si="60"/>
        <v>0</v>
      </c>
      <c r="K516" s="175" t="s">
        <v>302</v>
      </c>
      <c r="L516" s="180"/>
      <c r="M516" s="181" t="s">
        <v>1</v>
      </c>
      <c r="N516" s="182" t="s">
        <v>41</v>
      </c>
      <c r="P516" s="147">
        <f t="shared" si="61"/>
        <v>0</v>
      </c>
      <c r="Q516" s="147">
        <v>1E-3</v>
      </c>
      <c r="R516" s="147">
        <f t="shared" si="62"/>
        <v>0.18</v>
      </c>
      <c r="S516" s="147">
        <v>0</v>
      </c>
      <c r="T516" s="148">
        <f t="shared" si="63"/>
        <v>0</v>
      </c>
      <c r="AR516" s="149" t="s">
        <v>1214</v>
      </c>
      <c r="AT516" s="149" t="s">
        <v>343</v>
      </c>
      <c r="AU516" s="149" t="s">
        <v>85</v>
      </c>
      <c r="AY516" s="17" t="s">
        <v>296</v>
      </c>
      <c r="BE516" s="150">
        <f t="shared" si="64"/>
        <v>0</v>
      </c>
      <c r="BF516" s="150">
        <f t="shared" si="65"/>
        <v>0</v>
      </c>
      <c r="BG516" s="150">
        <f t="shared" si="66"/>
        <v>0</v>
      </c>
      <c r="BH516" s="150">
        <f t="shared" si="67"/>
        <v>0</v>
      </c>
      <c r="BI516" s="150">
        <f t="shared" si="68"/>
        <v>0</v>
      </c>
      <c r="BJ516" s="17" t="s">
        <v>83</v>
      </c>
      <c r="BK516" s="150">
        <f t="shared" si="69"/>
        <v>0</v>
      </c>
      <c r="BL516" s="17" t="s">
        <v>1214</v>
      </c>
      <c r="BM516" s="149" t="s">
        <v>3772</v>
      </c>
    </row>
    <row r="517" spans="2:65" s="1" customFormat="1" ht="16.5" customHeight="1">
      <c r="B517" s="32"/>
      <c r="C517" s="173" t="s">
        <v>1724</v>
      </c>
      <c r="D517" s="173" t="s">
        <v>343</v>
      </c>
      <c r="E517" s="174" t="s">
        <v>3773</v>
      </c>
      <c r="F517" s="175" t="s">
        <v>3774</v>
      </c>
      <c r="G517" s="176" t="s">
        <v>339</v>
      </c>
      <c r="H517" s="177">
        <v>20</v>
      </c>
      <c r="I517" s="178"/>
      <c r="J517" s="179">
        <f t="shared" si="60"/>
        <v>0</v>
      </c>
      <c r="K517" s="175" t="s">
        <v>302</v>
      </c>
      <c r="L517" s="180"/>
      <c r="M517" s="181" t="s">
        <v>1</v>
      </c>
      <c r="N517" s="182" t="s">
        <v>41</v>
      </c>
      <c r="P517" s="147">
        <f t="shared" si="61"/>
        <v>0</v>
      </c>
      <c r="Q517" s="147">
        <v>6.0000000000000002E-5</v>
      </c>
      <c r="R517" s="147">
        <f t="shared" si="62"/>
        <v>1.2000000000000001E-3</v>
      </c>
      <c r="S517" s="147">
        <v>0</v>
      </c>
      <c r="T517" s="148">
        <f t="shared" si="63"/>
        <v>0</v>
      </c>
      <c r="AR517" s="149" t="s">
        <v>1214</v>
      </c>
      <c r="AT517" s="149" t="s">
        <v>343</v>
      </c>
      <c r="AU517" s="149" t="s">
        <v>85</v>
      </c>
      <c r="AY517" s="17" t="s">
        <v>296</v>
      </c>
      <c r="BE517" s="150">
        <f t="shared" si="64"/>
        <v>0</v>
      </c>
      <c r="BF517" s="150">
        <f t="shared" si="65"/>
        <v>0</v>
      </c>
      <c r="BG517" s="150">
        <f t="shared" si="66"/>
        <v>0</v>
      </c>
      <c r="BH517" s="150">
        <f t="shared" si="67"/>
        <v>0</v>
      </c>
      <c r="BI517" s="150">
        <f t="shared" si="68"/>
        <v>0</v>
      </c>
      <c r="BJ517" s="17" t="s">
        <v>83</v>
      </c>
      <c r="BK517" s="150">
        <f t="shared" si="69"/>
        <v>0</v>
      </c>
      <c r="BL517" s="17" t="s">
        <v>1214</v>
      </c>
      <c r="BM517" s="149" t="s">
        <v>3775</v>
      </c>
    </row>
    <row r="518" spans="2:65" s="1" customFormat="1" ht="44.25" customHeight="1">
      <c r="B518" s="32"/>
      <c r="C518" s="138" t="s">
        <v>1729</v>
      </c>
      <c r="D518" s="138" t="s">
        <v>298</v>
      </c>
      <c r="E518" s="139" t="s">
        <v>3776</v>
      </c>
      <c r="F518" s="140" t="s">
        <v>3777</v>
      </c>
      <c r="G518" s="141" t="s">
        <v>339</v>
      </c>
      <c r="H518" s="142">
        <v>70</v>
      </c>
      <c r="I518" s="143"/>
      <c r="J518" s="144">
        <f t="shared" si="60"/>
        <v>0</v>
      </c>
      <c r="K518" s="140" t="s">
        <v>302</v>
      </c>
      <c r="L518" s="32"/>
      <c r="M518" s="145" t="s">
        <v>1</v>
      </c>
      <c r="N518" s="146" t="s">
        <v>41</v>
      </c>
      <c r="P518" s="147">
        <f t="shared" si="61"/>
        <v>0</v>
      </c>
      <c r="Q518" s="147">
        <v>0</v>
      </c>
      <c r="R518" s="147">
        <f t="shared" si="62"/>
        <v>0</v>
      </c>
      <c r="S518" s="147">
        <v>0</v>
      </c>
      <c r="T518" s="148">
        <f t="shared" si="63"/>
        <v>0</v>
      </c>
      <c r="AR518" s="149" t="s">
        <v>751</v>
      </c>
      <c r="AT518" s="149" t="s">
        <v>298</v>
      </c>
      <c r="AU518" s="149" t="s">
        <v>85</v>
      </c>
      <c r="AY518" s="17" t="s">
        <v>296</v>
      </c>
      <c r="BE518" s="150">
        <f t="shared" si="64"/>
        <v>0</v>
      </c>
      <c r="BF518" s="150">
        <f t="shared" si="65"/>
        <v>0</v>
      </c>
      <c r="BG518" s="150">
        <f t="shared" si="66"/>
        <v>0</v>
      </c>
      <c r="BH518" s="150">
        <f t="shared" si="67"/>
        <v>0</v>
      </c>
      <c r="BI518" s="150">
        <f t="shared" si="68"/>
        <v>0</v>
      </c>
      <c r="BJ518" s="17" t="s">
        <v>83</v>
      </c>
      <c r="BK518" s="150">
        <f t="shared" si="69"/>
        <v>0</v>
      </c>
      <c r="BL518" s="17" t="s">
        <v>751</v>
      </c>
      <c r="BM518" s="149" t="s">
        <v>3778</v>
      </c>
    </row>
    <row r="519" spans="2:65" s="1" customFormat="1" ht="16.5" customHeight="1">
      <c r="B519" s="32"/>
      <c r="C519" s="173" t="s">
        <v>1734</v>
      </c>
      <c r="D519" s="173" t="s">
        <v>343</v>
      </c>
      <c r="E519" s="174" t="s">
        <v>3779</v>
      </c>
      <c r="F519" s="175" t="s">
        <v>3780</v>
      </c>
      <c r="G519" s="176" t="s">
        <v>382</v>
      </c>
      <c r="H519" s="177">
        <v>70</v>
      </c>
      <c r="I519" s="178"/>
      <c r="J519" s="179">
        <f t="shared" si="60"/>
        <v>0</v>
      </c>
      <c r="K519" s="175" t="s">
        <v>302</v>
      </c>
      <c r="L519" s="180"/>
      <c r="M519" s="181" t="s">
        <v>1</v>
      </c>
      <c r="N519" s="182" t="s">
        <v>41</v>
      </c>
      <c r="P519" s="147">
        <f t="shared" si="61"/>
        <v>0</v>
      </c>
      <c r="Q519" s="147">
        <v>1E-3</v>
      </c>
      <c r="R519" s="147">
        <f t="shared" si="62"/>
        <v>7.0000000000000007E-2</v>
      </c>
      <c r="S519" s="147">
        <v>0</v>
      </c>
      <c r="T519" s="148">
        <f t="shared" si="63"/>
        <v>0</v>
      </c>
      <c r="AR519" s="149" t="s">
        <v>1214</v>
      </c>
      <c r="AT519" s="149" t="s">
        <v>343</v>
      </c>
      <c r="AU519" s="149" t="s">
        <v>85</v>
      </c>
      <c r="AY519" s="17" t="s">
        <v>296</v>
      </c>
      <c r="BE519" s="150">
        <f t="shared" si="64"/>
        <v>0</v>
      </c>
      <c r="BF519" s="150">
        <f t="shared" si="65"/>
        <v>0</v>
      </c>
      <c r="BG519" s="150">
        <f t="shared" si="66"/>
        <v>0</v>
      </c>
      <c r="BH519" s="150">
        <f t="shared" si="67"/>
        <v>0</v>
      </c>
      <c r="BI519" s="150">
        <f t="shared" si="68"/>
        <v>0</v>
      </c>
      <c r="BJ519" s="17" t="s">
        <v>83</v>
      </c>
      <c r="BK519" s="150">
        <f t="shared" si="69"/>
        <v>0</v>
      </c>
      <c r="BL519" s="17" t="s">
        <v>1214</v>
      </c>
      <c r="BM519" s="149" t="s">
        <v>3781</v>
      </c>
    </row>
    <row r="520" spans="2:65" s="1" customFormat="1" ht="24.2" customHeight="1">
      <c r="B520" s="32"/>
      <c r="C520" s="138" t="s">
        <v>1739</v>
      </c>
      <c r="D520" s="138" t="s">
        <v>298</v>
      </c>
      <c r="E520" s="139" t="s">
        <v>3782</v>
      </c>
      <c r="F520" s="140" t="s">
        <v>3783</v>
      </c>
      <c r="G520" s="141" t="s">
        <v>339</v>
      </c>
      <c r="H520" s="142">
        <v>120</v>
      </c>
      <c r="I520" s="143"/>
      <c r="J520" s="144">
        <f t="shared" si="60"/>
        <v>0</v>
      </c>
      <c r="K520" s="140" t="s">
        <v>302</v>
      </c>
      <c r="L520" s="32"/>
      <c r="M520" s="145" t="s">
        <v>1</v>
      </c>
      <c r="N520" s="146" t="s">
        <v>41</v>
      </c>
      <c r="P520" s="147">
        <f t="shared" si="61"/>
        <v>0</v>
      </c>
      <c r="Q520" s="147">
        <v>0</v>
      </c>
      <c r="R520" s="147">
        <f t="shared" si="62"/>
        <v>0</v>
      </c>
      <c r="S520" s="147">
        <v>0</v>
      </c>
      <c r="T520" s="148">
        <f t="shared" si="63"/>
        <v>0</v>
      </c>
      <c r="AR520" s="149" t="s">
        <v>751</v>
      </c>
      <c r="AT520" s="149" t="s">
        <v>298</v>
      </c>
      <c r="AU520" s="149" t="s">
        <v>85</v>
      </c>
      <c r="AY520" s="17" t="s">
        <v>296</v>
      </c>
      <c r="BE520" s="150">
        <f t="shared" si="64"/>
        <v>0</v>
      </c>
      <c r="BF520" s="150">
        <f t="shared" si="65"/>
        <v>0</v>
      </c>
      <c r="BG520" s="150">
        <f t="shared" si="66"/>
        <v>0</v>
      </c>
      <c r="BH520" s="150">
        <f t="shared" si="67"/>
        <v>0</v>
      </c>
      <c r="BI520" s="150">
        <f t="shared" si="68"/>
        <v>0</v>
      </c>
      <c r="BJ520" s="17" t="s">
        <v>83</v>
      </c>
      <c r="BK520" s="150">
        <f t="shared" si="69"/>
        <v>0</v>
      </c>
      <c r="BL520" s="17" t="s">
        <v>751</v>
      </c>
      <c r="BM520" s="149" t="s">
        <v>3784</v>
      </c>
    </row>
    <row r="521" spans="2:65" s="1" customFormat="1" ht="24.2" customHeight="1">
      <c r="B521" s="32"/>
      <c r="C521" s="173" t="s">
        <v>1744</v>
      </c>
      <c r="D521" s="173" t="s">
        <v>343</v>
      </c>
      <c r="E521" s="174" t="s">
        <v>3785</v>
      </c>
      <c r="F521" s="175" t="s">
        <v>3786</v>
      </c>
      <c r="G521" s="176" t="s">
        <v>376</v>
      </c>
      <c r="H521" s="177">
        <v>2</v>
      </c>
      <c r="I521" s="178"/>
      <c r="J521" s="179">
        <f t="shared" si="60"/>
        <v>0</v>
      </c>
      <c r="K521" s="175" t="s">
        <v>1</v>
      </c>
      <c r="L521" s="180"/>
      <c r="M521" s="181" t="s">
        <v>1</v>
      </c>
      <c r="N521" s="182" t="s">
        <v>41</v>
      </c>
      <c r="P521" s="147">
        <f t="shared" si="61"/>
        <v>0</v>
      </c>
      <c r="Q521" s="147">
        <v>0</v>
      </c>
      <c r="R521" s="147">
        <f t="shared" si="62"/>
        <v>0</v>
      </c>
      <c r="S521" s="147">
        <v>0</v>
      </c>
      <c r="T521" s="148">
        <f t="shared" si="63"/>
        <v>0</v>
      </c>
      <c r="AR521" s="149" t="s">
        <v>1900</v>
      </c>
      <c r="AT521" s="149" t="s">
        <v>343</v>
      </c>
      <c r="AU521" s="149" t="s">
        <v>85</v>
      </c>
      <c r="AY521" s="17" t="s">
        <v>296</v>
      </c>
      <c r="BE521" s="150">
        <f t="shared" si="64"/>
        <v>0</v>
      </c>
      <c r="BF521" s="150">
        <f t="shared" si="65"/>
        <v>0</v>
      </c>
      <c r="BG521" s="150">
        <f t="shared" si="66"/>
        <v>0</v>
      </c>
      <c r="BH521" s="150">
        <f t="shared" si="67"/>
        <v>0</v>
      </c>
      <c r="BI521" s="150">
        <f t="shared" si="68"/>
        <v>0</v>
      </c>
      <c r="BJ521" s="17" t="s">
        <v>83</v>
      </c>
      <c r="BK521" s="150">
        <f t="shared" si="69"/>
        <v>0</v>
      </c>
      <c r="BL521" s="17" t="s">
        <v>751</v>
      </c>
      <c r="BM521" s="149" t="s">
        <v>3787</v>
      </c>
    </row>
    <row r="522" spans="2:65" s="1" customFormat="1" ht="24.2" customHeight="1">
      <c r="B522" s="32"/>
      <c r="C522" s="173" t="s">
        <v>1749</v>
      </c>
      <c r="D522" s="173" t="s">
        <v>343</v>
      </c>
      <c r="E522" s="174" t="s">
        <v>3788</v>
      </c>
      <c r="F522" s="175" t="s">
        <v>3789</v>
      </c>
      <c r="G522" s="176" t="s">
        <v>376</v>
      </c>
      <c r="H522" s="177">
        <v>90</v>
      </c>
      <c r="I522" s="178"/>
      <c r="J522" s="179">
        <f t="shared" si="60"/>
        <v>0</v>
      </c>
      <c r="K522" s="175" t="s">
        <v>1</v>
      </c>
      <c r="L522" s="180"/>
      <c r="M522" s="181" t="s">
        <v>1</v>
      </c>
      <c r="N522" s="182" t="s">
        <v>41</v>
      </c>
      <c r="P522" s="147">
        <f t="shared" si="61"/>
        <v>0</v>
      </c>
      <c r="Q522" s="147">
        <v>0</v>
      </c>
      <c r="R522" s="147">
        <f t="shared" si="62"/>
        <v>0</v>
      </c>
      <c r="S522" s="147">
        <v>0</v>
      </c>
      <c r="T522" s="148">
        <f t="shared" si="63"/>
        <v>0</v>
      </c>
      <c r="AR522" s="149" t="s">
        <v>1900</v>
      </c>
      <c r="AT522" s="149" t="s">
        <v>343</v>
      </c>
      <c r="AU522" s="149" t="s">
        <v>85</v>
      </c>
      <c r="AY522" s="17" t="s">
        <v>296</v>
      </c>
      <c r="BE522" s="150">
        <f t="shared" si="64"/>
        <v>0</v>
      </c>
      <c r="BF522" s="150">
        <f t="shared" si="65"/>
        <v>0</v>
      </c>
      <c r="BG522" s="150">
        <f t="shared" si="66"/>
        <v>0</v>
      </c>
      <c r="BH522" s="150">
        <f t="shared" si="67"/>
        <v>0</v>
      </c>
      <c r="BI522" s="150">
        <f t="shared" si="68"/>
        <v>0</v>
      </c>
      <c r="BJ522" s="17" t="s">
        <v>83</v>
      </c>
      <c r="BK522" s="150">
        <f t="shared" si="69"/>
        <v>0</v>
      </c>
      <c r="BL522" s="17" t="s">
        <v>751</v>
      </c>
      <c r="BM522" s="149" t="s">
        <v>3790</v>
      </c>
    </row>
    <row r="523" spans="2:65" s="1" customFormat="1" ht="24.2" customHeight="1">
      <c r="B523" s="32"/>
      <c r="C523" s="173" t="s">
        <v>1754</v>
      </c>
      <c r="D523" s="173" t="s">
        <v>343</v>
      </c>
      <c r="E523" s="174" t="s">
        <v>3791</v>
      </c>
      <c r="F523" s="175" t="s">
        <v>3792</v>
      </c>
      <c r="G523" s="176" t="s">
        <v>376</v>
      </c>
      <c r="H523" s="177">
        <v>80</v>
      </c>
      <c r="I523" s="178"/>
      <c r="J523" s="179">
        <f t="shared" si="60"/>
        <v>0</v>
      </c>
      <c r="K523" s="175" t="s">
        <v>1</v>
      </c>
      <c r="L523" s="180"/>
      <c r="M523" s="181" t="s">
        <v>1</v>
      </c>
      <c r="N523" s="182" t="s">
        <v>41</v>
      </c>
      <c r="P523" s="147">
        <f t="shared" si="61"/>
        <v>0</v>
      </c>
      <c r="Q523" s="147">
        <v>0</v>
      </c>
      <c r="R523" s="147">
        <f t="shared" si="62"/>
        <v>0</v>
      </c>
      <c r="S523" s="147">
        <v>0</v>
      </c>
      <c r="T523" s="148">
        <f t="shared" si="63"/>
        <v>0</v>
      </c>
      <c r="AR523" s="149" t="s">
        <v>1900</v>
      </c>
      <c r="AT523" s="149" t="s">
        <v>343</v>
      </c>
      <c r="AU523" s="149" t="s">
        <v>85</v>
      </c>
      <c r="AY523" s="17" t="s">
        <v>296</v>
      </c>
      <c r="BE523" s="150">
        <f t="shared" si="64"/>
        <v>0</v>
      </c>
      <c r="BF523" s="150">
        <f t="shared" si="65"/>
        <v>0</v>
      </c>
      <c r="BG523" s="150">
        <f t="shared" si="66"/>
        <v>0</v>
      </c>
      <c r="BH523" s="150">
        <f t="shared" si="67"/>
        <v>0</v>
      </c>
      <c r="BI523" s="150">
        <f t="shared" si="68"/>
        <v>0</v>
      </c>
      <c r="BJ523" s="17" t="s">
        <v>83</v>
      </c>
      <c r="BK523" s="150">
        <f t="shared" si="69"/>
        <v>0</v>
      </c>
      <c r="BL523" s="17" t="s">
        <v>751</v>
      </c>
      <c r="BM523" s="149" t="s">
        <v>3793</v>
      </c>
    </row>
    <row r="524" spans="2:65" s="1" customFormat="1" ht="24.2" customHeight="1">
      <c r="B524" s="32"/>
      <c r="C524" s="173" t="s">
        <v>1759</v>
      </c>
      <c r="D524" s="173" t="s">
        <v>343</v>
      </c>
      <c r="E524" s="174" t="s">
        <v>3794</v>
      </c>
      <c r="F524" s="175" t="s">
        <v>3795</v>
      </c>
      <c r="G524" s="176" t="s">
        <v>376</v>
      </c>
      <c r="H524" s="177">
        <v>2</v>
      </c>
      <c r="I524" s="178"/>
      <c r="J524" s="179">
        <f t="shared" si="60"/>
        <v>0</v>
      </c>
      <c r="K524" s="175" t="s">
        <v>1</v>
      </c>
      <c r="L524" s="180"/>
      <c r="M524" s="181" t="s">
        <v>1</v>
      </c>
      <c r="N524" s="182" t="s">
        <v>41</v>
      </c>
      <c r="P524" s="147">
        <f t="shared" si="61"/>
        <v>0</v>
      </c>
      <c r="Q524" s="147">
        <v>0</v>
      </c>
      <c r="R524" s="147">
        <f t="shared" si="62"/>
        <v>0</v>
      </c>
      <c r="S524" s="147">
        <v>0</v>
      </c>
      <c r="T524" s="148">
        <f t="shared" si="63"/>
        <v>0</v>
      </c>
      <c r="AR524" s="149" t="s">
        <v>1900</v>
      </c>
      <c r="AT524" s="149" t="s">
        <v>343</v>
      </c>
      <c r="AU524" s="149" t="s">
        <v>85</v>
      </c>
      <c r="AY524" s="17" t="s">
        <v>296</v>
      </c>
      <c r="BE524" s="150">
        <f t="shared" si="64"/>
        <v>0</v>
      </c>
      <c r="BF524" s="150">
        <f t="shared" si="65"/>
        <v>0</v>
      </c>
      <c r="BG524" s="150">
        <f t="shared" si="66"/>
        <v>0</v>
      </c>
      <c r="BH524" s="150">
        <f t="shared" si="67"/>
        <v>0</v>
      </c>
      <c r="BI524" s="150">
        <f t="shared" si="68"/>
        <v>0</v>
      </c>
      <c r="BJ524" s="17" t="s">
        <v>83</v>
      </c>
      <c r="BK524" s="150">
        <f t="shared" si="69"/>
        <v>0</v>
      </c>
      <c r="BL524" s="17" t="s">
        <v>751</v>
      </c>
      <c r="BM524" s="149" t="s">
        <v>3796</v>
      </c>
    </row>
    <row r="525" spans="2:65" s="1" customFormat="1" ht="24.2" customHeight="1">
      <c r="B525" s="32"/>
      <c r="C525" s="173" t="s">
        <v>1765</v>
      </c>
      <c r="D525" s="173" t="s">
        <v>343</v>
      </c>
      <c r="E525" s="174" t="s">
        <v>3797</v>
      </c>
      <c r="F525" s="175" t="s">
        <v>3798</v>
      </c>
      <c r="G525" s="176" t="s">
        <v>376</v>
      </c>
      <c r="H525" s="177">
        <v>6</v>
      </c>
      <c r="I525" s="178"/>
      <c r="J525" s="179">
        <f t="shared" si="60"/>
        <v>0</v>
      </c>
      <c r="K525" s="175" t="s">
        <v>1</v>
      </c>
      <c r="L525" s="180"/>
      <c r="M525" s="181" t="s">
        <v>1</v>
      </c>
      <c r="N525" s="182" t="s">
        <v>41</v>
      </c>
      <c r="P525" s="147">
        <f t="shared" si="61"/>
        <v>0</v>
      </c>
      <c r="Q525" s="147">
        <v>0</v>
      </c>
      <c r="R525" s="147">
        <f t="shared" si="62"/>
        <v>0</v>
      </c>
      <c r="S525" s="147">
        <v>0</v>
      </c>
      <c r="T525" s="148">
        <f t="shared" si="63"/>
        <v>0</v>
      </c>
      <c r="AR525" s="149" t="s">
        <v>1900</v>
      </c>
      <c r="AT525" s="149" t="s">
        <v>343</v>
      </c>
      <c r="AU525" s="149" t="s">
        <v>85</v>
      </c>
      <c r="AY525" s="17" t="s">
        <v>296</v>
      </c>
      <c r="BE525" s="150">
        <f t="shared" si="64"/>
        <v>0</v>
      </c>
      <c r="BF525" s="150">
        <f t="shared" si="65"/>
        <v>0</v>
      </c>
      <c r="BG525" s="150">
        <f t="shared" si="66"/>
        <v>0</v>
      </c>
      <c r="BH525" s="150">
        <f t="shared" si="67"/>
        <v>0</v>
      </c>
      <c r="BI525" s="150">
        <f t="shared" si="68"/>
        <v>0</v>
      </c>
      <c r="BJ525" s="17" t="s">
        <v>83</v>
      </c>
      <c r="BK525" s="150">
        <f t="shared" si="69"/>
        <v>0</v>
      </c>
      <c r="BL525" s="17" t="s">
        <v>751</v>
      </c>
      <c r="BM525" s="149" t="s">
        <v>3799</v>
      </c>
    </row>
    <row r="526" spans="2:65" s="1" customFormat="1" ht="24.2" customHeight="1">
      <c r="B526" s="32"/>
      <c r="C526" s="173" t="s">
        <v>1770</v>
      </c>
      <c r="D526" s="173" t="s">
        <v>343</v>
      </c>
      <c r="E526" s="174" t="s">
        <v>3800</v>
      </c>
      <c r="F526" s="175" t="s">
        <v>3801</v>
      </c>
      <c r="G526" s="176" t="s">
        <v>376</v>
      </c>
      <c r="H526" s="177">
        <v>6</v>
      </c>
      <c r="I526" s="178"/>
      <c r="J526" s="179">
        <f t="shared" si="60"/>
        <v>0</v>
      </c>
      <c r="K526" s="175" t="s">
        <v>1</v>
      </c>
      <c r="L526" s="180"/>
      <c r="M526" s="181" t="s">
        <v>1</v>
      </c>
      <c r="N526" s="182" t="s">
        <v>41</v>
      </c>
      <c r="P526" s="147">
        <f t="shared" si="61"/>
        <v>0</v>
      </c>
      <c r="Q526" s="147">
        <v>0</v>
      </c>
      <c r="R526" s="147">
        <f t="shared" si="62"/>
        <v>0</v>
      </c>
      <c r="S526" s="147">
        <v>0</v>
      </c>
      <c r="T526" s="148">
        <f t="shared" si="63"/>
        <v>0</v>
      </c>
      <c r="AR526" s="149" t="s">
        <v>1900</v>
      </c>
      <c r="AT526" s="149" t="s">
        <v>343</v>
      </c>
      <c r="AU526" s="149" t="s">
        <v>85</v>
      </c>
      <c r="AY526" s="17" t="s">
        <v>296</v>
      </c>
      <c r="BE526" s="150">
        <f t="shared" si="64"/>
        <v>0</v>
      </c>
      <c r="BF526" s="150">
        <f t="shared" si="65"/>
        <v>0</v>
      </c>
      <c r="BG526" s="150">
        <f t="shared" si="66"/>
        <v>0</v>
      </c>
      <c r="BH526" s="150">
        <f t="shared" si="67"/>
        <v>0</v>
      </c>
      <c r="BI526" s="150">
        <f t="shared" si="68"/>
        <v>0</v>
      </c>
      <c r="BJ526" s="17" t="s">
        <v>83</v>
      </c>
      <c r="BK526" s="150">
        <f t="shared" si="69"/>
        <v>0</v>
      </c>
      <c r="BL526" s="17" t="s">
        <v>751</v>
      </c>
      <c r="BM526" s="149" t="s">
        <v>3802</v>
      </c>
    </row>
    <row r="527" spans="2:65" s="1" customFormat="1" ht="16.5" customHeight="1">
      <c r="B527" s="32"/>
      <c r="C527" s="173" t="s">
        <v>1774</v>
      </c>
      <c r="D527" s="173" t="s">
        <v>343</v>
      </c>
      <c r="E527" s="174" t="s">
        <v>3803</v>
      </c>
      <c r="F527" s="175" t="s">
        <v>7193</v>
      </c>
      <c r="G527" s="176" t="s">
        <v>339</v>
      </c>
      <c r="H527" s="177">
        <v>120</v>
      </c>
      <c r="I527" s="178"/>
      <c r="J527" s="179">
        <f t="shared" si="60"/>
        <v>0</v>
      </c>
      <c r="K527" s="175" t="s">
        <v>1</v>
      </c>
      <c r="L527" s="180"/>
      <c r="M527" s="181" t="s">
        <v>1</v>
      </c>
      <c r="N527" s="182" t="s">
        <v>41</v>
      </c>
      <c r="P527" s="147">
        <f t="shared" si="61"/>
        <v>0</v>
      </c>
      <c r="Q527" s="147">
        <v>8.0000000000000004E-4</v>
      </c>
      <c r="R527" s="147">
        <f t="shared" si="62"/>
        <v>9.6000000000000002E-2</v>
      </c>
      <c r="S527" s="147">
        <v>0</v>
      </c>
      <c r="T527" s="148">
        <f t="shared" si="63"/>
        <v>0</v>
      </c>
      <c r="AR527" s="149" t="s">
        <v>1900</v>
      </c>
      <c r="AT527" s="149" t="s">
        <v>343</v>
      </c>
      <c r="AU527" s="149" t="s">
        <v>85</v>
      </c>
      <c r="AY527" s="17" t="s">
        <v>296</v>
      </c>
      <c r="BE527" s="150">
        <f t="shared" si="64"/>
        <v>0</v>
      </c>
      <c r="BF527" s="150">
        <f t="shared" si="65"/>
        <v>0</v>
      </c>
      <c r="BG527" s="150">
        <f t="shared" si="66"/>
        <v>0</v>
      </c>
      <c r="BH527" s="150">
        <f t="shared" si="67"/>
        <v>0</v>
      </c>
      <c r="BI527" s="150">
        <f t="shared" si="68"/>
        <v>0</v>
      </c>
      <c r="BJ527" s="17" t="s">
        <v>83</v>
      </c>
      <c r="BK527" s="150">
        <f t="shared" si="69"/>
        <v>0</v>
      </c>
      <c r="BL527" s="17" t="s">
        <v>751</v>
      </c>
      <c r="BM527" s="149" t="s">
        <v>3804</v>
      </c>
    </row>
    <row r="528" spans="2:65" s="1" customFormat="1" ht="44.25" customHeight="1">
      <c r="B528" s="32"/>
      <c r="C528" s="173" t="s">
        <v>1780</v>
      </c>
      <c r="D528" s="173" t="s">
        <v>343</v>
      </c>
      <c r="E528" s="174" t="s">
        <v>3805</v>
      </c>
      <c r="F528" s="175" t="s">
        <v>3806</v>
      </c>
      <c r="G528" s="176" t="s">
        <v>376</v>
      </c>
      <c r="H528" s="177">
        <v>3</v>
      </c>
      <c r="I528" s="178"/>
      <c r="J528" s="179">
        <f t="shared" si="60"/>
        <v>0</v>
      </c>
      <c r="K528" s="175" t="s">
        <v>1</v>
      </c>
      <c r="L528" s="180"/>
      <c r="M528" s="181" t="s">
        <v>1</v>
      </c>
      <c r="N528" s="182" t="s">
        <v>41</v>
      </c>
      <c r="P528" s="147">
        <f t="shared" si="61"/>
        <v>0</v>
      </c>
      <c r="Q528" s="147">
        <v>0</v>
      </c>
      <c r="R528" s="147">
        <f t="shared" si="62"/>
        <v>0</v>
      </c>
      <c r="S528" s="147">
        <v>0</v>
      </c>
      <c r="T528" s="148">
        <f t="shared" si="63"/>
        <v>0</v>
      </c>
      <c r="AR528" s="149" t="s">
        <v>1900</v>
      </c>
      <c r="AT528" s="149" t="s">
        <v>343</v>
      </c>
      <c r="AU528" s="149" t="s">
        <v>85</v>
      </c>
      <c r="AY528" s="17" t="s">
        <v>296</v>
      </c>
      <c r="BE528" s="150">
        <f t="shared" si="64"/>
        <v>0</v>
      </c>
      <c r="BF528" s="150">
        <f t="shared" si="65"/>
        <v>0</v>
      </c>
      <c r="BG528" s="150">
        <f t="shared" si="66"/>
        <v>0</v>
      </c>
      <c r="BH528" s="150">
        <f t="shared" si="67"/>
        <v>0</v>
      </c>
      <c r="BI528" s="150">
        <f t="shared" si="68"/>
        <v>0</v>
      </c>
      <c r="BJ528" s="17" t="s">
        <v>83</v>
      </c>
      <c r="BK528" s="150">
        <f t="shared" si="69"/>
        <v>0</v>
      </c>
      <c r="BL528" s="17" t="s">
        <v>751</v>
      </c>
      <c r="BM528" s="149" t="s">
        <v>3807</v>
      </c>
    </row>
    <row r="529" spans="2:65" s="1" customFormat="1" ht="44.25" customHeight="1">
      <c r="B529" s="32"/>
      <c r="C529" s="173" t="s">
        <v>1785</v>
      </c>
      <c r="D529" s="173" t="s">
        <v>343</v>
      </c>
      <c r="E529" s="174" t="s">
        <v>3808</v>
      </c>
      <c r="F529" s="175" t="s">
        <v>3809</v>
      </c>
      <c r="G529" s="176" t="s">
        <v>376</v>
      </c>
      <c r="H529" s="177">
        <v>3</v>
      </c>
      <c r="I529" s="178"/>
      <c r="J529" s="179">
        <f t="shared" si="60"/>
        <v>0</v>
      </c>
      <c r="K529" s="175" t="s">
        <v>1</v>
      </c>
      <c r="L529" s="180"/>
      <c r="M529" s="181" t="s">
        <v>1</v>
      </c>
      <c r="N529" s="182" t="s">
        <v>41</v>
      </c>
      <c r="P529" s="147">
        <f t="shared" si="61"/>
        <v>0</v>
      </c>
      <c r="Q529" s="147">
        <v>0</v>
      </c>
      <c r="R529" s="147">
        <f t="shared" si="62"/>
        <v>0</v>
      </c>
      <c r="S529" s="147">
        <v>0</v>
      </c>
      <c r="T529" s="148">
        <f t="shared" si="63"/>
        <v>0</v>
      </c>
      <c r="AR529" s="149" t="s">
        <v>1900</v>
      </c>
      <c r="AT529" s="149" t="s">
        <v>343</v>
      </c>
      <c r="AU529" s="149" t="s">
        <v>85</v>
      </c>
      <c r="AY529" s="17" t="s">
        <v>296</v>
      </c>
      <c r="BE529" s="150">
        <f t="shared" si="64"/>
        <v>0</v>
      </c>
      <c r="BF529" s="150">
        <f t="shared" si="65"/>
        <v>0</v>
      </c>
      <c r="BG529" s="150">
        <f t="shared" si="66"/>
        <v>0</v>
      </c>
      <c r="BH529" s="150">
        <f t="shared" si="67"/>
        <v>0</v>
      </c>
      <c r="BI529" s="150">
        <f t="shared" si="68"/>
        <v>0</v>
      </c>
      <c r="BJ529" s="17" t="s">
        <v>83</v>
      </c>
      <c r="BK529" s="150">
        <f t="shared" si="69"/>
        <v>0</v>
      </c>
      <c r="BL529" s="17" t="s">
        <v>751</v>
      </c>
      <c r="BM529" s="149" t="s">
        <v>3810</v>
      </c>
    </row>
    <row r="530" spans="2:65" s="1" customFormat="1" ht="24.2" customHeight="1">
      <c r="B530" s="32"/>
      <c r="C530" s="138" t="s">
        <v>1790</v>
      </c>
      <c r="D530" s="138" t="s">
        <v>298</v>
      </c>
      <c r="E530" s="139" t="s">
        <v>3811</v>
      </c>
      <c r="F530" s="140" t="s">
        <v>3812</v>
      </c>
      <c r="G530" s="141" t="s">
        <v>376</v>
      </c>
      <c r="H530" s="142">
        <v>3</v>
      </c>
      <c r="I530" s="143"/>
      <c r="J530" s="144">
        <f t="shared" si="60"/>
        <v>0</v>
      </c>
      <c r="K530" s="140" t="s">
        <v>302</v>
      </c>
      <c r="L530" s="32"/>
      <c r="M530" s="145" t="s">
        <v>1</v>
      </c>
      <c r="N530" s="146" t="s">
        <v>41</v>
      </c>
      <c r="P530" s="147">
        <f t="shared" si="61"/>
        <v>0</v>
      </c>
      <c r="Q530" s="147">
        <v>0</v>
      </c>
      <c r="R530" s="147">
        <f t="shared" si="62"/>
        <v>0</v>
      </c>
      <c r="S530" s="147">
        <v>0</v>
      </c>
      <c r="T530" s="148">
        <f t="shared" si="63"/>
        <v>0</v>
      </c>
      <c r="AR530" s="149" t="s">
        <v>751</v>
      </c>
      <c r="AT530" s="149" t="s">
        <v>298</v>
      </c>
      <c r="AU530" s="149" t="s">
        <v>85</v>
      </c>
      <c r="AY530" s="17" t="s">
        <v>296</v>
      </c>
      <c r="BE530" s="150">
        <f t="shared" si="64"/>
        <v>0</v>
      </c>
      <c r="BF530" s="150">
        <f t="shared" si="65"/>
        <v>0</v>
      </c>
      <c r="BG530" s="150">
        <f t="shared" si="66"/>
        <v>0</v>
      </c>
      <c r="BH530" s="150">
        <f t="shared" si="67"/>
        <v>0</v>
      </c>
      <c r="BI530" s="150">
        <f t="shared" si="68"/>
        <v>0</v>
      </c>
      <c r="BJ530" s="17" t="s">
        <v>83</v>
      </c>
      <c r="BK530" s="150">
        <f t="shared" si="69"/>
        <v>0</v>
      </c>
      <c r="BL530" s="17" t="s">
        <v>751</v>
      </c>
      <c r="BM530" s="149" t="s">
        <v>3813</v>
      </c>
    </row>
    <row r="531" spans="2:65" s="1" customFormat="1" ht="62.65" customHeight="1">
      <c r="B531" s="32"/>
      <c r="C531" s="173" t="s">
        <v>1795</v>
      </c>
      <c r="D531" s="173" t="s">
        <v>343</v>
      </c>
      <c r="E531" s="174" t="s">
        <v>3814</v>
      </c>
      <c r="F531" s="175" t="s">
        <v>3815</v>
      </c>
      <c r="G531" s="176" t="s">
        <v>376</v>
      </c>
      <c r="H531" s="177">
        <v>3</v>
      </c>
      <c r="I531" s="178"/>
      <c r="J531" s="179">
        <f t="shared" si="60"/>
        <v>0</v>
      </c>
      <c r="K531" s="175" t="s">
        <v>1</v>
      </c>
      <c r="L531" s="180"/>
      <c r="M531" s="181" t="s">
        <v>1</v>
      </c>
      <c r="N531" s="182" t="s">
        <v>41</v>
      </c>
      <c r="P531" s="147">
        <f t="shared" si="61"/>
        <v>0</v>
      </c>
      <c r="Q531" s="147">
        <v>0</v>
      </c>
      <c r="R531" s="147">
        <f t="shared" si="62"/>
        <v>0</v>
      </c>
      <c r="S531" s="147">
        <v>0</v>
      </c>
      <c r="T531" s="148">
        <f t="shared" si="63"/>
        <v>0</v>
      </c>
      <c r="AR531" s="149" t="s">
        <v>1900</v>
      </c>
      <c r="AT531" s="149" t="s">
        <v>343</v>
      </c>
      <c r="AU531" s="149" t="s">
        <v>85</v>
      </c>
      <c r="AY531" s="17" t="s">
        <v>296</v>
      </c>
      <c r="BE531" s="150">
        <f t="shared" si="64"/>
        <v>0</v>
      </c>
      <c r="BF531" s="150">
        <f t="shared" si="65"/>
        <v>0</v>
      </c>
      <c r="BG531" s="150">
        <f t="shared" si="66"/>
        <v>0</v>
      </c>
      <c r="BH531" s="150">
        <f t="shared" si="67"/>
        <v>0</v>
      </c>
      <c r="BI531" s="150">
        <f t="shared" si="68"/>
        <v>0</v>
      </c>
      <c r="BJ531" s="17" t="s">
        <v>83</v>
      </c>
      <c r="BK531" s="150">
        <f t="shared" si="69"/>
        <v>0</v>
      </c>
      <c r="BL531" s="17" t="s">
        <v>751</v>
      </c>
      <c r="BM531" s="149" t="s">
        <v>3816</v>
      </c>
    </row>
    <row r="532" spans="2:65" s="1" customFormat="1" ht="21.75" customHeight="1">
      <c r="B532" s="32"/>
      <c r="C532" s="138" t="s">
        <v>1800</v>
      </c>
      <c r="D532" s="138" t="s">
        <v>298</v>
      </c>
      <c r="E532" s="139" t="s">
        <v>3817</v>
      </c>
      <c r="F532" s="140" t="s">
        <v>3818</v>
      </c>
      <c r="G532" s="141" t="s">
        <v>376</v>
      </c>
      <c r="H532" s="142">
        <v>68</v>
      </c>
      <c r="I532" s="143"/>
      <c r="J532" s="144">
        <f t="shared" si="60"/>
        <v>0</v>
      </c>
      <c r="K532" s="140" t="s">
        <v>302</v>
      </c>
      <c r="L532" s="32"/>
      <c r="M532" s="145" t="s">
        <v>1</v>
      </c>
      <c r="N532" s="146" t="s">
        <v>41</v>
      </c>
      <c r="P532" s="147">
        <f t="shared" si="61"/>
        <v>0</v>
      </c>
      <c r="Q532" s="147">
        <v>0</v>
      </c>
      <c r="R532" s="147">
        <f t="shared" si="62"/>
        <v>0</v>
      </c>
      <c r="S532" s="147">
        <v>0</v>
      </c>
      <c r="T532" s="148">
        <f t="shared" si="63"/>
        <v>0</v>
      </c>
      <c r="AR532" s="149" t="s">
        <v>751</v>
      </c>
      <c r="AT532" s="149" t="s">
        <v>298</v>
      </c>
      <c r="AU532" s="149" t="s">
        <v>85</v>
      </c>
      <c r="AY532" s="17" t="s">
        <v>296</v>
      </c>
      <c r="BE532" s="150">
        <f t="shared" si="64"/>
        <v>0</v>
      </c>
      <c r="BF532" s="150">
        <f t="shared" si="65"/>
        <v>0</v>
      </c>
      <c r="BG532" s="150">
        <f t="shared" si="66"/>
        <v>0</v>
      </c>
      <c r="BH532" s="150">
        <f t="shared" si="67"/>
        <v>0</v>
      </c>
      <c r="BI532" s="150">
        <f t="shared" si="68"/>
        <v>0</v>
      </c>
      <c r="BJ532" s="17" t="s">
        <v>83</v>
      </c>
      <c r="BK532" s="150">
        <f t="shared" si="69"/>
        <v>0</v>
      </c>
      <c r="BL532" s="17" t="s">
        <v>751</v>
      </c>
      <c r="BM532" s="149" t="s">
        <v>3819</v>
      </c>
    </row>
    <row r="533" spans="2:65" s="1" customFormat="1" ht="16.5" customHeight="1">
      <c r="B533" s="32"/>
      <c r="C533" s="173" t="s">
        <v>1807</v>
      </c>
      <c r="D533" s="173" t="s">
        <v>343</v>
      </c>
      <c r="E533" s="174" t="s">
        <v>3820</v>
      </c>
      <c r="F533" s="175" t="s">
        <v>3821</v>
      </c>
      <c r="G533" s="176" t="s">
        <v>376</v>
      </c>
      <c r="H533" s="177">
        <v>30</v>
      </c>
      <c r="I533" s="178"/>
      <c r="J533" s="179">
        <f t="shared" si="60"/>
        <v>0</v>
      </c>
      <c r="K533" s="175" t="s">
        <v>1</v>
      </c>
      <c r="L533" s="180"/>
      <c r="M533" s="181" t="s">
        <v>1</v>
      </c>
      <c r="N533" s="182" t="s">
        <v>41</v>
      </c>
      <c r="P533" s="147">
        <f t="shared" si="61"/>
        <v>0</v>
      </c>
      <c r="Q533" s="147">
        <v>0</v>
      </c>
      <c r="R533" s="147">
        <f t="shared" si="62"/>
        <v>0</v>
      </c>
      <c r="S533" s="147">
        <v>0</v>
      </c>
      <c r="T533" s="148">
        <f t="shared" si="63"/>
        <v>0</v>
      </c>
      <c r="AR533" s="149" t="s">
        <v>1900</v>
      </c>
      <c r="AT533" s="149" t="s">
        <v>343</v>
      </c>
      <c r="AU533" s="149" t="s">
        <v>85</v>
      </c>
      <c r="AY533" s="17" t="s">
        <v>296</v>
      </c>
      <c r="BE533" s="150">
        <f t="shared" si="64"/>
        <v>0</v>
      </c>
      <c r="BF533" s="150">
        <f t="shared" si="65"/>
        <v>0</v>
      </c>
      <c r="BG533" s="150">
        <f t="shared" si="66"/>
        <v>0</v>
      </c>
      <c r="BH533" s="150">
        <f t="shared" si="67"/>
        <v>0</v>
      </c>
      <c r="BI533" s="150">
        <f t="shared" si="68"/>
        <v>0</v>
      </c>
      <c r="BJ533" s="17" t="s">
        <v>83</v>
      </c>
      <c r="BK533" s="150">
        <f t="shared" si="69"/>
        <v>0</v>
      </c>
      <c r="BL533" s="17" t="s">
        <v>751</v>
      </c>
      <c r="BM533" s="149" t="s">
        <v>3822</v>
      </c>
    </row>
    <row r="534" spans="2:65" s="1" customFormat="1" ht="16.5" customHeight="1">
      <c r="B534" s="32"/>
      <c r="C534" s="173" t="s">
        <v>1813</v>
      </c>
      <c r="D534" s="173" t="s">
        <v>343</v>
      </c>
      <c r="E534" s="174" t="s">
        <v>3823</v>
      </c>
      <c r="F534" s="175" t="s">
        <v>3824</v>
      </c>
      <c r="G534" s="176" t="s">
        <v>376</v>
      </c>
      <c r="H534" s="177">
        <v>32</v>
      </c>
      <c r="I534" s="178"/>
      <c r="J534" s="179">
        <f t="shared" si="60"/>
        <v>0</v>
      </c>
      <c r="K534" s="175" t="s">
        <v>1</v>
      </c>
      <c r="L534" s="180"/>
      <c r="M534" s="181" t="s">
        <v>1</v>
      </c>
      <c r="N534" s="182" t="s">
        <v>41</v>
      </c>
      <c r="P534" s="147">
        <f t="shared" si="61"/>
        <v>0</v>
      </c>
      <c r="Q534" s="147">
        <v>0</v>
      </c>
      <c r="R534" s="147">
        <f t="shared" si="62"/>
        <v>0</v>
      </c>
      <c r="S534" s="147">
        <v>0</v>
      </c>
      <c r="T534" s="148">
        <f t="shared" si="63"/>
        <v>0</v>
      </c>
      <c r="AR534" s="149" t="s">
        <v>1900</v>
      </c>
      <c r="AT534" s="149" t="s">
        <v>343</v>
      </c>
      <c r="AU534" s="149" t="s">
        <v>85</v>
      </c>
      <c r="AY534" s="17" t="s">
        <v>296</v>
      </c>
      <c r="BE534" s="150">
        <f t="shared" si="64"/>
        <v>0</v>
      </c>
      <c r="BF534" s="150">
        <f t="shared" si="65"/>
        <v>0</v>
      </c>
      <c r="BG534" s="150">
        <f t="shared" si="66"/>
        <v>0</v>
      </c>
      <c r="BH534" s="150">
        <f t="shared" si="67"/>
        <v>0</v>
      </c>
      <c r="BI534" s="150">
        <f t="shared" si="68"/>
        <v>0</v>
      </c>
      <c r="BJ534" s="17" t="s">
        <v>83</v>
      </c>
      <c r="BK534" s="150">
        <f t="shared" si="69"/>
        <v>0</v>
      </c>
      <c r="BL534" s="17" t="s">
        <v>751</v>
      </c>
      <c r="BM534" s="149" t="s">
        <v>3825</v>
      </c>
    </row>
    <row r="535" spans="2:65" s="1" customFormat="1" ht="16.5" customHeight="1">
      <c r="B535" s="32"/>
      <c r="C535" s="173" t="s">
        <v>1818</v>
      </c>
      <c r="D535" s="173" t="s">
        <v>343</v>
      </c>
      <c r="E535" s="174" t="s">
        <v>3826</v>
      </c>
      <c r="F535" s="175" t="s">
        <v>3827</v>
      </c>
      <c r="G535" s="176" t="s">
        <v>376</v>
      </c>
      <c r="H535" s="177">
        <v>6</v>
      </c>
      <c r="I535" s="178"/>
      <c r="J535" s="179">
        <f t="shared" si="60"/>
        <v>0</v>
      </c>
      <c r="K535" s="175" t="s">
        <v>1</v>
      </c>
      <c r="L535" s="180"/>
      <c r="M535" s="181" t="s">
        <v>1</v>
      </c>
      <c r="N535" s="182" t="s">
        <v>41</v>
      </c>
      <c r="P535" s="147">
        <f t="shared" si="61"/>
        <v>0</v>
      </c>
      <c r="Q535" s="147">
        <v>0</v>
      </c>
      <c r="R535" s="147">
        <f t="shared" si="62"/>
        <v>0</v>
      </c>
      <c r="S535" s="147">
        <v>0</v>
      </c>
      <c r="T535" s="148">
        <f t="shared" si="63"/>
        <v>0</v>
      </c>
      <c r="AR535" s="149" t="s">
        <v>1900</v>
      </c>
      <c r="AT535" s="149" t="s">
        <v>343</v>
      </c>
      <c r="AU535" s="149" t="s">
        <v>85</v>
      </c>
      <c r="AY535" s="17" t="s">
        <v>296</v>
      </c>
      <c r="BE535" s="150">
        <f t="shared" si="64"/>
        <v>0</v>
      </c>
      <c r="BF535" s="150">
        <f t="shared" si="65"/>
        <v>0</v>
      </c>
      <c r="BG535" s="150">
        <f t="shared" si="66"/>
        <v>0</v>
      </c>
      <c r="BH535" s="150">
        <f t="shared" si="67"/>
        <v>0</v>
      </c>
      <c r="BI535" s="150">
        <f t="shared" si="68"/>
        <v>0</v>
      </c>
      <c r="BJ535" s="17" t="s">
        <v>83</v>
      </c>
      <c r="BK535" s="150">
        <f t="shared" si="69"/>
        <v>0</v>
      </c>
      <c r="BL535" s="17" t="s">
        <v>751</v>
      </c>
      <c r="BM535" s="149" t="s">
        <v>3828</v>
      </c>
    </row>
    <row r="536" spans="2:65" s="1" customFormat="1" ht="16.5" customHeight="1">
      <c r="B536" s="32"/>
      <c r="C536" s="138" t="s">
        <v>1822</v>
      </c>
      <c r="D536" s="138" t="s">
        <v>298</v>
      </c>
      <c r="E536" s="139" t="s">
        <v>3829</v>
      </c>
      <c r="F536" s="140" t="s">
        <v>3830</v>
      </c>
      <c r="G536" s="141" t="s">
        <v>376</v>
      </c>
      <c r="H536" s="142">
        <v>38</v>
      </c>
      <c r="I536" s="143"/>
      <c r="J536" s="144">
        <f t="shared" si="60"/>
        <v>0</v>
      </c>
      <c r="K536" s="140" t="s">
        <v>1</v>
      </c>
      <c r="L536" s="32"/>
      <c r="M536" s="145" t="s">
        <v>1</v>
      </c>
      <c r="N536" s="146" t="s">
        <v>41</v>
      </c>
      <c r="P536" s="147">
        <f t="shared" si="61"/>
        <v>0</v>
      </c>
      <c r="Q536" s="147">
        <v>0</v>
      </c>
      <c r="R536" s="147">
        <f t="shared" si="62"/>
        <v>0</v>
      </c>
      <c r="S536" s="147">
        <v>0</v>
      </c>
      <c r="T536" s="148">
        <f t="shared" si="63"/>
        <v>0</v>
      </c>
      <c r="AR536" s="149" t="s">
        <v>751</v>
      </c>
      <c r="AT536" s="149" t="s">
        <v>298</v>
      </c>
      <c r="AU536" s="149" t="s">
        <v>85</v>
      </c>
      <c r="AY536" s="17" t="s">
        <v>296</v>
      </c>
      <c r="BE536" s="150">
        <f t="shared" si="64"/>
        <v>0</v>
      </c>
      <c r="BF536" s="150">
        <f t="shared" si="65"/>
        <v>0</v>
      </c>
      <c r="BG536" s="150">
        <f t="shared" si="66"/>
        <v>0</v>
      </c>
      <c r="BH536" s="150">
        <f t="shared" si="67"/>
        <v>0</v>
      </c>
      <c r="BI536" s="150">
        <f t="shared" si="68"/>
        <v>0</v>
      </c>
      <c r="BJ536" s="17" t="s">
        <v>83</v>
      </c>
      <c r="BK536" s="150">
        <f t="shared" si="69"/>
        <v>0</v>
      </c>
      <c r="BL536" s="17" t="s">
        <v>751</v>
      </c>
      <c r="BM536" s="149" t="s">
        <v>3831</v>
      </c>
    </row>
    <row r="537" spans="2:65" s="1" customFormat="1" ht="24.2" customHeight="1">
      <c r="B537" s="32"/>
      <c r="C537" s="138" t="s">
        <v>1828</v>
      </c>
      <c r="D537" s="138" t="s">
        <v>298</v>
      </c>
      <c r="E537" s="139" t="s">
        <v>3832</v>
      </c>
      <c r="F537" s="140" t="s">
        <v>3833</v>
      </c>
      <c r="G537" s="141" t="s">
        <v>376</v>
      </c>
      <c r="H537" s="142">
        <v>6</v>
      </c>
      <c r="I537" s="143"/>
      <c r="J537" s="144">
        <f t="shared" si="60"/>
        <v>0</v>
      </c>
      <c r="K537" s="140" t="s">
        <v>1</v>
      </c>
      <c r="L537" s="32"/>
      <c r="M537" s="145" t="s">
        <v>1</v>
      </c>
      <c r="N537" s="146" t="s">
        <v>41</v>
      </c>
      <c r="P537" s="147">
        <f t="shared" si="61"/>
        <v>0</v>
      </c>
      <c r="Q537" s="147">
        <v>0</v>
      </c>
      <c r="R537" s="147">
        <f t="shared" si="62"/>
        <v>0</v>
      </c>
      <c r="S537" s="147">
        <v>0</v>
      </c>
      <c r="T537" s="148">
        <f t="shared" si="63"/>
        <v>0</v>
      </c>
      <c r="AR537" s="149" t="s">
        <v>751</v>
      </c>
      <c r="AT537" s="149" t="s">
        <v>298</v>
      </c>
      <c r="AU537" s="149" t="s">
        <v>85</v>
      </c>
      <c r="AY537" s="17" t="s">
        <v>296</v>
      </c>
      <c r="BE537" s="150">
        <f t="shared" si="64"/>
        <v>0</v>
      </c>
      <c r="BF537" s="150">
        <f t="shared" si="65"/>
        <v>0</v>
      </c>
      <c r="BG537" s="150">
        <f t="shared" si="66"/>
        <v>0</v>
      </c>
      <c r="BH537" s="150">
        <f t="shared" si="67"/>
        <v>0</v>
      </c>
      <c r="BI537" s="150">
        <f t="shared" si="68"/>
        <v>0</v>
      </c>
      <c r="BJ537" s="17" t="s">
        <v>83</v>
      </c>
      <c r="BK537" s="150">
        <f t="shared" si="69"/>
        <v>0</v>
      </c>
      <c r="BL537" s="17" t="s">
        <v>751</v>
      </c>
      <c r="BM537" s="149" t="s">
        <v>3834</v>
      </c>
    </row>
    <row r="538" spans="2:65" s="1" customFormat="1" ht="16.5" customHeight="1">
      <c r="B538" s="32"/>
      <c r="C538" s="138" t="s">
        <v>1833</v>
      </c>
      <c r="D538" s="138" t="s">
        <v>298</v>
      </c>
      <c r="E538" s="139" t="s">
        <v>3835</v>
      </c>
      <c r="F538" s="140" t="s">
        <v>3836</v>
      </c>
      <c r="G538" s="141" t="s">
        <v>376</v>
      </c>
      <c r="H538" s="142">
        <v>12</v>
      </c>
      <c r="I538" s="143"/>
      <c r="J538" s="144">
        <f t="shared" si="60"/>
        <v>0</v>
      </c>
      <c r="K538" s="140" t="s">
        <v>1</v>
      </c>
      <c r="L538" s="32"/>
      <c r="M538" s="145" t="s">
        <v>1</v>
      </c>
      <c r="N538" s="146" t="s">
        <v>41</v>
      </c>
      <c r="P538" s="147">
        <f t="shared" si="61"/>
        <v>0</v>
      </c>
      <c r="Q538" s="147">
        <v>0</v>
      </c>
      <c r="R538" s="147">
        <f t="shared" si="62"/>
        <v>0</v>
      </c>
      <c r="S538" s="147">
        <v>0</v>
      </c>
      <c r="T538" s="148">
        <f t="shared" si="63"/>
        <v>0</v>
      </c>
      <c r="AR538" s="149" t="s">
        <v>751</v>
      </c>
      <c r="AT538" s="149" t="s">
        <v>298</v>
      </c>
      <c r="AU538" s="149" t="s">
        <v>85</v>
      </c>
      <c r="AY538" s="17" t="s">
        <v>296</v>
      </c>
      <c r="BE538" s="150">
        <f t="shared" si="64"/>
        <v>0</v>
      </c>
      <c r="BF538" s="150">
        <f t="shared" si="65"/>
        <v>0</v>
      </c>
      <c r="BG538" s="150">
        <f t="shared" si="66"/>
        <v>0</v>
      </c>
      <c r="BH538" s="150">
        <f t="shared" si="67"/>
        <v>0</v>
      </c>
      <c r="BI538" s="150">
        <f t="shared" si="68"/>
        <v>0</v>
      </c>
      <c r="BJ538" s="17" t="s">
        <v>83</v>
      </c>
      <c r="BK538" s="150">
        <f t="shared" si="69"/>
        <v>0</v>
      </c>
      <c r="BL538" s="17" t="s">
        <v>751</v>
      </c>
      <c r="BM538" s="149" t="s">
        <v>3837</v>
      </c>
    </row>
    <row r="539" spans="2:65" s="1" customFormat="1" ht="16.5" customHeight="1">
      <c r="B539" s="32"/>
      <c r="C539" s="138" t="s">
        <v>1838</v>
      </c>
      <c r="D539" s="138" t="s">
        <v>298</v>
      </c>
      <c r="E539" s="139" t="s">
        <v>3838</v>
      </c>
      <c r="F539" s="140" t="s">
        <v>3839</v>
      </c>
      <c r="G539" s="141" t="s">
        <v>376</v>
      </c>
      <c r="H539" s="142">
        <v>62</v>
      </c>
      <c r="I539" s="143"/>
      <c r="J539" s="144">
        <f t="shared" si="60"/>
        <v>0</v>
      </c>
      <c r="K539" s="140" t="s">
        <v>1</v>
      </c>
      <c r="L539" s="32"/>
      <c r="M539" s="145" t="s">
        <v>1</v>
      </c>
      <c r="N539" s="146" t="s">
        <v>41</v>
      </c>
      <c r="P539" s="147">
        <f t="shared" si="61"/>
        <v>0</v>
      </c>
      <c r="Q539" s="147">
        <v>0</v>
      </c>
      <c r="R539" s="147">
        <f t="shared" si="62"/>
        <v>0</v>
      </c>
      <c r="S539" s="147">
        <v>0</v>
      </c>
      <c r="T539" s="148">
        <f t="shared" si="63"/>
        <v>0</v>
      </c>
      <c r="AR539" s="149" t="s">
        <v>751</v>
      </c>
      <c r="AT539" s="149" t="s">
        <v>298</v>
      </c>
      <c r="AU539" s="149" t="s">
        <v>85</v>
      </c>
      <c r="AY539" s="17" t="s">
        <v>296</v>
      </c>
      <c r="BE539" s="150">
        <f t="shared" si="64"/>
        <v>0</v>
      </c>
      <c r="BF539" s="150">
        <f t="shared" si="65"/>
        <v>0</v>
      </c>
      <c r="BG539" s="150">
        <f t="shared" si="66"/>
        <v>0</v>
      </c>
      <c r="BH539" s="150">
        <f t="shared" si="67"/>
        <v>0</v>
      </c>
      <c r="BI539" s="150">
        <f t="shared" si="68"/>
        <v>0</v>
      </c>
      <c r="BJ539" s="17" t="s">
        <v>83</v>
      </c>
      <c r="BK539" s="150">
        <f t="shared" si="69"/>
        <v>0</v>
      </c>
      <c r="BL539" s="17" t="s">
        <v>751</v>
      </c>
      <c r="BM539" s="149" t="s">
        <v>3840</v>
      </c>
    </row>
    <row r="540" spans="2:65" s="1" customFormat="1" ht="16.5" customHeight="1">
      <c r="B540" s="32"/>
      <c r="C540" s="138" t="s">
        <v>1843</v>
      </c>
      <c r="D540" s="138" t="s">
        <v>298</v>
      </c>
      <c r="E540" s="139" t="s">
        <v>3841</v>
      </c>
      <c r="F540" s="140" t="s">
        <v>3842</v>
      </c>
      <c r="G540" s="141" t="s">
        <v>376</v>
      </c>
      <c r="H540" s="142">
        <v>30</v>
      </c>
      <c r="I540" s="143"/>
      <c r="J540" s="144">
        <f t="shared" si="60"/>
        <v>0</v>
      </c>
      <c r="K540" s="140" t="s">
        <v>1</v>
      </c>
      <c r="L540" s="32"/>
      <c r="M540" s="145" t="s">
        <v>1</v>
      </c>
      <c r="N540" s="146" t="s">
        <v>41</v>
      </c>
      <c r="P540" s="147">
        <f t="shared" si="61"/>
        <v>0</v>
      </c>
      <c r="Q540" s="147">
        <v>0</v>
      </c>
      <c r="R540" s="147">
        <f t="shared" si="62"/>
        <v>0</v>
      </c>
      <c r="S540" s="147">
        <v>0</v>
      </c>
      <c r="T540" s="148">
        <f t="shared" si="63"/>
        <v>0</v>
      </c>
      <c r="AR540" s="149" t="s">
        <v>751</v>
      </c>
      <c r="AT540" s="149" t="s">
        <v>298</v>
      </c>
      <c r="AU540" s="149" t="s">
        <v>85</v>
      </c>
      <c r="AY540" s="17" t="s">
        <v>296</v>
      </c>
      <c r="BE540" s="150">
        <f t="shared" si="64"/>
        <v>0</v>
      </c>
      <c r="BF540" s="150">
        <f t="shared" si="65"/>
        <v>0</v>
      </c>
      <c r="BG540" s="150">
        <f t="shared" si="66"/>
        <v>0</v>
      </c>
      <c r="BH540" s="150">
        <f t="shared" si="67"/>
        <v>0</v>
      </c>
      <c r="BI540" s="150">
        <f t="shared" si="68"/>
        <v>0</v>
      </c>
      <c r="BJ540" s="17" t="s">
        <v>83</v>
      </c>
      <c r="BK540" s="150">
        <f t="shared" si="69"/>
        <v>0</v>
      </c>
      <c r="BL540" s="17" t="s">
        <v>751</v>
      </c>
      <c r="BM540" s="149" t="s">
        <v>3843</v>
      </c>
    </row>
    <row r="541" spans="2:65" s="1" customFormat="1" ht="33" customHeight="1">
      <c r="B541" s="32"/>
      <c r="C541" s="138" t="s">
        <v>1848</v>
      </c>
      <c r="D541" s="138" t="s">
        <v>298</v>
      </c>
      <c r="E541" s="139" t="s">
        <v>3844</v>
      </c>
      <c r="F541" s="140" t="s">
        <v>3845</v>
      </c>
      <c r="G541" s="141" t="s">
        <v>376</v>
      </c>
      <c r="H541" s="142">
        <v>6</v>
      </c>
      <c r="I541" s="143"/>
      <c r="J541" s="144">
        <f t="shared" si="60"/>
        <v>0</v>
      </c>
      <c r="K541" s="140" t="s">
        <v>1</v>
      </c>
      <c r="L541" s="32"/>
      <c r="M541" s="145" t="s">
        <v>1</v>
      </c>
      <c r="N541" s="146" t="s">
        <v>41</v>
      </c>
      <c r="P541" s="147">
        <f t="shared" si="61"/>
        <v>0</v>
      </c>
      <c r="Q541" s="147">
        <v>0</v>
      </c>
      <c r="R541" s="147">
        <f t="shared" si="62"/>
        <v>0</v>
      </c>
      <c r="S541" s="147">
        <v>0</v>
      </c>
      <c r="T541" s="148">
        <f t="shared" si="63"/>
        <v>0</v>
      </c>
      <c r="AR541" s="149" t="s">
        <v>751</v>
      </c>
      <c r="AT541" s="149" t="s">
        <v>298</v>
      </c>
      <c r="AU541" s="149" t="s">
        <v>85</v>
      </c>
      <c r="AY541" s="17" t="s">
        <v>296</v>
      </c>
      <c r="BE541" s="150">
        <f t="shared" si="64"/>
        <v>0</v>
      </c>
      <c r="BF541" s="150">
        <f t="shared" si="65"/>
        <v>0</v>
      </c>
      <c r="BG541" s="150">
        <f t="shared" si="66"/>
        <v>0</v>
      </c>
      <c r="BH541" s="150">
        <f t="shared" si="67"/>
        <v>0</v>
      </c>
      <c r="BI541" s="150">
        <f t="shared" si="68"/>
        <v>0</v>
      </c>
      <c r="BJ541" s="17" t="s">
        <v>83</v>
      </c>
      <c r="BK541" s="150">
        <f t="shared" si="69"/>
        <v>0</v>
      </c>
      <c r="BL541" s="17" t="s">
        <v>751</v>
      </c>
      <c r="BM541" s="149" t="s">
        <v>3846</v>
      </c>
    </row>
    <row r="542" spans="2:65" s="1" customFormat="1" ht="16.5" customHeight="1">
      <c r="B542" s="32"/>
      <c r="C542" s="138" t="s">
        <v>1851</v>
      </c>
      <c r="D542" s="138" t="s">
        <v>298</v>
      </c>
      <c r="E542" s="139" t="s">
        <v>3847</v>
      </c>
      <c r="F542" s="140" t="s">
        <v>3848</v>
      </c>
      <c r="G542" s="141" t="s">
        <v>376</v>
      </c>
      <c r="H542" s="142">
        <v>1</v>
      </c>
      <c r="I542" s="143"/>
      <c r="J542" s="144">
        <f t="shared" si="60"/>
        <v>0</v>
      </c>
      <c r="K542" s="140" t="s">
        <v>1</v>
      </c>
      <c r="L542" s="32"/>
      <c r="M542" s="145" t="s">
        <v>1</v>
      </c>
      <c r="N542" s="146" t="s">
        <v>41</v>
      </c>
      <c r="P542" s="147">
        <f t="shared" si="61"/>
        <v>0</v>
      </c>
      <c r="Q542" s="147">
        <v>0</v>
      </c>
      <c r="R542" s="147">
        <f t="shared" si="62"/>
        <v>0</v>
      </c>
      <c r="S542" s="147">
        <v>0</v>
      </c>
      <c r="T542" s="148">
        <f t="shared" si="63"/>
        <v>0</v>
      </c>
      <c r="AR542" s="149" t="s">
        <v>751</v>
      </c>
      <c r="AT542" s="149" t="s">
        <v>298</v>
      </c>
      <c r="AU542" s="149" t="s">
        <v>85</v>
      </c>
      <c r="AY542" s="17" t="s">
        <v>296</v>
      </c>
      <c r="BE542" s="150">
        <f t="shared" si="64"/>
        <v>0</v>
      </c>
      <c r="BF542" s="150">
        <f t="shared" si="65"/>
        <v>0</v>
      </c>
      <c r="BG542" s="150">
        <f t="shared" si="66"/>
        <v>0</v>
      </c>
      <c r="BH542" s="150">
        <f t="shared" si="67"/>
        <v>0</v>
      </c>
      <c r="BI542" s="150">
        <f t="shared" si="68"/>
        <v>0</v>
      </c>
      <c r="BJ542" s="17" t="s">
        <v>83</v>
      </c>
      <c r="BK542" s="150">
        <f t="shared" si="69"/>
        <v>0</v>
      </c>
      <c r="BL542" s="17" t="s">
        <v>751</v>
      </c>
      <c r="BM542" s="149" t="s">
        <v>3849</v>
      </c>
    </row>
    <row r="543" spans="2:65" s="1" customFormat="1" ht="16.5" customHeight="1">
      <c r="B543" s="32"/>
      <c r="C543" s="138" t="s">
        <v>1857</v>
      </c>
      <c r="D543" s="138" t="s">
        <v>298</v>
      </c>
      <c r="E543" s="139" t="s">
        <v>3850</v>
      </c>
      <c r="F543" s="140" t="s">
        <v>3851</v>
      </c>
      <c r="G543" s="141" t="s">
        <v>376</v>
      </c>
      <c r="H543" s="142">
        <v>1</v>
      </c>
      <c r="I543" s="143"/>
      <c r="J543" s="144">
        <f t="shared" si="60"/>
        <v>0</v>
      </c>
      <c r="K543" s="140" t="s">
        <v>1</v>
      </c>
      <c r="L543" s="32"/>
      <c r="M543" s="145" t="s">
        <v>1</v>
      </c>
      <c r="N543" s="146" t="s">
        <v>41</v>
      </c>
      <c r="P543" s="147">
        <f t="shared" si="61"/>
        <v>0</v>
      </c>
      <c r="Q543" s="147">
        <v>0</v>
      </c>
      <c r="R543" s="147">
        <f t="shared" si="62"/>
        <v>0</v>
      </c>
      <c r="S543" s="147">
        <v>0</v>
      </c>
      <c r="T543" s="148">
        <f t="shared" si="63"/>
        <v>0</v>
      </c>
      <c r="AR543" s="149" t="s">
        <v>751</v>
      </c>
      <c r="AT543" s="149" t="s">
        <v>298</v>
      </c>
      <c r="AU543" s="149" t="s">
        <v>85</v>
      </c>
      <c r="AY543" s="17" t="s">
        <v>296</v>
      </c>
      <c r="BE543" s="150">
        <f t="shared" si="64"/>
        <v>0</v>
      </c>
      <c r="BF543" s="150">
        <f t="shared" si="65"/>
        <v>0</v>
      </c>
      <c r="BG543" s="150">
        <f t="shared" si="66"/>
        <v>0</v>
      </c>
      <c r="BH543" s="150">
        <f t="shared" si="67"/>
        <v>0</v>
      </c>
      <c r="BI543" s="150">
        <f t="shared" si="68"/>
        <v>0</v>
      </c>
      <c r="BJ543" s="17" t="s">
        <v>83</v>
      </c>
      <c r="BK543" s="150">
        <f t="shared" si="69"/>
        <v>0</v>
      </c>
      <c r="BL543" s="17" t="s">
        <v>751</v>
      </c>
      <c r="BM543" s="149" t="s">
        <v>3852</v>
      </c>
    </row>
    <row r="544" spans="2:65" s="1" customFormat="1" ht="16.5" customHeight="1">
      <c r="B544" s="32"/>
      <c r="C544" s="138" t="s">
        <v>1862</v>
      </c>
      <c r="D544" s="138" t="s">
        <v>298</v>
      </c>
      <c r="E544" s="139" t="s">
        <v>3853</v>
      </c>
      <c r="F544" s="140" t="s">
        <v>3854</v>
      </c>
      <c r="G544" s="141" t="s">
        <v>376</v>
      </c>
      <c r="H544" s="142">
        <v>1</v>
      </c>
      <c r="I544" s="143"/>
      <c r="J544" s="144">
        <f t="shared" si="60"/>
        <v>0</v>
      </c>
      <c r="K544" s="140" t="s">
        <v>1</v>
      </c>
      <c r="L544" s="32"/>
      <c r="M544" s="145" t="s">
        <v>1</v>
      </c>
      <c r="N544" s="146" t="s">
        <v>41</v>
      </c>
      <c r="P544" s="147">
        <f t="shared" si="61"/>
        <v>0</v>
      </c>
      <c r="Q544" s="147">
        <v>0</v>
      </c>
      <c r="R544" s="147">
        <f t="shared" si="62"/>
        <v>0</v>
      </c>
      <c r="S544" s="147">
        <v>0</v>
      </c>
      <c r="T544" s="148">
        <f t="shared" si="63"/>
        <v>0</v>
      </c>
      <c r="AR544" s="149" t="s">
        <v>751</v>
      </c>
      <c r="AT544" s="149" t="s">
        <v>298</v>
      </c>
      <c r="AU544" s="149" t="s">
        <v>85</v>
      </c>
      <c r="AY544" s="17" t="s">
        <v>296</v>
      </c>
      <c r="BE544" s="150">
        <f t="shared" si="64"/>
        <v>0</v>
      </c>
      <c r="BF544" s="150">
        <f t="shared" si="65"/>
        <v>0</v>
      </c>
      <c r="BG544" s="150">
        <f t="shared" si="66"/>
        <v>0</v>
      </c>
      <c r="BH544" s="150">
        <f t="shared" si="67"/>
        <v>0</v>
      </c>
      <c r="BI544" s="150">
        <f t="shared" si="68"/>
        <v>0</v>
      </c>
      <c r="BJ544" s="17" t="s">
        <v>83</v>
      </c>
      <c r="BK544" s="150">
        <f t="shared" si="69"/>
        <v>0</v>
      </c>
      <c r="BL544" s="17" t="s">
        <v>751</v>
      </c>
      <c r="BM544" s="149" t="s">
        <v>3855</v>
      </c>
    </row>
    <row r="545" spans="2:65" s="1" customFormat="1" ht="16.5" customHeight="1">
      <c r="B545" s="32"/>
      <c r="C545" s="138" t="s">
        <v>1868</v>
      </c>
      <c r="D545" s="138" t="s">
        <v>298</v>
      </c>
      <c r="E545" s="139" t="s">
        <v>3856</v>
      </c>
      <c r="F545" s="140" t="s">
        <v>3857</v>
      </c>
      <c r="G545" s="141" t="s">
        <v>376</v>
      </c>
      <c r="H545" s="142">
        <v>1</v>
      </c>
      <c r="I545" s="143"/>
      <c r="J545" s="144">
        <f t="shared" si="60"/>
        <v>0</v>
      </c>
      <c r="K545" s="140" t="s">
        <v>1</v>
      </c>
      <c r="L545" s="32"/>
      <c r="M545" s="145" t="s">
        <v>1</v>
      </c>
      <c r="N545" s="146" t="s">
        <v>41</v>
      </c>
      <c r="P545" s="147">
        <f t="shared" si="61"/>
        <v>0</v>
      </c>
      <c r="Q545" s="147">
        <v>0</v>
      </c>
      <c r="R545" s="147">
        <f t="shared" si="62"/>
        <v>0</v>
      </c>
      <c r="S545" s="147">
        <v>0</v>
      </c>
      <c r="T545" s="148">
        <f t="shared" si="63"/>
        <v>0</v>
      </c>
      <c r="AR545" s="149" t="s">
        <v>751</v>
      </c>
      <c r="AT545" s="149" t="s">
        <v>298</v>
      </c>
      <c r="AU545" s="149" t="s">
        <v>85</v>
      </c>
      <c r="AY545" s="17" t="s">
        <v>296</v>
      </c>
      <c r="BE545" s="150">
        <f t="shared" si="64"/>
        <v>0</v>
      </c>
      <c r="BF545" s="150">
        <f t="shared" si="65"/>
        <v>0</v>
      </c>
      <c r="BG545" s="150">
        <f t="shared" si="66"/>
        <v>0</v>
      </c>
      <c r="BH545" s="150">
        <f t="shared" si="67"/>
        <v>0</v>
      </c>
      <c r="BI545" s="150">
        <f t="shared" si="68"/>
        <v>0</v>
      </c>
      <c r="BJ545" s="17" t="s">
        <v>83</v>
      </c>
      <c r="BK545" s="150">
        <f t="shared" si="69"/>
        <v>0</v>
      </c>
      <c r="BL545" s="17" t="s">
        <v>751</v>
      </c>
      <c r="BM545" s="149" t="s">
        <v>3858</v>
      </c>
    </row>
    <row r="546" spans="2:65" s="1" customFormat="1" ht="16.5" customHeight="1">
      <c r="B546" s="32"/>
      <c r="C546" s="138" t="s">
        <v>1874</v>
      </c>
      <c r="D546" s="138" t="s">
        <v>298</v>
      </c>
      <c r="E546" s="139" t="s">
        <v>3859</v>
      </c>
      <c r="F546" s="140" t="s">
        <v>3860</v>
      </c>
      <c r="G546" s="141" t="s">
        <v>376</v>
      </c>
      <c r="H546" s="142">
        <v>1</v>
      </c>
      <c r="I546" s="143"/>
      <c r="J546" s="144">
        <f t="shared" si="60"/>
        <v>0</v>
      </c>
      <c r="K546" s="140" t="s">
        <v>1</v>
      </c>
      <c r="L546" s="32"/>
      <c r="M546" s="145" t="s">
        <v>1</v>
      </c>
      <c r="N546" s="146" t="s">
        <v>41</v>
      </c>
      <c r="P546" s="147">
        <f t="shared" si="61"/>
        <v>0</v>
      </c>
      <c r="Q546" s="147">
        <v>0</v>
      </c>
      <c r="R546" s="147">
        <f t="shared" si="62"/>
        <v>0</v>
      </c>
      <c r="S546" s="147">
        <v>0</v>
      </c>
      <c r="T546" s="148">
        <f t="shared" si="63"/>
        <v>0</v>
      </c>
      <c r="AR546" s="149" t="s">
        <v>751</v>
      </c>
      <c r="AT546" s="149" t="s">
        <v>298</v>
      </c>
      <c r="AU546" s="149" t="s">
        <v>85</v>
      </c>
      <c r="AY546" s="17" t="s">
        <v>296</v>
      </c>
      <c r="BE546" s="150">
        <f t="shared" si="64"/>
        <v>0</v>
      </c>
      <c r="BF546" s="150">
        <f t="shared" si="65"/>
        <v>0</v>
      </c>
      <c r="BG546" s="150">
        <f t="shared" si="66"/>
        <v>0</v>
      </c>
      <c r="BH546" s="150">
        <f t="shared" si="67"/>
        <v>0</v>
      </c>
      <c r="BI546" s="150">
        <f t="shared" si="68"/>
        <v>0</v>
      </c>
      <c r="BJ546" s="17" t="s">
        <v>83</v>
      </c>
      <c r="BK546" s="150">
        <f t="shared" si="69"/>
        <v>0</v>
      </c>
      <c r="BL546" s="17" t="s">
        <v>751</v>
      </c>
      <c r="BM546" s="149" t="s">
        <v>3861</v>
      </c>
    </row>
    <row r="547" spans="2:65" s="11" customFormat="1" ht="25.9" customHeight="1">
      <c r="B547" s="126"/>
      <c r="D547" s="127" t="s">
        <v>75</v>
      </c>
      <c r="E547" s="128" t="s">
        <v>175</v>
      </c>
      <c r="F547" s="128" t="s">
        <v>176</v>
      </c>
      <c r="I547" s="129"/>
      <c r="J547" s="130">
        <f>BK547</f>
        <v>0</v>
      </c>
      <c r="L547" s="126"/>
      <c r="M547" s="131"/>
      <c r="P547" s="132">
        <f>P548+P565</f>
        <v>0</v>
      </c>
      <c r="R547" s="132">
        <f>R548+R565</f>
        <v>0</v>
      </c>
      <c r="T547" s="133">
        <f>T548+T565</f>
        <v>0</v>
      </c>
      <c r="AR547" s="127" t="s">
        <v>332</v>
      </c>
      <c r="AT547" s="134" t="s">
        <v>75</v>
      </c>
      <c r="AU547" s="134" t="s">
        <v>76</v>
      </c>
      <c r="AY547" s="127" t="s">
        <v>296</v>
      </c>
      <c r="BK547" s="135">
        <f>BK548+BK565</f>
        <v>0</v>
      </c>
    </row>
    <row r="548" spans="2:65" s="11" customFormat="1" ht="22.9" customHeight="1">
      <c r="B548" s="126"/>
      <c r="D548" s="127" t="s">
        <v>75</v>
      </c>
      <c r="E548" s="136" t="s">
        <v>3862</v>
      </c>
      <c r="F548" s="136" t="s">
        <v>3863</v>
      </c>
      <c r="I548" s="129"/>
      <c r="J548" s="137">
        <f>BK548</f>
        <v>0</v>
      </c>
      <c r="L548" s="126"/>
      <c r="M548" s="131"/>
      <c r="P548" s="132">
        <f>SUM(P549:P564)</f>
        <v>0</v>
      </c>
      <c r="R548" s="132">
        <f>SUM(R549:R564)</f>
        <v>0</v>
      </c>
      <c r="T548" s="133">
        <f>SUM(T549:T564)</f>
        <v>0</v>
      </c>
      <c r="AR548" s="127" t="s">
        <v>332</v>
      </c>
      <c r="AT548" s="134" t="s">
        <v>75</v>
      </c>
      <c r="AU548" s="134" t="s">
        <v>83</v>
      </c>
      <c r="AY548" s="127" t="s">
        <v>296</v>
      </c>
      <c r="BK548" s="135">
        <f>SUM(BK549:BK564)</f>
        <v>0</v>
      </c>
    </row>
    <row r="549" spans="2:65" s="1" customFormat="1" ht="16.5" customHeight="1">
      <c r="B549" s="32"/>
      <c r="C549" s="138" t="s">
        <v>1879</v>
      </c>
      <c r="D549" s="138" t="s">
        <v>298</v>
      </c>
      <c r="E549" s="139" t="s">
        <v>3864</v>
      </c>
      <c r="F549" s="140" t="s">
        <v>3865</v>
      </c>
      <c r="G549" s="141" t="s">
        <v>376</v>
      </c>
      <c r="H549" s="142">
        <v>1</v>
      </c>
      <c r="I549" s="143"/>
      <c r="J549" s="144">
        <f t="shared" ref="J549:J564" si="70">ROUND(I549*H549,2)</f>
        <v>0</v>
      </c>
      <c r="K549" s="140" t="s">
        <v>1</v>
      </c>
      <c r="L549" s="32"/>
      <c r="M549" s="145" t="s">
        <v>1</v>
      </c>
      <c r="N549" s="146" t="s">
        <v>41</v>
      </c>
      <c r="P549" s="147">
        <f t="shared" ref="P549:P564" si="71">O549*H549</f>
        <v>0</v>
      </c>
      <c r="Q549" s="147">
        <v>0</v>
      </c>
      <c r="R549" s="147">
        <f t="shared" ref="R549:R564" si="72">Q549*H549</f>
        <v>0</v>
      </c>
      <c r="S549" s="147">
        <v>0</v>
      </c>
      <c r="T549" s="148">
        <f t="shared" ref="T549:T564" si="73">S549*H549</f>
        <v>0</v>
      </c>
      <c r="AR549" s="149" t="s">
        <v>107</v>
      </c>
      <c r="AT549" s="149" t="s">
        <v>298</v>
      </c>
      <c r="AU549" s="149" t="s">
        <v>85</v>
      </c>
      <c r="AY549" s="17" t="s">
        <v>296</v>
      </c>
      <c r="BE549" s="150">
        <f t="shared" ref="BE549:BE564" si="74">IF(N549="základní",J549,0)</f>
        <v>0</v>
      </c>
      <c r="BF549" s="150">
        <f t="shared" ref="BF549:BF564" si="75">IF(N549="snížená",J549,0)</f>
        <v>0</v>
      </c>
      <c r="BG549" s="150">
        <f t="shared" ref="BG549:BG564" si="76">IF(N549="zákl. přenesená",J549,0)</f>
        <v>0</v>
      </c>
      <c r="BH549" s="150">
        <f t="shared" ref="BH549:BH564" si="77">IF(N549="sníž. přenesená",J549,0)</f>
        <v>0</v>
      </c>
      <c r="BI549" s="150">
        <f t="shared" ref="BI549:BI564" si="78">IF(N549="nulová",J549,0)</f>
        <v>0</v>
      </c>
      <c r="BJ549" s="17" t="s">
        <v>83</v>
      </c>
      <c r="BK549" s="150">
        <f t="shared" ref="BK549:BK564" si="79">ROUND(I549*H549,2)</f>
        <v>0</v>
      </c>
      <c r="BL549" s="17" t="s">
        <v>107</v>
      </c>
      <c r="BM549" s="149" t="s">
        <v>3866</v>
      </c>
    </row>
    <row r="550" spans="2:65" s="1" customFormat="1" ht="16.5" customHeight="1">
      <c r="B550" s="32"/>
      <c r="C550" s="138" t="s">
        <v>1885</v>
      </c>
      <c r="D550" s="138" t="s">
        <v>298</v>
      </c>
      <c r="E550" s="139" t="s">
        <v>3867</v>
      </c>
      <c r="F550" s="140" t="s">
        <v>3868</v>
      </c>
      <c r="G550" s="141" t="s">
        <v>376</v>
      </c>
      <c r="H550" s="142">
        <v>1</v>
      </c>
      <c r="I550" s="143"/>
      <c r="J550" s="144">
        <f t="shared" si="70"/>
        <v>0</v>
      </c>
      <c r="K550" s="140" t="s">
        <v>1</v>
      </c>
      <c r="L550" s="32"/>
      <c r="M550" s="145" t="s">
        <v>1</v>
      </c>
      <c r="N550" s="146" t="s">
        <v>41</v>
      </c>
      <c r="P550" s="147">
        <f t="shared" si="71"/>
        <v>0</v>
      </c>
      <c r="Q550" s="147">
        <v>0</v>
      </c>
      <c r="R550" s="147">
        <f t="shared" si="72"/>
        <v>0</v>
      </c>
      <c r="S550" s="147">
        <v>0</v>
      </c>
      <c r="T550" s="148">
        <f t="shared" si="73"/>
        <v>0</v>
      </c>
      <c r="AR550" s="149" t="s">
        <v>107</v>
      </c>
      <c r="AT550" s="149" t="s">
        <v>298</v>
      </c>
      <c r="AU550" s="149" t="s">
        <v>85</v>
      </c>
      <c r="AY550" s="17" t="s">
        <v>296</v>
      </c>
      <c r="BE550" s="150">
        <f t="shared" si="74"/>
        <v>0</v>
      </c>
      <c r="BF550" s="150">
        <f t="shared" si="75"/>
        <v>0</v>
      </c>
      <c r="BG550" s="150">
        <f t="shared" si="76"/>
        <v>0</v>
      </c>
      <c r="BH550" s="150">
        <f t="shared" si="77"/>
        <v>0</v>
      </c>
      <c r="BI550" s="150">
        <f t="shared" si="78"/>
        <v>0</v>
      </c>
      <c r="BJ550" s="17" t="s">
        <v>83</v>
      </c>
      <c r="BK550" s="150">
        <f t="shared" si="79"/>
        <v>0</v>
      </c>
      <c r="BL550" s="17" t="s">
        <v>107</v>
      </c>
      <c r="BM550" s="149" t="s">
        <v>3869</v>
      </c>
    </row>
    <row r="551" spans="2:65" s="1" customFormat="1" ht="55.5" customHeight="1">
      <c r="B551" s="32"/>
      <c r="C551" s="138" t="s">
        <v>1891</v>
      </c>
      <c r="D551" s="138" t="s">
        <v>298</v>
      </c>
      <c r="E551" s="139" t="s">
        <v>3870</v>
      </c>
      <c r="F551" s="140" t="s">
        <v>3871</v>
      </c>
      <c r="G551" s="141" t="s">
        <v>339</v>
      </c>
      <c r="H551" s="142">
        <v>25</v>
      </c>
      <c r="I551" s="143"/>
      <c r="J551" s="144">
        <f t="shared" si="70"/>
        <v>0</v>
      </c>
      <c r="K551" s="140" t="s">
        <v>1</v>
      </c>
      <c r="L551" s="32"/>
      <c r="M551" s="145" t="s">
        <v>1</v>
      </c>
      <c r="N551" s="146" t="s">
        <v>41</v>
      </c>
      <c r="P551" s="147">
        <f t="shared" si="71"/>
        <v>0</v>
      </c>
      <c r="Q551" s="147">
        <v>0</v>
      </c>
      <c r="R551" s="147">
        <f t="shared" si="72"/>
        <v>0</v>
      </c>
      <c r="S551" s="147">
        <v>0</v>
      </c>
      <c r="T551" s="148">
        <f t="shared" si="73"/>
        <v>0</v>
      </c>
      <c r="AR551" s="149" t="s">
        <v>107</v>
      </c>
      <c r="AT551" s="149" t="s">
        <v>298</v>
      </c>
      <c r="AU551" s="149" t="s">
        <v>85</v>
      </c>
      <c r="AY551" s="17" t="s">
        <v>296</v>
      </c>
      <c r="BE551" s="150">
        <f t="shared" si="74"/>
        <v>0</v>
      </c>
      <c r="BF551" s="150">
        <f t="shared" si="75"/>
        <v>0</v>
      </c>
      <c r="BG551" s="150">
        <f t="shared" si="76"/>
        <v>0</v>
      </c>
      <c r="BH551" s="150">
        <f t="shared" si="77"/>
        <v>0</v>
      </c>
      <c r="BI551" s="150">
        <f t="shared" si="78"/>
        <v>0</v>
      </c>
      <c r="BJ551" s="17" t="s">
        <v>83</v>
      </c>
      <c r="BK551" s="150">
        <f t="shared" si="79"/>
        <v>0</v>
      </c>
      <c r="BL551" s="17" t="s">
        <v>107</v>
      </c>
      <c r="BM551" s="149" t="s">
        <v>3872</v>
      </c>
    </row>
    <row r="552" spans="2:65" s="1" customFormat="1" ht="24.2" customHeight="1">
      <c r="B552" s="32"/>
      <c r="C552" s="138" t="s">
        <v>1896</v>
      </c>
      <c r="D552" s="138" t="s">
        <v>298</v>
      </c>
      <c r="E552" s="139" t="s">
        <v>3873</v>
      </c>
      <c r="F552" s="140" t="s">
        <v>3874</v>
      </c>
      <c r="G552" s="141" t="s">
        <v>612</v>
      </c>
      <c r="H552" s="142">
        <v>80</v>
      </c>
      <c r="I552" s="143"/>
      <c r="J552" s="144">
        <f t="shared" si="70"/>
        <v>0</v>
      </c>
      <c r="K552" s="140" t="s">
        <v>1</v>
      </c>
      <c r="L552" s="32"/>
      <c r="M552" s="145" t="s">
        <v>1</v>
      </c>
      <c r="N552" s="146" t="s">
        <v>41</v>
      </c>
      <c r="P552" s="147">
        <f t="shared" si="71"/>
        <v>0</v>
      </c>
      <c r="Q552" s="147">
        <v>0</v>
      </c>
      <c r="R552" s="147">
        <f t="shared" si="72"/>
        <v>0</v>
      </c>
      <c r="S552" s="147">
        <v>0</v>
      </c>
      <c r="T552" s="148">
        <f t="shared" si="73"/>
        <v>0</v>
      </c>
      <c r="AR552" s="149" t="s">
        <v>107</v>
      </c>
      <c r="AT552" s="149" t="s">
        <v>298</v>
      </c>
      <c r="AU552" s="149" t="s">
        <v>85</v>
      </c>
      <c r="AY552" s="17" t="s">
        <v>296</v>
      </c>
      <c r="BE552" s="150">
        <f t="shared" si="74"/>
        <v>0</v>
      </c>
      <c r="BF552" s="150">
        <f t="shared" si="75"/>
        <v>0</v>
      </c>
      <c r="BG552" s="150">
        <f t="shared" si="76"/>
        <v>0</v>
      </c>
      <c r="BH552" s="150">
        <f t="shared" si="77"/>
        <v>0</v>
      </c>
      <c r="BI552" s="150">
        <f t="shared" si="78"/>
        <v>0</v>
      </c>
      <c r="BJ552" s="17" t="s">
        <v>83</v>
      </c>
      <c r="BK552" s="150">
        <f t="shared" si="79"/>
        <v>0</v>
      </c>
      <c r="BL552" s="17" t="s">
        <v>107</v>
      </c>
      <c r="BM552" s="149" t="s">
        <v>3875</v>
      </c>
    </row>
    <row r="553" spans="2:65" s="1" customFormat="1" ht="16.5" customHeight="1">
      <c r="B553" s="32"/>
      <c r="C553" s="138" t="s">
        <v>1900</v>
      </c>
      <c r="D553" s="138" t="s">
        <v>298</v>
      </c>
      <c r="E553" s="139" t="s">
        <v>3876</v>
      </c>
      <c r="F553" s="140" t="s">
        <v>3877</v>
      </c>
      <c r="G553" s="141" t="s">
        <v>376</v>
      </c>
      <c r="H553" s="142">
        <v>1</v>
      </c>
      <c r="I553" s="143"/>
      <c r="J553" s="144">
        <f t="shared" si="70"/>
        <v>0</v>
      </c>
      <c r="K553" s="140" t="s">
        <v>1</v>
      </c>
      <c r="L553" s="32"/>
      <c r="M553" s="145" t="s">
        <v>1</v>
      </c>
      <c r="N553" s="146" t="s">
        <v>41</v>
      </c>
      <c r="P553" s="147">
        <f t="shared" si="71"/>
        <v>0</v>
      </c>
      <c r="Q553" s="147">
        <v>0</v>
      </c>
      <c r="R553" s="147">
        <f t="shared" si="72"/>
        <v>0</v>
      </c>
      <c r="S553" s="147">
        <v>0</v>
      </c>
      <c r="T553" s="148">
        <f t="shared" si="73"/>
        <v>0</v>
      </c>
      <c r="AR553" s="149" t="s">
        <v>107</v>
      </c>
      <c r="AT553" s="149" t="s">
        <v>298</v>
      </c>
      <c r="AU553" s="149" t="s">
        <v>85</v>
      </c>
      <c r="AY553" s="17" t="s">
        <v>296</v>
      </c>
      <c r="BE553" s="150">
        <f t="shared" si="74"/>
        <v>0</v>
      </c>
      <c r="BF553" s="150">
        <f t="shared" si="75"/>
        <v>0</v>
      </c>
      <c r="BG553" s="150">
        <f t="shared" si="76"/>
        <v>0</v>
      </c>
      <c r="BH553" s="150">
        <f t="shared" si="77"/>
        <v>0</v>
      </c>
      <c r="BI553" s="150">
        <f t="shared" si="78"/>
        <v>0</v>
      </c>
      <c r="BJ553" s="17" t="s">
        <v>83</v>
      </c>
      <c r="BK553" s="150">
        <f t="shared" si="79"/>
        <v>0</v>
      </c>
      <c r="BL553" s="17" t="s">
        <v>107</v>
      </c>
      <c r="BM553" s="149" t="s">
        <v>3878</v>
      </c>
    </row>
    <row r="554" spans="2:65" s="1" customFormat="1" ht="49.15" customHeight="1">
      <c r="B554" s="32"/>
      <c r="C554" s="138" t="s">
        <v>1905</v>
      </c>
      <c r="D554" s="138" t="s">
        <v>298</v>
      </c>
      <c r="E554" s="139" t="s">
        <v>3879</v>
      </c>
      <c r="F554" s="140" t="s">
        <v>3880</v>
      </c>
      <c r="G554" s="141" t="s">
        <v>376</v>
      </c>
      <c r="H554" s="142">
        <v>1</v>
      </c>
      <c r="I554" s="143"/>
      <c r="J554" s="144">
        <f t="shared" si="70"/>
        <v>0</v>
      </c>
      <c r="K554" s="140" t="s">
        <v>1</v>
      </c>
      <c r="L554" s="32"/>
      <c r="M554" s="145" t="s">
        <v>1</v>
      </c>
      <c r="N554" s="146" t="s">
        <v>41</v>
      </c>
      <c r="P554" s="147">
        <f t="shared" si="71"/>
        <v>0</v>
      </c>
      <c r="Q554" s="147">
        <v>0</v>
      </c>
      <c r="R554" s="147">
        <f t="shared" si="72"/>
        <v>0</v>
      </c>
      <c r="S554" s="147">
        <v>0</v>
      </c>
      <c r="T554" s="148">
        <f t="shared" si="73"/>
        <v>0</v>
      </c>
      <c r="AR554" s="149" t="s">
        <v>107</v>
      </c>
      <c r="AT554" s="149" t="s">
        <v>298</v>
      </c>
      <c r="AU554" s="149" t="s">
        <v>85</v>
      </c>
      <c r="AY554" s="17" t="s">
        <v>296</v>
      </c>
      <c r="BE554" s="150">
        <f t="shared" si="74"/>
        <v>0</v>
      </c>
      <c r="BF554" s="150">
        <f t="shared" si="75"/>
        <v>0</v>
      </c>
      <c r="BG554" s="150">
        <f t="shared" si="76"/>
        <v>0</v>
      </c>
      <c r="BH554" s="150">
        <f t="shared" si="77"/>
        <v>0</v>
      </c>
      <c r="BI554" s="150">
        <f t="shared" si="78"/>
        <v>0</v>
      </c>
      <c r="BJ554" s="17" t="s">
        <v>83</v>
      </c>
      <c r="BK554" s="150">
        <f t="shared" si="79"/>
        <v>0</v>
      </c>
      <c r="BL554" s="17" t="s">
        <v>107</v>
      </c>
      <c r="BM554" s="149" t="s">
        <v>3881</v>
      </c>
    </row>
    <row r="555" spans="2:65" s="1" customFormat="1" ht="16.5" customHeight="1">
      <c r="B555" s="32"/>
      <c r="C555" s="138" t="s">
        <v>1909</v>
      </c>
      <c r="D555" s="138" t="s">
        <v>298</v>
      </c>
      <c r="E555" s="139" t="s">
        <v>3882</v>
      </c>
      <c r="F555" s="140" t="s">
        <v>3883</v>
      </c>
      <c r="G555" s="141" t="s">
        <v>376</v>
      </c>
      <c r="H555" s="142">
        <v>1</v>
      </c>
      <c r="I555" s="143"/>
      <c r="J555" s="144">
        <f t="shared" si="70"/>
        <v>0</v>
      </c>
      <c r="K555" s="140" t="s">
        <v>1</v>
      </c>
      <c r="L555" s="32"/>
      <c r="M555" s="145" t="s">
        <v>1</v>
      </c>
      <c r="N555" s="146" t="s">
        <v>41</v>
      </c>
      <c r="P555" s="147">
        <f t="shared" si="71"/>
        <v>0</v>
      </c>
      <c r="Q555" s="147">
        <v>0</v>
      </c>
      <c r="R555" s="147">
        <f t="shared" si="72"/>
        <v>0</v>
      </c>
      <c r="S555" s="147">
        <v>0</v>
      </c>
      <c r="T555" s="148">
        <f t="shared" si="73"/>
        <v>0</v>
      </c>
      <c r="AR555" s="149" t="s">
        <v>107</v>
      </c>
      <c r="AT555" s="149" t="s">
        <v>298</v>
      </c>
      <c r="AU555" s="149" t="s">
        <v>85</v>
      </c>
      <c r="AY555" s="17" t="s">
        <v>296</v>
      </c>
      <c r="BE555" s="150">
        <f t="shared" si="74"/>
        <v>0</v>
      </c>
      <c r="BF555" s="150">
        <f t="shared" si="75"/>
        <v>0</v>
      </c>
      <c r="BG555" s="150">
        <f t="shared" si="76"/>
        <v>0</v>
      </c>
      <c r="BH555" s="150">
        <f t="shared" si="77"/>
        <v>0</v>
      </c>
      <c r="BI555" s="150">
        <f t="shared" si="78"/>
        <v>0</v>
      </c>
      <c r="BJ555" s="17" t="s">
        <v>83</v>
      </c>
      <c r="BK555" s="150">
        <f t="shared" si="79"/>
        <v>0</v>
      </c>
      <c r="BL555" s="17" t="s">
        <v>107</v>
      </c>
      <c r="BM555" s="149" t="s">
        <v>3884</v>
      </c>
    </row>
    <row r="556" spans="2:65" s="1" customFormat="1" ht="16.5" customHeight="1">
      <c r="B556" s="32"/>
      <c r="C556" s="138" t="s">
        <v>1913</v>
      </c>
      <c r="D556" s="138" t="s">
        <v>298</v>
      </c>
      <c r="E556" s="139" t="s">
        <v>3885</v>
      </c>
      <c r="F556" s="140" t="s">
        <v>3886</v>
      </c>
      <c r="G556" s="141" t="s">
        <v>612</v>
      </c>
      <c r="H556" s="142">
        <v>24</v>
      </c>
      <c r="I556" s="143"/>
      <c r="J556" s="144">
        <f t="shared" si="70"/>
        <v>0</v>
      </c>
      <c r="K556" s="140" t="s">
        <v>1</v>
      </c>
      <c r="L556" s="32"/>
      <c r="M556" s="145" t="s">
        <v>1</v>
      </c>
      <c r="N556" s="146" t="s">
        <v>41</v>
      </c>
      <c r="P556" s="147">
        <f t="shared" si="71"/>
        <v>0</v>
      </c>
      <c r="Q556" s="147">
        <v>0</v>
      </c>
      <c r="R556" s="147">
        <f t="shared" si="72"/>
        <v>0</v>
      </c>
      <c r="S556" s="147">
        <v>0</v>
      </c>
      <c r="T556" s="148">
        <f t="shared" si="73"/>
        <v>0</v>
      </c>
      <c r="AR556" s="149" t="s">
        <v>107</v>
      </c>
      <c r="AT556" s="149" t="s">
        <v>298</v>
      </c>
      <c r="AU556" s="149" t="s">
        <v>85</v>
      </c>
      <c r="AY556" s="17" t="s">
        <v>296</v>
      </c>
      <c r="BE556" s="150">
        <f t="shared" si="74"/>
        <v>0</v>
      </c>
      <c r="BF556" s="150">
        <f t="shared" si="75"/>
        <v>0</v>
      </c>
      <c r="BG556" s="150">
        <f t="shared" si="76"/>
        <v>0</v>
      </c>
      <c r="BH556" s="150">
        <f t="shared" si="77"/>
        <v>0</v>
      </c>
      <c r="BI556" s="150">
        <f t="shared" si="78"/>
        <v>0</v>
      </c>
      <c r="BJ556" s="17" t="s">
        <v>83</v>
      </c>
      <c r="BK556" s="150">
        <f t="shared" si="79"/>
        <v>0</v>
      </c>
      <c r="BL556" s="17" t="s">
        <v>107</v>
      </c>
      <c r="BM556" s="149" t="s">
        <v>3887</v>
      </c>
    </row>
    <row r="557" spans="2:65" s="1" customFormat="1" ht="16.5" customHeight="1">
      <c r="B557" s="32"/>
      <c r="C557" s="138" t="s">
        <v>1917</v>
      </c>
      <c r="D557" s="138" t="s">
        <v>298</v>
      </c>
      <c r="E557" s="139" t="s">
        <v>3888</v>
      </c>
      <c r="F557" s="140" t="s">
        <v>3889</v>
      </c>
      <c r="G557" s="141" t="s">
        <v>376</v>
      </c>
      <c r="H557" s="142">
        <v>2</v>
      </c>
      <c r="I557" s="143"/>
      <c r="J557" s="144">
        <f t="shared" si="70"/>
        <v>0</v>
      </c>
      <c r="K557" s="140" t="s">
        <v>1</v>
      </c>
      <c r="L557" s="32"/>
      <c r="M557" s="145" t="s">
        <v>1</v>
      </c>
      <c r="N557" s="146" t="s">
        <v>41</v>
      </c>
      <c r="P557" s="147">
        <f t="shared" si="71"/>
        <v>0</v>
      </c>
      <c r="Q557" s="147">
        <v>0</v>
      </c>
      <c r="R557" s="147">
        <f t="shared" si="72"/>
        <v>0</v>
      </c>
      <c r="S557" s="147">
        <v>0</v>
      </c>
      <c r="T557" s="148">
        <f t="shared" si="73"/>
        <v>0</v>
      </c>
      <c r="AR557" s="149" t="s">
        <v>107</v>
      </c>
      <c r="AT557" s="149" t="s">
        <v>298</v>
      </c>
      <c r="AU557" s="149" t="s">
        <v>85</v>
      </c>
      <c r="AY557" s="17" t="s">
        <v>296</v>
      </c>
      <c r="BE557" s="150">
        <f t="shared" si="74"/>
        <v>0</v>
      </c>
      <c r="BF557" s="150">
        <f t="shared" si="75"/>
        <v>0</v>
      </c>
      <c r="BG557" s="150">
        <f t="shared" si="76"/>
        <v>0</v>
      </c>
      <c r="BH557" s="150">
        <f t="shared" si="77"/>
        <v>0</v>
      </c>
      <c r="BI557" s="150">
        <f t="shared" si="78"/>
        <v>0</v>
      </c>
      <c r="BJ557" s="17" t="s">
        <v>83</v>
      </c>
      <c r="BK557" s="150">
        <f t="shared" si="79"/>
        <v>0</v>
      </c>
      <c r="BL557" s="17" t="s">
        <v>107</v>
      </c>
      <c r="BM557" s="149" t="s">
        <v>3890</v>
      </c>
    </row>
    <row r="558" spans="2:65" s="1" customFormat="1" ht="21.75" customHeight="1">
      <c r="B558" s="32"/>
      <c r="C558" s="138" t="s">
        <v>1921</v>
      </c>
      <c r="D558" s="138" t="s">
        <v>298</v>
      </c>
      <c r="E558" s="139" t="s">
        <v>3891</v>
      </c>
      <c r="F558" s="140" t="s">
        <v>3892</v>
      </c>
      <c r="G558" s="141" t="s">
        <v>376</v>
      </c>
      <c r="H558" s="142">
        <v>1</v>
      </c>
      <c r="I558" s="143"/>
      <c r="J558" s="144">
        <f t="shared" si="70"/>
        <v>0</v>
      </c>
      <c r="K558" s="140" t="s">
        <v>1</v>
      </c>
      <c r="L558" s="32"/>
      <c r="M558" s="145" t="s">
        <v>1</v>
      </c>
      <c r="N558" s="146" t="s">
        <v>41</v>
      </c>
      <c r="P558" s="147">
        <f t="shared" si="71"/>
        <v>0</v>
      </c>
      <c r="Q558" s="147">
        <v>0</v>
      </c>
      <c r="R558" s="147">
        <f t="shared" si="72"/>
        <v>0</v>
      </c>
      <c r="S558" s="147">
        <v>0</v>
      </c>
      <c r="T558" s="148">
        <f t="shared" si="73"/>
        <v>0</v>
      </c>
      <c r="AR558" s="149" t="s">
        <v>107</v>
      </c>
      <c r="AT558" s="149" t="s">
        <v>298</v>
      </c>
      <c r="AU558" s="149" t="s">
        <v>85</v>
      </c>
      <c r="AY558" s="17" t="s">
        <v>296</v>
      </c>
      <c r="BE558" s="150">
        <f t="shared" si="74"/>
        <v>0</v>
      </c>
      <c r="BF558" s="150">
        <f t="shared" si="75"/>
        <v>0</v>
      </c>
      <c r="BG558" s="150">
        <f t="shared" si="76"/>
        <v>0</v>
      </c>
      <c r="BH558" s="150">
        <f t="shared" si="77"/>
        <v>0</v>
      </c>
      <c r="BI558" s="150">
        <f t="shared" si="78"/>
        <v>0</v>
      </c>
      <c r="BJ558" s="17" t="s">
        <v>83</v>
      </c>
      <c r="BK558" s="150">
        <f t="shared" si="79"/>
        <v>0</v>
      </c>
      <c r="BL558" s="17" t="s">
        <v>107</v>
      </c>
      <c r="BM558" s="149" t="s">
        <v>3893</v>
      </c>
    </row>
    <row r="559" spans="2:65" s="1" customFormat="1" ht="16.5" customHeight="1">
      <c r="B559" s="32"/>
      <c r="C559" s="138" t="s">
        <v>1925</v>
      </c>
      <c r="D559" s="138" t="s">
        <v>298</v>
      </c>
      <c r="E559" s="139" t="s">
        <v>3894</v>
      </c>
      <c r="F559" s="140" t="s">
        <v>3895</v>
      </c>
      <c r="G559" s="141" t="s">
        <v>376</v>
      </c>
      <c r="H559" s="142">
        <v>1</v>
      </c>
      <c r="I559" s="143"/>
      <c r="J559" s="144">
        <f t="shared" si="70"/>
        <v>0</v>
      </c>
      <c r="K559" s="140" t="s">
        <v>1</v>
      </c>
      <c r="L559" s="32"/>
      <c r="M559" s="145" t="s">
        <v>1</v>
      </c>
      <c r="N559" s="146" t="s">
        <v>41</v>
      </c>
      <c r="P559" s="147">
        <f t="shared" si="71"/>
        <v>0</v>
      </c>
      <c r="Q559" s="147">
        <v>0</v>
      </c>
      <c r="R559" s="147">
        <f t="shared" si="72"/>
        <v>0</v>
      </c>
      <c r="S559" s="147">
        <v>0</v>
      </c>
      <c r="T559" s="148">
        <f t="shared" si="73"/>
        <v>0</v>
      </c>
      <c r="AR559" s="149" t="s">
        <v>107</v>
      </c>
      <c r="AT559" s="149" t="s">
        <v>298</v>
      </c>
      <c r="AU559" s="149" t="s">
        <v>85</v>
      </c>
      <c r="AY559" s="17" t="s">
        <v>296</v>
      </c>
      <c r="BE559" s="150">
        <f t="shared" si="74"/>
        <v>0</v>
      </c>
      <c r="BF559" s="150">
        <f t="shared" si="75"/>
        <v>0</v>
      </c>
      <c r="BG559" s="150">
        <f t="shared" si="76"/>
        <v>0</v>
      </c>
      <c r="BH559" s="150">
        <f t="shared" si="77"/>
        <v>0</v>
      </c>
      <c r="BI559" s="150">
        <f t="shared" si="78"/>
        <v>0</v>
      </c>
      <c r="BJ559" s="17" t="s">
        <v>83</v>
      </c>
      <c r="BK559" s="150">
        <f t="shared" si="79"/>
        <v>0</v>
      </c>
      <c r="BL559" s="17" t="s">
        <v>107</v>
      </c>
      <c r="BM559" s="149" t="s">
        <v>3896</v>
      </c>
    </row>
    <row r="560" spans="2:65" s="1" customFormat="1" ht="16.5" customHeight="1">
      <c r="B560" s="32"/>
      <c r="C560" s="138" t="s">
        <v>1929</v>
      </c>
      <c r="D560" s="138" t="s">
        <v>298</v>
      </c>
      <c r="E560" s="139" t="s">
        <v>3897</v>
      </c>
      <c r="F560" s="140" t="s">
        <v>3898</v>
      </c>
      <c r="G560" s="141" t="s">
        <v>376</v>
      </c>
      <c r="H560" s="142">
        <v>1</v>
      </c>
      <c r="I560" s="143"/>
      <c r="J560" s="144">
        <f t="shared" si="70"/>
        <v>0</v>
      </c>
      <c r="K560" s="140" t="s">
        <v>1</v>
      </c>
      <c r="L560" s="32"/>
      <c r="M560" s="145" t="s">
        <v>1</v>
      </c>
      <c r="N560" s="146" t="s">
        <v>41</v>
      </c>
      <c r="P560" s="147">
        <f t="shared" si="71"/>
        <v>0</v>
      </c>
      <c r="Q560" s="147">
        <v>0</v>
      </c>
      <c r="R560" s="147">
        <f t="shared" si="72"/>
        <v>0</v>
      </c>
      <c r="S560" s="147">
        <v>0</v>
      </c>
      <c r="T560" s="148">
        <f t="shared" si="73"/>
        <v>0</v>
      </c>
      <c r="AR560" s="149" t="s">
        <v>107</v>
      </c>
      <c r="AT560" s="149" t="s">
        <v>298</v>
      </c>
      <c r="AU560" s="149" t="s">
        <v>85</v>
      </c>
      <c r="AY560" s="17" t="s">
        <v>296</v>
      </c>
      <c r="BE560" s="150">
        <f t="shared" si="74"/>
        <v>0</v>
      </c>
      <c r="BF560" s="150">
        <f t="shared" si="75"/>
        <v>0</v>
      </c>
      <c r="BG560" s="150">
        <f t="shared" si="76"/>
        <v>0</v>
      </c>
      <c r="BH560" s="150">
        <f t="shared" si="77"/>
        <v>0</v>
      </c>
      <c r="BI560" s="150">
        <f t="shared" si="78"/>
        <v>0</v>
      </c>
      <c r="BJ560" s="17" t="s">
        <v>83</v>
      </c>
      <c r="BK560" s="150">
        <f t="shared" si="79"/>
        <v>0</v>
      </c>
      <c r="BL560" s="17" t="s">
        <v>107</v>
      </c>
      <c r="BM560" s="149" t="s">
        <v>3899</v>
      </c>
    </row>
    <row r="561" spans="2:65" s="1" customFormat="1" ht="16.5" customHeight="1">
      <c r="B561" s="32"/>
      <c r="C561" s="138" t="s">
        <v>1935</v>
      </c>
      <c r="D561" s="138" t="s">
        <v>298</v>
      </c>
      <c r="E561" s="139" t="s">
        <v>3900</v>
      </c>
      <c r="F561" s="140" t="s">
        <v>3857</v>
      </c>
      <c r="G561" s="141" t="s">
        <v>376</v>
      </c>
      <c r="H561" s="142">
        <v>1</v>
      </c>
      <c r="I561" s="143"/>
      <c r="J561" s="144">
        <f t="shared" si="70"/>
        <v>0</v>
      </c>
      <c r="K561" s="140" t="s">
        <v>1</v>
      </c>
      <c r="L561" s="32"/>
      <c r="M561" s="145" t="s">
        <v>1</v>
      </c>
      <c r="N561" s="146" t="s">
        <v>41</v>
      </c>
      <c r="P561" s="147">
        <f t="shared" si="71"/>
        <v>0</v>
      </c>
      <c r="Q561" s="147">
        <v>0</v>
      </c>
      <c r="R561" s="147">
        <f t="shared" si="72"/>
        <v>0</v>
      </c>
      <c r="S561" s="147">
        <v>0</v>
      </c>
      <c r="T561" s="148">
        <f t="shared" si="73"/>
        <v>0</v>
      </c>
      <c r="AR561" s="149" t="s">
        <v>107</v>
      </c>
      <c r="AT561" s="149" t="s">
        <v>298</v>
      </c>
      <c r="AU561" s="149" t="s">
        <v>85</v>
      </c>
      <c r="AY561" s="17" t="s">
        <v>296</v>
      </c>
      <c r="BE561" s="150">
        <f t="shared" si="74"/>
        <v>0</v>
      </c>
      <c r="BF561" s="150">
        <f t="shared" si="75"/>
        <v>0</v>
      </c>
      <c r="BG561" s="150">
        <f t="shared" si="76"/>
        <v>0</v>
      </c>
      <c r="BH561" s="150">
        <f t="shared" si="77"/>
        <v>0</v>
      </c>
      <c r="BI561" s="150">
        <f t="shared" si="78"/>
        <v>0</v>
      </c>
      <c r="BJ561" s="17" t="s">
        <v>83</v>
      </c>
      <c r="BK561" s="150">
        <f t="shared" si="79"/>
        <v>0</v>
      </c>
      <c r="BL561" s="17" t="s">
        <v>107</v>
      </c>
      <c r="BM561" s="149" t="s">
        <v>3901</v>
      </c>
    </row>
    <row r="562" spans="2:65" s="1" customFormat="1" ht="16.5" customHeight="1">
      <c r="B562" s="32"/>
      <c r="C562" s="138" t="s">
        <v>1943</v>
      </c>
      <c r="D562" s="138" t="s">
        <v>298</v>
      </c>
      <c r="E562" s="139" t="s">
        <v>3902</v>
      </c>
      <c r="F562" s="140" t="s">
        <v>3903</v>
      </c>
      <c r="G562" s="141" t="s">
        <v>376</v>
      </c>
      <c r="H562" s="142">
        <v>1</v>
      </c>
      <c r="I562" s="143"/>
      <c r="J562" s="144">
        <f t="shared" si="70"/>
        <v>0</v>
      </c>
      <c r="K562" s="140" t="s">
        <v>1</v>
      </c>
      <c r="L562" s="32"/>
      <c r="M562" s="145" t="s">
        <v>1</v>
      </c>
      <c r="N562" s="146" t="s">
        <v>41</v>
      </c>
      <c r="P562" s="147">
        <f t="shared" si="71"/>
        <v>0</v>
      </c>
      <c r="Q562" s="147">
        <v>0</v>
      </c>
      <c r="R562" s="147">
        <f t="shared" si="72"/>
        <v>0</v>
      </c>
      <c r="S562" s="147">
        <v>0</v>
      </c>
      <c r="T562" s="148">
        <f t="shared" si="73"/>
        <v>0</v>
      </c>
      <c r="AR562" s="149" t="s">
        <v>107</v>
      </c>
      <c r="AT562" s="149" t="s">
        <v>298</v>
      </c>
      <c r="AU562" s="149" t="s">
        <v>85</v>
      </c>
      <c r="AY562" s="17" t="s">
        <v>296</v>
      </c>
      <c r="BE562" s="150">
        <f t="shared" si="74"/>
        <v>0</v>
      </c>
      <c r="BF562" s="150">
        <f t="shared" si="75"/>
        <v>0</v>
      </c>
      <c r="BG562" s="150">
        <f t="shared" si="76"/>
        <v>0</v>
      </c>
      <c r="BH562" s="150">
        <f t="shared" si="77"/>
        <v>0</v>
      </c>
      <c r="BI562" s="150">
        <f t="shared" si="78"/>
        <v>0</v>
      </c>
      <c r="BJ562" s="17" t="s">
        <v>83</v>
      </c>
      <c r="BK562" s="150">
        <f t="shared" si="79"/>
        <v>0</v>
      </c>
      <c r="BL562" s="17" t="s">
        <v>107</v>
      </c>
      <c r="BM562" s="149" t="s">
        <v>3904</v>
      </c>
    </row>
    <row r="563" spans="2:65" s="1" customFormat="1" ht="16.5" customHeight="1">
      <c r="B563" s="32"/>
      <c r="C563" s="138" t="s">
        <v>1953</v>
      </c>
      <c r="D563" s="138" t="s">
        <v>298</v>
      </c>
      <c r="E563" s="139" t="s">
        <v>3905</v>
      </c>
      <c r="F563" s="140" t="s">
        <v>3906</v>
      </c>
      <c r="G563" s="141" t="s">
        <v>376</v>
      </c>
      <c r="H563" s="142">
        <v>1</v>
      </c>
      <c r="I563" s="143"/>
      <c r="J563" s="144">
        <f t="shared" si="70"/>
        <v>0</v>
      </c>
      <c r="K563" s="140" t="s">
        <v>1</v>
      </c>
      <c r="L563" s="32"/>
      <c r="M563" s="145" t="s">
        <v>1</v>
      </c>
      <c r="N563" s="146" t="s">
        <v>41</v>
      </c>
      <c r="P563" s="147">
        <f t="shared" si="71"/>
        <v>0</v>
      </c>
      <c r="Q563" s="147">
        <v>0</v>
      </c>
      <c r="R563" s="147">
        <f t="shared" si="72"/>
        <v>0</v>
      </c>
      <c r="S563" s="147">
        <v>0</v>
      </c>
      <c r="T563" s="148">
        <f t="shared" si="73"/>
        <v>0</v>
      </c>
      <c r="AR563" s="149" t="s">
        <v>107</v>
      </c>
      <c r="AT563" s="149" t="s">
        <v>298</v>
      </c>
      <c r="AU563" s="149" t="s">
        <v>85</v>
      </c>
      <c r="AY563" s="17" t="s">
        <v>296</v>
      </c>
      <c r="BE563" s="150">
        <f t="shared" si="74"/>
        <v>0</v>
      </c>
      <c r="BF563" s="150">
        <f t="shared" si="75"/>
        <v>0</v>
      </c>
      <c r="BG563" s="150">
        <f t="shared" si="76"/>
        <v>0</v>
      </c>
      <c r="BH563" s="150">
        <f t="shared" si="77"/>
        <v>0</v>
      </c>
      <c r="BI563" s="150">
        <f t="shared" si="78"/>
        <v>0</v>
      </c>
      <c r="BJ563" s="17" t="s">
        <v>83</v>
      </c>
      <c r="BK563" s="150">
        <f t="shared" si="79"/>
        <v>0</v>
      </c>
      <c r="BL563" s="17" t="s">
        <v>107</v>
      </c>
      <c r="BM563" s="149" t="s">
        <v>3907</v>
      </c>
    </row>
    <row r="564" spans="2:65" s="1" customFormat="1" ht="16.5" customHeight="1">
      <c r="B564" s="32"/>
      <c r="C564" s="138" t="s">
        <v>1958</v>
      </c>
      <c r="D564" s="138" t="s">
        <v>298</v>
      </c>
      <c r="E564" s="139" t="s">
        <v>3908</v>
      </c>
      <c r="F564" s="140" t="s">
        <v>3909</v>
      </c>
      <c r="G564" s="141" t="s">
        <v>612</v>
      </c>
      <c r="H564" s="142">
        <v>6</v>
      </c>
      <c r="I564" s="143"/>
      <c r="J564" s="144">
        <f t="shared" si="70"/>
        <v>0</v>
      </c>
      <c r="K564" s="140" t="s">
        <v>1</v>
      </c>
      <c r="L564" s="32"/>
      <c r="M564" s="145" t="s">
        <v>1</v>
      </c>
      <c r="N564" s="146" t="s">
        <v>41</v>
      </c>
      <c r="P564" s="147">
        <f t="shared" si="71"/>
        <v>0</v>
      </c>
      <c r="Q564" s="147">
        <v>0</v>
      </c>
      <c r="R564" s="147">
        <f t="shared" si="72"/>
        <v>0</v>
      </c>
      <c r="S564" s="147">
        <v>0</v>
      </c>
      <c r="T564" s="148">
        <f t="shared" si="73"/>
        <v>0</v>
      </c>
      <c r="AR564" s="149" t="s">
        <v>107</v>
      </c>
      <c r="AT564" s="149" t="s">
        <v>298</v>
      </c>
      <c r="AU564" s="149" t="s">
        <v>85</v>
      </c>
      <c r="AY564" s="17" t="s">
        <v>296</v>
      </c>
      <c r="BE564" s="150">
        <f t="shared" si="74"/>
        <v>0</v>
      </c>
      <c r="BF564" s="150">
        <f t="shared" si="75"/>
        <v>0</v>
      </c>
      <c r="BG564" s="150">
        <f t="shared" si="76"/>
        <v>0</v>
      </c>
      <c r="BH564" s="150">
        <f t="shared" si="77"/>
        <v>0</v>
      </c>
      <c r="BI564" s="150">
        <f t="shared" si="78"/>
        <v>0</v>
      </c>
      <c r="BJ564" s="17" t="s">
        <v>83</v>
      </c>
      <c r="BK564" s="150">
        <f t="shared" si="79"/>
        <v>0</v>
      </c>
      <c r="BL564" s="17" t="s">
        <v>107</v>
      </c>
      <c r="BM564" s="149" t="s">
        <v>3910</v>
      </c>
    </row>
    <row r="565" spans="2:65" s="11" customFormat="1" ht="22.9" customHeight="1">
      <c r="B565" s="126"/>
      <c r="D565" s="127" t="s">
        <v>75</v>
      </c>
      <c r="E565" s="136" t="s">
        <v>3911</v>
      </c>
      <c r="F565" s="136" t="s">
        <v>3912</v>
      </c>
      <c r="I565" s="129"/>
      <c r="J565" s="137">
        <f>BK565</f>
        <v>0</v>
      </c>
      <c r="L565" s="126"/>
      <c r="M565" s="131"/>
      <c r="P565" s="132">
        <f>SUM(P566:P575)</f>
        <v>0</v>
      </c>
      <c r="R565" s="132">
        <f>SUM(R566:R575)</f>
        <v>0</v>
      </c>
      <c r="T565" s="133">
        <f>SUM(T566:T575)</f>
        <v>0</v>
      </c>
      <c r="AR565" s="127" t="s">
        <v>332</v>
      </c>
      <c r="AT565" s="134" t="s">
        <v>75</v>
      </c>
      <c r="AU565" s="134" t="s">
        <v>83</v>
      </c>
      <c r="AY565" s="127" t="s">
        <v>296</v>
      </c>
      <c r="BK565" s="135">
        <f>SUM(BK566:BK575)</f>
        <v>0</v>
      </c>
    </row>
    <row r="566" spans="2:65" s="1" customFormat="1" ht="16.5" customHeight="1">
      <c r="B566" s="32"/>
      <c r="C566" s="138" t="s">
        <v>1963</v>
      </c>
      <c r="D566" s="138" t="s">
        <v>298</v>
      </c>
      <c r="E566" s="139" t="s">
        <v>3913</v>
      </c>
      <c r="F566" s="140" t="s">
        <v>3914</v>
      </c>
      <c r="G566" s="141" t="s">
        <v>612</v>
      </c>
      <c r="H566" s="142">
        <v>22</v>
      </c>
      <c r="I566" s="143"/>
      <c r="J566" s="144">
        <f t="shared" ref="J566:J575" si="80">ROUND(I566*H566,2)</f>
        <v>0</v>
      </c>
      <c r="K566" s="140" t="s">
        <v>302</v>
      </c>
      <c r="L566" s="32"/>
      <c r="M566" s="145" t="s">
        <v>1</v>
      </c>
      <c r="N566" s="146" t="s">
        <v>41</v>
      </c>
      <c r="P566" s="147">
        <f t="shared" ref="P566:P575" si="81">O566*H566</f>
        <v>0</v>
      </c>
      <c r="Q566" s="147">
        <v>0</v>
      </c>
      <c r="R566" s="147">
        <f t="shared" ref="R566:R575" si="82">Q566*H566</f>
        <v>0</v>
      </c>
      <c r="S566" s="147">
        <v>0</v>
      </c>
      <c r="T566" s="148">
        <f t="shared" ref="T566:T575" si="83">S566*H566</f>
        <v>0</v>
      </c>
      <c r="AR566" s="149" t="s">
        <v>3915</v>
      </c>
      <c r="AT566" s="149" t="s">
        <v>298</v>
      </c>
      <c r="AU566" s="149" t="s">
        <v>85</v>
      </c>
      <c r="AY566" s="17" t="s">
        <v>296</v>
      </c>
      <c r="BE566" s="150">
        <f t="shared" ref="BE566:BE575" si="84">IF(N566="základní",J566,0)</f>
        <v>0</v>
      </c>
      <c r="BF566" s="150">
        <f t="shared" ref="BF566:BF575" si="85">IF(N566="snížená",J566,0)</f>
        <v>0</v>
      </c>
      <c r="BG566" s="150">
        <f t="shared" ref="BG566:BG575" si="86">IF(N566="zákl. přenesená",J566,0)</f>
        <v>0</v>
      </c>
      <c r="BH566" s="150">
        <f t="shared" ref="BH566:BH575" si="87">IF(N566="sníž. přenesená",J566,0)</f>
        <v>0</v>
      </c>
      <c r="BI566" s="150">
        <f t="shared" ref="BI566:BI575" si="88">IF(N566="nulová",J566,0)</f>
        <v>0</v>
      </c>
      <c r="BJ566" s="17" t="s">
        <v>83</v>
      </c>
      <c r="BK566" s="150">
        <f t="shared" ref="BK566:BK575" si="89">ROUND(I566*H566,2)</f>
        <v>0</v>
      </c>
      <c r="BL566" s="17" t="s">
        <v>3915</v>
      </c>
      <c r="BM566" s="149" t="s">
        <v>3916</v>
      </c>
    </row>
    <row r="567" spans="2:65" s="1" customFormat="1" ht="16.5" customHeight="1">
      <c r="B567" s="32"/>
      <c r="C567" s="138" t="s">
        <v>1969</v>
      </c>
      <c r="D567" s="138" t="s">
        <v>298</v>
      </c>
      <c r="E567" s="139" t="s">
        <v>3917</v>
      </c>
      <c r="F567" s="140" t="s">
        <v>3918</v>
      </c>
      <c r="G567" s="141" t="s">
        <v>3209</v>
      </c>
      <c r="H567" s="142">
        <v>1</v>
      </c>
      <c r="I567" s="143"/>
      <c r="J567" s="144">
        <f t="shared" si="80"/>
        <v>0</v>
      </c>
      <c r="K567" s="140" t="s">
        <v>1</v>
      </c>
      <c r="L567" s="32"/>
      <c r="M567" s="145" t="s">
        <v>1</v>
      </c>
      <c r="N567" s="146" t="s">
        <v>41</v>
      </c>
      <c r="P567" s="147">
        <f t="shared" si="81"/>
        <v>0</v>
      </c>
      <c r="Q567" s="147">
        <v>0</v>
      </c>
      <c r="R567" s="147">
        <f t="shared" si="82"/>
        <v>0</v>
      </c>
      <c r="S567" s="147">
        <v>0</v>
      </c>
      <c r="T567" s="148">
        <f t="shared" si="83"/>
        <v>0</v>
      </c>
      <c r="AR567" s="149" t="s">
        <v>107</v>
      </c>
      <c r="AT567" s="149" t="s">
        <v>298</v>
      </c>
      <c r="AU567" s="149" t="s">
        <v>85</v>
      </c>
      <c r="AY567" s="17" t="s">
        <v>296</v>
      </c>
      <c r="BE567" s="150">
        <f t="shared" si="84"/>
        <v>0</v>
      </c>
      <c r="BF567" s="150">
        <f t="shared" si="85"/>
        <v>0</v>
      </c>
      <c r="BG567" s="150">
        <f t="shared" si="86"/>
        <v>0</v>
      </c>
      <c r="BH567" s="150">
        <f t="shared" si="87"/>
        <v>0</v>
      </c>
      <c r="BI567" s="150">
        <f t="shared" si="88"/>
        <v>0</v>
      </c>
      <c r="BJ567" s="17" t="s">
        <v>83</v>
      </c>
      <c r="BK567" s="150">
        <f t="shared" si="89"/>
        <v>0</v>
      </c>
      <c r="BL567" s="17" t="s">
        <v>107</v>
      </c>
      <c r="BM567" s="149" t="s">
        <v>3919</v>
      </c>
    </row>
    <row r="568" spans="2:65" s="1" customFormat="1" ht="16.5" customHeight="1">
      <c r="B568" s="32"/>
      <c r="C568" s="138" t="s">
        <v>1975</v>
      </c>
      <c r="D568" s="138" t="s">
        <v>298</v>
      </c>
      <c r="E568" s="139" t="s">
        <v>3920</v>
      </c>
      <c r="F568" s="140" t="s">
        <v>3921</v>
      </c>
      <c r="G568" s="141" t="s">
        <v>3209</v>
      </c>
      <c r="H568" s="142">
        <v>1</v>
      </c>
      <c r="I568" s="143"/>
      <c r="J568" s="144">
        <f t="shared" si="80"/>
        <v>0</v>
      </c>
      <c r="K568" s="140" t="s">
        <v>1</v>
      </c>
      <c r="L568" s="32"/>
      <c r="M568" s="145" t="s">
        <v>1</v>
      </c>
      <c r="N568" s="146" t="s">
        <v>41</v>
      </c>
      <c r="P568" s="147">
        <f t="shared" si="81"/>
        <v>0</v>
      </c>
      <c r="Q568" s="147">
        <v>0</v>
      </c>
      <c r="R568" s="147">
        <f t="shared" si="82"/>
        <v>0</v>
      </c>
      <c r="S568" s="147">
        <v>0</v>
      </c>
      <c r="T568" s="148">
        <f t="shared" si="83"/>
        <v>0</v>
      </c>
      <c r="AR568" s="149" t="s">
        <v>107</v>
      </c>
      <c r="AT568" s="149" t="s">
        <v>298</v>
      </c>
      <c r="AU568" s="149" t="s">
        <v>85</v>
      </c>
      <c r="AY568" s="17" t="s">
        <v>296</v>
      </c>
      <c r="BE568" s="150">
        <f t="shared" si="84"/>
        <v>0</v>
      </c>
      <c r="BF568" s="150">
        <f t="shared" si="85"/>
        <v>0</v>
      </c>
      <c r="BG568" s="150">
        <f t="shared" si="86"/>
        <v>0</v>
      </c>
      <c r="BH568" s="150">
        <f t="shared" si="87"/>
        <v>0</v>
      </c>
      <c r="BI568" s="150">
        <f t="shared" si="88"/>
        <v>0</v>
      </c>
      <c r="BJ568" s="17" t="s">
        <v>83</v>
      </c>
      <c r="BK568" s="150">
        <f t="shared" si="89"/>
        <v>0</v>
      </c>
      <c r="BL568" s="17" t="s">
        <v>107</v>
      </c>
      <c r="BM568" s="149" t="s">
        <v>3922</v>
      </c>
    </row>
    <row r="569" spans="2:65" s="1" customFormat="1" ht="16.5" customHeight="1">
      <c r="B569" s="32"/>
      <c r="C569" s="138" t="s">
        <v>1979</v>
      </c>
      <c r="D569" s="138" t="s">
        <v>298</v>
      </c>
      <c r="E569" s="139" t="s">
        <v>3923</v>
      </c>
      <c r="F569" s="140" t="s">
        <v>3924</v>
      </c>
      <c r="G569" s="141" t="s">
        <v>3209</v>
      </c>
      <c r="H569" s="142">
        <v>1</v>
      </c>
      <c r="I569" s="143"/>
      <c r="J569" s="144">
        <f t="shared" si="80"/>
        <v>0</v>
      </c>
      <c r="K569" s="140" t="s">
        <v>1</v>
      </c>
      <c r="L569" s="32"/>
      <c r="M569" s="145" t="s">
        <v>1</v>
      </c>
      <c r="N569" s="146" t="s">
        <v>41</v>
      </c>
      <c r="P569" s="147">
        <f t="shared" si="81"/>
        <v>0</v>
      </c>
      <c r="Q569" s="147">
        <v>0</v>
      </c>
      <c r="R569" s="147">
        <f t="shared" si="82"/>
        <v>0</v>
      </c>
      <c r="S569" s="147">
        <v>0</v>
      </c>
      <c r="T569" s="148">
        <f t="shared" si="83"/>
        <v>0</v>
      </c>
      <c r="AR569" s="149" t="s">
        <v>107</v>
      </c>
      <c r="AT569" s="149" t="s">
        <v>298</v>
      </c>
      <c r="AU569" s="149" t="s">
        <v>85</v>
      </c>
      <c r="AY569" s="17" t="s">
        <v>296</v>
      </c>
      <c r="BE569" s="150">
        <f t="shared" si="84"/>
        <v>0</v>
      </c>
      <c r="BF569" s="150">
        <f t="shared" si="85"/>
        <v>0</v>
      </c>
      <c r="BG569" s="150">
        <f t="shared" si="86"/>
        <v>0</v>
      </c>
      <c r="BH569" s="150">
        <f t="shared" si="87"/>
        <v>0</v>
      </c>
      <c r="BI569" s="150">
        <f t="shared" si="88"/>
        <v>0</v>
      </c>
      <c r="BJ569" s="17" t="s">
        <v>83</v>
      </c>
      <c r="BK569" s="150">
        <f t="shared" si="89"/>
        <v>0</v>
      </c>
      <c r="BL569" s="17" t="s">
        <v>107</v>
      </c>
      <c r="BM569" s="149" t="s">
        <v>3925</v>
      </c>
    </row>
    <row r="570" spans="2:65" s="1" customFormat="1" ht="16.5" customHeight="1">
      <c r="B570" s="32"/>
      <c r="C570" s="138" t="s">
        <v>1984</v>
      </c>
      <c r="D570" s="138" t="s">
        <v>298</v>
      </c>
      <c r="E570" s="139" t="s">
        <v>3926</v>
      </c>
      <c r="F570" s="140" t="s">
        <v>3927</v>
      </c>
      <c r="G570" s="141" t="s">
        <v>3209</v>
      </c>
      <c r="H570" s="142">
        <v>1</v>
      </c>
      <c r="I570" s="143"/>
      <c r="J570" s="144">
        <f t="shared" si="80"/>
        <v>0</v>
      </c>
      <c r="K570" s="140" t="s">
        <v>1</v>
      </c>
      <c r="L570" s="32"/>
      <c r="M570" s="145" t="s">
        <v>1</v>
      </c>
      <c r="N570" s="146" t="s">
        <v>41</v>
      </c>
      <c r="P570" s="147">
        <f t="shared" si="81"/>
        <v>0</v>
      </c>
      <c r="Q570" s="147">
        <v>0</v>
      </c>
      <c r="R570" s="147">
        <f t="shared" si="82"/>
        <v>0</v>
      </c>
      <c r="S570" s="147">
        <v>0</v>
      </c>
      <c r="T570" s="148">
        <f t="shared" si="83"/>
        <v>0</v>
      </c>
      <c r="AR570" s="149" t="s">
        <v>107</v>
      </c>
      <c r="AT570" s="149" t="s">
        <v>298</v>
      </c>
      <c r="AU570" s="149" t="s">
        <v>85</v>
      </c>
      <c r="AY570" s="17" t="s">
        <v>296</v>
      </c>
      <c r="BE570" s="150">
        <f t="shared" si="84"/>
        <v>0</v>
      </c>
      <c r="BF570" s="150">
        <f t="shared" si="85"/>
        <v>0</v>
      </c>
      <c r="BG570" s="150">
        <f t="shared" si="86"/>
        <v>0</v>
      </c>
      <c r="BH570" s="150">
        <f t="shared" si="87"/>
        <v>0</v>
      </c>
      <c r="BI570" s="150">
        <f t="shared" si="88"/>
        <v>0</v>
      </c>
      <c r="BJ570" s="17" t="s">
        <v>83</v>
      </c>
      <c r="BK570" s="150">
        <f t="shared" si="89"/>
        <v>0</v>
      </c>
      <c r="BL570" s="17" t="s">
        <v>107</v>
      </c>
      <c r="BM570" s="149" t="s">
        <v>3928</v>
      </c>
    </row>
    <row r="571" spans="2:65" s="1" customFormat="1" ht="16.5" customHeight="1">
      <c r="B571" s="32"/>
      <c r="C571" s="138" t="s">
        <v>1989</v>
      </c>
      <c r="D571" s="138" t="s">
        <v>298</v>
      </c>
      <c r="E571" s="139" t="s">
        <v>3929</v>
      </c>
      <c r="F571" s="140" t="s">
        <v>3930</v>
      </c>
      <c r="G571" s="141" t="s">
        <v>3209</v>
      </c>
      <c r="H571" s="142">
        <v>1</v>
      </c>
      <c r="I571" s="143"/>
      <c r="J571" s="144">
        <f t="shared" si="80"/>
        <v>0</v>
      </c>
      <c r="K571" s="140" t="s">
        <v>1</v>
      </c>
      <c r="L571" s="32"/>
      <c r="M571" s="145" t="s">
        <v>1</v>
      </c>
      <c r="N571" s="146" t="s">
        <v>41</v>
      </c>
      <c r="P571" s="147">
        <f t="shared" si="81"/>
        <v>0</v>
      </c>
      <c r="Q571" s="147">
        <v>0</v>
      </c>
      <c r="R571" s="147">
        <f t="shared" si="82"/>
        <v>0</v>
      </c>
      <c r="S571" s="147">
        <v>0</v>
      </c>
      <c r="T571" s="148">
        <f t="shared" si="83"/>
        <v>0</v>
      </c>
      <c r="AR571" s="149" t="s">
        <v>107</v>
      </c>
      <c r="AT571" s="149" t="s">
        <v>298</v>
      </c>
      <c r="AU571" s="149" t="s">
        <v>85</v>
      </c>
      <c r="AY571" s="17" t="s">
        <v>296</v>
      </c>
      <c r="BE571" s="150">
        <f t="shared" si="84"/>
        <v>0</v>
      </c>
      <c r="BF571" s="150">
        <f t="shared" si="85"/>
        <v>0</v>
      </c>
      <c r="BG571" s="150">
        <f t="shared" si="86"/>
        <v>0</v>
      </c>
      <c r="BH571" s="150">
        <f t="shared" si="87"/>
        <v>0</v>
      </c>
      <c r="BI571" s="150">
        <f t="shared" si="88"/>
        <v>0</v>
      </c>
      <c r="BJ571" s="17" t="s">
        <v>83</v>
      </c>
      <c r="BK571" s="150">
        <f t="shared" si="89"/>
        <v>0</v>
      </c>
      <c r="BL571" s="17" t="s">
        <v>107</v>
      </c>
      <c r="BM571" s="149" t="s">
        <v>3931</v>
      </c>
    </row>
    <row r="572" spans="2:65" s="1" customFormat="1" ht="16.5" customHeight="1">
      <c r="B572" s="32"/>
      <c r="C572" s="138" t="s">
        <v>1994</v>
      </c>
      <c r="D572" s="138" t="s">
        <v>298</v>
      </c>
      <c r="E572" s="139" t="s">
        <v>3932</v>
      </c>
      <c r="F572" s="140" t="s">
        <v>3933</v>
      </c>
      <c r="G572" s="141" t="s">
        <v>3209</v>
      </c>
      <c r="H572" s="142">
        <v>1</v>
      </c>
      <c r="I572" s="143"/>
      <c r="J572" s="144">
        <f t="shared" si="80"/>
        <v>0</v>
      </c>
      <c r="K572" s="140" t="s">
        <v>1</v>
      </c>
      <c r="L572" s="32"/>
      <c r="M572" s="145" t="s">
        <v>1</v>
      </c>
      <c r="N572" s="146" t="s">
        <v>41</v>
      </c>
      <c r="P572" s="147">
        <f t="shared" si="81"/>
        <v>0</v>
      </c>
      <c r="Q572" s="147">
        <v>0</v>
      </c>
      <c r="R572" s="147">
        <f t="shared" si="82"/>
        <v>0</v>
      </c>
      <c r="S572" s="147">
        <v>0</v>
      </c>
      <c r="T572" s="148">
        <f t="shared" si="83"/>
        <v>0</v>
      </c>
      <c r="AR572" s="149" t="s">
        <v>107</v>
      </c>
      <c r="AT572" s="149" t="s">
        <v>298</v>
      </c>
      <c r="AU572" s="149" t="s">
        <v>85</v>
      </c>
      <c r="AY572" s="17" t="s">
        <v>296</v>
      </c>
      <c r="BE572" s="150">
        <f t="shared" si="84"/>
        <v>0</v>
      </c>
      <c r="BF572" s="150">
        <f t="shared" si="85"/>
        <v>0</v>
      </c>
      <c r="BG572" s="150">
        <f t="shared" si="86"/>
        <v>0</v>
      </c>
      <c r="BH572" s="150">
        <f t="shared" si="87"/>
        <v>0</v>
      </c>
      <c r="BI572" s="150">
        <f t="shared" si="88"/>
        <v>0</v>
      </c>
      <c r="BJ572" s="17" t="s">
        <v>83</v>
      </c>
      <c r="BK572" s="150">
        <f t="shared" si="89"/>
        <v>0</v>
      </c>
      <c r="BL572" s="17" t="s">
        <v>107</v>
      </c>
      <c r="BM572" s="149" t="s">
        <v>3934</v>
      </c>
    </row>
    <row r="573" spans="2:65" s="1" customFormat="1" ht="16.5" customHeight="1">
      <c r="B573" s="32"/>
      <c r="C573" s="138" t="s">
        <v>305</v>
      </c>
      <c r="D573" s="138" t="s">
        <v>298</v>
      </c>
      <c r="E573" s="139" t="s">
        <v>3935</v>
      </c>
      <c r="F573" s="140" t="s">
        <v>3936</v>
      </c>
      <c r="G573" s="141" t="s">
        <v>3209</v>
      </c>
      <c r="H573" s="142">
        <v>1</v>
      </c>
      <c r="I573" s="143"/>
      <c r="J573" s="144">
        <f t="shared" si="80"/>
        <v>0</v>
      </c>
      <c r="K573" s="140" t="s">
        <v>1</v>
      </c>
      <c r="L573" s="32"/>
      <c r="M573" s="145" t="s">
        <v>1</v>
      </c>
      <c r="N573" s="146" t="s">
        <v>41</v>
      </c>
      <c r="P573" s="147">
        <f t="shared" si="81"/>
        <v>0</v>
      </c>
      <c r="Q573" s="147">
        <v>0</v>
      </c>
      <c r="R573" s="147">
        <f t="shared" si="82"/>
        <v>0</v>
      </c>
      <c r="S573" s="147">
        <v>0</v>
      </c>
      <c r="T573" s="148">
        <f t="shared" si="83"/>
        <v>0</v>
      </c>
      <c r="AR573" s="149" t="s">
        <v>107</v>
      </c>
      <c r="AT573" s="149" t="s">
        <v>298</v>
      </c>
      <c r="AU573" s="149" t="s">
        <v>85</v>
      </c>
      <c r="AY573" s="17" t="s">
        <v>296</v>
      </c>
      <c r="BE573" s="150">
        <f t="shared" si="84"/>
        <v>0</v>
      </c>
      <c r="BF573" s="150">
        <f t="shared" si="85"/>
        <v>0</v>
      </c>
      <c r="BG573" s="150">
        <f t="shared" si="86"/>
        <v>0</v>
      </c>
      <c r="BH573" s="150">
        <f t="shared" si="87"/>
        <v>0</v>
      </c>
      <c r="BI573" s="150">
        <f t="shared" si="88"/>
        <v>0</v>
      </c>
      <c r="BJ573" s="17" t="s">
        <v>83</v>
      </c>
      <c r="BK573" s="150">
        <f t="shared" si="89"/>
        <v>0</v>
      </c>
      <c r="BL573" s="17" t="s">
        <v>107</v>
      </c>
      <c r="BM573" s="149" t="s">
        <v>3937</v>
      </c>
    </row>
    <row r="574" spans="2:65" s="1" customFormat="1" ht="16.5" customHeight="1">
      <c r="B574" s="32"/>
      <c r="C574" s="138" t="s">
        <v>2003</v>
      </c>
      <c r="D574" s="138" t="s">
        <v>298</v>
      </c>
      <c r="E574" s="139" t="s">
        <v>3938</v>
      </c>
      <c r="F574" s="140" t="s">
        <v>3939</v>
      </c>
      <c r="G574" s="141" t="s">
        <v>3209</v>
      </c>
      <c r="H574" s="142">
        <v>1</v>
      </c>
      <c r="I574" s="143"/>
      <c r="J574" s="144">
        <f t="shared" si="80"/>
        <v>0</v>
      </c>
      <c r="K574" s="140" t="s">
        <v>1</v>
      </c>
      <c r="L574" s="32"/>
      <c r="M574" s="145" t="s">
        <v>1</v>
      </c>
      <c r="N574" s="146" t="s">
        <v>41</v>
      </c>
      <c r="P574" s="147">
        <f t="shared" si="81"/>
        <v>0</v>
      </c>
      <c r="Q574" s="147">
        <v>0</v>
      </c>
      <c r="R574" s="147">
        <f t="shared" si="82"/>
        <v>0</v>
      </c>
      <c r="S574" s="147">
        <v>0</v>
      </c>
      <c r="T574" s="148">
        <f t="shared" si="83"/>
        <v>0</v>
      </c>
      <c r="AR574" s="149" t="s">
        <v>107</v>
      </c>
      <c r="AT574" s="149" t="s">
        <v>298</v>
      </c>
      <c r="AU574" s="149" t="s">
        <v>85</v>
      </c>
      <c r="AY574" s="17" t="s">
        <v>296</v>
      </c>
      <c r="BE574" s="150">
        <f t="shared" si="84"/>
        <v>0</v>
      </c>
      <c r="BF574" s="150">
        <f t="shared" si="85"/>
        <v>0</v>
      </c>
      <c r="BG574" s="150">
        <f t="shared" si="86"/>
        <v>0</v>
      </c>
      <c r="BH574" s="150">
        <f t="shared" si="87"/>
        <v>0</v>
      </c>
      <c r="BI574" s="150">
        <f t="shared" si="88"/>
        <v>0</v>
      </c>
      <c r="BJ574" s="17" t="s">
        <v>83</v>
      </c>
      <c r="BK574" s="150">
        <f t="shared" si="89"/>
        <v>0</v>
      </c>
      <c r="BL574" s="17" t="s">
        <v>107</v>
      </c>
      <c r="BM574" s="149" t="s">
        <v>3940</v>
      </c>
    </row>
    <row r="575" spans="2:65" s="1" customFormat="1" ht="24.2" customHeight="1">
      <c r="B575" s="32"/>
      <c r="C575" s="138" t="s">
        <v>2009</v>
      </c>
      <c r="D575" s="138" t="s">
        <v>298</v>
      </c>
      <c r="E575" s="139" t="s">
        <v>3941</v>
      </c>
      <c r="F575" s="140" t="s">
        <v>3942</v>
      </c>
      <c r="G575" s="141" t="s">
        <v>3209</v>
      </c>
      <c r="H575" s="142">
        <v>1</v>
      </c>
      <c r="I575" s="143"/>
      <c r="J575" s="144">
        <f t="shared" si="80"/>
        <v>0</v>
      </c>
      <c r="K575" s="140" t="s">
        <v>1</v>
      </c>
      <c r="L575" s="32"/>
      <c r="M575" s="190" t="s">
        <v>1</v>
      </c>
      <c r="N575" s="191" t="s">
        <v>41</v>
      </c>
      <c r="O575" s="192"/>
      <c r="P575" s="193">
        <f t="shared" si="81"/>
        <v>0</v>
      </c>
      <c r="Q575" s="193">
        <v>0</v>
      </c>
      <c r="R575" s="193">
        <f t="shared" si="82"/>
        <v>0</v>
      </c>
      <c r="S575" s="193">
        <v>0</v>
      </c>
      <c r="T575" s="194">
        <f t="shared" si="83"/>
        <v>0</v>
      </c>
      <c r="AR575" s="149" t="s">
        <v>107</v>
      </c>
      <c r="AT575" s="149" t="s">
        <v>298</v>
      </c>
      <c r="AU575" s="149" t="s">
        <v>85</v>
      </c>
      <c r="AY575" s="17" t="s">
        <v>296</v>
      </c>
      <c r="BE575" s="150">
        <f t="shared" si="84"/>
        <v>0</v>
      </c>
      <c r="BF575" s="150">
        <f t="shared" si="85"/>
        <v>0</v>
      </c>
      <c r="BG575" s="150">
        <f t="shared" si="86"/>
        <v>0</v>
      </c>
      <c r="BH575" s="150">
        <f t="shared" si="87"/>
        <v>0</v>
      </c>
      <c r="BI575" s="150">
        <f t="shared" si="88"/>
        <v>0</v>
      </c>
      <c r="BJ575" s="17" t="s">
        <v>83</v>
      </c>
      <c r="BK575" s="150">
        <f t="shared" si="89"/>
        <v>0</v>
      </c>
      <c r="BL575" s="17" t="s">
        <v>107</v>
      </c>
      <c r="BM575" s="149" t="s">
        <v>3943</v>
      </c>
    </row>
    <row r="576" spans="2:65" s="1" customFormat="1" ht="7.15" customHeight="1">
      <c r="B576" s="44"/>
      <c r="C576" s="45"/>
      <c r="D576" s="45"/>
      <c r="E576" s="45"/>
      <c r="F576" s="45"/>
      <c r="G576" s="45"/>
      <c r="H576" s="45"/>
      <c r="I576" s="45"/>
      <c r="J576" s="45"/>
      <c r="K576" s="45"/>
      <c r="L576" s="32"/>
    </row>
  </sheetData>
  <sheetProtection algorithmName="SHA-512" hashValue="UdOXXlzKhip9Ik1JnGQBx+AnwZWVY3kFQ8oUJC6GLEMTwR4jRFABz1hCDSvKMh6BQKXSfYI/xvl4x8cExBzk9g==" saltValue="1uLDqXyG7jAMUGU2VfpquQ==" spinCount="100000" sheet="1" formatColumns="0" formatRows="0" autoFilter="0"/>
  <autoFilter ref="C136:K575"/>
  <mergeCells count="15">
    <mergeCell ref="E123:H123"/>
    <mergeCell ref="E127:H127"/>
    <mergeCell ref="E125:H125"/>
    <mergeCell ref="E129:H129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scale="10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72"/>
  <sheetViews>
    <sheetView showGridLines="0" topLeftCell="A165" workbookViewId="0">
      <selection activeCell="V175" sqref="V175"/>
    </sheetView>
  </sheetViews>
  <sheetFormatPr defaultRowHeight="11.25"/>
  <cols>
    <col min="1" max="1" width="8.33203125" customWidth="1"/>
    <col min="2" max="2" width="1.33203125" customWidth="1"/>
    <col min="3" max="3" width="4.1640625" customWidth="1"/>
    <col min="4" max="4" width="4.33203125" customWidth="1"/>
    <col min="5" max="5" width="17.1640625" customWidth="1"/>
    <col min="6" max="6" width="50.6640625" customWidth="1"/>
    <col min="7" max="7" width="7.5" customWidth="1"/>
    <col min="8" max="8" width="14" customWidth="1"/>
    <col min="9" max="9" width="15.6640625" customWidth="1"/>
    <col min="10" max="11" width="22.33203125" customWidth="1"/>
    <col min="12" max="12" width="9.33203125" customWidth="1"/>
    <col min="13" max="13" width="10.66406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.15" customHeight="1"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7" t="s">
        <v>98</v>
      </c>
    </row>
    <row r="3" spans="2:46" ht="7.1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ht="25.15" customHeight="1">
      <c r="B4" s="20"/>
      <c r="D4" s="21" t="s">
        <v>182</v>
      </c>
      <c r="L4" s="20"/>
      <c r="M4" s="94" t="s">
        <v>10</v>
      </c>
      <c r="AT4" s="17" t="s">
        <v>4</v>
      </c>
    </row>
    <row r="5" spans="2:46" ht="7.15" customHeight="1">
      <c r="B5" s="20"/>
      <c r="L5" s="20"/>
    </row>
    <row r="6" spans="2:46" ht="12" customHeight="1">
      <c r="B6" s="20"/>
      <c r="D6" s="27" t="s">
        <v>16</v>
      </c>
      <c r="L6" s="20"/>
    </row>
    <row r="7" spans="2:46" ht="16.5" customHeight="1">
      <c r="B7" s="20"/>
      <c r="E7" s="249" t="str">
        <f>'Rekapitulace stavby'!K6</f>
        <v>Pobytová odlehčovací služba Zábřeh - Sušilova</v>
      </c>
      <c r="F7" s="250"/>
      <c r="G7" s="250"/>
      <c r="H7" s="250"/>
      <c r="L7" s="20"/>
    </row>
    <row r="8" spans="2:46" ht="12.75">
      <c r="B8" s="20"/>
      <c r="D8" s="27" t="s">
        <v>191</v>
      </c>
      <c r="L8" s="20"/>
    </row>
    <row r="9" spans="2:46" ht="16.5" customHeight="1">
      <c r="B9" s="20"/>
      <c r="E9" s="249" t="s">
        <v>194</v>
      </c>
      <c r="F9" s="209"/>
      <c r="G9" s="209"/>
      <c r="H9" s="209"/>
      <c r="L9" s="20"/>
    </row>
    <row r="10" spans="2:46" ht="12" customHeight="1">
      <c r="B10" s="20"/>
      <c r="D10" s="27" t="s">
        <v>3006</v>
      </c>
      <c r="L10" s="20"/>
    </row>
    <row r="11" spans="2:46" s="1" customFormat="1" ht="16.5" customHeight="1">
      <c r="B11" s="32"/>
      <c r="E11" s="231" t="s">
        <v>3007</v>
      </c>
      <c r="F11" s="248"/>
      <c r="G11" s="248"/>
      <c r="H11" s="248"/>
      <c r="L11" s="32"/>
    </row>
    <row r="12" spans="2:46" s="1" customFormat="1" ht="12" customHeight="1">
      <c r="B12" s="32"/>
      <c r="D12" s="27" t="s">
        <v>3008</v>
      </c>
      <c r="L12" s="32"/>
    </row>
    <row r="13" spans="2:46" s="1" customFormat="1" ht="16.5" customHeight="1">
      <c r="B13" s="32"/>
      <c r="E13" s="243" t="s">
        <v>3944</v>
      </c>
      <c r="F13" s="248"/>
      <c r="G13" s="248"/>
      <c r="H13" s="248"/>
      <c r="L13" s="32"/>
    </row>
    <row r="14" spans="2:46" s="1" customFormat="1">
      <c r="B14" s="32"/>
      <c r="L14" s="32"/>
    </row>
    <row r="15" spans="2:46" s="1" customFormat="1" ht="12" customHeight="1">
      <c r="B15" s="32"/>
      <c r="D15" s="27" t="s">
        <v>18</v>
      </c>
      <c r="F15" s="25" t="s">
        <v>1</v>
      </c>
      <c r="I15" s="27" t="s">
        <v>19</v>
      </c>
      <c r="J15" s="25" t="s">
        <v>1</v>
      </c>
      <c r="L15" s="32"/>
    </row>
    <row r="16" spans="2:46" s="1" customFormat="1" ht="12" customHeight="1">
      <c r="B16" s="32"/>
      <c r="D16" s="27" t="s">
        <v>20</v>
      </c>
      <c r="F16" s="25" t="s">
        <v>21</v>
      </c>
      <c r="I16" s="27" t="s">
        <v>22</v>
      </c>
      <c r="J16" s="52" t="str">
        <f>'Rekapitulace stavby'!AN8</f>
        <v>5. 7. 2024</v>
      </c>
      <c r="L16" s="32"/>
    </row>
    <row r="17" spans="2:12" s="1" customFormat="1" ht="10.9" customHeight="1">
      <c r="B17" s="32"/>
      <c r="L17" s="32"/>
    </row>
    <row r="18" spans="2:12" s="1" customFormat="1" ht="12" customHeight="1">
      <c r="B18" s="32"/>
      <c r="D18" s="27" t="s">
        <v>24</v>
      </c>
      <c r="I18" s="27" t="s">
        <v>25</v>
      </c>
      <c r="J18" s="25" t="s">
        <v>1</v>
      </c>
      <c r="L18" s="32"/>
    </row>
    <row r="19" spans="2:12" s="1" customFormat="1" ht="18" customHeight="1">
      <c r="B19" s="32"/>
      <c r="E19" s="25" t="s">
        <v>26</v>
      </c>
      <c r="I19" s="27" t="s">
        <v>27</v>
      </c>
      <c r="J19" s="25" t="s">
        <v>1</v>
      </c>
      <c r="L19" s="32"/>
    </row>
    <row r="20" spans="2:12" s="1" customFormat="1" ht="7.15" customHeight="1">
      <c r="B20" s="32"/>
      <c r="L20" s="32"/>
    </row>
    <row r="21" spans="2:12" s="1" customFormat="1" ht="12" customHeight="1">
      <c r="B21" s="32"/>
      <c r="D21" s="27" t="s">
        <v>28</v>
      </c>
      <c r="I21" s="27" t="s">
        <v>25</v>
      </c>
      <c r="J21" s="28" t="str">
        <f>'Rekapitulace stavby'!AN13</f>
        <v>Vyplň údaj</v>
      </c>
      <c r="L21" s="32"/>
    </row>
    <row r="22" spans="2:12" s="1" customFormat="1" ht="18" customHeight="1">
      <c r="B22" s="32"/>
      <c r="E22" s="251" t="str">
        <f>'Rekapitulace stavby'!E14</f>
        <v>Vyplň údaj</v>
      </c>
      <c r="F22" s="213"/>
      <c r="G22" s="213"/>
      <c r="H22" s="213"/>
      <c r="I22" s="27" t="s">
        <v>27</v>
      </c>
      <c r="J22" s="28" t="str">
        <f>'Rekapitulace stavby'!AN14</f>
        <v>Vyplň údaj</v>
      </c>
      <c r="L22" s="32"/>
    </row>
    <row r="23" spans="2:12" s="1" customFormat="1" ht="7.15" customHeight="1">
      <c r="B23" s="32"/>
      <c r="L23" s="32"/>
    </row>
    <row r="24" spans="2:12" s="1" customFormat="1" ht="12" customHeight="1">
      <c r="B24" s="32"/>
      <c r="D24" s="27" t="s">
        <v>30</v>
      </c>
      <c r="I24" s="27" t="s">
        <v>25</v>
      </c>
      <c r="J24" s="25" t="s">
        <v>1</v>
      </c>
      <c r="L24" s="32"/>
    </row>
    <row r="25" spans="2:12" s="1" customFormat="1" ht="18" customHeight="1">
      <c r="B25" s="32"/>
      <c r="E25" s="25" t="s">
        <v>31</v>
      </c>
      <c r="I25" s="27" t="s">
        <v>27</v>
      </c>
      <c r="J25" s="25" t="s">
        <v>1</v>
      </c>
      <c r="L25" s="32"/>
    </row>
    <row r="26" spans="2:12" s="1" customFormat="1" ht="7.15" customHeight="1">
      <c r="B26" s="32"/>
      <c r="L26" s="32"/>
    </row>
    <row r="27" spans="2:12" s="1" customFormat="1" ht="12" customHeight="1">
      <c r="B27" s="32"/>
      <c r="D27" s="27" t="s">
        <v>33</v>
      </c>
      <c r="I27" s="27" t="s">
        <v>25</v>
      </c>
      <c r="J27" s="25" t="s">
        <v>1</v>
      </c>
      <c r="L27" s="32"/>
    </row>
    <row r="28" spans="2:12" s="1" customFormat="1" ht="18" customHeight="1">
      <c r="B28" s="32"/>
      <c r="E28" s="25" t="s">
        <v>3010</v>
      </c>
      <c r="I28" s="27" t="s">
        <v>27</v>
      </c>
      <c r="J28" s="25" t="s">
        <v>1</v>
      </c>
      <c r="L28" s="32"/>
    </row>
    <row r="29" spans="2:12" s="1" customFormat="1" ht="7.15" customHeight="1">
      <c r="B29" s="32"/>
      <c r="L29" s="32"/>
    </row>
    <row r="30" spans="2:12" s="1" customFormat="1" ht="12" customHeight="1">
      <c r="B30" s="32"/>
      <c r="D30" s="27" t="s">
        <v>35</v>
      </c>
      <c r="L30" s="32"/>
    </row>
    <row r="31" spans="2:12" s="7" customFormat="1" ht="16.5" customHeight="1">
      <c r="B31" s="95"/>
      <c r="E31" s="217" t="s">
        <v>1</v>
      </c>
      <c r="F31" s="217"/>
      <c r="G31" s="217"/>
      <c r="H31" s="217"/>
      <c r="L31" s="95"/>
    </row>
    <row r="32" spans="2:12" s="1" customFormat="1" ht="7.15" customHeight="1">
      <c r="B32" s="32"/>
      <c r="L32" s="32"/>
    </row>
    <row r="33" spans="2:12" s="1" customFormat="1" ht="7.1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25.35" customHeight="1">
      <c r="B34" s="32"/>
      <c r="D34" s="97" t="s">
        <v>36</v>
      </c>
      <c r="J34" s="66">
        <f>ROUND(J135, 2)</f>
        <v>0</v>
      </c>
      <c r="L34" s="32"/>
    </row>
    <row r="35" spans="2:12" s="1" customFormat="1" ht="7.15" customHeight="1">
      <c r="B35" s="32"/>
      <c r="D35" s="53"/>
      <c r="E35" s="53"/>
      <c r="F35" s="53"/>
      <c r="G35" s="53"/>
      <c r="H35" s="53"/>
      <c r="I35" s="53"/>
      <c r="J35" s="53"/>
      <c r="K35" s="53"/>
      <c r="L35" s="32"/>
    </row>
    <row r="36" spans="2:12" s="1" customFormat="1" ht="14.45" customHeight="1">
      <c r="B36" s="32"/>
      <c r="F36" s="35" t="s">
        <v>38</v>
      </c>
      <c r="I36" s="35" t="s">
        <v>37</v>
      </c>
      <c r="J36" s="35" t="s">
        <v>39</v>
      </c>
      <c r="L36" s="32"/>
    </row>
    <row r="37" spans="2:12" s="1" customFormat="1" ht="14.45" customHeight="1">
      <c r="B37" s="32"/>
      <c r="D37" s="55" t="s">
        <v>40</v>
      </c>
      <c r="E37" s="27" t="s">
        <v>41</v>
      </c>
      <c r="F37" s="86">
        <f>ROUND((SUM(BE135:BE271)),  2)</f>
        <v>0</v>
      </c>
      <c r="I37" s="98">
        <v>0.21</v>
      </c>
      <c r="J37" s="86">
        <f>ROUND(((SUM(BE135:BE271))*I37),  2)</f>
        <v>0</v>
      </c>
      <c r="L37" s="32"/>
    </row>
    <row r="38" spans="2:12" s="1" customFormat="1" ht="14.45" customHeight="1">
      <c r="B38" s="32"/>
      <c r="E38" s="27" t="s">
        <v>42</v>
      </c>
      <c r="F38" s="86">
        <f>ROUND((SUM(BF135:BF271)),  2)</f>
        <v>0</v>
      </c>
      <c r="I38" s="98">
        <v>0.12</v>
      </c>
      <c r="J38" s="86">
        <f>ROUND(((SUM(BF135:BF271))*I38),  2)</f>
        <v>0</v>
      </c>
      <c r="L38" s="32"/>
    </row>
    <row r="39" spans="2:12" s="1" customFormat="1" ht="14.45" hidden="1" customHeight="1">
      <c r="B39" s="32"/>
      <c r="E39" s="27" t="s">
        <v>43</v>
      </c>
      <c r="F39" s="86">
        <f>ROUND((SUM(BG135:BG271)),  2)</f>
        <v>0</v>
      </c>
      <c r="I39" s="98">
        <v>0.21</v>
      </c>
      <c r="J39" s="86">
        <f>0</f>
        <v>0</v>
      </c>
      <c r="L39" s="32"/>
    </row>
    <row r="40" spans="2:12" s="1" customFormat="1" ht="14.45" hidden="1" customHeight="1">
      <c r="B40" s="32"/>
      <c r="E40" s="27" t="s">
        <v>44</v>
      </c>
      <c r="F40" s="86">
        <f>ROUND((SUM(BH135:BH271)),  2)</f>
        <v>0</v>
      </c>
      <c r="I40" s="98">
        <v>0.12</v>
      </c>
      <c r="J40" s="86">
        <f>0</f>
        <v>0</v>
      </c>
      <c r="L40" s="32"/>
    </row>
    <row r="41" spans="2:12" s="1" customFormat="1" ht="14.45" hidden="1" customHeight="1">
      <c r="B41" s="32"/>
      <c r="E41" s="27" t="s">
        <v>45</v>
      </c>
      <c r="F41" s="86">
        <f>ROUND((SUM(BI135:BI271)),  2)</f>
        <v>0</v>
      </c>
      <c r="I41" s="98">
        <v>0</v>
      </c>
      <c r="J41" s="86">
        <f>0</f>
        <v>0</v>
      </c>
      <c r="L41" s="32"/>
    </row>
    <row r="42" spans="2:12" s="1" customFormat="1" ht="7.15" customHeight="1">
      <c r="B42" s="32"/>
      <c r="L42" s="32"/>
    </row>
    <row r="43" spans="2:12" s="1" customFormat="1" ht="25.35" customHeight="1">
      <c r="B43" s="32"/>
      <c r="C43" s="99"/>
      <c r="D43" s="100" t="s">
        <v>46</v>
      </c>
      <c r="E43" s="57"/>
      <c r="F43" s="57"/>
      <c r="G43" s="101" t="s">
        <v>47</v>
      </c>
      <c r="H43" s="102" t="s">
        <v>48</v>
      </c>
      <c r="I43" s="57"/>
      <c r="J43" s="103">
        <f>SUM(J34:J41)</f>
        <v>0</v>
      </c>
      <c r="K43" s="104"/>
      <c r="L43" s="32"/>
    </row>
    <row r="44" spans="2:12" s="1" customFormat="1" ht="14.45" customHeight="1">
      <c r="B44" s="32"/>
      <c r="L44" s="32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42"/>
      <c r="J50" s="42"/>
      <c r="K50" s="42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3" t="s">
        <v>51</v>
      </c>
      <c r="E61" s="34"/>
      <c r="F61" s="105" t="s">
        <v>52</v>
      </c>
      <c r="G61" s="43" t="s">
        <v>51</v>
      </c>
      <c r="H61" s="34"/>
      <c r="I61" s="34"/>
      <c r="J61" s="106" t="s">
        <v>52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42"/>
      <c r="J65" s="42"/>
      <c r="K65" s="42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3" t="s">
        <v>51</v>
      </c>
      <c r="E76" s="34"/>
      <c r="F76" s="105" t="s">
        <v>52</v>
      </c>
      <c r="G76" s="43" t="s">
        <v>51</v>
      </c>
      <c r="H76" s="34"/>
      <c r="I76" s="34"/>
      <c r="J76" s="106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7.1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5.15" customHeight="1">
      <c r="B82" s="32"/>
      <c r="C82" s="21" t="s">
        <v>249</v>
      </c>
      <c r="L82" s="32"/>
    </row>
    <row r="83" spans="2:12" s="1" customFormat="1" ht="7.1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49" t="str">
        <f>E7</f>
        <v>Pobytová odlehčovací služba Zábřeh - Sušilova</v>
      </c>
      <c r="F85" s="250"/>
      <c r="G85" s="250"/>
      <c r="H85" s="250"/>
      <c r="L85" s="32"/>
    </row>
    <row r="86" spans="2:12" ht="12" customHeight="1">
      <c r="B86" s="20"/>
      <c r="C86" s="27" t="s">
        <v>191</v>
      </c>
      <c r="L86" s="20"/>
    </row>
    <row r="87" spans="2:12" ht="16.5" customHeight="1">
      <c r="B87" s="20"/>
      <c r="E87" s="249" t="s">
        <v>194</v>
      </c>
      <c r="F87" s="209"/>
      <c r="G87" s="209"/>
      <c r="H87" s="209"/>
      <c r="L87" s="20"/>
    </row>
    <row r="88" spans="2:12" ht="12" customHeight="1">
      <c r="B88" s="20"/>
      <c r="C88" s="27" t="s">
        <v>3006</v>
      </c>
      <c r="L88" s="20"/>
    </row>
    <row r="89" spans="2:12" s="1" customFormat="1" ht="16.5" customHeight="1">
      <c r="B89" s="32"/>
      <c r="E89" s="231" t="s">
        <v>3007</v>
      </c>
      <c r="F89" s="248"/>
      <c r="G89" s="248"/>
      <c r="H89" s="248"/>
      <c r="L89" s="32"/>
    </row>
    <row r="90" spans="2:12" s="1" customFormat="1" ht="12" customHeight="1">
      <c r="B90" s="32"/>
      <c r="C90" s="27" t="s">
        <v>3008</v>
      </c>
      <c r="L90" s="32"/>
    </row>
    <row r="91" spans="2:12" s="1" customFormat="1" ht="16.5" customHeight="1">
      <c r="B91" s="32"/>
      <c r="E91" s="243" t="str">
        <f>E13</f>
        <v>SO02 - MaR</v>
      </c>
      <c r="F91" s="248"/>
      <c r="G91" s="248"/>
      <c r="H91" s="248"/>
      <c r="L91" s="32"/>
    </row>
    <row r="92" spans="2:12" s="1" customFormat="1" ht="7.15" customHeight="1">
      <c r="B92" s="32"/>
      <c r="L92" s="32"/>
    </row>
    <row r="93" spans="2:12" s="1" customFormat="1" ht="12" customHeight="1">
      <c r="B93" s="32"/>
      <c r="C93" s="27" t="s">
        <v>20</v>
      </c>
      <c r="F93" s="25" t="str">
        <f>F16</f>
        <v xml:space="preserve"> Zábřeh, Sušilova 1375/41</v>
      </c>
      <c r="I93" s="27" t="s">
        <v>22</v>
      </c>
      <c r="J93" s="52" t="str">
        <f>IF(J16="","",J16)</f>
        <v>5. 7. 2024</v>
      </c>
      <c r="L93" s="32"/>
    </row>
    <row r="94" spans="2:12" s="1" customFormat="1" ht="7.15" customHeight="1">
      <c r="B94" s="32"/>
      <c r="L94" s="32"/>
    </row>
    <row r="95" spans="2:12" s="1" customFormat="1" ht="25.7" customHeight="1">
      <c r="B95" s="32"/>
      <c r="C95" s="27" t="s">
        <v>24</v>
      </c>
      <c r="F95" s="25" t="str">
        <f>E19</f>
        <v>Město Zábřeh</v>
      </c>
      <c r="I95" s="27" t="s">
        <v>30</v>
      </c>
      <c r="J95" s="30" t="str">
        <f>E25</f>
        <v>Ing. arch. Josef Hlavatý</v>
      </c>
      <c r="L95" s="32"/>
    </row>
    <row r="96" spans="2:12" s="1" customFormat="1" ht="15.2" customHeight="1">
      <c r="B96" s="32"/>
      <c r="C96" s="27" t="s">
        <v>28</v>
      </c>
      <c r="F96" s="25" t="str">
        <f>IF(E22="","",E22)</f>
        <v>Vyplň údaj</v>
      </c>
      <c r="I96" s="27" t="s">
        <v>33</v>
      </c>
      <c r="J96" s="30" t="str">
        <f>E28</f>
        <v>Jaroslav Kudláček</v>
      </c>
      <c r="L96" s="32"/>
    </row>
    <row r="97" spans="2:47" s="1" customFormat="1" ht="10.15" customHeight="1">
      <c r="B97" s="32"/>
      <c r="L97" s="32"/>
    </row>
    <row r="98" spans="2:47" s="1" customFormat="1" ht="29.25" customHeight="1">
      <c r="B98" s="32"/>
      <c r="C98" s="107" t="s">
        <v>250</v>
      </c>
      <c r="D98" s="99"/>
      <c r="E98" s="99"/>
      <c r="F98" s="99"/>
      <c r="G98" s="99"/>
      <c r="H98" s="99"/>
      <c r="I98" s="99"/>
      <c r="J98" s="108" t="s">
        <v>251</v>
      </c>
      <c r="K98" s="99"/>
      <c r="L98" s="32"/>
    </row>
    <row r="99" spans="2:47" s="1" customFormat="1" ht="10.15" customHeight="1">
      <c r="B99" s="32"/>
      <c r="L99" s="32"/>
    </row>
    <row r="100" spans="2:47" s="1" customFormat="1" ht="22.9" customHeight="1">
      <c r="B100" s="32"/>
      <c r="C100" s="109" t="s">
        <v>252</v>
      </c>
      <c r="J100" s="66">
        <f>J135</f>
        <v>0</v>
      </c>
      <c r="L100" s="32"/>
      <c r="AU100" s="17" t="s">
        <v>253</v>
      </c>
    </row>
    <row r="101" spans="2:47" s="8" customFormat="1" ht="25.15" customHeight="1">
      <c r="B101" s="110"/>
      <c r="D101" s="111" t="s">
        <v>254</v>
      </c>
      <c r="E101" s="112"/>
      <c r="F101" s="112"/>
      <c r="G101" s="112"/>
      <c r="H101" s="112"/>
      <c r="I101" s="112"/>
      <c r="J101" s="113">
        <f>J136</f>
        <v>0</v>
      </c>
      <c r="L101" s="110"/>
    </row>
    <row r="102" spans="2:47" s="9" customFormat="1" ht="19.899999999999999" customHeight="1">
      <c r="B102" s="114"/>
      <c r="D102" s="115" t="s">
        <v>260</v>
      </c>
      <c r="E102" s="116"/>
      <c r="F102" s="116"/>
      <c r="G102" s="116"/>
      <c r="H102" s="116"/>
      <c r="I102" s="116"/>
      <c r="J102" s="117">
        <f>J137</f>
        <v>0</v>
      </c>
      <c r="L102" s="114"/>
    </row>
    <row r="103" spans="2:47" s="9" customFormat="1" ht="19.899999999999999" customHeight="1">
      <c r="B103" s="114"/>
      <c r="D103" s="115" t="s">
        <v>261</v>
      </c>
      <c r="E103" s="116"/>
      <c r="F103" s="116"/>
      <c r="G103" s="116"/>
      <c r="H103" s="116"/>
      <c r="I103" s="116"/>
      <c r="J103" s="117">
        <f>J139</f>
        <v>0</v>
      </c>
      <c r="L103" s="114"/>
    </row>
    <row r="104" spans="2:47" s="8" customFormat="1" ht="25.15" customHeight="1">
      <c r="B104" s="110"/>
      <c r="D104" s="111" t="s">
        <v>262</v>
      </c>
      <c r="E104" s="112"/>
      <c r="F104" s="112"/>
      <c r="G104" s="112"/>
      <c r="H104" s="112"/>
      <c r="I104" s="112"/>
      <c r="J104" s="113">
        <f>J141</f>
        <v>0</v>
      </c>
      <c r="L104" s="110"/>
    </row>
    <row r="105" spans="2:47" s="9" customFormat="1" ht="19.899999999999999" customHeight="1">
      <c r="B105" s="114"/>
      <c r="D105" s="115" t="s">
        <v>3011</v>
      </c>
      <c r="E105" s="116"/>
      <c r="F105" s="116"/>
      <c r="G105" s="116"/>
      <c r="H105" s="116"/>
      <c r="I105" s="116"/>
      <c r="J105" s="117">
        <f>J142</f>
        <v>0</v>
      </c>
      <c r="L105" s="114"/>
    </row>
    <row r="106" spans="2:47" s="9" customFormat="1" ht="19.899999999999999" customHeight="1">
      <c r="B106" s="114"/>
      <c r="D106" s="115" t="s">
        <v>3012</v>
      </c>
      <c r="E106" s="116"/>
      <c r="F106" s="116"/>
      <c r="G106" s="116"/>
      <c r="H106" s="116"/>
      <c r="I106" s="116"/>
      <c r="J106" s="117">
        <f>J173</f>
        <v>0</v>
      </c>
      <c r="L106" s="114"/>
    </row>
    <row r="107" spans="2:47" s="9" customFormat="1" ht="19.899999999999999" customHeight="1">
      <c r="B107" s="114"/>
      <c r="D107" s="115" t="s">
        <v>272</v>
      </c>
      <c r="E107" s="116"/>
      <c r="F107" s="116"/>
      <c r="G107" s="116"/>
      <c r="H107" s="116"/>
      <c r="I107" s="116"/>
      <c r="J107" s="117">
        <f>J252</f>
        <v>0</v>
      </c>
      <c r="L107" s="114"/>
    </row>
    <row r="108" spans="2:47" s="8" customFormat="1" ht="25.15" customHeight="1">
      <c r="B108" s="110"/>
      <c r="D108" s="111" t="s">
        <v>3945</v>
      </c>
      <c r="E108" s="112"/>
      <c r="F108" s="112"/>
      <c r="G108" s="112"/>
      <c r="H108" s="112"/>
      <c r="I108" s="112"/>
      <c r="J108" s="113">
        <f>J255</f>
        <v>0</v>
      </c>
      <c r="L108" s="110"/>
    </row>
    <row r="109" spans="2:47" s="8" customFormat="1" ht="25.15" customHeight="1">
      <c r="B109" s="110"/>
      <c r="D109" s="111" t="s">
        <v>3014</v>
      </c>
      <c r="E109" s="112"/>
      <c r="F109" s="112"/>
      <c r="G109" s="112"/>
      <c r="H109" s="112"/>
      <c r="I109" s="112"/>
      <c r="J109" s="113">
        <f>J260</f>
        <v>0</v>
      </c>
      <c r="L109" s="110"/>
    </row>
    <row r="110" spans="2:47" s="9" customFormat="1" ht="19.899999999999999" customHeight="1">
      <c r="B110" s="114"/>
      <c r="D110" s="115" t="s">
        <v>3946</v>
      </c>
      <c r="E110" s="116"/>
      <c r="F110" s="116"/>
      <c r="G110" s="116"/>
      <c r="H110" s="116"/>
      <c r="I110" s="116"/>
      <c r="J110" s="117">
        <f>J261</f>
        <v>0</v>
      </c>
      <c r="L110" s="114"/>
    </row>
    <row r="111" spans="2:47" s="9" customFormat="1" ht="19.899999999999999" customHeight="1">
      <c r="B111" s="114"/>
      <c r="D111" s="115" t="s">
        <v>3016</v>
      </c>
      <c r="E111" s="116"/>
      <c r="F111" s="116"/>
      <c r="G111" s="116"/>
      <c r="H111" s="116"/>
      <c r="I111" s="116"/>
      <c r="J111" s="117">
        <f>J264</f>
        <v>0</v>
      </c>
      <c r="L111" s="114"/>
    </row>
    <row r="112" spans="2:47" s="1" customFormat="1" ht="21.75" customHeight="1">
      <c r="B112" s="32"/>
      <c r="L112" s="32"/>
    </row>
    <row r="113" spans="2:12" s="1" customFormat="1" ht="7.15" customHeight="1">
      <c r="B113" s="44"/>
      <c r="C113" s="45"/>
      <c r="D113" s="45"/>
      <c r="E113" s="45"/>
      <c r="F113" s="45"/>
      <c r="G113" s="45"/>
      <c r="H113" s="45"/>
      <c r="I113" s="45"/>
      <c r="J113" s="45"/>
      <c r="K113" s="45"/>
      <c r="L113" s="32"/>
    </row>
    <row r="117" spans="2:12" s="1" customFormat="1" ht="7.15" customHeight="1">
      <c r="B117" s="46"/>
      <c r="C117" s="47"/>
      <c r="D117" s="47"/>
      <c r="E117" s="47"/>
      <c r="F117" s="47"/>
      <c r="G117" s="47"/>
      <c r="H117" s="47"/>
      <c r="I117" s="47"/>
      <c r="J117" s="47"/>
      <c r="K117" s="47"/>
      <c r="L117" s="32"/>
    </row>
    <row r="118" spans="2:12" s="1" customFormat="1" ht="25.15" customHeight="1">
      <c r="B118" s="32"/>
      <c r="C118" s="21" t="s">
        <v>281</v>
      </c>
      <c r="L118" s="32"/>
    </row>
    <row r="119" spans="2:12" s="1" customFormat="1" ht="7.15" customHeight="1">
      <c r="B119" s="32"/>
      <c r="L119" s="32"/>
    </row>
    <row r="120" spans="2:12" s="1" customFormat="1" ht="12" customHeight="1">
      <c r="B120" s="32"/>
      <c r="C120" s="27" t="s">
        <v>16</v>
      </c>
      <c r="L120" s="32"/>
    </row>
    <row r="121" spans="2:12" s="1" customFormat="1" ht="16.5" customHeight="1">
      <c r="B121" s="32"/>
      <c r="E121" s="249" t="str">
        <f>E7</f>
        <v>Pobytová odlehčovací služba Zábřeh - Sušilova</v>
      </c>
      <c r="F121" s="250"/>
      <c r="G121" s="250"/>
      <c r="H121" s="250"/>
      <c r="L121" s="32"/>
    </row>
    <row r="122" spans="2:12" ht="12" customHeight="1">
      <c r="B122" s="20"/>
      <c r="C122" s="27" t="s">
        <v>191</v>
      </c>
      <c r="L122" s="20"/>
    </row>
    <row r="123" spans="2:12" ht="16.5" customHeight="1">
      <c r="B123" s="20"/>
      <c r="E123" s="249" t="s">
        <v>194</v>
      </c>
      <c r="F123" s="209"/>
      <c r="G123" s="209"/>
      <c r="H123" s="209"/>
      <c r="L123" s="20"/>
    </row>
    <row r="124" spans="2:12" ht="12" customHeight="1">
      <c r="B124" s="20"/>
      <c r="C124" s="27" t="s">
        <v>3006</v>
      </c>
      <c r="L124" s="20"/>
    </row>
    <row r="125" spans="2:12" s="1" customFormat="1" ht="16.5" customHeight="1">
      <c r="B125" s="32"/>
      <c r="E125" s="231" t="s">
        <v>3007</v>
      </c>
      <c r="F125" s="248"/>
      <c r="G125" s="248"/>
      <c r="H125" s="248"/>
      <c r="L125" s="32"/>
    </row>
    <row r="126" spans="2:12" s="1" customFormat="1" ht="12" customHeight="1">
      <c r="B126" s="32"/>
      <c r="C126" s="27" t="s">
        <v>3008</v>
      </c>
      <c r="L126" s="32"/>
    </row>
    <row r="127" spans="2:12" s="1" customFormat="1" ht="16.5" customHeight="1">
      <c r="B127" s="32"/>
      <c r="E127" s="243" t="str">
        <f>E13</f>
        <v>SO02 - MaR</v>
      </c>
      <c r="F127" s="248"/>
      <c r="G127" s="248"/>
      <c r="H127" s="248"/>
      <c r="L127" s="32"/>
    </row>
    <row r="128" spans="2:12" s="1" customFormat="1" ht="7.15" customHeight="1">
      <c r="B128" s="32"/>
      <c r="L128" s="32"/>
    </row>
    <row r="129" spans="2:65" s="1" customFormat="1" ht="12" customHeight="1">
      <c r="B129" s="32"/>
      <c r="C129" s="27" t="s">
        <v>20</v>
      </c>
      <c r="F129" s="25" t="str">
        <f>F16</f>
        <v xml:space="preserve"> Zábřeh, Sušilova 1375/41</v>
      </c>
      <c r="I129" s="27" t="s">
        <v>22</v>
      </c>
      <c r="J129" s="52" t="str">
        <f>IF(J16="","",J16)</f>
        <v>5. 7. 2024</v>
      </c>
      <c r="L129" s="32"/>
    </row>
    <row r="130" spans="2:65" s="1" customFormat="1" ht="7.15" customHeight="1">
      <c r="B130" s="32"/>
      <c r="L130" s="32"/>
    </row>
    <row r="131" spans="2:65" s="1" customFormat="1" ht="25.7" customHeight="1">
      <c r="B131" s="32"/>
      <c r="C131" s="27" t="s">
        <v>24</v>
      </c>
      <c r="F131" s="25" t="str">
        <f>E19</f>
        <v>Město Zábřeh</v>
      </c>
      <c r="I131" s="27" t="s">
        <v>30</v>
      </c>
      <c r="J131" s="30" t="str">
        <f>E25</f>
        <v>Ing. arch. Josef Hlavatý</v>
      </c>
      <c r="L131" s="32"/>
    </row>
    <row r="132" spans="2:65" s="1" customFormat="1" ht="15.2" customHeight="1">
      <c r="B132" s="32"/>
      <c r="C132" s="27" t="s">
        <v>28</v>
      </c>
      <c r="F132" s="25" t="str">
        <f>IF(E22="","",E22)</f>
        <v>Vyplň údaj</v>
      </c>
      <c r="I132" s="27" t="s">
        <v>33</v>
      </c>
      <c r="J132" s="30" t="str">
        <f>E28</f>
        <v>Jaroslav Kudláček</v>
      </c>
      <c r="L132" s="32"/>
    </row>
    <row r="133" spans="2:65" s="1" customFormat="1" ht="10.15" customHeight="1">
      <c r="B133" s="32"/>
      <c r="L133" s="32"/>
    </row>
    <row r="134" spans="2:65" s="10" customFormat="1" ht="29.25" customHeight="1">
      <c r="B134" s="118"/>
      <c r="C134" s="119" t="s">
        <v>282</v>
      </c>
      <c r="D134" s="120" t="s">
        <v>61</v>
      </c>
      <c r="E134" s="120" t="s">
        <v>57</v>
      </c>
      <c r="F134" s="120" t="s">
        <v>58</v>
      </c>
      <c r="G134" s="120" t="s">
        <v>283</v>
      </c>
      <c r="H134" s="120" t="s">
        <v>284</v>
      </c>
      <c r="I134" s="120" t="s">
        <v>285</v>
      </c>
      <c r="J134" s="120" t="s">
        <v>251</v>
      </c>
      <c r="K134" s="121" t="s">
        <v>286</v>
      </c>
      <c r="L134" s="118"/>
      <c r="M134" s="59" t="s">
        <v>1</v>
      </c>
      <c r="N134" s="60" t="s">
        <v>40</v>
      </c>
      <c r="O134" s="60" t="s">
        <v>287</v>
      </c>
      <c r="P134" s="60" t="s">
        <v>288</v>
      </c>
      <c r="Q134" s="60" t="s">
        <v>289</v>
      </c>
      <c r="R134" s="60" t="s">
        <v>290</v>
      </c>
      <c r="S134" s="60" t="s">
        <v>291</v>
      </c>
      <c r="T134" s="61" t="s">
        <v>292</v>
      </c>
    </row>
    <row r="135" spans="2:65" s="1" customFormat="1" ht="22.9" customHeight="1">
      <c r="B135" s="32"/>
      <c r="C135" s="64" t="s">
        <v>293</v>
      </c>
      <c r="J135" s="122">
        <f>BK135</f>
        <v>0</v>
      </c>
      <c r="L135" s="32"/>
      <c r="M135" s="62"/>
      <c r="N135" s="53"/>
      <c r="O135" s="53"/>
      <c r="P135" s="123">
        <f>P136+P141+P255+P260</f>
        <v>0</v>
      </c>
      <c r="Q135" s="53"/>
      <c r="R135" s="123">
        <f>R136+R141+R255+R260</f>
        <v>1.6965099999999997</v>
      </c>
      <c r="S135" s="53"/>
      <c r="T135" s="124">
        <f>T136+T141+T255+T260</f>
        <v>0</v>
      </c>
      <c r="AT135" s="17" t="s">
        <v>75</v>
      </c>
      <c r="AU135" s="17" t="s">
        <v>253</v>
      </c>
      <c r="BK135" s="125">
        <f>BK136+BK141+BK255+BK260</f>
        <v>0</v>
      </c>
    </row>
    <row r="136" spans="2:65" s="11" customFormat="1" ht="25.9" customHeight="1">
      <c r="B136" s="126"/>
      <c r="D136" s="127" t="s">
        <v>75</v>
      </c>
      <c r="E136" s="128" t="s">
        <v>294</v>
      </c>
      <c r="F136" s="128" t="s">
        <v>295</v>
      </c>
      <c r="I136" s="129"/>
      <c r="J136" s="130">
        <f>BK136</f>
        <v>0</v>
      </c>
      <c r="L136" s="126"/>
      <c r="M136" s="131"/>
      <c r="P136" s="132">
        <f>P137+P139</f>
        <v>0</v>
      </c>
      <c r="R136" s="132">
        <f>R137+R139</f>
        <v>1.95E-2</v>
      </c>
      <c r="T136" s="133">
        <f>T137+T139</f>
        <v>0</v>
      </c>
      <c r="AR136" s="127" t="s">
        <v>83</v>
      </c>
      <c r="AT136" s="134" t="s">
        <v>75</v>
      </c>
      <c r="AU136" s="134" t="s">
        <v>76</v>
      </c>
      <c r="AY136" s="127" t="s">
        <v>296</v>
      </c>
      <c r="BK136" s="135">
        <f>BK137+BK139</f>
        <v>0</v>
      </c>
    </row>
    <row r="137" spans="2:65" s="11" customFormat="1" ht="22.9" customHeight="1">
      <c r="B137" s="126"/>
      <c r="D137" s="127" t="s">
        <v>75</v>
      </c>
      <c r="E137" s="136" t="s">
        <v>354</v>
      </c>
      <c r="F137" s="136" t="s">
        <v>1333</v>
      </c>
      <c r="I137" s="129"/>
      <c r="J137" s="137">
        <f>BK137</f>
        <v>0</v>
      </c>
      <c r="L137" s="126"/>
      <c r="M137" s="131"/>
      <c r="P137" s="132">
        <f>P138</f>
        <v>0</v>
      </c>
      <c r="R137" s="132">
        <f>R138</f>
        <v>1.95E-2</v>
      </c>
      <c r="T137" s="133">
        <f>T138</f>
        <v>0</v>
      </c>
      <c r="AR137" s="127" t="s">
        <v>83</v>
      </c>
      <c r="AT137" s="134" t="s">
        <v>75</v>
      </c>
      <c r="AU137" s="134" t="s">
        <v>83</v>
      </c>
      <c r="AY137" s="127" t="s">
        <v>296</v>
      </c>
      <c r="BK137" s="135">
        <f>BK138</f>
        <v>0</v>
      </c>
    </row>
    <row r="138" spans="2:65" s="1" customFormat="1" ht="37.9" customHeight="1">
      <c r="B138" s="32"/>
      <c r="C138" s="138" t="s">
        <v>83</v>
      </c>
      <c r="D138" s="138" t="s">
        <v>298</v>
      </c>
      <c r="E138" s="139" t="s">
        <v>1362</v>
      </c>
      <c r="F138" s="140" t="s">
        <v>3026</v>
      </c>
      <c r="G138" s="141" t="s">
        <v>301</v>
      </c>
      <c r="H138" s="142">
        <v>150</v>
      </c>
      <c r="I138" s="143"/>
      <c r="J138" s="144">
        <f>ROUND(I138*H138,2)</f>
        <v>0</v>
      </c>
      <c r="K138" s="140" t="s">
        <v>302</v>
      </c>
      <c r="L138" s="32"/>
      <c r="M138" s="145" t="s">
        <v>1</v>
      </c>
      <c r="N138" s="146" t="s">
        <v>41</v>
      </c>
      <c r="P138" s="147">
        <f>O138*H138</f>
        <v>0</v>
      </c>
      <c r="Q138" s="147">
        <v>1.2999999999999999E-4</v>
      </c>
      <c r="R138" s="147">
        <f>Q138*H138</f>
        <v>1.95E-2</v>
      </c>
      <c r="S138" s="147">
        <v>0</v>
      </c>
      <c r="T138" s="148">
        <f>S138*H138</f>
        <v>0</v>
      </c>
      <c r="AR138" s="149" t="s">
        <v>107</v>
      </c>
      <c r="AT138" s="149" t="s">
        <v>298</v>
      </c>
      <c r="AU138" s="149" t="s">
        <v>85</v>
      </c>
      <c r="AY138" s="17" t="s">
        <v>296</v>
      </c>
      <c r="BE138" s="150">
        <f>IF(N138="základní",J138,0)</f>
        <v>0</v>
      </c>
      <c r="BF138" s="150">
        <f>IF(N138="snížená",J138,0)</f>
        <v>0</v>
      </c>
      <c r="BG138" s="150">
        <f>IF(N138="zákl. přenesená",J138,0)</f>
        <v>0</v>
      </c>
      <c r="BH138" s="150">
        <f>IF(N138="sníž. přenesená",J138,0)</f>
        <v>0</v>
      </c>
      <c r="BI138" s="150">
        <f>IF(N138="nulová",J138,0)</f>
        <v>0</v>
      </c>
      <c r="BJ138" s="17" t="s">
        <v>83</v>
      </c>
      <c r="BK138" s="150">
        <f>ROUND(I138*H138,2)</f>
        <v>0</v>
      </c>
      <c r="BL138" s="17" t="s">
        <v>107</v>
      </c>
      <c r="BM138" s="149" t="s">
        <v>3947</v>
      </c>
    </row>
    <row r="139" spans="2:65" s="11" customFormat="1" ht="22.9" customHeight="1">
      <c r="B139" s="126"/>
      <c r="D139" s="127" t="s">
        <v>75</v>
      </c>
      <c r="E139" s="136" t="s">
        <v>1404</v>
      </c>
      <c r="F139" s="136" t="s">
        <v>1405</v>
      </c>
      <c r="I139" s="129"/>
      <c r="J139" s="137">
        <f>BK139</f>
        <v>0</v>
      </c>
      <c r="L139" s="126"/>
      <c r="M139" s="131"/>
      <c r="P139" s="132">
        <f>P140</f>
        <v>0</v>
      </c>
      <c r="R139" s="132">
        <f>R140</f>
        <v>0</v>
      </c>
      <c r="T139" s="133">
        <f>T140</f>
        <v>0</v>
      </c>
      <c r="AR139" s="127" t="s">
        <v>83</v>
      </c>
      <c r="AT139" s="134" t="s">
        <v>75</v>
      </c>
      <c r="AU139" s="134" t="s">
        <v>83</v>
      </c>
      <c r="AY139" s="127" t="s">
        <v>296</v>
      </c>
      <c r="BK139" s="135">
        <f>BK140</f>
        <v>0</v>
      </c>
    </row>
    <row r="140" spans="2:65" s="1" customFormat="1" ht="62.65" customHeight="1">
      <c r="B140" s="32"/>
      <c r="C140" s="138" t="s">
        <v>85</v>
      </c>
      <c r="D140" s="138" t="s">
        <v>298</v>
      </c>
      <c r="E140" s="139" t="s">
        <v>1407</v>
      </c>
      <c r="F140" s="140" t="s">
        <v>3047</v>
      </c>
      <c r="G140" s="141" t="s">
        <v>346</v>
      </c>
      <c r="H140" s="142">
        <v>0.02</v>
      </c>
      <c r="I140" s="143"/>
      <c r="J140" s="144">
        <f>ROUND(I140*H140,2)</f>
        <v>0</v>
      </c>
      <c r="K140" s="140" t="s">
        <v>302</v>
      </c>
      <c r="L140" s="32"/>
      <c r="M140" s="145" t="s">
        <v>1</v>
      </c>
      <c r="N140" s="146" t="s">
        <v>41</v>
      </c>
      <c r="P140" s="147">
        <f>O140*H140</f>
        <v>0</v>
      </c>
      <c r="Q140" s="147">
        <v>0</v>
      </c>
      <c r="R140" s="147">
        <f>Q140*H140</f>
        <v>0</v>
      </c>
      <c r="S140" s="147">
        <v>0</v>
      </c>
      <c r="T140" s="148">
        <f>S140*H140</f>
        <v>0</v>
      </c>
      <c r="AR140" s="149" t="s">
        <v>107</v>
      </c>
      <c r="AT140" s="149" t="s">
        <v>298</v>
      </c>
      <c r="AU140" s="149" t="s">
        <v>85</v>
      </c>
      <c r="AY140" s="17" t="s">
        <v>296</v>
      </c>
      <c r="BE140" s="150">
        <f>IF(N140="základní",J140,0)</f>
        <v>0</v>
      </c>
      <c r="BF140" s="150">
        <f>IF(N140="snížená",J140,0)</f>
        <v>0</v>
      </c>
      <c r="BG140" s="150">
        <f>IF(N140="zákl. přenesená",J140,0)</f>
        <v>0</v>
      </c>
      <c r="BH140" s="150">
        <f>IF(N140="sníž. přenesená",J140,0)</f>
        <v>0</v>
      </c>
      <c r="BI140" s="150">
        <f>IF(N140="nulová",J140,0)</f>
        <v>0</v>
      </c>
      <c r="BJ140" s="17" t="s">
        <v>83</v>
      </c>
      <c r="BK140" s="150">
        <f>ROUND(I140*H140,2)</f>
        <v>0</v>
      </c>
      <c r="BL140" s="17" t="s">
        <v>107</v>
      </c>
      <c r="BM140" s="149" t="s">
        <v>3948</v>
      </c>
    </row>
    <row r="141" spans="2:65" s="11" customFormat="1" ht="25.9" customHeight="1">
      <c r="B141" s="126"/>
      <c r="D141" s="127" t="s">
        <v>75</v>
      </c>
      <c r="E141" s="128" t="s">
        <v>1410</v>
      </c>
      <c r="F141" s="128" t="s">
        <v>1411</v>
      </c>
      <c r="I141" s="129"/>
      <c r="J141" s="130">
        <f>BK141</f>
        <v>0</v>
      </c>
      <c r="L141" s="126"/>
      <c r="M141" s="131"/>
      <c r="P141" s="132">
        <f>P142+P173+P252</f>
        <v>0</v>
      </c>
      <c r="R141" s="132">
        <f>R142+R173+R252</f>
        <v>1.6770099999999997</v>
      </c>
      <c r="T141" s="133">
        <f>T142+T173+T252</f>
        <v>0</v>
      </c>
      <c r="AR141" s="127" t="s">
        <v>85</v>
      </c>
      <c r="AT141" s="134" t="s">
        <v>75</v>
      </c>
      <c r="AU141" s="134" t="s">
        <v>76</v>
      </c>
      <c r="AY141" s="127" t="s">
        <v>296</v>
      </c>
      <c r="BK141" s="135">
        <f>BK142+BK173+BK252</f>
        <v>0</v>
      </c>
    </row>
    <row r="142" spans="2:65" s="11" customFormat="1" ht="22.9" customHeight="1">
      <c r="B142" s="126"/>
      <c r="D142" s="127" t="s">
        <v>75</v>
      </c>
      <c r="E142" s="136" t="s">
        <v>3049</v>
      </c>
      <c r="F142" s="136" t="s">
        <v>3050</v>
      </c>
      <c r="I142" s="129"/>
      <c r="J142" s="137">
        <f>BK142</f>
        <v>0</v>
      </c>
      <c r="L142" s="126"/>
      <c r="M142" s="131"/>
      <c r="P142" s="132">
        <f>SUM(P143:P172)</f>
        <v>0</v>
      </c>
      <c r="R142" s="132">
        <f>SUM(R143:R172)</f>
        <v>0.255664</v>
      </c>
      <c r="T142" s="133">
        <f>SUM(T143:T172)</f>
        <v>0</v>
      </c>
      <c r="AR142" s="127" t="s">
        <v>85</v>
      </c>
      <c r="AT142" s="134" t="s">
        <v>75</v>
      </c>
      <c r="AU142" s="134" t="s">
        <v>83</v>
      </c>
      <c r="AY142" s="127" t="s">
        <v>296</v>
      </c>
      <c r="BK142" s="135">
        <f>SUM(BK143:BK172)</f>
        <v>0</v>
      </c>
    </row>
    <row r="143" spans="2:65" s="1" customFormat="1" ht="37.9" customHeight="1">
      <c r="B143" s="32"/>
      <c r="C143" s="138" t="s">
        <v>94</v>
      </c>
      <c r="D143" s="138" t="s">
        <v>298</v>
      </c>
      <c r="E143" s="139" t="s">
        <v>3406</v>
      </c>
      <c r="F143" s="140" t="s">
        <v>3407</v>
      </c>
      <c r="G143" s="141" t="s">
        <v>339</v>
      </c>
      <c r="H143" s="142">
        <v>1318</v>
      </c>
      <c r="I143" s="143"/>
      <c r="J143" s="144">
        <f>ROUND(I143*H143,2)</f>
        <v>0</v>
      </c>
      <c r="K143" s="140" t="s">
        <v>302</v>
      </c>
      <c r="L143" s="32"/>
      <c r="M143" s="145" t="s">
        <v>1</v>
      </c>
      <c r="N143" s="146" t="s">
        <v>41</v>
      </c>
      <c r="P143" s="147">
        <f>O143*H143</f>
        <v>0</v>
      </c>
      <c r="Q143" s="147">
        <v>0</v>
      </c>
      <c r="R143" s="147">
        <f>Q143*H143</f>
        <v>0</v>
      </c>
      <c r="S143" s="147">
        <v>0</v>
      </c>
      <c r="T143" s="148">
        <f>S143*H143</f>
        <v>0</v>
      </c>
      <c r="AR143" s="149" t="s">
        <v>378</v>
      </c>
      <c r="AT143" s="149" t="s">
        <v>298</v>
      </c>
      <c r="AU143" s="149" t="s">
        <v>85</v>
      </c>
      <c r="AY143" s="17" t="s">
        <v>296</v>
      </c>
      <c r="BE143" s="150">
        <f>IF(N143="základní",J143,0)</f>
        <v>0</v>
      </c>
      <c r="BF143" s="150">
        <f>IF(N143="snížená",J143,0)</f>
        <v>0</v>
      </c>
      <c r="BG143" s="150">
        <f>IF(N143="zákl. přenesená",J143,0)</f>
        <v>0</v>
      </c>
      <c r="BH143" s="150">
        <f>IF(N143="sníž. přenesená",J143,0)</f>
        <v>0</v>
      </c>
      <c r="BI143" s="150">
        <f>IF(N143="nulová",J143,0)</f>
        <v>0</v>
      </c>
      <c r="BJ143" s="17" t="s">
        <v>83</v>
      </c>
      <c r="BK143" s="150">
        <f>ROUND(I143*H143,2)</f>
        <v>0</v>
      </c>
      <c r="BL143" s="17" t="s">
        <v>378</v>
      </c>
      <c r="BM143" s="149" t="s">
        <v>3949</v>
      </c>
    </row>
    <row r="144" spans="2:65" s="15" customFormat="1">
      <c r="B144" s="183"/>
      <c r="D144" s="152" t="s">
        <v>304</v>
      </c>
      <c r="E144" s="184" t="s">
        <v>1</v>
      </c>
      <c r="F144" s="185" t="s">
        <v>3950</v>
      </c>
      <c r="H144" s="184" t="s">
        <v>1</v>
      </c>
      <c r="I144" s="186"/>
      <c r="L144" s="183"/>
      <c r="M144" s="187"/>
      <c r="T144" s="188"/>
      <c r="AT144" s="184" t="s">
        <v>304</v>
      </c>
      <c r="AU144" s="184" t="s">
        <v>85</v>
      </c>
      <c r="AV144" s="15" t="s">
        <v>83</v>
      </c>
      <c r="AW144" s="15" t="s">
        <v>32</v>
      </c>
      <c r="AX144" s="15" t="s">
        <v>76</v>
      </c>
      <c r="AY144" s="184" t="s">
        <v>296</v>
      </c>
    </row>
    <row r="145" spans="2:65" s="12" customFormat="1">
      <c r="B145" s="151"/>
      <c r="D145" s="152" t="s">
        <v>304</v>
      </c>
      <c r="E145" s="153" t="s">
        <v>1</v>
      </c>
      <c r="F145" s="154" t="s">
        <v>3951</v>
      </c>
      <c r="H145" s="155">
        <v>806</v>
      </c>
      <c r="I145" s="156"/>
      <c r="L145" s="151"/>
      <c r="M145" s="157"/>
      <c r="T145" s="158"/>
      <c r="AT145" s="153" t="s">
        <v>304</v>
      </c>
      <c r="AU145" s="153" t="s">
        <v>85</v>
      </c>
      <c r="AV145" s="12" t="s">
        <v>85</v>
      </c>
      <c r="AW145" s="12" t="s">
        <v>32</v>
      </c>
      <c r="AX145" s="12" t="s">
        <v>76</v>
      </c>
      <c r="AY145" s="153" t="s">
        <v>296</v>
      </c>
    </row>
    <row r="146" spans="2:65" s="15" customFormat="1">
      <c r="B146" s="183"/>
      <c r="D146" s="152" t="s">
        <v>304</v>
      </c>
      <c r="E146" s="184" t="s">
        <v>1</v>
      </c>
      <c r="F146" s="185" t="s">
        <v>3952</v>
      </c>
      <c r="H146" s="184" t="s">
        <v>1</v>
      </c>
      <c r="I146" s="186"/>
      <c r="L146" s="183"/>
      <c r="M146" s="187"/>
      <c r="T146" s="188"/>
      <c r="AT146" s="184" t="s">
        <v>304</v>
      </c>
      <c r="AU146" s="184" t="s">
        <v>85</v>
      </c>
      <c r="AV146" s="15" t="s">
        <v>83</v>
      </c>
      <c r="AW146" s="15" t="s">
        <v>32</v>
      </c>
      <c r="AX146" s="15" t="s">
        <v>76</v>
      </c>
      <c r="AY146" s="184" t="s">
        <v>296</v>
      </c>
    </row>
    <row r="147" spans="2:65" s="12" customFormat="1">
      <c r="B147" s="151"/>
      <c r="D147" s="152" t="s">
        <v>304</v>
      </c>
      <c r="E147" s="153" t="s">
        <v>1</v>
      </c>
      <c r="F147" s="154" t="s">
        <v>3953</v>
      </c>
      <c r="H147" s="155">
        <v>512</v>
      </c>
      <c r="I147" s="156"/>
      <c r="L147" s="151"/>
      <c r="M147" s="157"/>
      <c r="T147" s="158"/>
      <c r="AT147" s="153" t="s">
        <v>304</v>
      </c>
      <c r="AU147" s="153" t="s">
        <v>85</v>
      </c>
      <c r="AV147" s="12" t="s">
        <v>85</v>
      </c>
      <c r="AW147" s="12" t="s">
        <v>32</v>
      </c>
      <c r="AX147" s="12" t="s">
        <v>76</v>
      </c>
      <c r="AY147" s="153" t="s">
        <v>296</v>
      </c>
    </row>
    <row r="148" spans="2:65" s="14" customFormat="1">
      <c r="B148" s="166"/>
      <c r="D148" s="152" t="s">
        <v>304</v>
      </c>
      <c r="E148" s="167" t="s">
        <v>1</v>
      </c>
      <c r="F148" s="168" t="s">
        <v>308</v>
      </c>
      <c r="H148" s="169">
        <v>1318</v>
      </c>
      <c r="I148" s="170"/>
      <c r="L148" s="166"/>
      <c r="M148" s="171"/>
      <c r="T148" s="172"/>
      <c r="AT148" s="167" t="s">
        <v>304</v>
      </c>
      <c r="AU148" s="167" t="s">
        <v>85</v>
      </c>
      <c r="AV148" s="14" t="s">
        <v>107</v>
      </c>
      <c r="AW148" s="14" t="s">
        <v>32</v>
      </c>
      <c r="AX148" s="14" t="s">
        <v>83</v>
      </c>
      <c r="AY148" s="167" t="s">
        <v>296</v>
      </c>
    </row>
    <row r="149" spans="2:65" s="1" customFormat="1" ht="49.15" customHeight="1">
      <c r="B149" s="32"/>
      <c r="C149" s="173" t="s">
        <v>107</v>
      </c>
      <c r="D149" s="173" t="s">
        <v>343</v>
      </c>
      <c r="E149" s="174" t="s">
        <v>3954</v>
      </c>
      <c r="F149" s="175" t="s">
        <v>3955</v>
      </c>
      <c r="G149" s="176" t="s">
        <v>339</v>
      </c>
      <c r="H149" s="177">
        <v>926.9</v>
      </c>
      <c r="I149" s="178"/>
      <c r="J149" s="179">
        <f>ROUND(I149*H149,2)</f>
        <v>0</v>
      </c>
      <c r="K149" s="175" t="s">
        <v>302</v>
      </c>
      <c r="L149" s="180"/>
      <c r="M149" s="181" t="s">
        <v>1</v>
      </c>
      <c r="N149" s="182" t="s">
        <v>41</v>
      </c>
      <c r="P149" s="147">
        <f>O149*H149</f>
        <v>0</v>
      </c>
      <c r="Q149" s="147">
        <v>1.1E-4</v>
      </c>
      <c r="R149" s="147">
        <f>Q149*H149</f>
        <v>0.10195900000000001</v>
      </c>
      <c r="S149" s="147">
        <v>0</v>
      </c>
      <c r="T149" s="148">
        <f>S149*H149</f>
        <v>0</v>
      </c>
      <c r="AR149" s="149" t="s">
        <v>479</v>
      </c>
      <c r="AT149" s="149" t="s">
        <v>343</v>
      </c>
      <c r="AU149" s="149" t="s">
        <v>85</v>
      </c>
      <c r="AY149" s="17" t="s">
        <v>296</v>
      </c>
      <c r="BE149" s="150">
        <f>IF(N149="základní",J149,0)</f>
        <v>0</v>
      </c>
      <c r="BF149" s="150">
        <f>IF(N149="snížená",J149,0)</f>
        <v>0</v>
      </c>
      <c r="BG149" s="150">
        <f>IF(N149="zákl. přenesená",J149,0)</f>
        <v>0</v>
      </c>
      <c r="BH149" s="150">
        <f>IF(N149="sníž. přenesená",J149,0)</f>
        <v>0</v>
      </c>
      <c r="BI149" s="150">
        <f>IF(N149="nulová",J149,0)</f>
        <v>0</v>
      </c>
      <c r="BJ149" s="17" t="s">
        <v>83</v>
      </c>
      <c r="BK149" s="150">
        <f>ROUND(I149*H149,2)</f>
        <v>0</v>
      </c>
      <c r="BL149" s="17" t="s">
        <v>378</v>
      </c>
      <c r="BM149" s="149" t="s">
        <v>3956</v>
      </c>
    </row>
    <row r="150" spans="2:65" s="12" customFormat="1">
      <c r="B150" s="151"/>
      <c r="D150" s="152" t="s">
        <v>304</v>
      </c>
      <c r="E150" s="153" t="s">
        <v>1</v>
      </c>
      <c r="F150" s="154" t="s">
        <v>3957</v>
      </c>
      <c r="H150" s="155">
        <v>926.9</v>
      </c>
      <c r="I150" s="156"/>
      <c r="L150" s="151"/>
      <c r="M150" s="157"/>
      <c r="T150" s="158"/>
      <c r="AT150" s="153" t="s">
        <v>304</v>
      </c>
      <c r="AU150" s="153" t="s">
        <v>85</v>
      </c>
      <c r="AV150" s="12" t="s">
        <v>85</v>
      </c>
      <c r="AW150" s="12" t="s">
        <v>32</v>
      </c>
      <c r="AX150" s="12" t="s">
        <v>83</v>
      </c>
      <c r="AY150" s="153" t="s">
        <v>296</v>
      </c>
    </row>
    <row r="151" spans="2:65" s="1" customFormat="1" ht="49.15" customHeight="1">
      <c r="B151" s="32"/>
      <c r="C151" s="173" t="s">
        <v>332</v>
      </c>
      <c r="D151" s="173" t="s">
        <v>343</v>
      </c>
      <c r="E151" s="174" t="s">
        <v>3958</v>
      </c>
      <c r="F151" s="175" t="s">
        <v>3959</v>
      </c>
      <c r="G151" s="176" t="s">
        <v>339</v>
      </c>
      <c r="H151" s="177">
        <v>588.79999999999995</v>
      </c>
      <c r="I151" s="178"/>
      <c r="J151" s="179">
        <f>ROUND(I151*H151,2)</f>
        <v>0</v>
      </c>
      <c r="K151" s="175" t="s">
        <v>302</v>
      </c>
      <c r="L151" s="180"/>
      <c r="M151" s="181" t="s">
        <v>1</v>
      </c>
      <c r="N151" s="182" t="s">
        <v>41</v>
      </c>
      <c r="P151" s="147">
        <f>O151*H151</f>
        <v>0</v>
      </c>
      <c r="Q151" s="147">
        <v>1.4999999999999999E-4</v>
      </c>
      <c r="R151" s="147">
        <f>Q151*H151</f>
        <v>8.8319999999999982E-2</v>
      </c>
      <c r="S151" s="147">
        <v>0</v>
      </c>
      <c r="T151" s="148">
        <f>S151*H151</f>
        <v>0</v>
      </c>
      <c r="AR151" s="149" t="s">
        <v>479</v>
      </c>
      <c r="AT151" s="149" t="s">
        <v>343</v>
      </c>
      <c r="AU151" s="149" t="s">
        <v>85</v>
      </c>
      <c r="AY151" s="17" t="s">
        <v>296</v>
      </c>
      <c r="BE151" s="150">
        <f>IF(N151="základní",J151,0)</f>
        <v>0</v>
      </c>
      <c r="BF151" s="150">
        <f>IF(N151="snížená",J151,0)</f>
        <v>0</v>
      </c>
      <c r="BG151" s="150">
        <f>IF(N151="zákl. přenesená",J151,0)</f>
        <v>0</v>
      </c>
      <c r="BH151" s="150">
        <f>IF(N151="sníž. přenesená",J151,0)</f>
        <v>0</v>
      </c>
      <c r="BI151" s="150">
        <f>IF(N151="nulová",J151,0)</f>
        <v>0</v>
      </c>
      <c r="BJ151" s="17" t="s">
        <v>83</v>
      </c>
      <c r="BK151" s="150">
        <f>ROUND(I151*H151,2)</f>
        <v>0</v>
      </c>
      <c r="BL151" s="17" t="s">
        <v>378</v>
      </c>
      <c r="BM151" s="149" t="s">
        <v>3960</v>
      </c>
    </row>
    <row r="152" spans="2:65" s="12" customFormat="1">
      <c r="B152" s="151"/>
      <c r="D152" s="152" t="s">
        <v>304</v>
      </c>
      <c r="E152" s="153" t="s">
        <v>1</v>
      </c>
      <c r="F152" s="154" t="s">
        <v>3961</v>
      </c>
      <c r="H152" s="155">
        <v>588.79999999999995</v>
      </c>
      <c r="I152" s="156"/>
      <c r="L152" s="151"/>
      <c r="M152" s="157"/>
      <c r="T152" s="158"/>
      <c r="AT152" s="153" t="s">
        <v>304</v>
      </c>
      <c r="AU152" s="153" t="s">
        <v>85</v>
      </c>
      <c r="AV152" s="12" t="s">
        <v>85</v>
      </c>
      <c r="AW152" s="12" t="s">
        <v>32</v>
      </c>
      <c r="AX152" s="12" t="s">
        <v>83</v>
      </c>
      <c r="AY152" s="153" t="s">
        <v>296</v>
      </c>
    </row>
    <row r="153" spans="2:65" s="1" customFormat="1" ht="37.9" customHeight="1">
      <c r="B153" s="32"/>
      <c r="C153" s="138" t="s">
        <v>336</v>
      </c>
      <c r="D153" s="138" t="s">
        <v>298</v>
      </c>
      <c r="E153" s="139" t="s">
        <v>3413</v>
      </c>
      <c r="F153" s="140" t="s">
        <v>3414</v>
      </c>
      <c r="G153" s="141" t="s">
        <v>339</v>
      </c>
      <c r="H153" s="142">
        <v>396</v>
      </c>
      <c r="I153" s="143"/>
      <c r="J153" s="144">
        <f>ROUND(I153*H153,2)</f>
        <v>0</v>
      </c>
      <c r="K153" s="140" t="s">
        <v>302</v>
      </c>
      <c r="L153" s="32"/>
      <c r="M153" s="145" t="s">
        <v>1</v>
      </c>
      <c r="N153" s="146" t="s">
        <v>41</v>
      </c>
      <c r="P153" s="147">
        <f>O153*H153</f>
        <v>0</v>
      </c>
      <c r="Q153" s="147">
        <v>0</v>
      </c>
      <c r="R153" s="147">
        <f>Q153*H153</f>
        <v>0</v>
      </c>
      <c r="S153" s="147">
        <v>0</v>
      </c>
      <c r="T153" s="148">
        <f>S153*H153</f>
        <v>0</v>
      </c>
      <c r="AR153" s="149" t="s">
        <v>378</v>
      </c>
      <c r="AT153" s="149" t="s">
        <v>298</v>
      </c>
      <c r="AU153" s="149" t="s">
        <v>85</v>
      </c>
      <c r="AY153" s="17" t="s">
        <v>296</v>
      </c>
      <c r="BE153" s="150">
        <f>IF(N153="základní",J153,0)</f>
        <v>0</v>
      </c>
      <c r="BF153" s="150">
        <f>IF(N153="snížená",J153,0)</f>
        <v>0</v>
      </c>
      <c r="BG153" s="150">
        <f>IF(N153="zákl. přenesená",J153,0)</f>
        <v>0</v>
      </c>
      <c r="BH153" s="150">
        <f>IF(N153="sníž. přenesená",J153,0)</f>
        <v>0</v>
      </c>
      <c r="BI153" s="150">
        <f>IF(N153="nulová",J153,0)</f>
        <v>0</v>
      </c>
      <c r="BJ153" s="17" t="s">
        <v>83</v>
      </c>
      <c r="BK153" s="150">
        <f>ROUND(I153*H153,2)</f>
        <v>0</v>
      </c>
      <c r="BL153" s="17" t="s">
        <v>378</v>
      </c>
      <c r="BM153" s="149" t="s">
        <v>3962</v>
      </c>
    </row>
    <row r="154" spans="2:65" s="15" customFormat="1">
      <c r="B154" s="183"/>
      <c r="D154" s="152" t="s">
        <v>304</v>
      </c>
      <c r="E154" s="184" t="s">
        <v>1</v>
      </c>
      <c r="F154" s="185" t="s">
        <v>3416</v>
      </c>
      <c r="H154" s="184" t="s">
        <v>1</v>
      </c>
      <c r="I154" s="186"/>
      <c r="L154" s="183"/>
      <c r="M154" s="187"/>
      <c r="T154" s="188"/>
      <c r="AT154" s="184" t="s">
        <v>304</v>
      </c>
      <c r="AU154" s="184" t="s">
        <v>85</v>
      </c>
      <c r="AV154" s="15" t="s">
        <v>83</v>
      </c>
      <c r="AW154" s="15" t="s">
        <v>32</v>
      </c>
      <c r="AX154" s="15" t="s">
        <v>76</v>
      </c>
      <c r="AY154" s="184" t="s">
        <v>296</v>
      </c>
    </row>
    <row r="155" spans="2:65" s="12" customFormat="1">
      <c r="B155" s="151"/>
      <c r="D155" s="152" t="s">
        <v>304</v>
      </c>
      <c r="E155" s="153" t="s">
        <v>1</v>
      </c>
      <c r="F155" s="154" t="s">
        <v>1587</v>
      </c>
      <c r="H155" s="155">
        <v>198</v>
      </c>
      <c r="I155" s="156"/>
      <c r="L155" s="151"/>
      <c r="M155" s="157"/>
      <c r="T155" s="158"/>
      <c r="AT155" s="153" t="s">
        <v>304</v>
      </c>
      <c r="AU155" s="153" t="s">
        <v>85</v>
      </c>
      <c r="AV155" s="12" t="s">
        <v>85</v>
      </c>
      <c r="AW155" s="12" t="s">
        <v>32</v>
      </c>
      <c r="AX155" s="12" t="s">
        <v>76</v>
      </c>
      <c r="AY155" s="153" t="s">
        <v>296</v>
      </c>
    </row>
    <row r="156" spans="2:65" s="15" customFormat="1">
      <c r="B156" s="183"/>
      <c r="D156" s="152" t="s">
        <v>304</v>
      </c>
      <c r="E156" s="184" t="s">
        <v>1</v>
      </c>
      <c r="F156" s="185" t="s">
        <v>3963</v>
      </c>
      <c r="H156" s="184" t="s">
        <v>1</v>
      </c>
      <c r="I156" s="186"/>
      <c r="L156" s="183"/>
      <c r="M156" s="187"/>
      <c r="T156" s="188"/>
      <c r="AT156" s="184" t="s">
        <v>304</v>
      </c>
      <c r="AU156" s="184" t="s">
        <v>85</v>
      </c>
      <c r="AV156" s="15" t="s">
        <v>83</v>
      </c>
      <c r="AW156" s="15" t="s">
        <v>32</v>
      </c>
      <c r="AX156" s="15" t="s">
        <v>76</v>
      </c>
      <c r="AY156" s="184" t="s">
        <v>296</v>
      </c>
    </row>
    <row r="157" spans="2:65" s="12" customFormat="1">
      <c r="B157" s="151"/>
      <c r="D157" s="152" t="s">
        <v>304</v>
      </c>
      <c r="E157" s="153" t="s">
        <v>1</v>
      </c>
      <c r="F157" s="154" t="s">
        <v>975</v>
      </c>
      <c r="H157" s="155">
        <v>88</v>
      </c>
      <c r="I157" s="156"/>
      <c r="L157" s="151"/>
      <c r="M157" s="157"/>
      <c r="T157" s="158"/>
      <c r="AT157" s="153" t="s">
        <v>304</v>
      </c>
      <c r="AU157" s="153" t="s">
        <v>85</v>
      </c>
      <c r="AV157" s="12" t="s">
        <v>85</v>
      </c>
      <c r="AW157" s="12" t="s">
        <v>32</v>
      </c>
      <c r="AX157" s="12" t="s">
        <v>76</v>
      </c>
      <c r="AY157" s="153" t="s">
        <v>296</v>
      </c>
    </row>
    <row r="158" spans="2:65" s="15" customFormat="1">
      <c r="B158" s="183"/>
      <c r="D158" s="152" t="s">
        <v>304</v>
      </c>
      <c r="E158" s="184" t="s">
        <v>1</v>
      </c>
      <c r="F158" s="185" t="s">
        <v>3964</v>
      </c>
      <c r="H158" s="184" t="s">
        <v>1</v>
      </c>
      <c r="I158" s="186"/>
      <c r="L158" s="183"/>
      <c r="M158" s="187"/>
      <c r="T158" s="188"/>
      <c r="AT158" s="184" t="s">
        <v>304</v>
      </c>
      <c r="AU158" s="184" t="s">
        <v>85</v>
      </c>
      <c r="AV158" s="15" t="s">
        <v>83</v>
      </c>
      <c r="AW158" s="15" t="s">
        <v>32</v>
      </c>
      <c r="AX158" s="15" t="s">
        <v>76</v>
      </c>
      <c r="AY158" s="184" t="s">
        <v>296</v>
      </c>
    </row>
    <row r="159" spans="2:65" s="12" customFormat="1">
      <c r="B159" s="151"/>
      <c r="D159" s="152" t="s">
        <v>304</v>
      </c>
      <c r="E159" s="153" t="s">
        <v>1</v>
      </c>
      <c r="F159" s="154" t="s">
        <v>1126</v>
      </c>
      <c r="H159" s="155">
        <v>110</v>
      </c>
      <c r="I159" s="156"/>
      <c r="L159" s="151"/>
      <c r="M159" s="157"/>
      <c r="T159" s="158"/>
      <c r="AT159" s="153" t="s">
        <v>304</v>
      </c>
      <c r="AU159" s="153" t="s">
        <v>85</v>
      </c>
      <c r="AV159" s="12" t="s">
        <v>85</v>
      </c>
      <c r="AW159" s="12" t="s">
        <v>32</v>
      </c>
      <c r="AX159" s="12" t="s">
        <v>76</v>
      </c>
      <c r="AY159" s="153" t="s">
        <v>296</v>
      </c>
    </row>
    <row r="160" spans="2:65" s="14" customFormat="1">
      <c r="B160" s="166"/>
      <c r="D160" s="152" t="s">
        <v>304</v>
      </c>
      <c r="E160" s="167" t="s">
        <v>1</v>
      </c>
      <c r="F160" s="168" t="s">
        <v>308</v>
      </c>
      <c r="H160" s="169">
        <v>396</v>
      </c>
      <c r="I160" s="170"/>
      <c r="L160" s="166"/>
      <c r="M160" s="171"/>
      <c r="T160" s="172"/>
      <c r="AT160" s="167" t="s">
        <v>304</v>
      </c>
      <c r="AU160" s="167" t="s">
        <v>85</v>
      </c>
      <c r="AV160" s="14" t="s">
        <v>107</v>
      </c>
      <c r="AW160" s="14" t="s">
        <v>32</v>
      </c>
      <c r="AX160" s="14" t="s">
        <v>83</v>
      </c>
      <c r="AY160" s="167" t="s">
        <v>296</v>
      </c>
    </row>
    <row r="161" spans="2:65" s="1" customFormat="1" ht="24.2" customHeight="1">
      <c r="B161" s="32"/>
      <c r="C161" s="173" t="s">
        <v>342</v>
      </c>
      <c r="D161" s="173" t="s">
        <v>343</v>
      </c>
      <c r="E161" s="174" t="s">
        <v>3420</v>
      </c>
      <c r="F161" s="175" t="s">
        <v>3421</v>
      </c>
      <c r="G161" s="176" t="s">
        <v>339</v>
      </c>
      <c r="H161" s="177">
        <v>227.7</v>
      </c>
      <c r="I161" s="178"/>
      <c r="J161" s="179">
        <f>ROUND(I161*H161,2)</f>
        <v>0</v>
      </c>
      <c r="K161" s="175" t="s">
        <v>302</v>
      </c>
      <c r="L161" s="180"/>
      <c r="M161" s="181" t="s">
        <v>1</v>
      </c>
      <c r="N161" s="182" t="s">
        <v>41</v>
      </c>
      <c r="P161" s="147">
        <f>O161*H161</f>
        <v>0</v>
      </c>
      <c r="Q161" s="147">
        <v>1.2E-4</v>
      </c>
      <c r="R161" s="147">
        <f>Q161*H161</f>
        <v>2.7323999999999998E-2</v>
      </c>
      <c r="S161" s="147">
        <v>0</v>
      </c>
      <c r="T161" s="148">
        <f>S161*H161</f>
        <v>0</v>
      </c>
      <c r="AR161" s="149" t="s">
        <v>479</v>
      </c>
      <c r="AT161" s="149" t="s">
        <v>343</v>
      </c>
      <c r="AU161" s="149" t="s">
        <v>85</v>
      </c>
      <c r="AY161" s="17" t="s">
        <v>296</v>
      </c>
      <c r="BE161" s="150">
        <f>IF(N161="základní",J161,0)</f>
        <v>0</v>
      </c>
      <c r="BF161" s="150">
        <f>IF(N161="snížená",J161,0)</f>
        <v>0</v>
      </c>
      <c r="BG161" s="150">
        <f>IF(N161="zákl. přenesená",J161,0)</f>
        <v>0</v>
      </c>
      <c r="BH161" s="150">
        <f>IF(N161="sníž. přenesená",J161,0)</f>
        <v>0</v>
      </c>
      <c r="BI161" s="150">
        <f>IF(N161="nulová",J161,0)</f>
        <v>0</v>
      </c>
      <c r="BJ161" s="17" t="s">
        <v>83</v>
      </c>
      <c r="BK161" s="150">
        <f>ROUND(I161*H161,2)</f>
        <v>0</v>
      </c>
      <c r="BL161" s="17" t="s">
        <v>378</v>
      </c>
      <c r="BM161" s="149" t="s">
        <v>3965</v>
      </c>
    </row>
    <row r="162" spans="2:65" s="15" customFormat="1">
      <c r="B162" s="183"/>
      <c r="D162" s="152" t="s">
        <v>304</v>
      </c>
      <c r="E162" s="184" t="s">
        <v>1</v>
      </c>
      <c r="F162" s="185" t="s">
        <v>3416</v>
      </c>
      <c r="H162" s="184" t="s">
        <v>1</v>
      </c>
      <c r="I162" s="186"/>
      <c r="L162" s="183"/>
      <c r="M162" s="187"/>
      <c r="T162" s="188"/>
      <c r="AT162" s="184" t="s">
        <v>304</v>
      </c>
      <c r="AU162" s="184" t="s">
        <v>85</v>
      </c>
      <c r="AV162" s="15" t="s">
        <v>83</v>
      </c>
      <c r="AW162" s="15" t="s">
        <v>32</v>
      </c>
      <c r="AX162" s="15" t="s">
        <v>76</v>
      </c>
      <c r="AY162" s="184" t="s">
        <v>296</v>
      </c>
    </row>
    <row r="163" spans="2:65" s="12" customFormat="1">
      <c r="B163" s="151"/>
      <c r="D163" s="152" t="s">
        <v>304</v>
      </c>
      <c r="E163" s="153" t="s">
        <v>1</v>
      </c>
      <c r="F163" s="154" t="s">
        <v>1587</v>
      </c>
      <c r="H163" s="155">
        <v>198</v>
      </c>
      <c r="I163" s="156"/>
      <c r="L163" s="151"/>
      <c r="M163" s="157"/>
      <c r="T163" s="158"/>
      <c r="AT163" s="153" t="s">
        <v>304</v>
      </c>
      <c r="AU163" s="153" t="s">
        <v>85</v>
      </c>
      <c r="AV163" s="12" t="s">
        <v>85</v>
      </c>
      <c r="AW163" s="12" t="s">
        <v>32</v>
      </c>
      <c r="AX163" s="12" t="s">
        <v>76</v>
      </c>
      <c r="AY163" s="153" t="s">
        <v>296</v>
      </c>
    </row>
    <row r="164" spans="2:65" s="12" customFormat="1">
      <c r="B164" s="151"/>
      <c r="D164" s="152" t="s">
        <v>304</v>
      </c>
      <c r="E164" s="153" t="s">
        <v>1</v>
      </c>
      <c r="F164" s="154" t="s">
        <v>3966</v>
      </c>
      <c r="H164" s="155">
        <v>227.7</v>
      </c>
      <c r="I164" s="156"/>
      <c r="L164" s="151"/>
      <c r="M164" s="157"/>
      <c r="T164" s="158"/>
      <c r="AT164" s="153" t="s">
        <v>304</v>
      </c>
      <c r="AU164" s="153" t="s">
        <v>85</v>
      </c>
      <c r="AV164" s="12" t="s">
        <v>85</v>
      </c>
      <c r="AW164" s="12" t="s">
        <v>32</v>
      </c>
      <c r="AX164" s="12" t="s">
        <v>83</v>
      </c>
      <c r="AY164" s="153" t="s">
        <v>296</v>
      </c>
    </row>
    <row r="165" spans="2:65" s="1" customFormat="1" ht="49.15" customHeight="1">
      <c r="B165" s="32"/>
      <c r="C165" s="173" t="s">
        <v>347</v>
      </c>
      <c r="D165" s="173" t="s">
        <v>343</v>
      </c>
      <c r="E165" s="174" t="s">
        <v>3967</v>
      </c>
      <c r="F165" s="175" t="s">
        <v>3968</v>
      </c>
      <c r="G165" s="176" t="s">
        <v>339</v>
      </c>
      <c r="H165" s="177">
        <v>101.2</v>
      </c>
      <c r="I165" s="178"/>
      <c r="J165" s="179">
        <f>ROUND(I165*H165,2)</f>
        <v>0</v>
      </c>
      <c r="K165" s="175" t="s">
        <v>302</v>
      </c>
      <c r="L165" s="180"/>
      <c r="M165" s="181" t="s">
        <v>1</v>
      </c>
      <c r="N165" s="182" t="s">
        <v>41</v>
      </c>
      <c r="P165" s="147">
        <f>O165*H165</f>
        <v>0</v>
      </c>
      <c r="Q165" s="147">
        <v>1.2999999999999999E-4</v>
      </c>
      <c r="R165" s="147">
        <f>Q165*H165</f>
        <v>1.3155999999999999E-2</v>
      </c>
      <c r="S165" s="147">
        <v>0</v>
      </c>
      <c r="T165" s="148">
        <f>S165*H165</f>
        <v>0</v>
      </c>
      <c r="AR165" s="149" t="s">
        <v>479</v>
      </c>
      <c r="AT165" s="149" t="s">
        <v>343</v>
      </c>
      <c r="AU165" s="149" t="s">
        <v>85</v>
      </c>
      <c r="AY165" s="17" t="s">
        <v>296</v>
      </c>
      <c r="BE165" s="150">
        <f>IF(N165="základní",J165,0)</f>
        <v>0</v>
      </c>
      <c r="BF165" s="150">
        <f>IF(N165="snížená",J165,0)</f>
        <v>0</v>
      </c>
      <c r="BG165" s="150">
        <f>IF(N165="zákl. přenesená",J165,0)</f>
        <v>0</v>
      </c>
      <c r="BH165" s="150">
        <f>IF(N165="sníž. přenesená",J165,0)</f>
        <v>0</v>
      </c>
      <c r="BI165" s="150">
        <f>IF(N165="nulová",J165,0)</f>
        <v>0</v>
      </c>
      <c r="BJ165" s="17" t="s">
        <v>83</v>
      </c>
      <c r="BK165" s="150">
        <f>ROUND(I165*H165,2)</f>
        <v>0</v>
      </c>
      <c r="BL165" s="17" t="s">
        <v>378</v>
      </c>
      <c r="BM165" s="149" t="s">
        <v>3969</v>
      </c>
    </row>
    <row r="166" spans="2:65" s="12" customFormat="1">
      <c r="B166" s="151"/>
      <c r="D166" s="152" t="s">
        <v>304</v>
      </c>
      <c r="E166" s="153" t="s">
        <v>1</v>
      </c>
      <c r="F166" s="154" t="s">
        <v>3970</v>
      </c>
      <c r="H166" s="155">
        <v>101.2</v>
      </c>
      <c r="I166" s="156"/>
      <c r="L166" s="151"/>
      <c r="M166" s="157"/>
      <c r="T166" s="158"/>
      <c r="AT166" s="153" t="s">
        <v>304</v>
      </c>
      <c r="AU166" s="153" t="s">
        <v>85</v>
      </c>
      <c r="AV166" s="12" t="s">
        <v>85</v>
      </c>
      <c r="AW166" s="12" t="s">
        <v>32</v>
      </c>
      <c r="AX166" s="12" t="s">
        <v>83</v>
      </c>
      <c r="AY166" s="153" t="s">
        <v>296</v>
      </c>
    </row>
    <row r="167" spans="2:65" s="1" customFormat="1" ht="49.15" customHeight="1">
      <c r="B167" s="32"/>
      <c r="C167" s="173" t="s">
        <v>354</v>
      </c>
      <c r="D167" s="173" t="s">
        <v>343</v>
      </c>
      <c r="E167" s="174" t="s">
        <v>3971</v>
      </c>
      <c r="F167" s="175" t="s">
        <v>3972</v>
      </c>
      <c r="G167" s="176" t="s">
        <v>339</v>
      </c>
      <c r="H167" s="177">
        <v>126.5</v>
      </c>
      <c r="I167" s="178"/>
      <c r="J167" s="179">
        <f>ROUND(I167*H167,2)</f>
        <v>0</v>
      </c>
      <c r="K167" s="175" t="s">
        <v>302</v>
      </c>
      <c r="L167" s="180"/>
      <c r="M167" s="181" t="s">
        <v>1</v>
      </c>
      <c r="N167" s="182" t="s">
        <v>41</v>
      </c>
      <c r="P167" s="147">
        <f>O167*H167</f>
        <v>0</v>
      </c>
      <c r="Q167" s="147">
        <v>1.7000000000000001E-4</v>
      </c>
      <c r="R167" s="147">
        <f>Q167*H167</f>
        <v>2.1505000000000003E-2</v>
      </c>
      <c r="S167" s="147">
        <v>0</v>
      </c>
      <c r="T167" s="148">
        <f>S167*H167</f>
        <v>0</v>
      </c>
      <c r="AR167" s="149" t="s">
        <v>479</v>
      </c>
      <c r="AT167" s="149" t="s">
        <v>343</v>
      </c>
      <c r="AU167" s="149" t="s">
        <v>85</v>
      </c>
      <c r="AY167" s="17" t="s">
        <v>296</v>
      </c>
      <c r="BE167" s="150">
        <f>IF(N167="základní",J167,0)</f>
        <v>0</v>
      </c>
      <c r="BF167" s="150">
        <f>IF(N167="snížená",J167,0)</f>
        <v>0</v>
      </c>
      <c r="BG167" s="150">
        <f>IF(N167="zákl. přenesená",J167,0)</f>
        <v>0</v>
      </c>
      <c r="BH167" s="150">
        <f>IF(N167="sníž. přenesená",J167,0)</f>
        <v>0</v>
      </c>
      <c r="BI167" s="150">
        <f>IF(N167="nulová",J167,0)</f>
        <v>0</v>
      </c>
      <c r="BJ167" s="17" t="s">
        <v>83</v>
      </c>
      <c r="BK167" s="150">
        <f>ROUND(I167*H167,2)</f>
        <v>0</v>
      </c>
      <c r="BL167" s="17" t="s">
        <v>378</v>
      </c>
      <c r="BM167" s="149" t="s">
        <v>3973</v>
      </c>
    </row>
    <row r="168" spans="2:65" s="12" customFormat="1">
      <c r="B168" s="151"/>
      <c r="D168" s="152" t="s">
        <v>304</v>
      </c>
      <c r="E168" s="153" t="s">
        <v>1</v>
      </c>
      <c r="F168" s="154" t="s">
        <v>3974</v>
      </c>
      <c r="H168" s="155">
        <v>126.5</v>
      </c>
      <c r="I168" s="156"/>
      <c r="L168" s="151"/>
      <c r="M168" s="157"/>
      <c r="T168" s="158"/>
      <c r="AT168" s="153" t="s">
        <v>304</v>
      </c>
      <c r="AU168" s="153" t="s">
        <v>85</v>
      </c>
      <c r="AV168" s="12" t="s">
        <v>85</v>
      </c>
      <c r="AW168" s="12" t="s">
        <v>32</v>
      </c>
      <c r="AX168" s="12" t="s">
        <v>83</v>
      </c>
      <c r="AY168" s="153" t="s">
        <v>296</v>
      </c>
    </row>
    <row r="169" spans="2:65" s="1" customFormat="1" ht="37.9" customHeight="1">
      <c r="B169" s="32"/>
      <c r="C169" s="138" t="s">
        <v>358</v>
      </c>
      <c r="D169" s="138" t="s">
        <v>298</v>
      </c>
      <c r="E169" s="139" t="s">
        <v>3975</v>
      </c>
      <c r="F169" s="140" t="s">
        <v>3976</v>
      </c>
      <c r="G169" s="141" t="s">
        <v>376</v>
      </c>
      <c r="H169" s="142">
        <v>20</v>
      </c>
      <c r="I169" s="143"/>
      <c r="J169" s="144">
        <f>ROUND(I169*H169,2)</f>
        <v>0</v>
      </c>
      <c r="K169" s="140" t="s">
        <v>302</v>
      </c>
      <c r="L169" s="32"/>
      <c r="M169" s="145" t="s">
        <v>1</v>
      </c>
      <c r="N169" s="146" t="s">
        <v>41</v>
      </c>
      <c r="P169" s="147">
        <f>O169*H169</f>
        <v>0</v>
      </c>
      <c r="Q169" s="147">
        <v>4.0000000000000003E-5</v>
      </c>
      <c r="R169" s="147">
        <f>Q169*H169</f>
        <v>8.0000000000000004E-4</v>
      </c>
      <c r="S169" s="147">
        <v>0</v>
      </c>
      <c r="T169" s="148">
        <f>S169*H169</f>
        <v>0</v>
      </c>
      <c r="AR169" s="149" t="s">
        <v>378</v>
      </c>
      <c r="AT169" s="149" t="s">
        <v>298</v>
      </c>
      <c r="AU169" s="149" t="s">
        <v>85</v>
      </c>
      <c r="AY169" s="17" t="s">
        <v>296</v>
      </c>
      <c r="BE169" s="150">
        <f>IF(N169="základní",J169,0)</f>
        <v>0</v>
      </c>
      <c r="BF169" s="150">
        <f>IF(N169="snížená",J169,0)</f>
        <v>0</v>
      </c>
      <c r="BG169" s="150">
        <f>IF(N169="zákl. přenesená",J169,0)</f>
        <v>0</v>
      </c>
      <c r="BH169" s="150">
        <f>IF(N169="sníž. přenesená",J169,0)</f>
        <v>0</v>
      </c>
      <c r="BI169" s="150">
        <f>IF(N169="nulová",J169,0)</f>
        <v>0</v>
      </c>
      <c r="BJ169" s="17" t="s">
        <v>83</v>
      </c>
      <c r="BK169" s="150">
        <f>ROUND(I169*H169,2)</f>
        <v>0</v>
      </c>
      <c r="BL169" s="17" t="s">
        <v>378</v>
      </c>
      <c r="BM169" s="149" t="s">
        <v>3977</v>
      </c>
    </row>
    <row r="170" spans="2:65" s="1" customFormat="1" ht="37.9" customHeight="1">
      <c r="B170" s="32"/>
      <c r="C170" s="138" t="s">
        <v>365</v>
      </c>
      <c r="D170" s="138" t="s">
        <v>298</v>
      </c>
      <c r="E170" s="139" t="s">
        <v>3978</v>
      </c>
      <c r="F170" s="140" t="s">
        <v>3979</v>
      </c>
      <c r="G170" s="141" t="s">
        <v>376</v>
      </c>
      <c r="H170" s="142">
        <v>50</v>
      </c>
      <c r="I170" s="143"/>
      <c r="J170" s="144">
        <f>ROUND(I170*H170,2)</f>
        <v>0</v>
      </c>
      <c r="K170" s="140" t="s">
        <v>302</v>
      </c>
      <c r="L170" s="32"/>
      <c r="M170" s="145" t="s">
        <v>1</v>
      </c>
      <c r="N170" s="146" t="s">
        <v>41</v>
      </c>
      <c r="P170" s="147">
        <f>O170*H170</f>
        <v>0</v>
      </c>
      <c r="Q170" s="147">
        <v>4.0000000000000003E-5</v>
      </c>
      <c r="R170" s="147">
        <f>Q170*H170</f>
        <v>2E-3</v>
      </c>
      <c r="S170" s="147">
        <v>0</v>
      </c>
      <c r="T170" s="148">
        <f>S170*H170</f>
        <v>0</v>
      </c>
      <c r="AR170" s="149" t="s">
        <v>378</v>
      </c>
      <c r="AT170" s="149" t="s">
        <v>298</v>
      </c>
      <c r="AU170" s="149" t="s">
        <v>85</v>
      </c>
      <c r="AY170" s="17" t="s">
        <v>296</v>
      </c>
      <c r="BE170" s="150">
        <f>IF(N170="základní",J170,0)</f>
        <v>0</v>
      </c>
      <c r="BF170" s="150">
        <f>IF(N170="snížená",J170,0)</f>
        <v>0</v>
      </c>
      <c r="BG170" s="150">
        <f>IF(N170="zákl. přenesená",J170,0)</f>
        <v>0</v>
      </c>
      <c r="BH170" s="150">
        <f>IF(N170="sníž. přenesená",J170,0)</f>
        <v>0</v>
      </c>
      <c r="BI170" s="150">
        <f>IF(N170="nulová",J170,0)</f>
        <v>0</v>
      </c>
      <c r="BJ170" s="17" t="s">
        <v>83</v>
      </c>
      <c r="BK170" s="150">
        <f>ROUND(I170*H170,2)</f>
        <v>0</v>
      </c>
      <c r="BL170" s="17" t="s">
        <v>378</v>
      </c>
      <c r="BM170" s="149" t="s">
        <v>3980</v>
      </c>
    </row>
    <row r="171" spans="2:65" s="1" customFormat="1" ht="37.9" customHeight="1">
      <c r="B171" s="32"/>
      <c r="C171" s="138" t="s">
        <v>8</v>
      </c>
      <c r="D171" s="138" t="s">
        <v>298</v>
      </c>
      <c r="E171" s="139" t="s">
        <v>3981</v>
      </c>
      <c r="F171" s="140" t="s">
        <v>3982</v>
      </c>
      <c r="G171" s="141" t="s">
        <v>376</v>
      </c>
      <c r="H171" s="142">
        <v>30</v>
      </c>
      <c r="I171" s="143"/>
      <c r="J171" s="144">
        <f>ROUND(I171*H171,2)</f>
        <v>0</v>
      </c>
      <c r="K171" s="140" t="s">
        <v>302</v>
      </c>
      <c r="L171" s="32"/>
      <c r="M171" s="145" t="s">
        <v>1</v>
      </c>
      <c r="N171" s="146" t="s">
        <v>41</v>
      </c>
      <c r="P171" s="147">
        <f>O171*H171</f>
        <v>0</v>
      </c>
      <c r="Q171" s="147">
        <v>2.0000000000000002E-5</v>
      </c>
      <c r="R171" s="147">
        <f>Q171*H171</f>
        <v>6.0000000000000006E-4</v>
      </c>
      <c r="S171" s="147">
        <v>0</v>
      </c>
      <c r="T171" s="148">
        <f>S171*H171</f>
        <v>0</v>
      </c>
      <c r="AR171" s="149" t="s">
        <v>378</v>
      </c>
      <c r="AT171" s="149" t="s">
        <v>298</v>
      </c>
      <c r="AU171" s="149" t="s">
        <v>85</v>
      </c>
      <c r="AY171" s="17" t="s">
        <v>296</v>
      </c>
      <c r="BE171" s="150">
        <f>IF(N171="základní",J171,0)</f>
        <v>0</v>
      </c>
      <c r="BF171" s="150">
        <f>IF(N171="snížená",J171,0)</f>
        <v>0</v>
      </c>
      <c r="BG171" s="150">
        <f>IF(N171="zákl. přenesená",J171,0)</f>
        <v>0</v>
      </c>
      <c r="BH171" s="150">
        <f>IF(N171="sníž. přenesená",J171,0)</f>
        <v>0</v>
      </c>
      <c r="BI171" s="150">
        <f>IF(N171="nulová",J171,0)</f>
        <v>0</v>
      </c>
      <c r="BJ171" s="17" t="s">
        <v>83</v>
      </c>
      <c r="BK171" s="150">
        <f>ROUND(I171*H171,2)</f>
        <v>0</v>
      </c>
      <c r="BL171" s="17" t="s">
        <v>378</v>
      </c>
      <c r="BM171" s="149" t="s">
        <v>3983</v>
      </c>
    </row>
    <row r="172" spans="2:65" s="1" customFormat="1" ht="49.15" customHeight="1">
      <c r="B172" s="32"/>
      <c r="C172" s="138" t="s">
        <v>373</v>
      </c>
      <c r="D172" s="138" t="s">
        <v>298</v>
      </c>
      <c r="E172" s="139" t="s">
        <v>3668</v>
      </c>
      <c r="F172" s="140" t="s">
        <v>3669</v>
      </c>
      <c r="G172" s="141" t="s">
        <v>346</v>
      </c>
      <c r="H172" s="142">
        <v>0.25600000000000001</v>
      </c>
      <c r="I172" s="143"/>
      <c r="J172" s="144">
        <f>ROUND(I172*H172,2)</f>
        <v>0</v>
      </c>
      <c r="K172" s="140" t="s">
        <v>302</v>
      </c>
      <c r="L172" s="32"/>
      <c r="M172" s="145" t="s">
        <v>1</v>
      </c>
      <c r="N172" s="146" t="s">
        <v>41</v>
      </c>
      <c r="P172" s="147">
        <f>O172*H172</f>
        <v>0</v>
      </c>
      <c r="Q172" s="147">
        <v>0</v>
      </c>
      <c r="R172" s="147">
        <f>Q172*H172</f>
        <v>0</v>
      </c>
      <c r="S172" s="147">
        <v>0</v>
      </c>
      <c r="T172" s="148">
        <f>S172*H172</f>
        <v>0</v>
      </c>
      <c r="AR172" s="149" t="s">
        <v>378</v>
      </c>
      <c r="AT172" s="149" t="s">
        <v>298</v>
      </c>
      <c r="AU172" s="149" t="s">
        <v>85</v>
      </c>
      <c r="AY172" s="17" t="s">
        <v>296</v>
      </c>
      <c r="BE172" s="150">
        <f>IF(N172="základní",J172,0)</f>
        <v>0</v>
      </c>
      <c r="BF172" s="150">
        <f>IF(N172="snížená",J172,0)</f>
        <v>0</v>
      </c>
      <c r="BG172" s="150">
        <f>IF(N172="zákl. přenesená",J172,0)</f>
        <v>0</v>
      </c>
      <c r="BH172" s="150">
        <f>IF(N172="sníž. přenesená",J172,0)</f>
        <v>0</v>
      </c>
      <c r="BI172" s="150">
        <f>IF(N172="nulová",J172,0)</f>
        <v>0</v>
      </c>
      <c r="BJ172" s="17" t="s">
        <v>83</v>
      </c>
      <c r="BK172" s="150">
        <f>ROUND(I172*H172,2)</f>
        <v>0</v>
      </c>
      <c r="BL172" s="17" t="s">
        <v>378</v>
      </c>
      <c r="BM172" s="149" t="s">
        <v>3984</v>
      </c>
    </row>
    <row r="173" spans="2:65" s="11" customFormat="1" ht="22.9" customHeight="1">
      <c r="B173" s="126"/>
      <c r="D173" s="127" t="s">
        <v>75</v>
      </c>
      <c r="E173" s="136" t="s">
        <v>3671</v>
      </c>
      <c r="F173" s="136" t="s">
        <v>3672</v>
      </c>
      <c r="I173" s="129"/>
      <c r="J173" s="137">
        <f>BK173</f>
        <v>0</v>
      </c>
      <c r="L173" s="126"/>
      <c r="M173" s="131"/>
      <c r="P173" s="132">
        <f>SUM(P174:P251)</f>
        <v>0</v>
      </c>
      <c r="R173" s="132">
        <f>SUM(R174:R251)</f>
        <v>1.4213459999999998</v>
      </c>
      <c r="T173" s="133">
        <f>SUM(T174:T251)</f>
        <v>0</v>
      </c>
      <c r="AR173" s="127" t="s">
        <v>85</v>
      </c>
      <c r="AT173" s="134" t="s">
        <v>75</v>
      </c>
      <c r="AU173" s="134" t="s">
        <v>83</v>
      </c>
      <c r="AY173" s="127" t="s">
        <v>296</v>
      </c>
      <c r="BK173" s="135">
        <f>SUM(BK174:BK251)</f>
        <v>0</v>
      </c>
    </row>
    <row r="174" spans="2:65" s="1" customFormat="1" ht="52.15" customHeight="1">
      <c r="B174" s="32"/>
      <c r="C174" s="138" t="s">
        <v>379</v>
      </c>
      <c r="D174" s="138" t="s">
        <v>298</v>
      </c>
      <c r="E174" s="139" t="s">
        <v>3985</v>
      </c>
      <c r="F174" s="140" t="s">
        <v>3986</v>
      </c>
      <c r="G174" s="141" t="s">
        <v>376</v>
      </c>
      <c r="H174" s="142">
        <v>1</v>
      </c>
      <c r="I174" s="143"/>
      <c r="J174" s="144">
        <f t="shared" ref="J174:J207" si="0">ROUND(I174*H174,2)</f>
        <v>0</v>
      </c>
      <c r="K174" s="140" t="s">
        <v>1</v>
      </c>
      <c r="L174" s="32"/>
      <c r="M174" s="145" t="s">
        <v>1</v>
      </c>
      <c r="N174" s="146" t="s">
        <v>41</v>
      </c>
      <c r="P174" s="147">
        <f t="shared" ref="P174:P207" si="1">O174*H174</f>
        <v>0</v>
      </c>
      <c r="Q174" s="147">
        <v>0</v>
      </c>
      <c r="R174" s="147">
        <f t="shared" ref="R174:R207" si="2">Q174*H174</f>
        <v>0</v>
      </c>
      <c r="S174" s="147">
        <v>0</v>
      </c>
      <c r="T174" s="148">
        <f t="shared" ref="T174:T207" si="3">S174*H174</f>
        <v>0</v>
      </c>
      <c r="AR174" s="149" t="s">
        <v>378</v>
      </c>
      <c r="AT174" s="149" t="s">
        <v>298</v>
      </c>
      <c r="AU174" s="149" t="s">
        <v>85</v>
      </c>
      <c r="AY174" s="17" t="s">
        <v>296</v>
      </c>
      <c r="BE174" s="150">
        <f t="shared" ref="BE174:BE207" si="4">IF(N174="základní",J174,0)</f>
        <v>0</v>
      </c>
      <c r="BF174" s="150">
        <f t="shared" ref="BF174:BF207" si="5">IF(N174="snížená",J174,0)</f>
        <v>0</v>
      </c>
      <c r="BG174" s="150">
        <f t="shared" ref="BG174:BG207" si="6">IF(N174="zákl. přenesená",J174,0)</f>
        <v>0</v>
      </c>
      <c r="BH174" s="150">
        <f t="shared" ref="BH174:BH207" si="7">IF(N174="sníž. přenesená",J174,0)</f>
        <v>0</v>
      </c>
      <c r="BI174" s="150">
        <f t="shared" ref="BI174:BI207" si="8">IF(N174="nulová",J174,0)</f>
        <v>0</v>
      </c>
      <c r="BJ174" s="17" t="s">
        <v>83</v>
      </c>
      <c r="BK174" s="150">
        <f t="shared" ref="BK174:BK207" si="9">ROUND(I174*H174,2)</f>
        <v>0</v>
      </c>
      <c r="BL174" s="17" t="s">
        <v>378</v>
      </c>
      <c r="BM174" s="149" t="s">
        <v>3987</v>
      </c>
    </row>
    <row r="175" spans="2:65" s="1" customFormat="1" ht="52.15" customHeight="1">
      <c r="B175" s="32"/>
      <c r="C175" s="138" t="s">
        <v>385</v>
      </c>
      <c r="D175" s="138" t="s">
        <v>298</v>
      </c>
      <c r="E175" s="139" t="s">
        <v>3988</v>
      </c>
      <c r="F175" s="140" t="s">
        <v>3989</v>
      </c>
      <c r="G175" s="141" t="s">
        <v>376</v>
      </c>
      <c r="H175" s="142">
        <v>1</v>
      </c>
      <c r="I175" s="143"/>
      <c r="J175" s="144">
        <f t="shared" si="0"/>
        <v>0</v>
      </c>
      <c r="K175" s="140" t="s">
        <v>1</v>
      </c>
      <c r="L175" s="32"/>
      <c r="M175" s="145" t="s">
        <v>1</v>
      </c>
      <c r="N175" s="146" t="s">
        <v>41</v>
      </c>
      <c r="P175" s="147">
        <f t="shared" si="1"/>
        <v>0</v>
      </c>
      <c r="Q175" s="147">
        <v>0</v>
      </c>
      <c r="R175" s="147">
        <f t="shared" si="2"/>
        <v>0</v>
      </c>
      <c r="S175" s="147">
        <v>0</v>
      </c>
      <c r="T175" s="148">
        <f t="shared" si="3"/>
        <v>0</v>
      </c>
      <c r="AR175" s="149" t="s">
        <v>378</v>
      </c>
      <c r="AT175" s="149" t="s">
        <v>298</v>
      </c>
      <c r="AU175" s="149" t="s">
        <v>85</v>
      </c>
      <c r="AY175" s="17" t="s">
        <v>296</v>
      </c>
      <c r="BE175" s="150">
        <f t="shared" si="4"/>
        <v>0</v>
      </c>
      <c r="BF175" s="150">
        <f t="shared" si="5"/>
        <v>0</v>
      </c>
      <c r="BG175" s="150">
        <f t="shared" si="6"/>
        <v>0</v>
      </c>
      <c r="BH175" s="150">
        <f t="shared" si="7"/>
        <v>0</v>
      </c>
      <c r="BI175" s="150">
        <f t="shared" si="8"/>
        <v>0</v>
      </c>
      <c r="BJ175" s="17" t="s">
        <v>83</v>
      </c>
      <c r="BK175" s="150">
        <f t="shared" si="9"/>
        <v>0</v>
      </c>
      <c r="BL175" s="17" t="s">
        <v>378</v>
      </c>
      <c r="BM175" s="149" t="s">
        <v>3990</v>
      </c>
    </row>
    <row r="176" spans="2:65" s="1" customFormat="1" ht="45" customHeight="1">
      <c r="B176" s="32"/>
      <c r="C176" s="138" t="s">
        <v>378</v>
      </c>
      <c r="D176" s="138" t="s">
        <v>298</v>
      </c>
      <c r="E176" s="139" t="s">
        <v>3991</v>
      </c>
      <c r="F176" s="140" t="s">
        <v>3992</v>
      </c>
      <c r="G176" s="141" t="s">
        <v>376</v>
      </c>
      <c r="H176" s="142">
        <v>1</v>
      </c>
      <c r="I176" s="143"/>
      <c r="J176" s="144">
        <f t="shared" si="0"/>
        <v>0</v>
      </c>
      <c r="K176" s="140" t="s">
        <v>1</v>
      </c>
      <c r="L176" s="32"/>
      <c r="M176" s="145" t="s">
        <v>1</v>
      </c>
      <c r="N176" s="146" t="s">
        <v>41</v>
      </c>
      <c r="P176" s="147">
        <f t="shared" si="1"/>
        <v>0</v>
      </c>
      <c r="Q176" s="147">
        <v>0</v>
      </c>
      <c r="R176" s="147">
        <f t="shared" si="2"/>
        <v>0</v>
      </c>
      <c r="S176" s="147">
        <v>0</v>
      </c>
      <c r="T176" s="148">
        <f t="shared" si="3"/>
        <v>0</v>
      </c>
      <c r="AR176" s="149" t="s">
        <v>378</v>
      </c>
      <c r="AT176" s="149" t="s">
        <v>298</v>
      </c>
      <c r="AU176" s="149" t="s">
        <v>85</v>
      </c>
      <c r="AY176" s="17" t="s">
        <v>296</v>
      </c>
      <c r="BE176" s="150">
        <f t="shared" si="4"/>
        <v>0</v>
      </c>
      <c r="BF176" s="150">
        <f t="shared" si="5"/>
        <v>0</v>
      </c>
      <c r="BG176" s="150">
        <f t="shared" si="6"/>
        <v>0</v>
      </c>
      <c r="BH176" s="150">
        <f t="shared" si="7"/>
        <v>0</v>
      </c>
      <c r="BI176" s="150">
        <f t="shared" si="8"/>
        <v>0</v>
      </c>
      <c r="BJ176" s="17" t="s">
        <v>83</v>
      </c>
      <c r="BK176" s="150">
        <f t="shared" si="9"/>
        <v>0</v>
      </c>
      <c r="BL176" s="17" t="s">
        <v>378</v>
      </c>
      <c r="BM176" s="149" t="s">
        <v>3993</v>
      </c>
    </row>
    <row r="177" spans="2:65" s="1" customFormat="1" ht="33" customHeight="1">
      <c r="B177" s="32"/>
      <c r="C177" s="138" t="s">
        <v>393</v>
      </c>
      <c r="D177" s="138" t="s">
        <v>298</v>
      </c>
      <c r="E177" s="139" t="s">
        <v>3994</v>
      </c>
      <c r="F177" s="140" t="s">
        <v>3995</v>
      </c>
      <c r="G177" s="141" t="s">
        <v>376</v>
      </c>
      <c r="H177" s="142">
        <v>1</v>
      </c>
      <c r="I177" s="143"/>
      <c r="J177" s="144">
        <f t="shared" si="0"/>
        <v>0</v>
      </c>
      <c r="K177" s="140" t="s">
        <v>1</v>
      </c>
      <c r="L177" s="32"/>
      <c r="M177" s="145" t="s">
        <v>1</v>
      </c>
      <c r="N177" s="146" t="s">
        <v>41</v>
      </c>
      <c r="P177" s="147">
        <f t="shared" si="1"/>
        <v>0</v>
      </c>
      <c r="Q177" s="147">
        <v>0</v>
      </c>
      <c r="R177" s="147">
        <f t="shared" si="2"/>
        <v>0</v>
      </c>
      <c r="S177" s="147">
        <v>0</v>
      </c>
      <c r="T177" s="148">
        <f t="shared" si="3"/>
        <v>0</v>
      </c>
      <c r="AR177" s="149" t="s">
        <v>378</v>
      </c>
      <c r="AT177" s="149" t="s">
        <v>298</v>
      </c>
      <c r="AU177" s="149" t="s">
        <v>85</v>
      </c>
      <c r="AY177" s="17" t="s">
        <v>296</v>
      </c>
      <c r="BE177" s="150">
        <f t="shared" si="4"/>
        <v>0</v>
      </c>
      <c r="BF177" s="150">
        <f t="shared" si="5"/>
        <v>0</v>
      </c>
      <c r="BG177" s="150">
        <f t="shared" si="6"/>
        <v>0</v>
      </c>
      <c r="BH177" s="150">
        <f t="shared" si="7"/>
        <v>0</v>
      </c>
      <c r="BI177" s="150">
        <f t="shared" si="8"/>
        <v>0</v>
      </c>
      <c r="BJ177" s="17" t="s">
        <v>83</v>
      </c>
      <c r="BK177" s="150">
        <f t="shared" si="9"/>
        <v>0</v>
      </c>
      <c r="BL177" s="17" t="s">
        <v>378</v>
      </c>
      <c r="BM177" s="149" t="s">
        <v>3996</v>
      </c>
    </row>
    <row r="178" spans="2:65" s="1" customFormat="1" ht="21.75" customHeight="1">
      <c r="B178" s="32"/>
      <c r="C178" s="138" t="s">
        <v>397</v>
      </c>
      <c r="D178" s="138" t="s">
        <v>298</v>
      </c>
      <c r="E178" s="139" t="s">
        <v>3997</v>
      </c>
      <c r="F178" s="140" t="s">
        <v>3998</v>
      </c>
      <c r="G178" s="141" t="s">
        <v>376</v>
      </c>
      <c r="H178" s="142">
        <v>1</v>
      </c>
      <c r="I178" s="143"/>
      <c r="J178" s="144">
        <f t="shared" si="0"/>
        <v>0</v>
      </c>
      <c r="K178" s="140" t="s">
        <v>1</v>
      </c>
      <c r="L178" s="32"/>
      <c r="M178" s="145" t="s">
        <v>1</v>
      </c>
      <c r="N178" s="146" t="s">
        <v>41</v>
      </c>
      <c r="P178" s="147">
        <f t="shared" si="1"/>
        <v>0</v>
      </c>
      <c r="Q178" s="147">
        <v>0</v>
      </c>
      <c r="R178" s="147">
        <f t="shared" si="2"/>
        <v>0</v>
      </c>
      <c r="S178" s="147">
        <v>0</v>
      </c>
      <c r="T178" s="148">
        <f t="shared" si="3"/>
        <v>0</v>
      </c>
      <c r="AR178" s="149" t="s">
        <v>378</v>
      </c>
      <c r="AT178" s="149" t="s">
        <v>298</v>
      </c>
      <c r="AU178" s="149" t="s">
        <v>85</v>
      </c>
      <c r="AY178" s="17" t="s">
        <v>296</v>
      </c>
      <c r="BE178" s="150">
        <f t="shared" si="4"/>
        <v>0</v>
      </c>
      <c r="BF178" s="150">
        <f t="shared" si="5"/>
        <v>0</v>
      </c>
      <c r="BG178" s="150">
        <f t="shared" si="6"/>
        <v>0</v>
      </c>
      <c r="BH178" s="150">
        <f t="shared" si="7"/>
        <v>0</v>
      </c>
      <c r="BI178" s="150">
        <f t="shared" si="8"/>
        <v>0</v>
      </c>
      <c r="BJ178" s="17" t="s">
        <v>83</v>
      </c>
      <c r="BK178" s="150">
        <f t="shared" si="9"/>
        <v>0</v>
      </c>
      <c r="BL178" s="17" t="s">
        <v>378</v>
      </c>
      <c r="BM178" s="149" t="s">
        <v>3999</v>
      </c>
    </row>
    <row r="179" spans="2:65" s="1" customFormat="1" ht="21.75" customHeight="1">
      <c r="B179" s="32"/>
      <c r="C179" s="138" t="s">
        <v>402</v>
      </c>
      <c r="D179" s="138" t="s">
        <v>298</v>
      </c>
      <c r="E179" s="139" t="s">
        <v>4000</v>
      </c>
      <c r="F179" s="140" t="s">
        <v>4001</v>
      </c>
      <c r="G179" s="141" t="s">
        <v>376</v>
      </c>
      <c r="H179" s="142">
        <v>1</v>
      </c>
      <c r="I179" s="143"/>
      <c r="J179" s="144">
        <f t="shared" si="0"/>
        <v>0</v>
      </c>
      <c r="K179" s="140" t="s">
        <v>1</v>
      </c>
      <c r="L179" s="32"/>
      <c r="M179" s="145" t="s">
        <v>1</v>
      </c>
      <c r="N179" s="146" t="s">
        <v>41</v>
      </c>
      <c r="P179" s="147">
        <f t="shared" si="1"/>
        <v>0</v>
      </c>
      <c r="Q179" s="147">
        <v>0</v>
      </c>
      <c r="R179" s="147">
        <f t="shared" si="2"/>
        <v>0</v>
      </c>
      <c r="S179" s="147">
        <v>0</v>
      </c>
      <c r="T179" s="148">
        <f t="shared" si="3"/>
        <v>0</v>
      </c>
      <c r="AR179" s="149" t="s">
        <v>378</v>
      </c>
      <c r="AT179" s="149" t="s">
        <v>298</v>
      </c>
      <c r="AU179" s="149" t="s">
        <v>85</v>
      </c>
      <c r="AY179" s="17" t="s">
        <v>296</v>
      </c>
      <c r="BE179" s="150">
        <f t="shared" si="4"/>
        <v>0</v>
      </c>
      <c r="BF179" s="150">
        <f t="shared" si="5"/>
        <v>0</v>
      </c>
      <c r="BG179" s="150">
        <f t="shared" si="6"/>
        <v>0</v>
      </c>
      <c r="BH179" s="150">
        <f t="shared" si="7"/>
        <v>0</v>
      </c>
      <c r="BI179" s="150">
        <f t="shared" si="8"/>
        <v>0</v>
      </c>
      <c r="BJ179" s="17" t="s">
        <v>83</v>
      </c>
      <c r="BK179" s="150">
        <f t="shared" si="9"/>
        <v>0</v>
      </c>
      <c r="BL179" s="17" t="s">
        <v>378</v>
      </c>
      <c r="BM179" s="149" t="s">
        <v>4002</v>
      </c>
    </row>
    <row r="180" spans="2:65" s="1" customFormat="1" ht="24.2" customHeight="1">
      <c r="B180" s="32"/>
      <c r="C180" s="138" t="s">
        <v>409</v>
      </c>
      <c r="D180" s="138" t="s">
        <v>298</v>
      </c>
      <c r="E180" s="139" t="s">
        <v>4003</v>
      </c>
      <c r="F180" s="140" t="s">
        <v>4004</v>
      </c>
      <c r="G180" s="141" t="s">
        <v>376</v>
      </c>
      <c r="H180" s="142">
        <v>4</v>
      </c>
      <c r="I180" s="143"/>
      <c r="J180" s="144">
        <f t="shared" si="0"/>
        <v>0</v>
      </c>
      <c r="K180" s="140" t="s">
        <v>1</v>
      </c>
      <c r="L180" s="32"/>
      <c r="M180" s="145" t="s">
        <v>1</v>
      </c>
      <c r="N180" s="146" t="s">
        <v>41</v>
      </c>
      <c r="P180" s="147">
        <f t="shared" si="1"/>
        <v>0</v>
      </c>
      <c r="Q180" s="147">
        <v>0</v>
      </c>
      <c r="R180" s="147">
        <f t="shared" si="2"/>
        <v>0</v>
      </c>
      <c r="S180" s="147">
        <v>0</v>
      </c>
      <c r="T180" s="148">
        <f t="shared" si="3"/>
        <v>0</v>
      </c>
      <c r="AR180" s="149" t="s">
        <v>378</v>
      </c>
      <c r="AT180" s="149" t="s">
        <v>298</v>
      </c>
      <c r="AU180" s="149" t="s">
        <v>85</v>
      </c>
      <c r="AY180" s="17" t="s">
        <v>296</v>
      </c>
      <c r="BE180" s="150">
        <f t="shared" si="4"/>
        <v>0</v>
      </c>
      <c r="BF180" s="150">
        <f t="shared" si="5"/>
        <v>0</v>
      </c>
      <c r="BG180" s="150">
        <f t="shared" si="6"/>
        <v>0</v>
      </c>
      <c r="BH180" s="150">
        <f t="shared" si="7"/>
        <v>0</v>
      </c>
      <c r="BI180" s="150">
        <f t="shared" si="8"/>
        <v>0</v>
      </c>
      <c r="BJ180" s="17" t="s">
        <v>83</v>
      </c>
      <c r="BK180" s="150">
        <f t="shared" si="9"/>
        <v>0</v>
      </c>
      <c r="BL180" s="17" t="s">
        <v>378</v>
      </c>
      <c r="BM180" s="149" t="s">
        <v>4005</v>
      </c>
    </row>
    <row r="181" spans="2:65" s="1" customFormat="1" ht="24.2" customHeight="1">
      <c r="B181" s="32"/>
      <c r="C181" s="138" t="s">
        <v>7</v>
      </c>
      <c r="D181" s="138" t="s">
        <v>298</v>
      </c>
      <c r="E181" s="139" t="s">
        <v>4006</v>
      </c>
      <c r="F181" s="140" t="s">
        <v>4007</v>
      </c>
      <c r="G181" s="141" t="s">
        <v>376</v>
      </c>
      <c r="H181" s="142">
        <v>6</v>
      </c>
      <c r="I181" s="143"/>
      <c r="J181" s="144">
        <f t="shared" si="0"/>
        <v>0</v>
      </c>
      <c r="K181" s="140" t="s">
        <v>1</v>
      </c>
      <c r="L181" s="32"/>
      <c r="M181" s="145" t="s">
        <v>1</v>
      </c>
      <c r="N181" s="146" t="s">
        <v>41</v>
      </c>
      <c r="P181" s="147">
        <f t="shared" si="1"/>
        <v>0</v>
      </c>
      <c r="Q181" s="147">
        <v>0</v>
      </c>
      <c r="R181" s="147">
        <f t="shared" si="2"/>
        <v>0</v>
      </c>
      <c r="S181" s="147">
        <v>0</v>
      </c>
      <c r="T181" s="148">
        <f t="shared" si="3"/>
        <v>0</v>
      </c>
      <c r="AR181" s="149" t="s">
        <v>378</v>
      </c>
      <c r="AT181" s="149" t="s">
        <v>298</v>
      </c>
      <c r="AU181" s="149" t="s">
        <v>85</v>
      </c>
      <c r="AY181" s="17" t="s">
        <v>296</v>
      </c>
      <c r="BE181" s="150">
        <f t="shared" si="4"/>
        <v>0</v>
      </c>
      <c r="BF181" s="150">
        <f t="shared" si="5"/>
        <v>0</v>
      </c>
      <c r="BG181" s="150">
        <f t="shared" si="6"/>
        <v>0</v>
      </c>
      <c r="BH181" s="150">
        <f t="shared" si="7"/>
        <v>0</v>
      </c>
      <c r="BI181" s="150">
        <f t="shared" si="8"/>
        <v>0</v>
      </c>
      <c r="BJ181" s="17" t="s">
        <v>83</v>
      </c>
      <c r="BK181" s="150">
        <f t="shared" si="9"/>
        <v>0</v>
      </c>
      <c r="BL181" s="17" t="s">
        <v>378</v>
      </c>
      <c r="BM181" s="149" t="s">
        <v>4008</v>
      </c>
    </row>
    <row r="182" spans="2:65" s="1" customFormat="1" ht="16.5" customHeight="1">
      <c r="B182" s="32"/>
      <c r="C182" s="138" t="s">
        <v>422</v>
      </c>
      <c r="D182" s="138" t="s">
        <v>298</v>
      </c>
      <c r="E182" s="139" t="s">
        <v>4009</v>
      </c>
      <c r="F182" s="140" t="s">
        <v>4010</v>
      </c>
      <c r="G182" s="141" t="s">
        <v>376</v>
      </c>
      <c r="H182" s="142">
        <v>6</v>
      </c>
      <c r="I182" s="143"/>
      <c r="J182" s="144">
        <f t="shared" si="0"/>
        <v>0</v>
      </c>
      <c r="K182" s="140" t="s">
        <v>1</v>
      </c>
      <c r="L182" s="32"/>
      <c r="M182" s="145" t="s">
        <v>1</v>
      </c>
      <c r="N182" s="146" t="s">
        <v>41</v>
      </c>
      <c r="P182" s="147">
        <f t="shared" si="1"/>
        <v>0</v>
      </c>
      <c r="Q182" s="147">
        <v>0</v>
      </c>
      <c r="R182" s="147">
        <f t="shared" si="2"/>
        <v>0</v>
      </c>
      <c r="S182" s="147">
        <v>0</v>
      </c>
      <c r="T182" s="148">
        <f t="shared" si="3"/>
        <v>0</v>
      </c>
      <c r="AR182" s="149" t="s">
        <v>378</v>
      </c>
      <c r="AT182" s="149" t="s">
        <v>298</v>
      </c>
      <c r="AU182" s="149" t="s">
        <v>85</v>
      </c>
      <c r="AY182" s="17" t="s">
        <v>296</v>
      </c>
      <c r="BE182" s="150">
        <f t="shared" si="4"/>
        <v>0</v>
      </c>
      <c r="BF182" s="150">
        <f t="shared" si="5"/>
        <v>0</v>
      </c>
      <c r="BG182" s="150">
        <f t="shared" si="6"/>
        <v>0</v>
      </c>
      <c r="BH182" s="150">
        <f t="shared" si="7"/>
        <v>0</v>
      </c>
      <c r="BI182" s="150">
        <f t="shared" si="8"/>
        <v>0</v>
      </c>
      <c r="BJ182" s="17" t="s">
        <v>83</v>
      </c>
      <c r="BK182" s="150">
        <f t="shared" si="9"/>
        <v>0</v>
      </c>
      <c r="BL182" s="17" t="s">
        <v>378</v>
      </c>
      <c r="BM182" s="149" t="s">
        <v>4011</v>
      </c>
    </row>
    <row r="183" spans="2:65" s="1" customFormat="1" ht="24.2" customHeight="1">
      <c r="B183" s="32"/>
      <c r="C183" s="138" t="s">
        <v>427</v>
      </c>
      <c r="D183" s="138" t="s">
        <v>298</v>
      </c>
      <c r="E183" s="139" t="s">
        <v>4012</v>
      </c>
      <c r="F183" s="140" t="s">
        <v>4013</v>
      </c>
      <c r="G183" s="141" t="s">
        <v>376</v>
      </c>
      <c r="H183" s="142">
        <v>1</v>
      </c>
      <c r="I183" s="143"/>
      <c r="J183" s="144">
        <f t="shared" si="0"/>
        <v>0</v>
      </c>
      <c r="K183" s="140" t="s">
        <v>1</v>
      </c>
      <c r="L183" s="32"/>
      <c r="M183" s="145" t="s">
        <v>1</v>
      </c>
      <c r="N183" s="146" t="s">
        <v>41</v>
      </c>
      <c r="P183" s="147">
        <f t="shared" si="1"/>
        <v>0</v>
      </c>
      <c r="Q183" s="147">
        <v>0</v>
      </c>
      <c r="R183" s="147">
        <f t="shared" si="2"/>
        <v>0</v>
      </c>
      <c r="S183" s="147">
        <v>0</v>
      </c>
      <c r="T183" s="148">
        <f t="shared" si="3"/>
        <v>0</v>
      </c>
      <c r="AR183" s="149" t="s">
        <v>378</v>
      </c>
      <c r="AT183" s="149" t="s">
        <v>298</v>
      </c>
      <c r="AU183" s="149" t="s">
        <v>85</v>
      </c>
      <c r="AY183" s="17" t="s">
        <v>296</v>
      </c>
      <c r="BE183" s="150">
        <f t="shared" si="4"/>
        <v>0</v>
      </c>
      <c r="BF183" s="150">
        <f t="shared" si="5"/>
        <v>0</v>
      </c>
      <c r="BG183" s="150">
        <f t="shared" si="6"/>
        <v>0</v>
      </c>
      <c r="BH183" s="150">
        <f t="shared" si="7"/>
        <v>0</v>
      </c>
      <c r="BI183" s="150">
        <f t="shared" si="8"/>
        <v>0</v>
      </c>
      <c r="BJ183" s="17" t="s">
        <v>83</v>
      </c>
      <c r="BK183" s="150">
        <f t="shared" si="9"/>
        <v>0</v>
      </c>
      <c r="BL183" s="17" t="s">
        <v>378</v>
      </c>
      <c r="BM183" s="149" t="s">
        <v>4014</v>
      </c>
    </row>
    <row r="184" spans="2:65" s="1" customFormat="1" ht="24.2" customHeight="1">
      <c r="B184" s="32"/>
      <c r="C184" s="138" t="s">
        <v>432</v>
      </c>
      <c r="D184" s="138" t="s">
        <v>298</v>
      </c>
      <c r="E184" s="139" t="s">
        <v>4015</v>
      </c>
      <c r="F184" s="140" t="s">
        <v>4016</v>
      </c>
      <c r="G184" s="141" t="s">
        <v>376</v>
      </c>
      <c r="H184" s="142">
        <v>1</v>
      </c>
      <c r="I184" s="143"/>
      <c r="J184" s="144">
        <f t="shared" si="0"/>
        <v>0</v>
      </c>
      <c r="K184" s="140" t="s">
        <v>1</v>
      </c>
      <c r="L184" s="32"/>
      <c r="M184" s="145" t="s">
        <v>1</v>
      </c>
      <c r="N184" s="146" t="s">
        <v>41</v>
      </c>
      <c r="P184" s="147">
        <f t="shared" si="1"/>
        <v>0</v>
      </c>
      <c r="Q184" s="147">
        <v>0</v>
      </c>
      <c r="R184" s="147">
        <f t="shared" si="2"/>
        <v>0</v>
      </c>
      <c r="S184" s="147">
        <v>0</v>
      </c>
      <c r="T184" s="148">
        <f t="shared" si="3"/>
        <v>0</v>
      </c>
      <c r="AR184" s="149" t="s">
        <v>378</v>
      </c>
      <c r="AT184" s="149" t="s">
        <v>298</v>
      </c>
      <c r="AU184" s="149" t="s">
        <v>85</v>
      </c>
      <c r="AY184" s="17" t="s">
        <v>296</v>
      </c>
      <c r="BE184" s="150">
        <f t="shared" si="4"/>
        <v>0</v>
      </c>
      <c r="BF184" s="150">
        <f t="shared" si="5"/>
        <v>0</v>
      </c>
      <c r="BG184" s="150">
        <f t="shared" si="6"/>
        <v>0</v>
      </c>
      <c r="BH184" s="150">
        <f t="shared" si="7"/>
        <v>0</v>
      </c>
      <c r="BI184" s="150">
        <f t="shared" si="8"/>
        <v>0</v>
      </c>
      <c r="BJ184" s="17" t="s">
        <v>83</v>
      </c>
      <c r="BK184" s="150">
        <f t="shared" si="9"/>
        <v>0</v>
      </c>
      <c r="BL184" s="17" t="s">
        <v>378</v>
      </c>
      <c r="BM184" s="149" t="s">
        <v>4017</v>
      </c>
    </row>
    <row r="185" spans="2:65" s="1" customFormat="1" ht="37.9" customHeight="1">
      <c r="B185" s="32"/>
      <c r="C185" s="138" t="s">
        <v>445</v>
      </c>
      <c r="D185" s="138" t="s">
        <v>298</v>
      </c>
      <c r="E185" s="139" t="s">
        <v>4018</v>
      </c>
      <c r="F185" s="140" t="s">
        <v>4019</v>
      </c>
      <c r="G185" s="141" t="s">
        <v>376</v>
      </c>
      <c r="H185" s="142">
        <v>3</v>
      </c>
      <c r="I185" s="143"/>
      <c r="J185" s="144">
        <f t="shared" si="0"/>
        <v>0</v>
      </c>
      <c r="K185" s="140" t="s">
        <v>1</v>
      </c>
      <c r="L185" s="32"/>
      <c r="M185" s="145" t="s">
        <v>1</v>
      </c>
      <c r="N185" s="146" t="s">
        <v>41</v>
      </c>
      <c r="P185" s="147">
        <f t="shared" si="1"/>
        <v>0</v>
      </c>
      <c r="Q185" s="147">
        <v>0</v>
      </c>
      <c r="R185" s="147">
        <f t="shared" si="2"/>
        <v>0</v>
      </c>
      <c r="S185" s="147">
        <v>0</v>
      </c>
      <c r="T185" s="148">
        <f t="shared" si="3"/>
        <v>0</v>
      </c>
      <c r="AR185" s="149" t="s">
        <v>378</v>
      </c>
      <c r="AT185" s="149" t="s">
        <v>298</v>
      </c>
      <c r="AU185" s="149" t="s">
        <v>85</v>
      </c>
      <c r="AY185" s="17" t="s">
        <v>296</v>
      </c>
      <c r="BE185" s="150">
        <f t="shared" si="4"/>
        <v>0</v>
      </c>
      <c r="BF185" s="150">
        <f t="shared" si="5"/>
        <v>0</v>
      </c>
      <c r="BG185" s="150">
        <f t="shared" si="6"/>
        <v>0</v>
      </c>
      <c r="BH185" s="150">
        <f t="shared" si="7"/>
        <v>0</v>
      </c>
      <c r="BI185" s="150">
        <f t="shared" si="8"/>
        <v>0</v>
      </c>
      <c r="BJ185" s="17" t="s">
        <v>83</v>
      </c>
      <c r="BK185" s="150">
        <f t="shared" si="9"/>
        <v>0</v>
      </c>
      <c r="BL185" s="17" t="s">
        <v>378</v>
      </c>
      <c r="BM185" s="149" t="s">
        <v>4020</v>
      </c>
    </row>
    <row r="186" spans="2:65" s="1" customFormat="1" ht="24.2" customHeight="1">
      <c r="B186" s="32"/>
      <c r="C186" s="138" t="s">
        <v>451</v>
      </c>
      <c r="D186" s="138" t="s">
        <v>298</v>
      </c>
      <c r="E186" s="139" t="s">
        <v>4021</v>
      </c>
      <c r="F186" s="140" t="s">
        <v>4022</v>
      </c>
      <c r="G186" s="141" t="s">
        <v>376</v>
      </c>
      <c r="H186" s="142">
        <v>2</v>
      </c>
      <c r="I186" s="143"/>
      <c r="J186" s="144">
        <f t="shared" si="0"/>
        <v>0</v>
      </c>
      <c r="K186" s="140" t="s">
        <v>1</v>
      </c>
      <c r="L186" s="32"/>
      <c r="M186" s="145" t="s">
        <v>1</v>
      </c>
      <c r="N186" s="146" t="s">
        <v>41</v>
      </c>
      <c r="P186" s="147">
        <f t="shared" si="1"/>
        <v>0</v>
      </c>
      <c r="Q186" s="147">
        <v>0</v>
      </c>
      <c r="R186" s="147">
        <f t="shared" si="2"/>
        <v>0</v>
      </c>
      <c r="S186" s="147">
        <v>0</v>
      </c>
      <c r="T186" s="148">
        <f t="shared" si="3"/>
        <v>0</v>
      </c>
      <c r="AR186" s="149" t="s">
        <v>378</v>
      </c>
      <c r="AT186" s="149" t="s">
        <v>298</v>
      </c>
      <c r="AU186" s="149" t="s">
        <v>85</v>
      </c>
      <c r="AY186" s="17" t="s">
        <v>296</v>
      </c>
      <c r="BE186" s="150">
        <f t="shared" si="4"/>
        <v>0</v>
      </c>
      <c r="BF186" s="150">
        <f t="shared" si="5"/>
        <v>0</v>
      </c>
      <c r="BG186" s="150">
        <f t="shared" si="6"/>
        <v>0</v>
      </c>
      <c r="BH186" s="150">
        <f t="shared" si="7"/>
        <v>0</v>
      </c>
      <c r="BI186" s="150">
        <f t="shared" si="8"/>
        <v>0</v>
      </c>
      <c r="BJ186" s="17" t="s">
        <v>83</v>
      </c>
      <c r="BK186" s="150">
        <f t="shared" si="9"/>
        <v>0</v>
      </c>
      <c r="BL186" s="17" t="s">
        <v>378</v>
      </c>
      <c r="BM186" s="149" t="s">
        <v>4023</v>
      </c>
    </row>
    <row r="187" spans="2:65" s="1" customFormat="1" ht="24.2" customHeight="1">
      <c r="B187" s="32"/>
      <c r="C187" s="138" t="s">
        <v>457</v>
      </c>
      <c r="D187" s="138" t="s">
        <v>298</v>
      </c>
      <c r="E187" s="139" t="s">
        <v>4024</v>
      </c>
      <c r="F187" s="140" t="s">
        <v>4025</v>
      </c>
      <c r="G187" s="141" t="s">
        <v>376</v>
      </c>
      <c r="H187" s="142">
        <v>1</v>
      </c>
      <c r="I187" s="143"/>
      <c r="J187" s="144">
        <f t="shared" si="0"/>
        <v>0</v>
      </c>
      <c r="K187" s="140" t="s">
        <v>1</v>
      </c>
      <c r="L187" s="32"/>
      <c r="M187" s="145" t="s">
        <v>1</v>
      </c>
      <c r="N187" s="146" t="s">
        <v>41</v>
      </c>
      <c r="P187" s="147">
        <f t="shared" si="1"/>
        <v>0</v>
      </c>
      <c r="Q187" s="147">
        <v>0</v>
      </c>
      <c r="R187" s="147">
        <f t="shared" si="2"/>
        <v>0</v>
      </c>
      <c r="S187" s="147">
        <v>0</v>
      </c>
      <c r="T187" s="148">
        <f t="shared" si="3"/>
        <v>0</v>
      </c>
      <c r="AR187" s="149" t="s">
        <v>378</v>
      </c>
      <c r="AT187" s="149" t="s">
        <v>298</v>
      </c>
      <c r="AU187" s="149" t="s">
        <v>85</v>
      </c>
      <c r="AY187" s="17" t="s">
        <v>296</v>
      </c>
      <c r="BE187" s="150">
        <f t="shared" si="4"/>
        <v>0</v>
      </c>
      <c r="BF187" s="150">
        <f t="shared" si="5"/>
        <v>0</v>
      </c>
      <c r="BG187" s="150">
        <f t="shared" si="6"/>
        <v>0</v>
      </c>
      <c r="BH187" s="150">
        <f t="shared" si="7"/>
        <v>0</v>
      </c>
      <c r="BI187" s="150">
        <f t="shared" si="8"/>
        <v>0</v>
      </c>
      <c r="BJ187" s="17" t="s">
        <v>83</v>
      </c>
      <c r="BK187" s="150">
        <f t="shared" si="9"/>
        <v>0</v>
      </c>
      <c r="BL187" s="17" t="s">
        <v>378</v>
      </c>
      <c r="BM187" s="149" t="s">
        <v>4026</v>
      </c>
    </row>
    <row r="188" spans="2:65" s="1" customFormat="1" ht="24.2" customHeight="1">
      <c r="B188" s="32"/>
      <c r="C188" s="138" t="s">
        <v>462</v>
      </c>
      <c r="D188" s="138" t="s">
        <v>298</v>
      </c>
      <c r="E188" s="139" t="s">
        <v>4027</v>
      </c>
      <c r="F188" s="140" t="s">
        <v>4028</v>
      </c>
      <c r="G188" s="141" t="s">
        <v>376</v>
      </c>
      <c r="H188" s="142">
        <v>1</v>
      </c>
      <c r="I188" s="143"/>
      <c r="J188" s="144">
        <f t="shared" si="0"/>
        <v>0</v>
      </c>
      <c r="K188" s="140" t="s">
        <v>1</v>
      </c>
      <c r="L188" s="32"/>
      <c r="M188" s="145" t="s">
        <v>1</v>
      </c>
      <c r="N188" s="146" t="s">
        <v>41</v>
      </c>
      <c r="P188" s="147">
        <f t="shared" si="1"/>
        <v>0</v>
      </c>
      <c r="Q188" s="147">
        <v>0</v>
      </c>
      <c r="R188" s="147">
        <f t="shared" si="2"/>
        <v>0</v>
      </c>
      <c r="S188" s="147">
        <v>0</v>
      </c>
      <c r="T188" s="148">
        <f t="shared" si="3"/>
        <v>0</v>
      </c>
      <c r="AR188" s="149" t="s">
        <v>378</v>
      </c>
      <c r="AT188" s="149" t="s">
        <v>298</v>
      </c>
      <c r="AU188" s="149" t="s">
        <v>85</v>
      </c>
      <c r="AY188" s="17" t="s">
        <v>296</v>
      </c>
      <c r="BE188" s="150">
        <f t="shared" si="4"/>
        <v>0</v>
      </c>
      <c r="BF188" s="150">
        <f t="shared" si="5"/>
        <v>0</v>
      </c>
      <c r="BG188" s="150">
        <f t="shared" si="6"/>
        <v>0</v>
      </c>
      <c r="BH188" s="150">
        <f t="shared" si="7"/>
        <v>0</v>
      </c>
      <c r="BI188" s="150">
        <f t="shared" si="8"/>
        <v>0</v>
      </c>
      <c r="BJ188" s="17" t="s">
        <v>83</v>
      </c>
      <c r="BK188" s="150">
        <f t="shared" si="9"/>
        <v>0</v>
      </c>
      <c r="BL188" s="17" t="s">
        <v>378</v>
      </c>
      <c r="BM188" s="149" t="s">
        <v>4029</v>
      </c>
    </row>
    <row r="189" spans="2:65" s="1" customFormat="1" ht="16.5" customHeight="1">
      <c r="B189" s="32"/>
      <c r="C189" s="138" t="s">
        <v>466</v>
      </c>
      <c r="D189" s="138" t="s">
        <v>298</v>
      </c>
      <c r="E189" s="139" t="s">
        <v>4030</v>
      </c>
      <c r="F189" s="140" t="s">
        <v>4031</v>
      </c>
      <c r="G189" s="141" t="s">
        <v>376</v>
      </c>
      <c r="H189" s="142">
        <v>7</v>
      </c>
      <c r="I189" s="143"/>
      <c r="J189" s="144">
        <f t="shared" si="0"/>
        <v>0</v>
      </c>
      <c r="K189" s="140" t="s">
        <v>1</v>
      </c>
      <c r="L189" s="32"/>
      <c r="M189" s="145" t="s">
        <v>1</v>
      </c>
      <c r="N189" s="146" t="s">
        <v>41</v>
      </c>
      <c r="P189" s="147">
        <f t="shared" si="1"/>
        <v>0</v>
      </c>
      <c r="Q189" s="147">
        <v>0</v>
      </c>
      <c r="R189" s="147">
        <f t="shared" si="2"/>
        <v>0</v>
      </c>
      <c r="S189" s="147">
        <v>0</v>
      </c>
      <c r="T189" s="148">
        <f t="shared" si="3"/>
        <v>0</v>
      </c>
      <c r="AR189" s="149" t="s">
        <v>378</v>
      </c>
      <c r="AT189" s="149" t="s">
        <v>298</v>
      </c>
      <c r="AU189" s="149" t="s">
        <v>85</v>
      </c>
      <c r="AY189" s="17" t="s">
        <v>296</v>
      </c>
      <c r="BE189" s="150">
        <f t="shared" si="4"/>
        <v>0</v>
      </c>
      <c r="BF189" s="150">
        <f t="shared" si="5"/>
        <v>0</v>
      </c>
      <c r="BG189" s="150">
        <f t="shared" si="6"/>
        <v>0</v>
      </c>
      <c r="BH189" s="150">
        <f t="shared" si="7"/>
        <v>0</v>
      </c>
      <c r="BI189" s="150">
        <f t="shared" si="8"/>
        <v>0</v>
      </c>
      <c r="BJ189" s="17" t="s">
        <v>83</v>
      </c>
      <c r="BK189" s="150">
        <f t="shared" si="9"/>
        <v>0</v>
      </c>
      <c r="BL189" s="17" t="s">
        <v>378</v>
      </c>
      <c r="BM189" s="149" t="s">
        <v>4032</v>
      </c>
    </row>
    <row r="190" spans="2:65" s="1" customFormat="1" ht="16.5" customHeight="1">
      <c r="B190" s="32"/>
      <c r="C190" s="138" t="s">
        <v>470</v>
      </c>
      <c r="D190" s="138" t="s">
        <v>298</v>
      </c>
      <c r="E190" s="139" t="s">
        <v>4033</v>
      </c>
      <c r="F190" s="140" t="s">
        <v>4034</v>
      </c>
      <c r="G190" s="141" t="s">
        <v>376</v>
      </c>
      <c r="H190" s="142">
        <v>2</v>
      </c>
      <c r="I190" s="143"/>
      <c r="J190" s="144">
        <f t="shared" si="0"/>
        <v>0</v>
      </c>
      <c r="K190" s="140" t="s">
        <v>1</v>
      </c>
      <c r="L190" s="32"/>
      <c r="M190" s="145" t="s">
        <v>1</v>
      </c>
      <c r="N190" s="146" t="s">
        <v>41</v>
      </c>
      <c r="P190" s="147">
        <f t="shared" si="1"/>
        <v>0</v>
      </c>
      <c r="Q190" s="147">
        <v>0</v>
      </c>
      <c r="R190" s="147">
        <f t="shared" si="2"/>
        <v>0</v>
      </c>
      <c r="S190" s="147">
        <v>0</v>
      </c>
      <c r="T190" s="148">
        <f t="shared" si="3"/>
        <v>0</v>
      </c>
      <c r="AR190" s="149" t="s">
        <v>378</v>
      </c>
      <c r="AT190" s="149" t="s">
        <v>298</v>
      </c>
      <c r="AU190" s="149" t="s">
        <v>85</v>
      </c>
      <c r="AY190" s="17" t="s">
        <v>296</v>
      </c>
      <c r="BE190" s="150">
        <f t="shared" si="4"/>
        <v>0</v>
      </c>
      <c r="BF190" s="150">
        <f t="shared" si="5"/>
        <v>0</v>
      </c>
      <c r="BG190" s="150">
        <f t="shared" si="6"/>
        <v>0</v>
      </c>
      <c r="BH190" s="150">
        <f t="shared" si="7"/>
        <v>0</v>
      </c>
      <c r="BI190" s="150">
        <f t="shared" si="8"/>
        <v>0</v>
      </c>
      <c r="BJ190" s="17" t="s">
        <v>83</v>
      </c>
      <c r="BK190" s="150">
        <f t="shared" si="9"/>
        <v>0</v>
      </c>
      <c r="BL190" s="17" t="s">
        <v>378</v>
      </c>
      <c r="BM190" s="149" t="s">
        <v>4035</v>
      </c>
    </row>
    <row r="191" spans="2:65" s="1" customFormat="1" ht="24.2" customHeight="1">
      <c r="B191" s="32"/>
      <c r="C191" s="138" t="s">
        <v>474</v>
      </c>
      <c r="D191" s="138" t="s">
        <v>298</v>
      </c>
      <c r="E191" s="139" t="s">
        <v>4036</v>
      </c>
      <c r="F191" s="140" t="s">
        <v>4037</v>
      </c>
      <c r="G191" s="141" t="s">
        <v>376</v>
      </c>
      <c r="H191" s="142">
        <v>3</v>
      </c>
      <c r="I191" s="143"/>
      <c r="J191" s="144">
        <f t="shared" si="0"/>
        <v>0</v>
      </c>
      <c r="K191" s="140" t="s">
        <v>1</v>
      </c>
      <c r="L191" s="32"/>
      <c r="M191" s="145" t="s">
        <v>1</v>
      </c>
      <c r="N191" s="146" t="s">
        <v>41</v>
      </c>
      <c r="P191" s="147">
        <f t="shared" si="1"/>
        <v>0</v>
      </c>
      <c r="Q191" s="147">
        <v>0</v>
      </c>
      <c r="R191" s="147">
        <f t="shared" si="2"/>
        <v>0</v>
      </c>
      <c r="S191" s="147">
        <v>0</v>
      </c>
      <c r="T191" s="148">
        <f t="shared" si="3"/>
        <v>0</v>
      </c>
      <c r="AR191" s="149" t="s">
        <v>378</v>
      </c>
      <c r="AT191" s="149" t="s">
        <v>298</v>
      </c>
      <c r="AU191" s="149" t="s">
        <v>85</v>
      </c>
      <c r="AY191" s="17" t="s">
        <v>296</v>
      </c>
      <c r="BE191" s="150">
        <f t="shared" si="4"/>
        <v>0</v>
      </c>
      <c r="BF191" s="150">
        <f t="shared" si="5"/>
        <v>0</v>
      </c>
      <c r="BG191" s="150">
        <f t="shared" si="6"/>
        <v>0</v>
      </c>
      <c r="BH191" s="150">
        <f t="shared" si="7"/>
        <v>0</v>
      </c>
      <c r="BI191" s="150">
        <f t="shared" si="8"/>
        <v>0</v>
      </c>
      <c r="BJ191" s="17" t="s">
        <v>83</v>
      </c>
      <c r="BK191" s="150">
        <f t="shared" si="9"/>
        <v>0</v>
      </c>
      <c r="BL191" s="17" t="s">
        <v>378</v>
      </c>
      <c r="BM191" s="149" t="s">
        <v>4038</v>
      </c>
    </row>
    <row r="192" spans="2:65" s="1" customFormat="1" ht="37.9" customHeight="1">
      <c r="B192" s="32"/>
      <c r="C192" s="138" t="s">
        <v>479</v>
      </c>
      <c r="D192" s="138" t="s">
        <v>298</v>
      </c>
      <c r="E192" s="139" t="s">
        <v>4039</v>
      </c>
      <c r="F192" s="140" t="s">
        <v>4040</v>
      </c>
      <c r="G192" s="141" t="s">
        <v>376</v>
      </c>
      <c r="H192" s="142">
        <v>7</v>
      </c>
      <c r="I192" s="143"/>
      <c r="J192" s="144">
        <f t="shared" si="0"/>
        <v>0</v>
      </c>
      <c r="K192" s="140" t="s">
        <v>1</v>
      </c>
      <c r="L192" s="32"/>
      <c r="M192" s="145" t="s">
        <v>1</v>
      </c>
      <c r="N192" s="146" t="s">
        <v>41</v>
      </c>
      <c r="P192" s="147">
        <f t="shared" si="1"/>
        <v>0</v>
      </c>
      <c r="Q192" s="147">
        <v>0</v>
      </c>
      <c r="R192" s="147">
        <f t="shared" si="2"/>
        <v>0</v>
      </c>
      <c r="S192" s="147">
        <v>0</v>
      </c>
      <c r="T192" s="148">
        <f t="shared" si="3"/>
        <v>0</v>
      </c>
      <c r="AR192" s="149" t="s">
        <v>378</v>
      </c>
      <c r="AT192" s="149" t="s">
        <v>298</v>
      </c>
      <c r="AU192" s="149" t="s">
        <v>85</v>
      </c>
      <c r="AY192" s="17" t="s">
        <v>296</v>
      </c>
      <c r="BE192" s="150">
        <f t="shared" si="4"/>
        <v>0</v>
      </c>
      <c r="BF192" s="150">
        <f t="shared" si="5"/>
        <v>0</v>
      </c>
      <c r="BG192" s="150">
        <f t="shared" si="6"/>
        <v>0</v>
      </c>
      <c r="BH192" s="150">
        <f t="shared" si="7"/>
        <v>0</v>
      </c>
      <c r="BI192" s="150">
        <f t="shared" si="8"/>
        <v>0</v>
      </c>
      <c r="BJ192" s="17" t="s">
        <v>83</v>
      </c>
      <c r="BK192" s="150">
        <f t="shared" si="9"/>
        <v>0</v>
      </c>
      <c r="BL192" s="17" t="s">
        <v>378</v>
      </c>
      <c r="BM192" s="149" t="s">
        <v>4041</v>
      </c>
    </row>
    <row r="193" spans="2:65" s="1" customFormat="1" ht="16.5" customHeight="1">
      <c r="B193" s="32"/>
      <c r="C193" s="138" t="s">
        <v>484</v>
      </c>
      <c r="D193" s="138" t="s">
        <v>298</v>
      </c>
      <c r="E193" s="139" t="s">
        <v>4042</v>
      </c>
      <c r="F193" s="140" t="s">
        <v>4043</v>
      </c>
      <c r="G193" s="141" t="s">
        <v>376</v>
      </c>
      <c r="H193" s="142">
        <v>1</v>
      </c>
      <c r="I193" s="143"/>
      <c r="J193" s="144">
        <f t="shared" si="0"/>
        <v>0</v>
      </c>
      <c r="K193" s="140" t="s">
        <v>1</v>
      </c>
      <c r="L193" s="32"/>
      <c r="M193" s="145" t="s">
        <v>1</v>
      </c>
      <c r="N193" s="146" t="s">
        <v>41</v>
      </c>
      <c r="P193" s="147">
        <f t="shared" si="1"/>
        <v>0</v>
      </c>
      <c r="Q193" s="147">
        <v>0</v>
      </c>
      <c r="R193" s="147">
        <f t="shared" si="2"/>
        <v>0</v>
      </c>
      <c r="S193" s="147">
        <v>0</v>
      </c>
      <c r="T193" s="148">
        <f t="shared" si="3"/>
        <v>0</v>
      </c>
      <c r="AR193" s="149" t="s">
        <v>378</v>
      </c>
      <c r="AT193" s="149" t="s">
        <v>298</v>
      </c>
      <c r="AU193" s="149" t="s">
        <v>85</v>
      </c>
      <c r="AY193" s="17" t="s">
        <v>296</v>
      </c>
      <c r="BE193" s="150">
        <f t="shared" si="4"/>
        <v>0</v>
      </c>
      <c r="BF193" s="150">
        <f t="shared" si="5"/>
        <v>0</v>
      </c>
      <c r="BG193" s="150">
        <f t="shared" si="6"/>
        <v>0</v>
      </c>
      <c r="BH193" s="150">
        <f t="shared" si="7"/>
        <v>0</v>
      </c>
      <c r="BI193" s="150">
        <f t="shared" si="8"/>
        <v>0</v>
      </c>
      <c r="BJ193" s="17" t="s">
        <v>83</v>
      </c>
      <c r="BK193" s="150">
        <f t="shared" si="9"/>
        <v>0</v>
      </c>
      <c r="BL193" s="17" t="s">
        <v>378</v>
      </c>
      <c r="BM193" s="149" t="s">
        <v>4044</v>
      </c>
    </row>
    <row r="194" spans="2:65" s="1" customFormat="1" ht="24.2" customHeight="1">
      <c r="B194" s="32"/>
      <c r="C194" s="138" t="s">
        <v>490</v>
      </c>
      <c r="D194" s="138" t="s">
        <v>298</v>
      </c>
      <c r="E194" s="139" t="s">
        <v>4045</v>
      </c>
      <c r="F194" s="140" t="s">
        <v>4046</v>
      </c>
      <c r="G194" s="141" t="s">
        <v>376</v>
      </c>
      <c r="H194" s="142">
        <v>1</v>
      </c>
      <c r="I194" s="143"/>
      <c r="J194" s="144">
        <f t="shared" si="0"/>
        <v>0</v>
      </c>
      <c r="K194" s="140" t="s">
        <v>1</v>
      </c>
      <c r="L194" s="32"/>
      <c r="M194" s="145" t="s">
        <v>1</v>
      </c>
      <c r="N194" s="146" t="s">
        <v>41</v>
      </c>
      <c r="P194" s="147">
        <f t="shared" si="1"/>
        <v>0</v>
      </c>
      <c r="Q194" s="147">
        <v>0</v>
      </c>
      <c r="R194" s="147">
        <f t="shared" si="2"/>
        <v>0</v>
      </c>
      <c r="S194" s="147">
        <v>0</v>
      </c>
      <c r="T194" s="148">
        <f t="shared" si="3"/>
        <v>0</v>
      </c>
      <c r="AR194" s="149" t="s">
        <v>378</v>
      </c>
      <c r="AT194" s="149" t="s">
        <v>298</v>
      </c>
      <c r="AU194" s="149" t="s">
        <v>85</v>
      </c>
      <c r="AY194" s="17" t="s">
        <v>296</v>
      </c>
      <c r="BE194" s="150">
        <f t="shared" si="4"/>
        <v>0</v>
      </c>
      <c r="BF194" s="150">
        <f t="shared" si="5"/>
        <v>0</v>
      </c>
      <c r="BG194" s="150">
        <f t="shared" si="6"/>
        <v>0</v>
      </c>
      <c r="BH194" s="150">
        <f t="shared" si="7"/>
        <v>0</v>
      </c>
      <c r="BI194" s="150">
        <f t="shared" si="8"/>
        <v>0</v>
      </c>
      <c r="BJ194" s="17" t="s">
        <v>83</v>
      </c>
      <c r="BK194" s="150">
        <f t="shared" si="9"/>
        <v>0</v>
      </c>
      <c r="BL194" s="17" t="s">
        <v>378</v>
      </c>
      <c r="BM194" s="149" t="s">
        <v>4047</v>
      </c>
    </row>
    <row r="195" spans="2:65" s="1" customFormat="1" ht="24.2" customHeight="1">
      <c r="B195" s="32"/>
      <c r="C195" s="138" t="s">
        <v>497</v>
      </c>
      <c r="D195" s="138" t="s">
        <v>298</v>
      </c>
      <c r="E195" s="139" t="s">
        <v>4048</v>
      </c>
      <c r="F195" s="140" t="s">
        <v>4049</v>
      </c>
      <c r="G195" s="141" t="s">
        <v>376</v>
      </c>
      <c r="H195" s="142">
        <v>4</v>
      </c>
      <c r="I195" s="143"/>
      <c r="J195" s="144">
        <f t="shared" si="0"/>
        <v>0</v>
      </c>
      <c r="K195" s="140" t="s">
        <v>1</v>
      </c>
      <c r="L195" s="32"/>
      <c r="M195" s="145" t="s">
        <v>1</v>
      </c>
      <c r="N195" s="146" t="s">
        <v>41</v>
      </c>
      <c r="P195" s="147">
        <f t="shared" si="1"/>
        <v>0</v>
      </c>
      <c r="Q195" s="147">
        <v>0</v>
      </c>
      <c r="R195" s="147">
        <f t="shared" si="2"/>
        <v>0</v>
      </c>
      <c r="S195" s="147">
        <v>0</v>
      </c>
      <c r="T195" s="148">
        <f t="shared" si="3"/>
        <v>0</v>
      </c>
      <c r="AR195" s="149" t="s">
        <v>378</v>
      </c>
      <c r="AT195" s="149" t="s">
        <v>298</v>
      </c>
      <c r="AU195" s="149" t="s">
        <v>85</v>
      </c>
      <c r="AY195" s="17" t="s">
        <v>296</v>
      </c>
      <c r="BE195" s="150">
        <f t="shared" si="4"/>
        <v>0</v>
      </c>
      <c r="BF195" s="150">
        <f t="shared" si="5"/>
        <v>0</v>
      </c>
      <c r="BG195" s="150">
        <f t="shared" si="6"/>
        <v>0</v>
      </c>
      <c r="BH195" s="150">
        <f t="shared" si="7"/>
        <v>0</v>
      </c>
      <c r="BI195" s="150">
        <f t="shared" si="8"/>
        <v>0</v>
      </c>
      <c r="BJ195" s="17" t="s">
        <v>83</v>
      </c>
      <c r="BK195" s="150">
        <f t="shared" si="9"/>
        <v>0</v>
      </c>
      <c r="BL195" s="17" t="s">
        <v>378</v>
      </c>
      <c r="BM195" s="149" t="s">
        <v>4050</v>
      </c>
    </row>
    <row r="196" spans="2:65" s="1" customFormat="1" ht="16.5" customHeight="1">
      <c r="B196" s="32"/>
      <c r="C196" s="138" t="s">
        <v>505</v>
      </c>
      <c r="D196" s="138" t="s">
        <v>298</v>
      </c>
      <c r="E196" s="139" t="s">
        <v>4051</v>
      </c>
      <c r="F196" s="140" t="s">
        <v>4052</v>
      </c>
      <c r="G196" s="141" t="s">
        <v>376</v>
      </c>
      <c r="H196" s="142">
        <v>5</v>
      </c>
      <c r="I196" s="143"/>
      <c r="J196" s="144">
        <f t="shared" si="0"/>
        <v>0</v>
      </c>
      <c r="K196" s="140" t="s">
        <v>1</v>
      </c>
      <c r="L196" s="32"/>
      <c r="M196" s="145" t="s">
        <v>1</v>
      </c>
      <c r="N196" s="146" t="s">
        <v>41</v>
      </c>
      <c r="P196" s="147">
        <f t="shared" si="1"/>
        <v>0</v>
      </c>
      <c r="Q196" s="147">
        <v>0</v>
      </c>
      <c r="R196" s="147">
        <f t="shared" si="2"/>
        <v>0</v>
      </c>
      <c r="S196" s="147">
        <v>0</v>
      </c>
      <c r="T196" s="148">
        <f t="shared" si="3"/>
        <v>0</v>
      </c>
      <c r="AR196" s="149" t="s">
        <v>378</v>
      </c>
      <c r="AT196" s="149" t="s">
        <v>298</v>
      </c>
      <c r="AU196" s="149" t="s">
        <v>85</v>
      </c>
      <c r="AY196" s="17" t="s">
        <v>296</v>
      </c>
      <c r="BE196" s="150">
        <f t="shared" si="4"/>
        <v>0</v>
      </c>
      <c r="BF196" s="150">
        <f t="shared" si="5"/>
        <v>0</v>
      </c>
      <c r="BG196" s="150">
        <f t="shared" si="6"/>
        <v>0</v>
      </c>
      <c r="BH196" s="150">
        <f t="shared" si="7"/>
        <v>0</v>
      </c>
      <c r="BI196" s="150">
        <f t="shared" si="8"/>
        <v>0</v>
      </c>
      <c r="BJ196" s="17" t="s">
        <v>83</v>
      </c>
      <c r="BK196" s="150">
        <f t="shared" si="9"/>
        <v>0</v>
      </c>
      <c r="BL196" s="17" t="s">
        <v>378</v>
      </c>
      <c r="BM196" s="149" t="s">
        <v>4053</v>
      </c>
    </row>
    <row r="197" spans="2:65" s="1" customFormat="1" ht="16.5" customHeight="1">
      <c r="B197" s="32"/>
      <c r="C197" s="138" t="s">
        <v>512</v>
      </c>
      <c r="D197" s="138" t="s">
        <v>298</v>
      </c>
      <c r="E197" s="139" t="s">
        <v>4054</v>
      </c>
      <c r="F197" s="140" t="s">
        <v>4055</v>
      </c>
      <c r="G197" s="141" t="s">
        <v>376</v>
      </c>
      <c r="H197" s="142">
        <v>2</v>
      </c>
      <c r="I197" s="143"/>
      <c r="J197" s="144">
        <f t="shared" si="0"/>
        <v>0</v>
      </c>
      <c r="K197" s="140" t="s">
        <v>1</v>
      </c>
      <c r="L197" s="32"/>
      <c r="M197" s="145" t="s">
        <v>1</v>
      </c>
      <c r="N197" s="146" t="s">
        <v>41</v>
      </c>
      <c r="P197" s="147">
        <f t="shared" si="1"/>
        <v>0</v>
      </c>
      <c r="Q197" s="147">
        <v>0</v>
      </c>
      <c r="R197" s="147">
        <f t="shared" si="2"/>
        <v>0</v>
      </c>
      <c r="S197" s="147">
        <v>0</v>
      </c>
      <c r="T197" s="148">
        <f t="shared" si="3"/>
        <v>0</v>
      </c>
      <c r="AR197" s="149" t="s">
        <v>378</v>
      </c>
      <c r="AT197" s="149" t="s">
        <v>298</v>
      </c>
      <c r="AU197" s="149" t="s">
        <v>85</v>
      </c>
      <c r="AY197" s="17" t="s">
        <v>296</v>
      </c>
      <c r="BE197" s="150">
        <f t="shared" si="4"/>
        <v>0</v>
      </c>
      <c r="BF197" s="150">
        <f t="shared" si="5"/>
        <v>0</v>
      </c>
      <c r="BG197" s="150">
        <f t="shared" si="6"/>
        <v>0</v>
      </c>
      <c r="BH197" s="150">
        <f t="shared" si="7"/>
        <v>0</v>
      </c>
      <c r="BI197" s="150">
        <f t="shared" si="8"/>
        <v>0</v>
      </c>
      <c r="BJ197" s="17" t="s">
        <v>83</v>
      </c>
      <c r="BK197" s="150">
        <f t="shared" si="9"/>
        <v>0</v>
      </c>
      <c r="BL197" s="17" t="s">
        <v>378</v>
      </c>
      <c r="BM197" s="149" t="s">
        <v>4056</v>
      </c>
    </row>
    <row r="198" spans="2:65" s="1" customFormat="1" ht="24.2" customHeight="1">
      <c r="B198" s="32"/>
      <c r="C198" s="138" t="s">
        <v>521</v>
      </c>
      <c r="D198" s="138" t="s">
        <v>298</v>
      </c>
      <c r="E198" s="139" t="s">
        <v>4057</v>
      </c>
      <c r="F198" s="140" t="s">
        <v>4058</v>
      </c>
      <c r="G198" s="141" t="s">
        <v>376</v>
      </c>
      <c r="H198" s="142">
        <v>18</v>
      </c>
      <c r="I198" s="143"/>
      <c r="J198" s="144">
        <f t="shared" si="0"/>
        <v>0</v>
      </c>
      <c r="K198" s="140" t="s">
        <v>1</v>
      </c>
      <c r="L198" s="32"/>
      <c r="M198" s="145" t="s">
        <v>1</v>
      </c>
      <c r="N198" s="146" t="s">
        <v>41</v>
      </c>
      <c r="P198" s="147">
        <f t="shared" si="1"/>
        <v>0</v>
      </c>
      <c r="Q198" s="147">
        <v>0</v>
      </c>
      <c r="R198" s="147">
        <f t="shared" si="2"/>
        <v>0</v>
      </c>
      <c r="S198" s="147">
        <v>0</v>
      </c>
      <c r="T198" s="148">
        <f t="shared" si="3"/>
        <v>0</v>
      </c>
      <c r="AR198" s="149" t="s">
        <v>378</v>
      </c>
      <c r="AT198" s="149" t="s">
        <v>298</v>
      </c>
      <c r="AU198" s="149" t="s">
        <v>85</v>
      </c>
      <c r="AY198" s="17" t="s">
        <v>296</v>
      </c>
      <c r="BE198" s="150">
        <f t="shared" si="4"/>
        <v>0</v>
      </c>
      <c r="BF198" s="150">
        <f t="shared" si="5"/>
        <v>0</v>
      </c>
      <c r="BG198" s="150">
        <f t="shared" si="6"/>
        <v>0</v>
      </c>
      <c r="BH198" s="150">
        <f t="shared" si="7"/>
        <v>0</v>
      </c>
      <c r="BI198" s="150">
        <f t="shared" si="8"/>
        <v>0</v>
      </c>
      <c r="BJ198" s="17" t="s">
        <v>83</v>
      </c>
      <c r="BK198" s="150">
        <f t="shared" si="9"/>
        <v>0</v>
      </c>
      <c r="BL198" s="17" t="s">
        <v>378</v>
      </c>
      <c r="BM198" s="149" t="s">
        <v>4059</v>
      </c>
    </row>
    <row r="199" spans="2:65" s="1" customFormat="1" ht="37.15" customHeight="1">
      <c r="B199" s="32"/>
      <c r="C199" s="138" t="s">
        <v>525</v>
      </c>
      <c r="D199" s="138" t="s">
        <v>298</v>
      </c>
      <c r="E199" s="139" t="s">
        <v>4060</v>
      </c>
      <c r="F199" s="140" t="s">
        <v>7198</v>
      </c>
      <c r="G199" s="141" t="s">
        <v>376</v>
      </c>
      <c r="H199" s="142">
        <v>4</v>
      </c>
      <c r="I199" s="143"/>
      <c r="J199" s="144">
        <f t="shared" si="0"/>
        <v>0</v>
      </c>
      <c r="K199" s="140" t="s">
        <v>1</v>
      </c>
      <c r="L199" s="32"/>
      <c r="M199" s="145" t="s">
        <v>1</v>
      </c>
      <c r="N199" s="146" t="s">
        <v>41</v>
      </c>
      <c r="P199" s="147">
        <f t="shared" si="1"/>
        <v>0</v>
      </c>
      <c r="Q199" s="147">
        <v>0</v>
      </c>
      <c r="R199" s="147">
        <f t="shared" si="2"/>
        <v>0</v>
      </c>
      <c r="S199" s="147">
        <v>0</v>
      </c>
      <c r="T199" s="148">
        <f t="shared" si="3"/>
        <v>0</v>
      </c>
      <c r="AR199" s="149" t="s">
        <v>378</v>
      </c>
      <c r="AT199" s="149" t="s">
        <v>298</v>
      </c>
      <c r="AU199" s="149" t="s">
        <v>85</v>
      </c>
      <c r="AY199" s="17" t="s">
        <v>296</v>
      </c>
      <c r="BE199" s="150">
        <f t="shared" si="4"/>
        <v>0</v>
      </c>
      <c r="BF199" s="150">
        <f t="shared" si="5"/>
        <v>0</v>
      </c>
      <c r="BG199" s="150">
        <f t="shared" si="6"/>
        <v>0</v>
      </c>
      <c r="BH199" s="150">
        <f t="shared" si="7"/>
        <v>0</v>
      </c>
      <c r="BI199" s="150">
        <f t="shared" si="8"/>
        <v>0</v>
      </c>
      <c r="BJ199" s="17" t="s">
        <v>83</v>
      </c>
      <c r="BK199" s="150">
        <f t="shared" si="9"/>
        <v>0</v>
      </c>
      <c r="BL199" s="17" t="s">
        <v>378</v>
      </c>
      <c r="BM199" s="149" t="s">
        <v>4061</v>
      </c>
    </row>
    <row r="200" spans="2:65" s="1" customFormat="1" ht="66.75" customHeight="1">
      <c r="B200" s="32"/>
      <c r="C200" s="138" t="s">
        <v>531</v>
      </c>
      <c r="D200" s="138" t="s">
        <v>298</v>
      </c>
      <c r="E200" s="139" t="s">
        <v>4062</v>
      </c>
      <c r="F200" s="140" t="s">
        <v>4063</v>
      </c>
      <c r="G200" s="141" t="s">
        <v>376</v>
      </c>
      <c r="H200" s="142">
        <v>70</v>
      </c>
      <c r="I200" s="143"/>
      <c r="J200" s="144">
        <f t="shared" si="0"/>
        <v>0</v>
      </c>
      <c r="K200" s="140" t="s">
        <v>1</v>
      </c>
      <c r="L200" s="32"/>
      <c r="M200" s="145" t="s">
        <v>1</v>
      </c>
      <c r="N200" s="146" t="s">
        <v>41</v>
      </c>
      <c r="P200" s="147">
        <f t="shared" si="1"/>
        <v>0</v>
      </c>
      <c r="Q200" s="147">
        <v>0</v>
      </c>
      <c r="R200" s="147">
        <f t="shared" si="2"/>
        <v>0</v>
      </c>
      <c r="S200" s="147">
        <v>0</v>
      </c>
      <c r="T200" s="148">
        <f t="shared" si="3"/>
        <v>0</v>
      </c>
      <c r="AR200" s="149" t="s">
        <v>378</v>
      </c>
      <c r="AT200" s="149" t="s">
        <v>298</v>
      </c>
      <c r="AU200" s="149" t="s">
        <v>85</v>
      </c>
      <c r="AY200" s="17" t="s">
        <v>296</v>
      </c>
      <c r="BE200" s="150">
        <f t="shared" si="4"/>
        <v>0</v>
      </c>
      <c r="BF200" s="150">
        <f t="shared" si="5"/>
        <v>0</v>
      </c>
      <c r="BG200" s="150">
        <f t="shared" si="6"/>
        <v>0</v>
      </c>
      <c r="BH200" s="150">
        <f t="shared" si="7"/>
        <v>0</v>
      </c>
      <c r="BI200" s="150">
        <f t="shared" si="8"/>
        <v>0</v>
      </c>
      <c r="BJ200" s="17" t="s">
        <v>83</v>
      </c>
      <c r="BK200" s="150">
        <f t="shared" si="9"/>
        <v>0</v>
      </c>
      <c r="BL200" s="17" t="s">
        <v>378</v>
      </c>
      <c r="BM200" s="149" t="s">
        <v>4064</v>
      </c>
    </row>
    <row r="201" spans="2:65" s="1" customFormat="1" ht="37.9" customHeight="1">
      <c r="B201" s="32"/>
      <c r="C201" s="138" t="s">
        <v>536</v>
      </c>
      <c r="D201" s="138" t="s">
        <v>298</v>
      </c>
      <c r="E201" s="139" t="s">
        <v>4065</v>
      </c>
      <c r="F201" s="140" t="s">
        <v>4066</v>
      </c>
      <c r="G201" s="141" t="s">
        <v>376</v>
      </c>
      <c r="H201" s="142">
        <v>70</v>
      </c>
      <c r="I201" s="143"/>
      <c r="J201" s="144">
        <f t="shared" si="0"/>
        <v>0</v>
      </c>
      <c r="K201" s="140" t="s">
        <v>1</v>
      </c>
      <c r="L201" s="32"/>
      <c r="M201" s="145" t="s">
        <v>1</v>
      </c>
      <c r="N201" s="146" t="s">
        <v>41</v>
      </c>
      <c r="P201" s="147">
        <f t="shared" si="1"/>
        <v>0</v>
      </c>
      <c r="Q201" s="147">
        <v>0</v>
      </c>
      <c r="R201" s="147">
        <f t="shared" si="2"/>
        <v>0</v>
      </c>
      <c r="S201" s="147">
        <v>0</v>
      </c>
      <c r="T201" s="148">
        <f t="shared" si="3"/>
        <v>0</v>
      </c>
      <c r="AR201" s="149" t="s">
        <v>378</v>
      </c>
      <c r="AT201" s="149" t="s">
        <v>298</v>
      </c>
      <c r="AU201" s="149" t="s">
        <v>85</v>
      </c>
      <c r="AY201" s="17" t="s">
        <v>296</v>
      </c>
      <c r="BE201" s="150">
        <f t="shared" si="4"/>
        <v>0</v>
      </c>
      <c r="BF201" s="150">
        <f t="shared" si="5"/>
        <v>0</v>
      </c>
      <c r="BG201" s="150">
        <f t="shared" si="6"/>
        <v>0</v>
      </c>
      <c r="BH201" s="150">
        <f t="shared" si="7"/>
        <v>0</v>
      </c>
      <c r="BI201" s="150">
        <f t="shared" si="8"/>
        <v>0</v>
      </c>
      <c r="BJ201" s="17" t="s">
        <v>83</v>
      </c>
      <c r="BK201" s="150">
        <f t="shared" si="9"/>
        <v>0</v>
      </c>
      <c r="BL201" s="17" t="s">
        <v>378</v>
      </c>
      <c r="BM201" s="149" t="s">
        <v>4067</v>
      </c>
    </row>
    <row r="202" spans="2:65" s="1" customFormat="1" ht="55.5" customHeight="1">
      <c r="B202" s="32"/>
      <c r="C202" s="138" t="s">
        <v>547</v>
      </c>
      <c r="D202" s="138" t="s">
        <v>298</v>
      </c>
      <c r="E202" s="139" t="s">
        <v>4068</v>
      </c>
      <c r="F202" s="140" t="s">
        <v>4069</v>
      </c>
      <c r="G202" s="141" t="s">
        <v>376</v>
      </c>
      <c r="H202" s="142">
        <v>3</v>
      </c>
      <c r="I202" s="143"/>
      <c r="J202" s="144">
        <f t="shared" si="0"/>
        <v>0</v>
      </c>
      <c r="K202" s="140" t="s">
        <v>1</v>
      </c>
      <c r="L202" s="32"/>
      <c r="M202" s="145" t="s">
        <v>1</v>
      </c>
      <c r="N202" s="146" t="s">
        <v>41</v>
      </c>
      <c r="P202" s="147">
        <f t="shared" si="1"/>
        <v>0</v>
      </c>
      <c r="Q202" s="147">
        <v>0</v>
      </c>
      <c r="R202" s="147">
        <f t="shared" si="2"/>
        <v>0</v>
      </c>
      <c r="S202" s="147">
        <v>0</v>
      </c>
      <c r="T202" s="148">
        <f t="shared" si="3"/>
        <v>0</v>
      </c>
      <c r="AR202" s="149" t="s">
        <v>378</v>
      </c>
      <c r="AT202" s="149" t="s">
        <v>298</v>
      </c>
      <c r="AU202" s="149" t="s">
        <v>85</v>
      </c>
      <c r="AY202" s="17" t="s">
        <v>296</v>
      </c>
      <c r="BE202" s="150">
        <f t="shared" si="4"/>
        <v>0</v>
      </c>
      <c r="BF202" s="150">
        <f t="shared" si="5"/>
        <v>0</v>
      </c>
      <c r="BG202" s="150">
        <f t="shared" si="6"/>
        <v>0</v>
      </c>
      <c r="BH202" s="150">
        <f t="shared" si="7"/>
        <v>0</v>
      </c>
      <c r="BI202" s="150">
        <f t="shared" si="8"/>
        <v>0</v>
      </c>
      <c r="BJ202" s="17" t="s">
        <v>83</v>
      </c>
      <c r="BK202" s="150">
        <f t="shared" si="9"/>
        <v>0</v>
      </c>
      <c r="BL202" s="17" t="s">
        <v>378</v>
      </c>
      <c r="BM202" s="149" t="s">
        <v>4070</v>
      </c>
    </row>
    <row r="203" spans="2:65" s="1" customFormat="1" ht="55.5" customHeight="1">
      <c r="B203" s="32"/>
      <c r="C203" s="138" t="s">
        <v>552</v>
      </c>
      <c r="D203" s="138" t="s">
        <v>298</v>
      </c>
      <c r="E203" s="139" t="s">
        <v>4071</v>
      </c>
      <c r="F203" s="140" t="s">
        <v>4072</v>
      </c>
      <c r="G203" s="141" t="s">
        <v>376</v>
      </c>
      <c r="H203" s="142">
        <v>2</v>
      </c>
      <c r="I203" s="143"/>
      <c r="J203" s="144">
        <f t="shared" si="0"/>
        <v>0</v>
      </c>
      <c r="K203" s="140" t="s">
        <v>1</v>
      </c>
      <c r="L203" s="32"/>
      <c r="M203" s="145" t="s">
        <v>1</v>
      </c>
      <c r="N203" s="146" t="s">
        <v>41</v>
      </c>
      <c r="P203" s="147">
        <f t="shared" si="1"/>
        <v>0</v>
      </c>
      <c r="Q203" s="147">
        <v>0</v>
      </c>
      <c r="R203" s="147">
        <f t="shared" si="2"/>
        <v>0</v>
      </c>
      <c r="S203" s="147">
        <v>0</v>
      </c>
      <c r="T203" s="148">
        <f t="shared" si="3"/>
        <v>0</v>
      </c>
      <c r="AR203" s="149" t="s">
        <v>378</v>
      </c>
      <c r="AT203" s="149" t="s">
        <v>298</v>
      </c>
      <c r="AU203" s="149" t="s">
        <v>85</v>
      </c>
      <c r="AY203" s="17" t="s">
        <v>296</v>
      </c>
      <c r="BE203" s="150">
        <f t="shared" si="4"/>
        <v>0</v>
      </c>
      <c r="BF203" s="150">
        <f t="shared" si="5"/>
        <v>0</v>
      </c>
      <c r="BG203" s="150">
        <f t="shared" si="6"/>
        <v>0</v>
      </c>
      <c r="BH203" s="150">
        <f t="shared" si="7"/>
        <v>0</v>
      </c>
      <c r="BI203" s="150">
        <f t="shared" si="8"/>
        <v>0</v>
      </c>
      <c r="BJ203" s="17" t="s">
        <v>83</v>
      </c>
      <c r="BK203" s="150">
        <f t="shared" si="9"/>
        <v>0</v>
      </c>
      <c r="BL203" s="17" t="s">
        <v>378</v>
      </c>
      <c r="BM203" s="149" t="s">
        <v>4073</v>
      </c>
    </row>
    <row r="204" spans="2:65" s="1" customFormat="1" ht="24.2" customHeight="1">
      <c r="B204" s="32"/>
      <c r="C204" s="173" t="s">
        <v>558</v>
      </c>
      <c r="D204" s="173" t="s">
        <v>343</v>
      </c>
      <c r="E204" s="174" t="s">
        <v>4074</v>
      </c>
      <c r="F204" s="175" t="s">
        <v>4075</v>
      </c>
      <c r="G204" s="176" t="s">
        <v>376</v>
      </c>
      <c r="H204" s="177">
        <v>40</v>
      </c>
      <c r="I204" s="178"/>
      <c r="J204" s="179">
        <f t="shared" si="0"/>
        <v>0</v>
      </c>
      <c r="K204" s="175" t="s">
        <v>1</v>
      </c>
      <c r="L204" s="180"/>
      <c r="M204" s="181" t="s">
        <v>1</v>
      </c>
      <c r="N204" s="182" t="s">
        <v>41</v>
      </c>
      <c r="P204" s="147">
        <f t="shared" si="1"/>
        <v>0</v>
      </c>
      <c r="Q204" s="147">
        <v>0</v>
      </c>
      <c r="R204" s="147">
        <f t="shared" si="2"/>
        <v>0</v>
      </c>
      <c r="S204" s="147">
        <v>0</v>
      </c>
      <c r="T204" s="148">
        <f t="shared" si="3"/>
        <v>0</v>
      </c>
      <c r="AR204" s="149" t="s">
        <v>479</v>
      </c>
      <c r="AT204" s="149" t="s">
        <v>343</v>
      </c>
      <c r="AU204" s="149" t="s">
        <v>85</v>
      </c>
      <c r="AY204" s="17" t="s">
        <v>296</v>
      </c>
      <c r="BE204" s="150">
        <f t="shared" si="4"/>
        <v>0</v>
      </c>
      <c r="BF204" s="150">
        <f t="shared" si="5"/>
        <v>0</v>
      </c>
      <c r="BG204" s="150">
        <f t="shared" si="6"/>
        <v>0</v>
      </c>
      <c r="BH204" s="150">
        <f t="shared" si="7"/>
        <v>0</v>
      </c>
      <c r="BI204" s="150">
        <f t="shared" si="8"/>
        <v>0</v>
      </c>
      <c r="BJ204" s="17" t="s">
        <v>83</v>
      </c>
      <c r="BK204" s="150">
        <f t="shared" si="9"/>
        <v>0</v>
      </c>
      <c r="BL204" s="17" t="s">
        <v>378</v>
      </c>
      <c r="BM204" s="149" t="s">
        <v>4076</v>
      </c>
    </row>
    <row r="205" spans="2:65" s="1" customFormat="1" ht="16.5" customHeight="1">
      <c r="B205" s="32"/>
      <c r="C205" s="138" t="s">
        <v>563</v>
      </c>
      <c r="D205" s="138" t="s">
        <v>298</v>
      </c>
      <c r="E205" s="139" t="s">
        <v>4077</v>
      </c>
      <c r="F205" s="140" t="s">
        <v>4078</v>
      </c>
      <c r="G205" s="141" t="s">
        <v>376</v>
      </c>
      <c r="H205" s="142">
        <v>108</v>
      </c>
      <c r="I205" s="143"/>
      <c r="J205" s="144">
        <f t="shared" si="0"/>
        <v>0</v>
      </c>
      <c r="K205" s="140" t="s">
        <v>1</v>
      </c>
      <c r="L205" s="32"/>
      <c r="M205" s="145" t="s">
        <v>1</v>
      </c>
      <c r="N205" s="146" t="s">
        <v>41</v>
      </c>
      <c r="P205" s="147">
        <f t="shared" si="1"/>
        <v>0</v>
      </c>
      <c r="Q205" s="147">
        <v>0</v>
      </c>
      <c r="R205" s="147">
        <f t="shared" si="2"/>
        <v>0</v>
      </c>
      <c r="S205" s="147">
        <v>0</v>
      </c>
      <c r="T205" s="148">
        <f t="shared" si="3"/>
        <v>0</v>
      </c>
      <c r="AR205" s="149" t="s">
        <v>378</v>
      </c>
      <c r="AT205" s="149" t="s">
        <v>298</v>
      </c>
      <c r="AU205" s="149" t="s">
        <v>85</v>
      </c>
      <c r="AY205" s="17" t="s">
        <v>296</v>
      </c>
      <c r="BE205" s="150">
        <f t="shared" si="4"/>
        <v>0</v>
      </c>
      <c r="BF205" s="150">
        <f t="shared" si="5"/>
        <v>0</v>
      </c>
      <c r="BG205" s="150">
        <f t="shared" si="6"/>
        <v>0</v>
      </c>
      <c r="BH205" s="150">
        <f t="shared" si="7"/>
        <v>0</v>
      </c>
      <c r="BI205" s="150">
        <f t="shared" si="8"/>
        <v>0</v>
      </c>
      <c r="BJ205" s="17" t="s">
        <v>83</v>
      </c>
      <c r="BK205" s="150">
        <f t="shared" si="9"/>
        <v>0</v>
      </c>
      <c r="BL205" s="17" t="s">
        <v>378</v>
      </c>
      <c r="BM205" s="149" t="s">
        <v>4079</v>
      </c>
    </row>
    <row r="206" spans="2:65" s="1" customFormat="1" ht="24.2" customHeight="1">
      <c r="B206" s="32"/>
      <c r="C206" s="138" t="s">
        <v>569</v>
      </c>
      <c r="D206" s="138" t="s">
        <v>298</v>
      </c>
      <c r="E206" s="139" t="s">
        <v>4080</v>
      </c>
      <c r="F206" s="140" t="s">
        <v>4081</v>
      </c>
      <c r="G206" s="141" t="s">
        <v>339</v>
      </c>
      <c r="H206" s="142">
        <v>1850</v>
      </c>
      <c r="I206" s="143"/>
      <c r="J206" s="144">
        <f t="shared" si="0"/>
        <v>0</v>
      </c>
      <c r="K206" s="140" t="s">
        <v>302</v>
      </c>
      <c r="L206" s="32"/>
      <c r="M206" s="145" t="s">
        <v>1</v>
      </c>
      <c r="N206" s="146" t="s">
        <v>41</v>
      </c>
      <c r="P206" s="147">
        <f t="shared" si="1"/>
        <v>0</v>
      </c>
      <c r="Q206" s="147">
        <v>0</v>
      </c>
      <c r="R206" s="147">
        <f t="shared" si="2"/>
        <v>0</v>
      </c>
      <c r="S206" s="147">
        <v>0</v>
      </c>
      <c r="T206" s="148">
        <f t="shared" si="3"/>
        <v>0</v>
      </c>
      <c r="AR206" s="149" t="s">
        <v>378</v>
      </c>
      <c r="AT206" s="149" t="s">
        <v>298</v>
      </c>
      <c r="AU206" s="149" t="s">
        <v>85</v>
      </c>
      <c r="AY206" s="17" t="s">
        <v>296</v>
      </c>
      <c r="BE206" s="150">
        <f t="shared" si="4"/>
        <v>0</v>
      </c>
      <c r="BF206" s="150">
        <f t="shared" si="5"/>
        <v>0</v>
      </c>
      <c r="BG206" s="150">
        <f t="shared" si="6"/>
        <v>0</v>
      </c>
      <c r="BH206" s="150">
        <f t="shared" si="7"/>
        <v>0</v>
      </c>
      <c r="BI206" s="150">
        <f t="shared" si="8"/>
        <v>0</v>
      </c>
      <c r="BJ206" s="17" t="s">
        <v>83</v>
      </c>
      <c r="BK206" s="150">
        <f t="shared" si="9"/>
        <v>0</v>
      </c>
      <c r="BL206" s="17" t="s">
        <v>378</v>
      </c>
      <c r="BM206" s="149" t="s">
        <v>4082</v>
      </c>
    </row>
    <row r="207" spans="2:65" s="1" customFormat="1" ht="21.75" customHeight="1">
      <c r="B207" s="32"/>
      <c r="C207" s="173" t="s">
        <v>583</v>
      </c>
      <c r="D207" s="173" t="s">
        <v>343</v>
      </c>
      <c r="E207" s="174" t="s">
        <v>4083</v>
      </c>
      <c r="F207" s="175" t="s">
        <v>4084</v>
      </c>
      <c r="G207" s="176" t="s">
        <v>339</v>
      </c>
      <c r="H207" s="177">
        <v>1942.5</v>
      </c>
      <c r="I207" s="178"/>
      <c r="J207" s="179">
        <f t="shared" si="0"/>
        <v>0</v>
      </c>
      <c r="K207" s="175" t="s">
        <v>302</v>
      </c>
      <c r="L207" s="180"/>
      <c r="M207" s="181" t="s">
        <v>1</v>
      </c>
      <c r="N207" s="182" t="s">
        <v>41</v>
      </c>
      <c r="P207" s="147">
        <f t="shared" si="1"/>
        <v>0</v>
      </c>
      <c r="Q207" s="147">
        <v>1.6000000000000001E-4</v>
      </c>
      <c r="R207" s="147">
        <f t="shared" si="2"/>
        <v>0.31080000000000002</v>
      </c>
      <c r="S207" s="147">
        <v>0</v>
      </c>
      <c r="T207" s="148">
        <f t="shared" si="3"/>
        <v>0</v>
      </c>
      <c r="AR207" s="149" t="s">
        <v>479</v>
      </c>
      <c r="AT207" s="149" t="s">
        <v>343</v>
      </c>
      <c r="AU207" s="149" t="s">
        <v>85</v>
      </c>
      <c r="AY207" s="17" t="s">
        <v>296</v>
      </c>
      <c r="BE207" s="150">
        <f t="shared" si="4"/>
        <v>0</v>
      </c>
      <c r="BF207" s="150">
        <f t="shared" si="5"/>
        <v>0</v>
      </c>
      <c r="BG207" s="150">
        <f t="shared" si="6"/>
        <v>0</v>
      </c>
      <c r="BH207" s="150">
        <f t="shared" si="7"/>
        <v>0</v>
      </c>
      <c r="BI207" s="150">
        <f t="shared" si="8"/>
        <v>0</v>
      </c>
      <c r="BJ207" s="17" t="s">
        <v>83</v>
      </c>
      <c r="BK207" s="150">
        <f t="shared" si="9"/>
        <v>0</v>
      </c>
      <c r="BL207" s="17" t="s">
        <v>378</v>
      </c>
      <c r="BM207" s="149" t="s">
        <v>4085</v>
      </c>
    </row>
    <row r="208" spans="2:65" s="12" customFormat="1">
      <c r="B208" s="151"/>
      <c r="D208" s="152" t="s">
        <v>304</v>
      </c>
      <c r="E208" s="153" t="s">
        <v>1</v>
      </c>
      <c r="F208" s="154" t="s">
        <v>4086</v>
      </c>
      <c r="H208" s="155">
        <v>1942.5</v>
      </c>
      <c r="I208" s="156"/>
      <c r="L208" s="151"/>
      <c r="M208" s="157"/>
      <c r="T208" s="158"/>
      <c r="AT208" s="153" t="s">
        <v>304</v>
      </c>
      <c r="AU208" s="153" t="s">
        <v>85</v>
      </c>
      <c r="AV208" s="12" t="s">
        <v>85</v>
      </c>
      <c r="AW208" s="12" t="s">
        <v>32</v>
      </c>
      <c r="AX208" s="12" t="s">
        <v>83</v>
      </c>
      <c r="AY208" s="153" t="s">
        <v>296</v>
      </c>
    </row>
    <row r="209" spans="2:65" s="1" customFormat="1" ht="33" customHeight="1">
      <c r="B209" s="32"/>
      <c r="C209" s="138" t="s">
        <v>588</v>
      </c>
      <c r="D209" s="138" t="s">
        <v>298</v>
      </c>
      <c r="E209" s="139" t="s">
        <v>4087</v>
      </c>
      <c r="F209" s="140" t="s">
        <v>4088</v>
      </c>
      <c r="G209" s="141" t="s">
        <v>339</v>
      </c>
      <c r="H209" s="142">
        <v>2400</v>
      </c>
      <c r="I209" s="143"/>
      <c r="J209" s="144">
        <f>ROUND(I209*H209,2)</f>
        <v>0</v>
      </c>
      <c r="K209" s="140" t="s">
        <v>302</v>
      </c>
      <c r="L209" s="32"/>
      <c r="M209" s="145" t="s">
        <v>1</v>
      </c>
      <c r="N209" s="146" t="s">
        <v>41</v>
      </c>
      <c r="P209" s="147">
        <f>O209*H209</f>
        <v>0</v>
      </c>
      <c r="Q209" s="147">
        <v>0</v>
      </c>
      <c r="R209" s="147">
        <f>Q209*H209</f>
        <v>0</v>
      </c>
      <c r="S209" s="147">
        <v>0</v>
      </c>
      <c r="T209" s="148">
        <f>S209*H209</f>
        <v>0</v>
      </c>
      <c r="AR209" s="149" t="s">
        <v>378</v>
      </c>
      <c r="AT209" s="149" t="s">
        <v>298</v>
      </c>
      <c r="AU209" s="149" t="s">
        <v>85</v>
      </c>
      <c r="AY209" s="17" t="s">
        <v>296</v>
      </c>
      <c r="BE209" s="150">
        <f>IF(N209="základní",J209,0)</f>
        <v>0</v>
      </c>
      <c r="BF209" s="150">
        <f>IF(N209="snížená",J209,0)</f>
        <v>0</v>
      </c>
      <c r="BG209" s="150">
        <f>IF(N209="zákl. přenesená",J209,0)</f>
        <v>0</v>
      </c>
      <c r="BH209" s="150">
        <f>IF(N209="sníž. přenesená",J209,0)</f>
        <v>0</v>
      </c>
      <c r="BI209" s="150">
        <f>IF(N209="nulová",J209,0)</f>
        <v>0</v>
      </c>
      <c r="BJ209" s="17" t="s">
        <v>83</v>
      </c>
      <c r="BK209" s="150">
        <f>ROUND(I209*H209,2)</f>
        <v>0</v>
      </c>
      <c r="BL209" s="17" t="s">
        <v>378</v>
      </c>
      <c r="BM209" s="149" t="s">
        <v>4089</v>
      </c>
    </row>
    <row r="210" spans="2:65" s="1" customFormat="1" ht="24.2" customHeight="1">
      <c r="B210" s="32"/>
      <c r="C210" s="173" t="s">
        <v>593</v>
      </c>
      <c r="D210" s="173" t="s">
        <v>343</v>
      </c>
      <c r="E210" s="174" t="s">
        <v>3261</v>
      </c>
      <c r="F210" s="175" t="s">
        <v>3262</v>
      </c>
      <c r="G210" s="176" t="s">
        <v>339</v>
      </c>
      <c r="H210" s="177">
        <v>2520</v>
      </c>
      <c r="I210" s="178"/>
      <c r="J210" s="179">
        <f>ROUND(I210*H210,2)</f>
        <v>0</v>
      </c>
      <c r="K210" s="175" t="s">
        <v>302</v>
      </c>
      <c r="L210" s="180"/>
      <c r="M210" s="181" t="s">
        <v>1</v>
      </c>
      <c r="N210" s="182" t="s">
        <v>41</v>
      </c>
      <c r="P210" s="147">
        <f>O210*H210</f>
        <v>0</v>
      </c>
      <c r="Q210" s="147">
        <v>1.8000000000000001E-4</v>
      </c>
      <c r="R210" s="147">
        <f>Q210*H210</f>
        <v>0.4536</v>
      </c>
      <c r="S210" s="147">
        <v>0</v>
      </c>
      <c r="T210" s="148">
        <f>S210*H210</f>
        <v>0</v>
      </c>
      <c r="AR210" s="149" t="s">
        <v>479</v>
      </c>
      <c r="AT210" s="149" t="s">
        <v>343</v>
      </c>
      <c r="AU210" s="149" t="s">
        <v>85</v>
      </c>
      <c r="AY210" s="17" t="s">
        <v>296</v>
      </c>
      <c r="BE210" s="150">
        <f>IF(N210="základní",J210,0)</f>
        <v>0</v>
      </c>
      <c r="BF210" s="150">
        <f>IF(N210="snížená",J210,0)</f>
        <v>0</v>
      </c>
      <c r="BG210" s="150">
        <f>IF(N210="zákl. přenesená",J210,0)</f>
        <v>0</v>
      </c>
      <c r="BH210" s="150">
        <f>IF(N210="sníž. přenesená",J210,0)</f>
        <v>0</v>
      </c>
      <c r="BI210" s="150">
        <f>IF(N210="nulová",J210,0)</f>
        <v>0</v>
      </c>
      <c r="BJ210" s="17" t="s">
        <v>83</v>
      </c>
      <c r="BK210" s="150">
        <f>ROUND(I210*H210,2)</f>
        <v>0</v>
      </c>
      <c r="BL210" s="17" t="s">
        <v>378</v>
      </c>
      <c r="BM210" s="149" t="s">
        <v>4090</v>
      </c>
    </row>
    <row r="211" spans="2:65" s="12" customFormat="1">
      <c r="B211" s="151"/>
      <c r="D211" s="152" t="s">
        <v>304</v>
      </c>
      <c r="E211" s="153" t="s">
        <v>1</v>
      </c>
      <c r="F211" s="154" t="s">
        <v>4091</v>
      </c>
      <c r="H211" s="155">
        <v>2520</v>
      </c>
      <c r="I211" s="156"/>
      <c r="L211" s="151"/>
      <c r="M211" s="157"/>
      <c r="T211" s="158"/>
      <c r="AT211" s="153" t="s">
        <v>304</v>
      </c>
      <c r="AU211" s="153" t="s">
        <v>85</v>
      </c>
      <c r="AV211" s="12" t="s">
        <v>85</v>
      </c>
      <c r="AW211" s="12" t="s">
        <v>32</v>
      </c>
      <c r="AX211" s="12" t="s">
        <v>83</v>
      </c>
      <c r="AY211" s="153" t="s">
        <v>296</v>
      </c>
    </row>
    <row r="212" spans="2:65" s="1" customFormat="1" ht="24.2" customHeight="1">
      <c r="B212" s="32"/>
      <c r="C212" s="138" t="s">
        <v>599</v>
      </c>
      <c r="D212" s="138" t="s">
        <v>298</v>
      </c>
      <c r="E212" s="139" t="s">
        <v>4092</v>
      </c>
      <c r="F212" s="140" t="s">
        <v>4093</v>
      </c>
      <c r="G212" s="141" t="s">
        <v>339</v>
      </c>
      <c r="H212" s="142">
        <v>20</v>
      </c>
      <c r="I212" s="143"/>
      <c r="J212" s="144">
        <f>ROUND(I212*H212,2)</f>
        <v>0</v>
      </c>
      <c r="K212" s="140" t="s">
        <v>302</v>
      </c>
      <c r="L212" s="32"/>
      <c r="M212" s="145" t="s">
        <v>1</v>
      </c>
      <c r="N212" s="146" t="s">
        <v>41</v>
      </c>
      <c r="P212" s="147">
        <f>O212*H212</f>
        <v>0</v>
      </c>
      <c r="Q212" s="147">
        <v>0</v>
      </c>
      <c r="R212" s="147">
        <f>Q212*H212</f>
        <v>0</v>
      </c>
      <c r="S212" s="147">
        <v>0</v>
      </c>
      <c r="T212" s="148">
        <f>S212*H212</f>
        <v>0</v>
      </c>
      <c r="AR212" s="149" t="s">
        <v>378</v>
      </c>
      <c r="AT212" s="149" t="s">
        <v>298</v>
      </c>
      <c r="AU212" s="149" t="s">
        <v>85</v>
      </c>
      <c r="AY212" s="17" t="s">
        <v>296</v>
      </c>
      <c r="BE212" s="150">
        <f>IF(N212="základní",J212,0)</f>
        <v>0</v>
      </c>
      <c r="BF212" s="150">
        <f>IF(N212="snížená",J212,0)</f>
        <v>0</v>
      </c>
      <c r="BG212" s="150">
        <f>IF(N212="zákl. přenesená",J212,0)</f>
        <v>0</v>
      </c>
      <c r="BH212" s="150">
        <f>IF(N212="sníž. přenesená",J212,0)</f>
        <v>0</v>
      </c>
      <c r="BI212" s="150">
        <f>IF(N212="nulová",J212,0)</f>
        <v>0</v>
      </c>
      <c r="BJ212" s="17" t="s">
        <v>83</v>
      </c>
      <c r="BK212" s="150">
        <f>ROUND(I212*H212,2)</f>
        <v>0</v>
      </c>
      <c r="BL212" s="17" t="s">
        <v>378</v>
      </c>
      <c r="BM212" s="149" t="s">
        <v>4094</v>
      </c>
    </row>
    <row r="213" spans="2:65" s="1" customFormat="1" ht="24.2" customHeight="1">
      <c r="B213" s="32"/>
      <c r="C213" s="173" t="s">
        <v>603</v>
      </c>
      <c r="D213" s="173" t="s">
        <v>343</v>
      </c>
      <c r="E213" s="174" t="s">
        <v>4095</v>
      </c>
      <c r="F213" s="175" t="s">
        <v>4096</v>
      </c>
      <c r="G213" s="176" t="s">
        <v>339</v>
      </c>
      <c r="H213" s="177">
        <v>21</v>
      </c>
      <c r="I213" s="178"/>
      <c r="J213" s="179">
        <f>ROUND(I213*H213,2)</f>
        <v>0</v>
      </c>
      <c r="K213" s="175" t="s">
        <v>302</v>
      </c>
      <c r="L213" s="180"/>
      <c r="M213" s="181" t="s">
        <v>1</v>
      </c>
      <c r="N213" s="182" t="s">
        <v>41</v>
      </c>
      <c r="P213" s="147">
        <f>O213*H213</f>
        <v>0</v>
      </c>
      <c r="Q213" s="147">
        <v>2.9E-4</v>
      </c>
      <c r="R213" s="147">
        <f>Q213*H213</f>
        <v>6.0899999999999999E-3</v>
      </c>
      <c r="S213" s="147">
        <v>0</v>
      </c>
      <c r="T213" s="148">
        <f>S213*H213</f>
        <v>0</v>
      </c>
      <c r="AR213" s="149" t="s">
        <v>479</v>
      </c>
      <c r="AT213" s="149" t="s">
        <v>343</v>
      </c>
      <c r="AU213" s="149" t="s">
        <v>85</v>
      </c>
      <c r="AY213" s="17" t="s">
        <v>296</v>
      </c>
      <c r="BE213" s="150">
        <f>IF(N213="základní",J213,0)</f>
        <v>0</v>
      </c>
      <c r="BF213" s="150">
        <f>IF(N213="snížená",J213,0)</f>
        <v>0</v>
      </c>
      <c r="BG213" s="150">
        <f>IF(N213="zákl. přenesená",J213,0)</f>
        <v>0</v>
      </c>
      <c r="BH213" s="150">
        <f>IF(N213="sníž. přenesená",J213,0)</f>
        <v>0</v>
      </c>
      <c r="BI213" s="150">
        <f>IF(N213="nulová",J213,0)</f>
        <v>0</v>
      </c>
      <c r="BJ213" s="17" t="s">
        <v>83</v>
      </c>
      <c r="BK213" s="150">
        <f>ROUND(I213*H213,2)</f>
        <v>0</v>
      </c>
      <c r="BL213" s="17" t="s">
        <v>378</v>
      </c>
      <c r="BM213" s="149" t="s">
        <v>4097</v>
      </c>
    </row>
    <row r="214" spans="2:65" s="12" customFormat="1">
      <c r="B214" s="151"/>
      <c r="D214" s="152" t="s">
        <v>304</v>
      </c>
      <c r="E214" s="153" t="s">
        <v>1</v>
      </c>
      <c r="F214" s="154" t="s">
        <v>4098</v>
      </c>
      <c r="H214" s="155">
        <v>21</v>
      </c>
      <c r="I214" s="156"/>
      <c r="L214" s="151"/>
      <c r="M214" s="157"/>
      <c r="T214" s="158"/>
      <c r="AT214" s="153" t="s">
        <v>304</v>
      </c>
      <c r="AU214" s="153" t="s">
        <v>85</v>
      </c>
      <c r="AV214" s="12" t="s">
        <v>85</v>
      </c>
      <c r="AW214" s="12" t="s">
        <v>32</v>
      </c>
      <c r="AX214" s="12" t="s">
        <v>83</v>
      </c>
      <c r="AY214" s="153" t="s">
        <v>296</v>
      </c>
    </row>
    <row r="215" spans="2:65" s="1" customFormat="1" ht="16.5" customHeight="1">
      <c r="B215" s="32"/>
      <c r="C215" s="138" t="s">
        <v>609</v>
      </c>
      <c r="D215" s="138" t="s">
        <v>298</v>
      </c>
      <c r="E215" s="139" t="s">
        <v>4099</v>
      </c>
      <c r="F215" s="140" t="s">
        <v>4100</v>
      </c>
      <c r="G215" s="141" t="s">
        <v>339</v>
      </c>
      <c r="H215" s="142">
        <v>320</v>
      </c>
      <c r="I215" s="143"/>
      <c r="J215" s="144">
        <f>ROUND(I215*H215,2)</f>
        <v>0</v>
      </c>
      <c r="K215" s="140" t="s">
        <v>302</v>
      </c>
      <c r="L215" s="32"/>
      <c r="M215" s="145" t="s">
        <v>1</v>
      </c>
      <c r="N215" s="146" t="s">
        <v>41</v>
      </c>
      <c r="P215" s="147">
        <f>O215*H215</f>
        <v>0</v>
      </c>
      <c r="Q215" s="147">
        <v>0</v>
      </c>
      <c r="R215" s="147">
        <f>Q215*H215</f>
        <v>0</v>
      </c>
      <c r="S215" s="147">
        <v>0</v>
      </c>
      <c r="T215" s="148">
        <f>S215*H215</f>
        <v>0</v>
      </c>
      <c r="AR215" s="149" t="s">
        <v>378</v>
      </c>
      <c r="AT215" s="149" t="s">
        <v>298</v>
      </c>
      <c r="AU215" s="149" t="s">
        <v>85</v>
      </c>
      <c r="AY215" s="17" t="s">
        <v>296</v>
      </c>
      <c r="BE215" s="150">
        <f>IF(N215="základní",J215,0)</f>
        <v>0</v>
      </c>
      <c r="BF215" s="150">
        <f>IF(N215="snížená",J215,0)</f>
        <v>0</v>
      </c>
      <c r="BG215" s="150">
        <f>IF(N215="zákl. přenesená",J215,0)</f>
        <v>0</v>
      </c>
      <c r="BH215" s="150">
        <f>IF(N215="sníž. přenesená",J215,0)</f>
        <v>0</v>
      </c>
      <c r="BI215" s="150">
        <f>IF(N215="nulová",J215,0)</f>
        <v>0</v>
      </c>
      <c r="BJ215" s="17" t="s">
        <v>83</v>
      </c>
      <c r="BK215" s="150">
        <f>ROUND(I215*H215,2)</f>
        <v>0</v>
      </c>
      <c r="BL215" s="17" t="s">
        <v>378</v>
      </c>
      <c r="BM215" s="149" t="s">
        <v>4101</v>
      </c>
    </row>
    <row r="216" spans="2:65" s="1" customFormat="1" ht="16.5" customHeight="1">
      <c r="B216" s="32"/>
      <c r="C216" s="173" t="s">
        <v>614</v>
      </c>
      <c r="D216" s="173" t="s">
        <v>343</v>
      </c>
      <c r="E216" s="174" t="s">
        <v>4102</v>
      </c>
      <c r="F216" s="175" t="s">
        <v>4103</v>
      </c>
      <c r="G216" s="176" t="s">
        <v>339</v>
      </c>
      <c r="H216" s="177">
        <v>189</v>
      </c>
      <c r="I216" s="178"/>
      <c r="J216" s="179">
        <f>ROUND(I216*H216,2)</f>
        <v>0</v>
      </c>
      <c r="K216" s="175" t="s">
        <v>302</v>
      </c>
      <c r="L216" s="180"/>
      <c r="M216" s="181" t="s">
        <v>1</v>
      </c>
      <c r="N216" s="182" t="s">
        <v>41</v>
      </c>
      <c r="P216" s="147">
        <f>O216*H216</f>
        <v>0</v>
      </c>
      <c r="Q216" s="147">
        <v>1.1E-4</v>
      </c>
      <c r="R216" s="147">
        <f>Q216*H216</f>
        <v>2.0789999999999999E-2</v>
      </c>
      <c r="S216" s="147">
        <v>0</v>
      </c>
      <c r="T216" s="148">
        <f>S216*H216</f>
        <v>0</v>
      </c>
      <c r="AR216" s="149" t="s">
        <v>479</v>
      </c>
      <c r="AT216" s="149" t="s">
        <v>343</v>
      </c>
      <c r="AU216" s="149" t="s">
        <v>85</v>
      </c>
      <c r="AY216" s="17" t="s">
        <v>296</v>
      </c>
      <c r="BE216" s="150">
        <f>IF(N216="základní",J216,0)</f>
        <v>0</v>
      </c>
      <c r="BF216" s="150">
        <f>IF(N216="snížená",J216,0)</f>
        <v>0</v>
      </c>
      <c r="BG216" s="150">
        <f>IF(N216="zákl. přenesená",J216,0)</f>
        <v>0</v>
      </c>
      <c r="BH216" s="150">
        <f>IF(N216="sníž. přenesená",J216,0)</f>
        <v>0</v>
      </c>
      <c r="BI216" s="150">
        <f>IF(N216="nulová",J216,0)</f>
        <v>0</v>
      </c>
      <c r="BJ216" s="17" t="s">
        <v>83</v>
      </c>
      <c r="BK216" s="150">
        <f>ROUND(I216*H216,2)</f>
        <v>0</v>
      </c>
      <c r="BL216" s="17" t="s">
        <v>378</v>
      </c>
      <c r="BM216" s="149" t="s">
        <v>4104</v>
      </c>
    </row>
    <row r="217" spans="2:65" s="12" customFormat="1">
      <c r="B217" s="151"/>
      <c r="D217" s="152" t="s">
        <v>304</v>
      </c>
      <c r="E217" s="153" t="s">
        <v>1</v>
      </c>
      <c r="F217" s="154" t="s">
        <v>4105</v>
      </c>
      <c r="H217" s="155">
        <v>189</v>
      </c>
      <c r="I217" s="156"/>
      <c r="L217" s="151"/>
      <c r="M217" s="157"/>
      <c r="T217" s="158"/>
      <c r="AT217" s="153" t="s">
        <v>304</v>
      </c>
      <c r="AU217" s="153" t="s">
        <v>85</v>
      </c>
      <c r="AV217" s="12" t="s">
        <v>85</v>
      </c>
      <c r="AW217" s="12" t="s">
        <v>32</v>
      </c>
      <c r="AX217" s="12" t="s">
        <v>83</v>
      </c>
      <c r="AY217" s="153" t="s">
        <v>296</v>
      </c>
    </row>
    <row r="218" spans="2:65" s="1" customFormat="1" ht="16.5" customHeight="1">
      <c r="B218" s="32"/>
      <c r="C218" s="173" t="s">
        <v>620</v>
      </c>
      <c r="D218" s="173" t="s">
        <v>343</v>
      </c>
      <c r="E218" s="174" t="s">
        <v>4106</v>
      </c>
      <c r="F218" s="175" t="s">
        <v>4107</v>
      </c>
      <c r="G218" s="176" t="s">
        <v>339</v>
      </c>
      <c r="H218" s="177">
        <v>147</v>
      </c>
      <c r="I218" s="178"/>
      <c r="J218" s="179">
        <f>ROUND(I218*H218,2)</f>
        <v>0</v>
      </c>
      <c r="K218" s="175" t="s">
        <v>302</v>
      </c>
      <c r="L218" s="180"/>
      <c r="M218" s="181" t="s">
        <v>1</v>
      </c>
      <c r="N218" s="182" t="s">
        <v>41</v>
      </c>
      <c r="P218" s="147">
        <f>O218*H218</f>
        <v>0</v>
      </c>
      <c r="Q218" s="147">
        <v>2.1000000000000001E-4</v>
      </c>
      <c r="R218" s="147">
        <f>Q218*H218</f>
        <v>3.0870000000000002E-2</v>
      </c>
      <c r="S218" s="147">
        <v>0</v>
      </c>
      <c r="T218" s="148">
        <f>S218*H218</f>
        <v>0</v>
      </c>
      <c r="AR218" s="149" t="s">
        <v>479</v>
      </c>
      <c r="AT218" s="149" t="s">
        <v>343</v>
      </c>
      <c r="AU218" s="149" t="s">
        <v>85</v>
      </c>
      <c r="AY218" s="17" t="s">
        <v>296</v>
      </c>
      <c r="BE218" s="150">
        <f>IF(N218="základní",J218,0)</f>
        <v>0</v>
      </c>
      <c r="BF218" s="150">
        <f>IF(N218="snížená",J218,0)</f>
        <v>0</v>
      </c>
      <c r="BG218" s="150">
        <f>IF(N218="zákl. přenesená",J218,0)</f>
        <v>0</v>
      </c>
      <c r="BH218" s="150">
        <f>IF(N218="sníž. přenesená",J218,0)</f>
        <v>0</v>
      </c>
      <c r="BI218" s="150">
        <f>IF(N218="nulová",J218,0)</f>
        <v>0</v>
      </c>
      <c r="BJ218" s="17" t="s">
        <v>83</v>
      </c>
      <c r="BK218" s="150">
        <f>ROUND(I218*H218,2)</f>
        <v>0</v>
      </c>
      <c r="BL218" s="17" t="s">
        <v>378</v>
      </c>
      <c r="BM218" s="149" t="s">
        <v>4108</v>
      </c>
    </row>
    <row r="219" spans="2:65" s="12" customFormat="1">
      <c r="B219" s="151"/>
      <c r="D219" s="152" t="s">
        <v>304</v>
      </c>
      <c r="E219" s="153" t="s">
        <v>1</v>
      </c>
      <c r="F219" s="154" t="s">
        <v>4109</v>
      </c>
      <c r="H219" s="155">
        <v>147</v>
      </c>
      <c r="I219" s="156"/>
      <c r="L219" s="151"/>
      <c r="M219" s="157"/>
      <c r="T219" s="158"/>
      <c r="AT219" s="153" t="s">
        <v>304</v>
      </c>
      <c r="AU219" s="153" t="s">
        <v>85</v>
      </c>
      <c r="AV219" s="12" t="s">
        <v>85</v>
      </c>
      <c r="AW219" s="12" t="s">
        <v>32</v>
      </c>
      <c r="AX219" s="12" t="s">
        <v>83</v>
      </c>
      <c r="AY219" s="153" t="s">
        <v>296</v>
      </c>
    </row>
    <row r="220" spans="2:65" s="1" customFormat="1" ht="16.5" customHeight="1">
      <c r="B220" s="32"/>
      <c r="C220" s="138" t="s">
        <v>625</v>
      </c>
      <c r="D220" s="138" t="s">
        <v>298</v>
      </c>
      <c r="E220" s="139" t="s">
        <v>3673</v>
      </c>
      <c r="F220" s="140" t="s">
        <v>3674</v>
      </c>
      <c r="G220" s="141" t="s">
        <v>339</v>
      </c>
      <c r="H220" s="142">
        <v>245</v>
      </c>
      <c r="I220" s="143"/>
      <c r="J220" s="144">
        <f>ROUND(I220*H220,2)</f>
        <v>0</v>
      </c>
      <c r="K220" s="140" t="s">
        <v>302</v>
      </c>
      <c r="L220" s="32"/>
      <c r="M220" s="145" t="s">
        <v>1</v>
      </c>
      <c r="N220" s="146" t="s">
        <v>41</v>
      </c>
      <c r="P220" s="147">
        <f>O220*H220</f>
        <v>0</v>
      </c>
      <c r="Q220" s="147">
        <v>0</v>
      </c>
      <c r="R220" s="147">
        <f>Q220*H220</f>
        <v>0</v>
      </c>
      <c r="S220" s="147">
        <v>0</v>
      </c>
      <c r="T220" s="148">
        <f>S220*H220</f>
        <v>0</v>
      </c>
      <c r="AR220" s="149" t="s">
        <v>378</v>
      </c>
      <c r="AT220" s="149" t="s">
        <v>298</v>
      </c>
      <c r="AU220" s="149" t="s">
        <v>85</v>
      </c>
      <c r="AY220" s="17" t="s">
        <v>296</v>
      </c>
      <c r="BE220" s="150">
        <f>IF(N220="základní",J220,0)</f>
        <v>0</v>
      </c>
      <c r="BF220" s="150">
        <f>IF(N220="snížená",J220,0)</f>
        <v>0</v>
      </c>
      <c r="BG220" s="150">
        <f>IF(N220="zákl. přenesená",J220,0)</f>
        <v>0</v>
      </c>
      <c r="BH220" s="150">
        <f>IF(N220="sníž. přenesená",J220,0)</f>
        <v>0</v>
      </c>
      <c r="BI220" s="150">
        <f>IF(N220="nulová",J220,0)</f>
        <v>0</v>
      </c>
      <c r="BJ220" s="17" t="s">
        <v>83</v>
      </c>
      <c r="BK220" s="150">
        <f>ROUND(I220*H220,2)</f>
        <v>0</v>
      </c>
      <c r="BL220" s="17" t="s">
        <v>378</v>
      </c>
      <c r="BM220" s="149" t="s">
        <v>4110</v>
      </c>
    </row>
    <row r="221" spans="2:65" s="1" customFormat="1" ht="16.5" customHeight="1">
      <c r="B221" s="32"/>
      <c r="C221" s="173" t="s">
        <v>632</v>
      </c>
      <c r="D221" s="173" t="s">
        <v>343</v>
      </c>
      <c r="E221" s="174" t="s">
        <v>4111</v>
      </c>
      <c r="F221" s="175" t="s">
        <v>4112</v>
      </c>
      <c r="G221" s="176" t="s">
        <v>339</v>
      </c>
      <c r="H221" s="177">
        <v>30</v>
      </c>
      <c r="I221" s="178"/>
      <c r="J221" s="179">
        <f>ROUND(I221*H221,2)</f>
        <v>0</v>
      </c>
      <c r="K221" s="175" t="s">
        <v>1</v>
      </c>
      <c r="L221" s="180"/>
      <c r="M221" s="181" t="s">
        <v>1</v>
      </c>
      <c r="N221" s="182" t="s">
        <v>41</v>
      </c>
      <c r="P221" s="147">
        <f>O221*H221</f>
        <v>0</v>
      </c>
      <c r="Q221" s="147">
        <v>0</v>
      </c>
      <c r="R221" s="147">
        <f>Q221*H221</f>
        <v>0</v>
      </c>
      <c r="S221" s="147">
        <v>0</v>
      </c>
      <c r="T221" s="148">
        <f>S221*H221</f>
        <v>0</v>
      </c>
      <c r="AR221" s="149" t="s">
        <v>479</v>
      </c>
      <c r="AT221" s="149" t="s">
        <v>343</v>
      </c>
      <c r="AU221" s="149" t="s">
        <v>85</v>
      </c>
      <c r="AY221" s="17" t="s">
        <v>296</v>
      </c>
      <c r="BE221" s="150">
        <f>IF(N221="základní",J221,0)</f>
        <v>0</v>
      </c>
      <c r="BF221" s="150">
        <f>IF(N221="snížená",J221,0)</f>
        <v>0</v>
      </c>
      <c r="BG221" s="150">
        <f>IF(N221="zákl. přenesená",J221,0)</f>
        <v>0</v>
      </c>
      <c r="BH221" s="150">
        <f>IF(N221="sníž. přenesená",J221,0)</f>
        <v>0</v>
      </c>
      <c r="BI221" s="150">
        <f>IF(N221="nulová",J221,0)</f>
        <v>0</v>
      </c>
      <c r="BJ221" s="17" t="s">
        <v>83</v>
      </c>
      <c r="BK221" s="150">
        <f>ROUND(I221*H221,2)</f>
        <v>0</v>
      </c>
      <c r="BL221" s="17" t="s">
        <v>378</v>
      </c>
      <c r="BM221" s="149" t="s">
        <v>4113</v>
      </c>
    </row>
    <row r="222" spans="2:65" s="1" customFormat="1" ht="16.5" customHeight="1">
      <c r="B222" s="32"/>
      <c r="C222" s="173" t="s">
        <v>668</v>
      </c>
      <c r="D222" s="173" t="s">
        <v>343</v>
      </c>
      <c r="E222" s="174" t="s">
        <v>4114</v>
      </c>
      <c r="F222" s="175" t="s">
        <v>4115</v>
      </c>
      <c r="G222" s="176" t="s">
        <v>339</v>
      </c>
      <c r="H222" s="177">
        <v>16</v>
      </c>
      <c r="I222" s="178"/>
      <c r="J222" s="179">
        <f>ROUND(I222*H222,2)</f>
        <v>0</v>
      </c>
      <c r="K222" s="175" t="s">
        <v>1</v>
      </c>
      <c r="L222" s="180"/>
      <c r="M222" s="181" t="s">
        <v>1</v>
      </c>
      <c r="N222" s="182" t="s">
        <v>41</v>
      </c>
      <c r="P222" s="147">
        <f>O222*H222</f>
        <v>0</v>
      </c>
      <c r="Q222" s="147">
        <v>0</v>
      </c>
      <c r="R222" s="147">
        <f>Q222*H222</f>
        <v>0</v>
      </c>
      <c r="S222" s="147">
        <v>0</v>
      </c>
      <c r="T222" s="148">
        <f>S222*H222</f>
        <v>0</v>
      </c>
      <c r="AR222" s="149" t="s">
        <v>479</v>
      </c>
      <c r="AT222" s="149" t="s">
        <v>343</v>
      </c>
      <c r="AU222" s="149" t="s">
        <v>85</v>
      </c>
      <c r="AY222" s="17" t="s">
        <v>296</v>
      </c>
      <c r="BE222" s="150">
        <f>IF(N222="základní",J222,0)</f>
        <v>0</v>
      </c>
      <c r="BF222" s="150">
        <f>IF(N222="snížená",J222,0)</f>
        <v>0</v>
      </c>
      <c r="BG222" s="150">
        <f>IF(N222="zákl. přenesená",J222,0)</f>
        <v>0</v>
      </c>
      <c r="BH222" s="150">
        <f>IF(N222="sníž. přenesená",J222,0)</f>
        <v>0</v>
      </c>
      <c r="BI222" s="150">
        <f>IF(N222="nulová",J222,0)</f>
        <v>0</v>
      </c>
      <c r="BJ222" s="17" t="s">
        <v>83</v>
      </c>
      <c r="BK222" s="150">
        <f>ROUND(I222*H222,2)</f>
        <v>0</v>
      </c>
      <c r="BL222" s="17" t="s">
        <v>378</v>
      </c>
      <c r="BM222" s="149" t="s">
        <v>4116</v>
      </c>
    </row>
    <row r="223" spans="2:65" s="1" customFormat="1" ht="24.2" customHeight="1">
      <c r="B223" s="32"/>
      <c r="C223" s="138" t="s">
        <v>695</v>
      </c>
      <c r="D223" s="138" t="s">
        <v>298</v>
      </c>
      <c r="E223" s="139" t="s">
        <v>3718</v>
      </c>
      <c r="F223" s="140" t="s">
        <v>3719</v>
      </c>
      <c r="G223" s="141" t="s">
        <v>339</v>
      </c>
      <c r="H223" s="142">
        <v>6552</v>
      </c>
      <c r="I223" s="143"/>
      <c r="J223" s="144">
        <f>ROUND(I223*H223,2)</f>
        <v>0</v>
      </c>
      <c r="K223" s="140" t="s">
        <v>302</v>
      </c>
      <c r="L223" s="32"/>
      <c r="M223" s="145" t="s">
        <v>1</v>
      </c>
      <c r="N223" s="146" t="s">
        <v>41</v>
      </c>
      <c r="P223" s="147">
        <f>O223*H223</f>
        <v>0</v>
      </c>
      <c r="Q223" s="147">
        <v>0</v>
      </c>
      <c r="R223" s="147">
        <f>Q223*H223</f>
        <v>0</v>
      </c>
      <c r="S223" s="147">
        <v>0</v>
      </c>
      <c r="T223" s="148">
        <f>S223*H223</f>
        <v>0</v>
      </c>
      <c r="AR223" s="149" t="s">
        <v>378</v>
      </c>
      <c r="AT223" s="149" t="s">
        <v>298</v>
      </c>
      <c r="AU223" s="149" t="s">
        <v>85</v>
      </c>
      <c r="AY223" s="17" t="s">
        <v>296</v>
      </c>
      <c r="BE223" s="150">
        <f>IF(N223="základní",J223,0)</f>
        <v>0</v>
      </c>
      <c r="BF223" s="150">
        <f>IF(N223="snížená",J223,0)</f>
        <v>0</v>
      </c>
      <c r="BG223" s="150">
        <f>IF(N223="zákl. přenesená",J223,0)</f>
        <v>0</v>
      </c>
      <c r="BH223" s="150">
        <f>IF(N223="sníž. přenesená",J223,0)</f>
        <v>0</v>
      </c>
      <c r="BI223" s="150">
        <f>IF(N223="nulová",J223,0)</f>
        <v>0</v>
      </c>
      <c r="BJ223" s="17" t="s">
        <v>83</v>
      </c>
      <c r="BK223" s="150">
        <f>ROUND(I223*H223,2)</f>
        <v>0</v>
      </c>
      <c r="BL223" s="17" t="s">
        <v>378</v>
      </c>
      <c r="BM223" s="149" t="s">
        <v>4117</v>
      </c>
    </row>
    <row r="224" spans="2:65" s="15" customFormat="1">
      <c r="B224" s="183"/>
      <c r="D224" s="152" t="s">
        <v>304</v>
      </c>
      <c r="E224" s="184" t="s">
        <v>1</v>
      </c>
      <c r="F224" s="185" t="s">
        <v>4118</v>
      </c>
      <c r="H224" s="184" t="s">
        <v>1</v>
      </c>
      <c r="I224" s="186"/>
      <c r="L224" s="183"/>
      <c r="M224" s="187"/>
      <c r="T224" s="188"/>
      <c r="AT224" s="184" t="s">
        <v>304</v>
      </c>
      <c r="AU224" s="184" t="s">
        <v>85</v>
      </c>
      <c r="AV224" s="15" t="s">
        <v>83</v>
      </c>
      <c r="AW224" s="15" t="s">
        <v>32</v>
      </c>
      <c r="AX224" s="15" t="s">
        <v>76</v>
      </c>
      <c r="AY224" s="184" t="s">
        <v>296</v>
      </c>
    </row>
    <row r="225" spans="2:65" s="12" customFormat="1">
      <c r="B225" s="151"/>
      <c r="D225" s="152" t="s">
        <v>304</v>
      </c>
      <c r="E225" s="153" t="s">
        <v>1</v>
      </c>
      <c r="F225" s="154" t="s">
        <v>4119</v>
      </c>
      <c r="H225" s="155">
        <v>3120</v>
      </c>
      <c r="I225" s="156"/>
      <c r="L225" s="151"/>
      <c r="M225" s="157"/>
      <c r="T225" s="158"/>
      <c r="AT225" s="153" t="s">
        <v>304</v>
      </c>
      <c r="AU225" s="153" t="s">
        <v>85</v>
      </c>
      <c r="AV225" s="12" t="s">
        <v>85</v>
      </c>
      <c r="AW225" s="12" t="s">
        <v>32</v>
      </c>
      <c r="AX225" s="12" t="s">
        <v>76</v>
      </c>
      <c r="AY225" s="153" t="s">
        <v>296</v>
      </c>
    </row>
    <row r="226" spans="2:65" s="15" customFormat="1">
      <c r="B226" s="183"/>
      <c r="D226" s="152" t="s">
        <v>304</v>
      </c>
      <c r="E226" s="184" t="s">
        <v>1</v>
      </c>
      <c r="F226" s="185" t="s">
        <v>4120</v>
      </c>
      <c r="H226" s="184" t="s">
        <v>1</v>
      </c>
      <c r="I226" s="186"/>
      <c r="L226" s="183"/>
      <c r="M226" s="187"/>
      <c r="T226" s="188"/>
      <c r="AT226" s="184" t="s">
        <v>304</v>
      </c>
      <c r="AU226" s="184" t="s">
        <v>85</v>
      </c>
      <c r="AV226" s="15" t="s">
        <v>83</v>
      </c>
      <c r="AW226" s="15" t="s">
        <v>32</v>
      </c>
      <c r="AX226" s="15" t="s">
        <v>76</v>
      </c>
      <c r="AY226" s="184" t="s">
        <v>296</v>
      </c>
    </row>
    <row r="227" spans="2:65" s="12" customFormat="1">
      <c r="B227" s="151"/>
      <c r="D227" s="152" t="s">
        <v>304</v>
      </c>
      <c r="E227" s="153" t="s">
        <v>1</v>
      </c>
      <c r="F227" s="154" t="s">
        <v>4121</v>
      </c>
      <c r="H227" s="155">
        <v>1892</v>
      </c>
      <c r="I227" s="156"/>
      <c r="L227" s="151"/>
      <c r="M227" s="157"/>
      <c r="T227" s="158"/>
      <c r="AT227" s="153" t="s">
        <v>304</v>
      </c>
      <c r="AU227" s="153" t="s">
        <v>85</v>
      </c>
      <c r="AV227" s="12" t="s">
        <v>85</v>
      </c>
      <c r="AW227" s="12" t="s">
        <v>32</v>
      </c>
      <c r="AX227" s="12" t="s">
        <v>76</v>
      </c>
      <c r="AY227" s="153" t="s">
        <v>296</v>
      </c>
    </row>
    <row r="228" spans="2:65" s="15" customFormat="1">
      <c r="B228" s="183"/>
      <c r="D228" s="152" t="s">
        <v>304</v>
      </c>
      <c r="E228" s="184" t="s">
        <v>1</v>
      </c>
      <c r="F228" s="185" t="s">
        <v>4122</v>
      </c>
      <c r="H228" s="184" t="s">
        <v>1</v>
      </c>
      <c r="I228" s="186"/>
      <c r="L228" s="183"/>
      <c r="M228" s="187"/>
      <c r="T228" s="188"/>
      <c r="AT228" s="184" t="s">
        <v>304</v>
      </c>
      <c r="AU228" s="184" t="s">
        <v>85</v>
      </c>
      <c r="AV228" s="15" t="s">
        <v>83</v>
      </c>
      <c r="AW228" s="15" t="s">
        <v>32</v>
      </c>
      <c r="AX228" s="15" t="s">
        <v>76</v>
      </c>
      <c r="AY228" s="184" t="s">
        <v>296</v>
      </c>
    </row>
    <row r="229" spans="2:65" s="12" customFormat="1">
      <c r="B229" s="151"/>
      <c r="D229" s="152" t="s">
        <v>304</v>
      </c>
      <c r="E229" s="153" t="s">
        <v>1</v>
      </c>
      <c r="F229" s="154" t="s">
        <v>4123</v>
      </c>
      <c r="H229" s="155">
        <v>979</v>
      </c>
      <c r="I229" s="156"/>
      <c r="L229" s="151"/>
      <c r="M229" s="157"/>
      <c r="T229" s="158"/>
      <c r="AT229" s="153" t="s">
        <v>304</v>
      </c>
      <c r="AU229" s="153" t="s">
        <v>85</v>
      </c>
      <c r="AV229" s="12" t="s">
        <v>85</v>
      </c>
      <c r="AW229" s="12" t="s">
        <v>32</v>
      </c>
      <c r="AX229" s="12" t="s">
        <v>76</v>
      </c>
      <c r="AY229" s="153" t="s">
        <v>296</v>
      </c>
    </row>
    <row r="230" spans="2:65" s="15" customFormat="1">
      <c r="B230" s="183"/>
      <c r="D230" s="152" t="s">
        <v>304</v>
      </c>
      <c r="E230" s="184" t="s">
        <v>1</v>
      </c>
      <c r="F230" s="185" t="s">
        <v>4124</v>
      </c>
      <c r="H230" s="184" t="s">
        <v>1</v>
      </c>
      <c r="I230" s="186"/>
      <c r="L230" s="183"/>
      <c r="M230" s="187"/>
      <c r="T230" s="188"/>
      <c r="AT230" s="184" t="s">
        <v>304</v>
      </c>
      <c r="AU230" s="184" t="s">
        <v>85</v>
      </c>
      <c r="AV230" s="15" t="s">
        <v>83</v>
      </c>
      <c r="AW230" s="15" t="s">
        <v>32</v>
      </c>
      <c r="AX230" s="15" t="s">
        <v>76</v>
      </c>
      <c r="AY230" s="184" t="s">
        <v>296</v>
      </c>
    </row>
    <row r="231" spans="2:65" s="12" customFormat="1">
      <c r="B231" s="151"/>
      <c r="D231" s="152" t="s">
        <v>304</v>
      </c>
      <c r="E231" s="153" t="s">
        <v>1</v>
      </c>
      <c r="F231" s="154" t="s">
        <v>2924</v>
      </c>
      <c r="H231" s="155">
        <v>495</v>
      </c>
      <c r="I231" s="156"/>
      <c r="L231" s="151"/>
      <c r="M231" s="157"/>
      <c r="T231" s="158"/>
      <c r="AT231" s="153" t="s">
        <v>304</v>
      </c>
      <c r="AU231" s="153" t="s">
        <v>85</v>
      </c>
      <c r="AV231" s="12" t="s">
        <v>85</v>
      </c>
      <c r="AW231" s="12" t="s">
        <v>32</v>
      </c>
      <c r="AX231" s="12" t="s">
        <v>76</v>
      </c>
      <c r="AY231" s="153" t="s">
        <v>296</v>
      </c>
    </row>
    <row r="232" spans="2:65" s="15" customFormat="1">
      <c r="B232" s="183"/>
      <c r="D232" s="152" t="s">
        <v>304</v>
      </c>
      <c r="E232" s="184" t="s">
        <v>1</v>
      </c>
      <c r="F232" s="185" t="s">
        <v>4125</v>
      </c>
      <c r="H232" s="184" t="s">
        <v>1</v>
      </c>
      <c r="I232" s="186"/>
      <c r="L232" s="183"/>
      <c r="M232" s="187"/>
      <c r="T232" s="188"/>
      <c r="AT232" s="184" t="s">
        <v>304</v>
      </c>
      <c r="AU232" s="184" t="s">
        <v>85</v>
      </c>
      <c r="AV232" s="15" t="s">
        <v>83</v>
      </c>
      <c r="AW232" s="15" t="s">
        <v>32</v>
      </c>
      <c r="AX232" s="15" t="s">
        <v>76</v>
      </c>
      <c r="AY232" s="184" t="s">
        <v>296</v>
      </c>
    </row>
    <row r="233" spans="2:65" s="12" customFormat="1">
      <c r="B233" s="151"/>
      <c r="D233" s="152" t="s">
        <v>304</v>
      </c>
      <c r="E233" s="153" t="s">
        <v>1</v>
      </c>
      <c r="F233" s="154" t="s">
        <v>764</v>
      </c>
      <c r="H233" s="155">
        <v>66</v>
      </c>
      <c r="I233" s="156"/>
      <c r="L233" s="151"/>
      <c r="M233" s="157"/>
      <c r="T233" s="158"/>
      <c r="AT233" s="153" t="s">
        <v>304</v>
      </c>
      <c r="AU233" s="153" t="s">
        <v>85</v>
      </c>
      <c r="AV233" s="12" t="s">
        <v>85</v>
      </c>
      <c r="AW233" s="12" t="s">
        <v>32</v>
      </c>
      <c r="AX233" s="12" t="s">
        <v>76</v>
      </c>
      <c r="AY233" s="153" t="s">
        <v>296</v>
      </c>
    </row>
    <row r="234" spans="2:65" s="14" customFormat="1">
      <c r="B234" s="166"/>
      <c r="D234" s="152" t="s">
        <v>304</v>
      </c>
      <c r="E234" s="167" t="s">
        <v>1</v>
      </c>
      <c r="F234" s="168" t="s">
        <v>308</v>
      </c>
      <c r="H234" s="169">
        <v>6552</v>
      </c>
      <c r="I234" s="170"/>
      <c r="L234" s="166"/>
      <c r="M234" s="171"/>
      <c r="T234" s="172"/>
      <c r="AT234" s="167" t="s">
        <v>304</v>
      </c>
      <c r="AU234" s="167" t="s">
        <v>85</v>
      </c>
      <c r="AV234" s="14" t="s">
        <v>107</v>
      </c>
      <c r="AW234" s="14" t="s">
        <v>32</v>
      </c>
      <c r="AX234" s="14" t="s">
        <v>83</v>
      </c>
      <c r="AY234" s="167" t="s">
        <v>296</v>
      </c>
    </row>
    <row r="235" spans="2:65" s="1" customFormat="1" ht="62.65" customHeight="1">
      <c r="B235" s="32"/>
      <c r="C235" s="173" t="s">
        <v>718</v>
      </c>
      <c r="D235" s="173" t="s">
        <v>343</v>
      </c>
      <c r="E235" s="174" t="s">
        <v>4126</v>
      </c>
      <c r="F235" s="175" t="s">
        <v>4127</v>
      </c>
      <c r="G235" s="176" t="s">
        <v>339</v>
      </c>
      <c r="H235" s="177">
        <v>3744</v>
      </c>
      <c r="I235" s="178"/>
      <c r="J235" s="179">
        <f>ROUND(I235*H235,2)</f>
        <v>0</v>
      </c>
      <c r="K235" s="175" t="s">
        <v>302</v>
      </c>
      <c r="L235" s="180"/>
      <c r="M235" s="181" t="s">
        <v>1</v>
      </c>
      <c r="N235" s="182" t="s">
        <v>41</v>
      </c>
      <c r="P235" s="147">
        <f>O235*H235</f>
        <v>0</v>
      </c>
      <c r="Q235" s="147">
        <v>6.9999999999999994E-5</v>
      </c>
      <c r="R235" s="147">
        <f>Q235*H235</f>
        <v>0.26207999999999998</v>
      </c>
      <c r="S235" s="147">
        <v>0</v>
      </c>
      <c r="T235" s="148">
        <f>S235*H235</f>
        <v>0</v>
      </c>
      <c r="AR235" s="149" t="s">
        <v>479</v>
      </c>
      <c r="AT235" s="149" t="s">
        <v>343</v>
      </c>
      <c r="AU235" s="149" t="s">
        <v>85</v>
      </c>
      <c r="AY235" s="17" t="s">
        <v>296</v>
      </c>
      <c r="BE235" s="150">
        <f>IF(N235="základní",J235,0)</f>
        <v>0</v>
      </c>
      <c r="BF235" s="150">
        <f>IF(N235="snížená",J235,0)</f>
        <v>0</v>
      </c>
      <c r="BG235" s="150">
        <f>IF(N235="zákl. přenesená",J235,0)</f>
        <v>0</v>
      </c>
      <c r="BH235" s="150">
        <f>IF(N235="sníž. přenesená",J235,0)</f>
        <v>0</v>
      </c>
      <c r="BI235" s="150">
        <f>IF(N235="nulová",J235,0)</f>
        <v>0</v>
      </c>
      <c r="BJ235" s="17" t="s">
        <v>83</v>
      </c>
      <c r="BK235" s="150">
        <f>ROUND(I235*H235,2)</f>
        <v>0</v>
      </c>
      <c r="BL235" s="17" t="s">
        <v>378</v>
      </c>
      <c r="BM235" s="149" t="s">
        <v>4128</v>
      </c>
    </row>
    <row r="236" spans="2:65" s="12" customFormat="1">
      <c r="B236" s="151"/>
      <c r="D236" s="152" t="s">
        <v>304</v>
      </c>
      <c r="E236" s="153" t="s">
        <v>1</v>
      </c>
      <c r="F236" s="154" t="s">
        <v>4129</v>
      </c>
      <c r="H236" s="155">
        <v>3744</v>
      </c>
      <c r="I236" s="156"/>
      <c r="L236" s="151"/>
      <c r="M236" s="157"/>
      <c r="T236" s="158"/>
      <c r="AT236" s="153" t="s">
        <v>304</v>
      </c>
      <c r="AU236" s="153" t="s">
        <v>85</v>
      </c>
      <c r="AV236" s="12" t="s">
        <v>85</v>
      </c>
      <c r="AW236" s="12" t="s">
        <v>32</v>
      </c>
      <c r="AX236" s="12" t="s">
        <v>83</v>
      </c>
      <c r="AY236" s="153" t="s">
        <v>296</v>
      </c>
    </row>
    <row r="237" spans="2:65" s="1" customFormat="1" ht="62.65" customHeight="1">
      <c r="B237" s="32"/>
      <c r="C237" s="173" t="s">
        <v>722</v>
      </c>
      <c r="D237" s="173" t="s">
        <v>343</v>
      </c>
      <c r="E237" s="174" t="s">
        <v>4130</v>
      </c>
      <c r="F237" s="175" t="s">
        <v>4131</v>
      </c>
      <c r="G237" s="176" t="s">
        <v>339</v>
      </c>
      <c r="H237" s="177">
        <v>2270.4</v>
      </c>
      <c r="I237" s="178"/>
      <c r="J237" s="179">
        <f>ROUND(I237*H237,2)</f>
        <v>0</v>
      </c>
      <c r="K237" s="175" t="s">
        <v>302</v>
      </c>
      <c r="L237" s="180"/>
      <c r="M237" s="181" t="s">
        <v>1</v>
      </c>
      <c r="N237" s="182" t="s">
        <v>41</v>
      </c>
      <c r="P237" s="147">
        <f>O237*H237</f>
        <v>0</v>
      </c>
      <c r="Q237" s="147">
        <v>1.1E-4</v>
      </c>
      <c r="R237" s="147">
        <f>Q237*H237</f>
        <v>0.24974400000000002</v>
      </c>
      <c r="S237" s="147">
        <v>0</v>
      </c>
      <c r="T237" s="148">
        <f>S237*H237</f>
        <v>0</v>
      </c>
      <c r="AR237" s="149" t="s">
        <v>479</v>
      </c>
      <c r="AT237" s="149" t="s">
        <v>343</v>
      </c>
      <c r="AU237" s="149" t="s">
        <v>85</v>
      </c>
      <c r="AY237" s="17" t="s">
        <v>296</v>
      </c>
      <c r="BE237" s="150">
        <f>IF(N237="základní",J237,0)</f>
        <v>0</v>
      </c>
      <c r="BF237" s="150">
        <f>IF(N237="snížená",J237,0)</f>
        <v>0</v>
      </c>
      <c r="BG237" s="150">
        <f>IF(N237="zákl. přenesená",J237,0)</f>
        <v>0</v>
      </c>
      <c r="BH237" s="150">
        <f>IF(N237="sníž. přenesená",J237,0)</f>
        <v>0</v>
      </c>
      <c r="BI237" s="150">
        <f>IF(N237="nulová",J237,0)</f>
        <v>0</v>
      </c>
      <c r="BJ237" s="17" t="s">
        <v>83</v>
      </c>
      <c r="BK237" s="150">
        <f>ROUND(I237*H237,2)</f>
        <v>0</v>
      </c>
      <c r="BL237" s="17" t="s">
        <v>378</v>
      </c>
      <c r="BM237" s="149" t="s">
        <v>4132</v>
      </c>
    </row>
    <row r="238" spans="2:65" s="12" customFormat="1">
      <c r="B238" s="151"/>
      <c r="D238" s="152" t="s">
        <v>304</v>
      </c>
      <c r="E238" s="153" t="s">
        <v>1</v>
      </c>
      <c r="F238" s="154" t="s">
        <v>4133</v>
      </c>
      <c r="H238" s="155">
        <v>2270.4</v>
      </c>
      <c r="I238" s="156"/>
      <c r="L238" s="151"/>
      <c r="M238" s="157"/>
      <c r="T238" s="158"/>
      <c r="AT238" s="153" t="s">
        <v>304</v>
      </c>
      <c r="AU238" s="153" t="s">
        <v>85</v>
      </c>
      <c r="AV238" s="12" t="s">
        <v>85</v>
      </c>
      <c r="AW238" s="12" t="s">
        <v>32</v>
      </c>
      <c r="AX238" s="12" t="s">
        <v>83</v>
      </c>
      <c r="AY238" s="153" t="s">
        <v>296</v>
      </c>
    </row>
    <row r="239" spans="2:65" s="1" customFormat="1" ht="37.9" customHeight="1">
      <c r="B239" s="32"/>
      <c r="C239" s="173" t="s">
        <v>738</v>
      </c>
      <c r="D239" s="173" t="s">
        <v>343</v>
      </c>
      <c r="E239" s="174" t="s">
        <v>3727</v>
      </c>
      <c r="F239" s="175" t="s">
        <v>3728</v>
      </c>
      <c r="G239" s="176" t="s">
        <v>339</v>
      </c>
      <c r="H239" s="177">
        <v>75.900000000000006</v>
      </c>
      <c r="I239" s="178"/>
      <c r="J239" s="179">
        <f>ROUND(I239*H239,2)</f>
        <v>0</v>
      </c>
      <c r="K239" s="175" t="s">
        <v>302</v>
      </c>
      <c r="L239" s="180"/>
      <c r="M239" s="181" t="s">
        <v>1</v>
      </c>
      <c r="N239" s="182" t="s">
        <v>41</v>
      </c>
      <c r="P239" s="147">
        <f>O239*H239</f>
        <v>0</v>
      </c>
      <c r="Q239" s="147">
        <v>1.1E-4</v>
      </c>
      <c r="R239" s="147">
        <f>Q239*H239</f>
        <v>8.3490000000000005E-3</v>
      </c>
      <c r="S239" s="147">
        <v>0</v>
      </c>
      <c r="T239" s="148">
        <f>S239*H239</f>
        <v>0</v>
      </c>
      <c r="AR239" s="149" t="s">
        <v>479</v>
      </c>
      <c r="AT239" s="149" t="s">
        <v>343</v>
      </c>
      <c r="AU239" s="149" t="s">
        <v>85</v>
      </c>
      <c r="AY239" s="17" t="s">
        <v>296</v>
      </c>
      <c r="BE239" s="150">
        <f>IF(N239="základní",J239,0)</f>
        <v>0</v>
      </c>
      <c r="BF239" s="150">
        <f>IF(N239="snížená",J239,0)</f>
        <v>0</v>
      </c>
      <c r="BG239" s="150">
        <f>IF(N239="zákl. přenesená",J239,0)</f>
        <v>0</v>
      </c>
      <c r="BH239" s="150">
        <f>IF(N239="sníž. přenesená",J239,0)</f>
        <v>0</v>
      </c>
      <c r="BI239" s="150">
        <f>IF(N239="nulová",J239,0)</f>
        <v>0</v>
      </c>
      <c r="BJ239" s="17" t="s">
        <v>83</v>
      </c>
      <c r="BK239" s="150">
        <f>ROUND(I239*H239,2)</f>
        <v>0</v>
      </c>
      <c r="BL239" s="17" t="s">
        <v>378</v>
      </c>
      <c r="BM239" s="149" t="s">
        <v>4134</v>
      </c>
    </row>
    <row r="240" spans="2:65" s="12" customFormat="1">
      <c r="B240" s="151"/>
      <c r="D240" s="152" t="s">
        <v>304</v>
      </c>
      <c r="E240" s="153" t="s">
        <v>1</v>
      </c>
      <c r="F240" s="154" t="s">
        <v>4135</v>
      </c>
      <c r="H240" s="155">
        <v>75.900000000000006</v>
      </c>
      <c r="I240" s="156"/>
      <c r="L240" s="151"/>
      <c r="M240" s="157"/>
      <c r="T240" s="158"/>
      <c r="AT240" s="153" t="s">
        <v>304</v>
      </c>
      <c r="AU240" s="153" t="s">
        <v>85</v>
      </c>
      <c r="AV240" s="12" t="s">
        <v>85</v>
      </c>
      <c r="AW240" s="12" t="s">
        <v>32</v>
      </c>
      <c r="AX240" s="12" t="s">
        <v>83</v>
      </c>
      <c r="AY240" s="153" t="s">
        <v>296</v>
      </c>
    </row>
    <row r="241" spans="2:65" s="1" customFormat="1" ht="37.9" customHeight="1">
      <c r="B241" s="32"/>
      <c r="C241" s="173" t="s">
        <v>742</v>
      </c>
      <c r="D241" s="173" t="s">
        <v>343</v>
      </c>
      <c r="E241" s="174" t="s">
        <v>3723</v>
      </c>
      <c r="F241" s="175" t="s">
        <v>3724</v>
      </c>
      <c r="G241" s="176" t="s">
        <v>339</v>
      </c>
      <c r="H241" s="177">
        <v>569.25</v>
      </c>
      <c r="I241" s="178"/>
      <c r="J241" s="179">
        <f>ROUND(I241*H241,2)</f>
        <v>0</v>
      </c>
      <c r="K241" s="175" t="s">
        <v>302</v>
      </c>
      <c r="L241" s="180"/>
      <c r="M241" s="181" t="s">
        <v>1</v>
      </c>
      <c r="N241" s="182" t="s">
        <v>41</v>
      </c>
      <c r="P241" s="147">
        <f>O241*H241</f>
        <v>0</v>
      </c>
      <c r="Q241" s="147">
        <v>6.9999999999999994E-5</v>
      </c>
      <c r="R241" s="147">
        <f>Q241*H241</f>
        <v>3.9847499999999994E-2</v>
      </c>
      <c r="S241" s="147">
        <v>0</v>
      </c>
      <c r="T241" s="148">
        <f>S241*H241</f>
        <v>0</v>
      </c>
      <c r="AR241" s="149" t="s">
        <v>479</v>
      </c>
      <c r="AT241" s="149" t="s">
        <v>343</v>
      </c>
      <c r="AU241" s="149" t="s">
        <v>85</v>
      </c>
      <c r="AY241" s="17" t="s">
        <v>296</v>
      </c>
      <c r="BE241" s="150">
        <f>IF(N241="základní",J241,0)</f>
        <v>0</v>
      </c>
      <c r="BF241" s="150">
        <f>IF(N241="snížená",J241,0)</f>
        <v>0</v>
      </c>
      <c r="BG241" s="150">
        <f>IF(N241="zákl. přenesená",J241,0)</f>
        <v>0</v>
      </c>
      <c r="BH241" s="150">
        <f>IF(N241="sníž. přenesená",J241,0)</f>
        <v>0</v>
      </c>
      <c r="BI241" s="150">
        <f>IF(N241="nulová",J241,0)</f>
        <v>0</v>
      </c>
      <c r="BJ241" s="17" t="s">
        <v>83</v>
      </c>
      <c r="BK241" s="150">
        <f>ROUND(I241*H241,2)</f>
        <v>0</v>
      </c>
      <c r="BL241" s="17" t="s">
        <v>378</v>
      </c>
      <c r="BM241" s="149" t="s">
        <v>4136</v>
      </c>
    </row>
    <row r="242" spans="2:65" s="12" customFormat="1">
      <c r="B242" s="151"/>
      <c r="D242" s="152" t="s">
        <v>304</v>
      </c>
      <c r="E242" s="153" t="s">
        <v>1</v>
      </c>
      <c r="F242" s="154" t="s">
        <v>4137</v>
      </c>
      <c r="H242" s="155">
        <v>569.25</v>
      </c>
      <c r="I242" s="156"/>
      <c r="L242" s="151"/>
      <c r="M242" s="157"/>
      <c r="T242" s="158"/>
      <c r="AT242" s="153" t="s">
        <v>304</v>
      </c>
      <c r="AU242" s="153" t="s">
        <v>85</v>
      </c>
      <c r="AV242" s="12" t="s">
        <v>85</v>
      </c>
      <c r="AW242" s="12" t="s">
        <v>32</v>
      </c>
      <c r="AX242" s="12" t="s">
        <v>83</v>
      </c>
      <c r="AY242" s="153" t="s">
        <v>296</v>
      </c>
    </row>
    <row r="243" spans="2:65" s="1" customFormat="1" ht="37.9" customHeight="1">
      <c r="B243" s="32"/>
      <c r="C243" s="173" t="s">
        <v>747</v>
      </c>
      <c r="D243" s="173" t="s">
        <v>343</v>
      </c>
      <c r="E243" s="174" t="s">
        <v>4138</v>
      </c>
      <c r="F243" s="175" t="s">
        <v>4139</v>
      </c>
      <c r="G243" s="176" t="s">
        <v>339</v>
      </c>
      <c r="H243" s="177">
        <v>1125.8499999999999</v>
      </c>
      <c r="I243" s="178"/>
      <c r="J243" s="179">
        <f>ROUND(I243*H243,2)</f>
        <v>0</v>
      </c>
      <c r="K243" s="175" t="s">
        <v>302</v>
      </c>
      <c r="L243" s="180"/>
      <c r="M243" s="181" t="s">
        <v>1</v>
      </c>
      <c r="N243" s="182" t="s">
        <v>41</v>
      </c>
      <c r="P243" s="147">
        <f>O243*H243</f>
        <v>0</v>
      </c>
      <c r="Q243" s="147">
        <v>3.0000000000000001E-5</v>
      </c>
      <c r="R243" s="147">
        <f>Q243*H243</f>
        <v>3.37755E-2</v>
      </c>
      <c r="S243" s="147">
        <v>0</v>
      </c>
      <c r="T243" s="148">
        <f>S243*H243</f>
        <v>0</v>
      </c>
      <c r="AR243" s="149" t="s">
        <v>479</v>
      </c>
      <c r="AT243" s="149" t="s">
        <v>343</v>
      </c>
      <c r="AU243" s="149" t="s">
        <v>85</v>
      </c>
      <c r="AY243" s="17" t="s">
        <v>296</v>
      </c>
      <c r="BE243" s="150">
        <f>IF(N243="základní",J243,0)</f>
        <v>0</v>
      </c>
      <c r="BF243" s="150">
        <f>IF(N243="snížená",J243,0)</f>
        <v>0</v>
      </c>
      <c r="BG243" s="150">
        <f>IF(N243="zákl. přenesená",J243,0)</f>
        <v>0</v>
      </c>
      <c r="BH243" s="150">
        <f>IF(N243="sníž. přenesená",J243,0)</f>
        <v>0</v>
      </c>
      <c r="BI243" s="150">
        <f>IF(N243="nulová",J243,0)</f>
        <v>0</v>
      </c>
      <c r="BJ243" s="17" t="s">
        <v>83</v>
      </c>
      <c r="BK243" s="150">
        <f>ROUND(I243*H243,2)</f>
        <v>0</v>
      </c>
      <c r="BL243" s="17" t="s">
        <v>378</v>
      </c>
      <c r="BM243" s="149" t="s">
        <v>4140</v>
      </c>
    </row>
    <row r="244" spans="2:65" s="12" customFormat="1">
      <c r="B244" s="151"/>
      <c r="D244" s="152" t="s">
        <v>304</v>
      </c>
      <c r="E244" s="153" t="s">
        <v>1</v>
      </c>
      <c r="F244" s="154" t="s">
        <v>4141</v>
      </c>
      <c r="H244" s="155">
        <v>1125.8499999999999</v>
      </c>
      <c r="I244" s="156"/>
      <c r="L244" s="151"/>
      <c r="M244" s="157"/>
      <c r="T244" s="158"/>
      <c r="AT244" s="153" t="s">
        <v>304</v>
      </c>
      <c r="AU244" s="153" t="s">
        <v>85</v>
      </c>
      <c r="AV244" s="12" t="s">
        <v>85</v>
      </c>
      <c r="AW244" s="12" t="s">
        <v>32</v>
      </c>
      <c r="AX244" s="12" t="s">
        <v>83</v>
      </c>
      <c r="AY244" s="153" t="s">
        <v>296</v>
      </c>
    </row>
    <row r="245" spans="2:65" s="1" customFormat="1" ht="24.2" customHeight="1">
      <c r="B245" s="32"/>
      <c r="C245" s="138" t="s">
        <v>751</v>
      </c>
      <c r="D245" s="138" t="s">
        <v>298</v>
      </c>
      <c r="E245" s="139" t="s">
        <v>4142</v>
      </c>
      <c r="F245" s="140" t="s">
        <v>4143</v>
      </c>
      <c r="G245" s="141" t="s">
        <v>339</v>
      </c>
      <c r="H245" s="142">
        <v>90</v>
      </c>
      <c r="I245" s="143"/>
      <c r="J245" s="144">
        <f>ROUND(I245*H245,2)</f>
        <v>0</v>
      </c>
      <c r="K245" s="140" t="s">
        <v>302</v>
      </c>
      <c r="L245" s="32"/>
      <c r="M245" s="145" t="s">
        <v>1</v>
      </c>
      <c r="N245" s="146" t="s">
        <v>41</v>
      </c>
      <c r="P245" s="147">
        <f>O245*H245</f>
        <v>0</v>
      </c>
      <c r="Q245" s="147">
        <v>0</v>
      </c>
      <c r="R245" s="147">
        <f>Q245*H245</f>
        <v>0</v>
      </c>
      <c r="S245" s="147">
        <v>0</v>
      </c>
      <c r="T245" s="148">
        <f>S245*H245</f>
        <v>0</v>
      </c>
      <c r="AR245" s="149" t="s">
        <v>378</v>
      </c>
      <c r="AT245" s="149" t="s">
        <v>298</v>
      </c>
      <c r="AU245" s="149" t="s">
        <v>85</v>
      </c>
      <c r="AY245" s="17" t="s">
        <v>296</v>
      </c>
      <c r="BE245" s="150">
        <f>IF(N245="základní",J245,0)</f>
        <v>0</v>
      </c>
      <c r="BF245" s="150">
        <f>IF(N245="snížená",J245,0)</f>
        <v>0</v>
      </c>
      <c r="BG245" s="150">
        <f>IF(N245="zákl. přenesená",J245,0)</f>
        <v>0</v>
      </c>
      <c r="BH245" s="150">
        <f>IF(N245="sníž. přenesená",J245,0)</f>
        <v>0</v>
      </c>
      <c r="BI245" s="150">
        <f>IF(N245="nulová",J245,0)</f>
        <v>0</v>
      </c>
      <c r="BJ245" s="17" t="s">
        <v>83</v>
      </c>
      <c r="BK245" s="150">
        <f>ROUND(I245*H245,2)</f>
        <v>0</v>
      </c>
      <c r="BL245" s="17" t="s">
        <v>378</v>
      </c>
      <c r="BM245" s="149" t="s">
        <v>4144</v>
      </c>
    </row>
    <row r="246" spans="2:65" s="1" customFormat="1" ht="24.2" customHeight="1">
      <c r="B246" s="32"/>
      <c r="C246" s="173" t="s">
        <v>756</v>
      </c>
      <c r="D246" s="173" t="s">
        <v>343</v>
      </c>
      <c r="E246" s="174" t="s">
        <v>4145</v>
      </c>
      <c r="F246" s="175" t="s">
        <v>4146</v>
      </c>
      <c r="G246" s="176" t="s">
        <v>339</v>
      </c>
      <c r="H246" s="177">
        <v>108</v>
      </c>
      <c r="I246" s="178"/>
      <c r="J246" s="179">
        <f>ROUND(I246*H246,2)</f>
        <v>0</v>
      </c>
      <c r="K246" s="175" t="s">
        <v>302</v>
      </c>
      <c r="L246" s="180"/>
      <c r="M246" s="181" t="s">
        <v>1</v>
      </c>
      <c r="N246" s="182" t="s">
        <v>41</v>
      </c>
      <c r="P246" s="147">
        <f>O246*H246</f>
        <v>0</v>
      </c>
      <c r="Q246" s="147">
        <v>5.0000000000000002E-5</v>
      </c>
      <c r="R246" s="147">
        <f>Q246*H246</f>
        <v>5.4000000000000003E-3</v>
      </c>
      <c r="S246" s="147">
        <v>0</v>
      </c>
      <c r="T246" s="148">
        <f>S246*H246</f>
        <v>0</v>
      </c>
      <c r="AR246" s="149" t="s">
        <v>479</v>
      </c>
      <c r="AT246" s="149" t="s">
        <v>343</v>
      </c>
      <c r="AU246" s="149" t="s">
        <v>85</v>
      </c>
      <c r="AY246" s="17" t="s">
        <v>296</v>
      </c>
      <c r="BE246" s="150">
        <f>IF(N246="základní",J246,0)</f>
        <v>0</v>
      </c>
      <c r="BF246" s="150">
        <f>IF(N246="snížená",J246,0)</f>
        <v>0</v>
      </c>
      <c r="BG246" s="150">
        <f>IF(N246="zákl. přenesená",J246,0)</f>
        <v>0</v>
      </c>
      <c r="BH246" s="150">
        <f>IF(N246="sníž. přenesená",J246,0)</f>
        <v>0</v>
      </c>
      <c r="BI246" s="150">
        <f>IF(N246="nulová",J246,0)</f>
        <v>0</v>
      </c>
      <c r="BJ246" s="17" t="s">
        <v>83</v>
      </c>
      <c r="BK246" s="150">
        <f>ROUND(I246*H246,2)</f>
        <v>0</v>
      </c>
      <c r="BL246" s="17" t="s">
        <v>378</v>
      </c>
      <c r="BM246" s="149" t="s">
        <v>4147</v>
      </c>
    </row>
    <row r="247" spans="2:65" s="12" customFormat="1">
      <c r="B247" s="151"/>
      <c r="D247" s="152" t="s">
        <v>304</v>
      </c>
      <c r="E247" s="153" t="s">
        <v>1</v>
      </c>
      <c r="F247" s="154" t="s">
        <v>4148</v>
      </c>
      <c r="H247" s="155">
        <v>108</v>
      </c>
      <c r="I247" s="156"/>
      <c r="L247" s="151"/>
      <c r="M247" s="157"/>
      <c r="T247" s="158"/>
      <c r="AT247" s="153" t="s">
        <v>304</v>
      </c>
      <c r="AU247" s="153" t="s">
        <v>85</v>
      </c>
      <c r="AV247" s="12" t="s">
        <v>85</v>
      </c>
      <c r="AW247" s="12" t="s">
        <v>32</v>
      </c>
      <c r="AX247" s="12" t="s">
        <v>83</v>
      </c>
      <c r="AY247" s="153" t="s">
        <v>296</v>
      </c>
    </row>
    <row r="248" spans="2:65" s="1" customFormat="1" ht="24.2" customHeight="1">
      <c r="B248" s="32"/>
      <c r="C248" s="138" t="s">
        <v>764</v>
      </c>
      <c r="D248" s="138" t="s">
        <v>298</v>
      </c>
      <c r="E248" s="139" t="s">
        <v>4149</v>
      </c>
      <c r="F248" s="140" t="s">
        <v>4150</v>
      </c>
      <c r="G248" s="141" t="s">
        <v>3209</v>
      </c>
      <c r="H248" s="142">
        <v>1</v>
      </c>
      <c r="I248" s="143"/>
      <c r="J248" s="144">
        <f>ROUND(I248*H248,2)</f>
        <v>0</v>
      </c>
      <c r="K248" s="140" t="s">
        <v>1</v>
      </c>
      <c r="L248" s="32"/>
      <c r="M248" s="145" t="s">
        <v>1</v>
      </c>
      <c r="N248" s="146" t="s">
        <v>41</v>
      </c>
      <c r="P248" s="147">
        <f>O248*H248</f>
        <v>0</v>
      </c>
      <c r="Q248" s="147">
        <v>0</v>
      </c>
      <c r="R248" s="147">
        <f>Q248*H248</f>
        <v>0</v>
      </c>
      <c r="S248" s="147">
        <v>0</v>
      </c>
      <c r="T248" s="148">
        <f>S248*H248</f>
        <v>0</v>
      </c>
      <c r="AR248" s="149" t="s">
        <v>378</v>
      </c>
      <c r="AT248" s="149" t="s">
        <v>298</v>
      </c>
      <c r="AU248" s="149" t="s">
        <v>85</v>
      </c>
      <c r="AY248" s="17" t="s">
        <v>296</v>
      </c>
      <c r="BE248" s="150">
        <f>IF(N248="základní",J248,0)</f>
        <v>0</v>
      </c>
      <c r="BF248" s="150">
        <f>IF(N248="snížená",J248,0)</f>
        <v>0</v>
      </c>
      <c r="BG248" s="150">
        <f>IF(N248="zákl. přenesená",J248,0)</f>
        <v>0</v>
      </c>
      <c r="BH248" s="150">
        <f>IF(N248="sníž. přenesená",J248,0)</f>
        <v>0</v>
      </c>
      <c r="BI248" s="150">
        <f>IF(N248="nulová",J248,0)</f>
        <v>0</v>
      </c>
      <c r="BJ248" s="17" t="s">
        <v>83</v>
      </c>
      <c r="BK248" s="150">
        <f>ROUND(I248*H248,2)</f>
        <v>0</v>
      </c>
      <c r="BL248" s="17" t="s">
        <v>378</v>
      </c>
      <c r="BM248" s="149" t="s">
        <v>4151</v>
      </c>
    </row>
    <row r="249" spans="2:65" s="1" customFormat="1" ht="24.2" customHeight="1">
      <c r="B249" s="32"/>
      <c r="C249" s="138" t="s">
        <v>770</v>
      </c>
      <c r="D249" s="138" t="s">
        <v>298</v>
      </c>
      <c r="E249" s="139" t="s">
        <v>4152</v>
      </c>
      <c r="F249" s="140" t="s">
        <v>4153</v>
      </c>
      <c r="G249" s="141" t="s">
        <v>3209</v>
      </c>
      <c r="H249" s="142">
        <v>1</v>
      </c>
      <c r="I249" s="143"/>
      <c r="J249" s="144">
        <f>ROUND(I249*H249,2)</f>
        <v>0</v>
      </c>
      <c r="K249" s="140" t="s">
        <v>1</v>
      </c>
      <c r="L249" s="32"/>
      <c r="M249" s="145" t="s">
        <v>1</v>
      </c>
      <c r="N249" s="146" t="s">
        <v>41</v>
      </c>
      <c r="P249" s="147">
        <f>O249*H249</f>
        <v>0</v>
      </c>
      <c r="Q249" s="147">
        <v>0</v>
      </c>
      <c r="R249" s="147">
        <f>Q249*H249</f>
        <v>0</v>
      </c>
      <c r="S249" s="147">
        <v>0</v>
      </c>
      <c r="T249" s="148">
        <f>S249*H249</f>
        <v>0</v>
      </c>
      <c r="AR249" s="149" t="s">
        <v>378</v>
      </c>
      <c r="AT249" s="149" t="s">
        <v>298</v>
      </c>
      <c r="AU249" s="149" t="s">
        <v>85</v>
      </c>
      <c r="AY249" s="17" t="s">
        <v>296</v>
      </c>
      <c r="BE249" s="150">
        <f>IF(N249="základní",J249,0)</f>
        <v>0</v>
      </c>
      <c r="BF249" s="150">
        <f>IF(N249="snížená",J249,0)</f>
        <v>0</v>
      </c>
      <c r="BG249" s="150">
        <f>IF(N249="zákl. přenesená",J249,0)</f>
        <v>0</v>
      </c>
      <c r="BH249" s="150">
        <f>IF(N249="sníž. přenesená",J249,0)</f>
        <v>0</v>
      </c>
      <c r="BI249" s="150">
        <f>IF(N249="nulová",J249,0)</f>
        <v>0</v>
      </c>
      <c r="BJ249" s="17" t="s">
        <v>83</v>
      </c>
      <c r="BK249" s="150">
        <f>ROUND(I249*H249,2)</f>
        <v>0</v>
      </c>
      <c r="BL249" s="17" t="s">
        <v>378</v>
      </c>
      <c r="BM249" s="149" t="s">
        <v>4154</v>
      </c>
    </row>
    <row r="250" spans="2:65" s="1" customFormat="1" ht="16.5" customHeight="1">
      <c r="B250" s="32"/>
      <c r="C250" s="138" t="s">
        <v>775</v>
      </c>
      <c r="D250" s="138" t="s">
        <v>298</v>
      </c>
      <c r="E250" s="139" t="s">
        <v>4155</v>
      </c>
      <c r="F250" s="140" t="s">
        <v>4156</v>
      </c>
      <c r="G250" s="141" t="s">
        <v>3209</v>
      </c>
      <c r="H250" s="142">
        <v>1</v>
      </c>
      <c r="I250" s="143"/>
      <c r="J250" s="144">
        <f>ROUND(I250*H250,2)</f>
        <v>0</v>
      </c>
      <c r="K250" s="140" t="s">
        <v>1</v>
      </c>
      <c r="L250" s="32"/>
      <c r="M250" s="145" t="s">
        <v>1</v>
      </c>
      <c r="N250" s="146" t="s">
        <v>41</v>
      </c>
      <c r="P250" s="147">
        <f>O250*H250</f>
        <v>0</v>
      </c>
      <c r="Q250" s="147">
        <v>0</v>
      </c>
      <c r="R250" s="147">
        <f>Q250*H250</f>
        <v>0</v>
      </c>
      <c r="S250" s="147">
        <v>0</v>
      </c>
      <c r="T250" s="148">
        <f>S250*H250</f>
        <v>0</v>
      </c>
      <c r="AR250" s="149" t="s">
        <v>378</v>
      </c>
      <c r="AT250" s="149" t="s">
        <v>298</v>
      </c>
      <c r="AU250" s="149" t="s">
        <v>85</v>
      </c>
      <c r="AY250" s="17" t="s">
        <v>296</v>
      </c>
      <c r="BE250" s="150">
        <f>IF(N250="základní",J250,0)</f>
        <v>0</v>
      </c>
      <c r="BF250" s="150">
        <f>IF(N250="snížená",J250,0)</f>
        <v>0</v>
      </c>
      <c r="BG250" s="150">
        <f>IF(N250="zákl. přenesená",J250,0)</f>
        <v>0</v>
      </c>
      <c r="BH250" s="150">
        <f>IF(N250="sníž. přenesená",J250,0)</f>
        <v>0</v>
      </c>
      <c r="BI250" s="150">
        <f>IF(N250="nulová",J250,0)</f>
        <v>0</v>
      </c>
      <c r="BJ250" s="17" t="s">
        <v>83</v>
      </c>
      <c r="BK250" s="150">
        <f>ROUND(I250*H250,2)</f>
        <v>0</v>
      </c>
      <c r="BL250" s="17" t="s">
        <v>378</v>
      </c>
      <c r="BM250" s="149" t="s">
        <v>4157</v>
      </c>
    </row>
    <row r="251" spans="2:65" s="1" customFormat="1" ht="49.15" customHeight="1">
      <c r="B251" s="32"/>
      <c r="C251" s="138" t="s">
        <v>781</v>
      </c>
      <c r="D251" s="138" t="s">
        <v>298</v>
      </c>
      <c r="E251" s="139" t="s">
        <v>3737</v>
      </c>
      <c r="F251" s="140" t="s">
        <v>3738</v>
      </c>
      <c r="G251" s="141" t="s">
        <v>346</v>
      </c>
      <c r="H251" s="142">
        <v>1.421</v>
      </c>
      <c r="I251" s="143"/>
      <c r="J251" s="144">
        <f>ROUND(I251*H251,2)</f>
        <v>0</v>
      </c>
      <c r="K251" s="140" t="s">
        <v>302</v>
      </c>
      <c r="L251" s="32"/>
      <c r="M251" s="145" t="s">
        <v>1</v>
      </c>
      <c r="N251" s="146" t="s">
        <v>41</v>
      </c>
      <c r="P251" s="147">
        <f>O251*H251</f>
        <v>0</v>
      </c>
      <c r="Q251" s="147">
        <v>0</v>
      </c>
      <c r="R251" s="147">
        <f>Q251*H251</f>
        <v>0</v>
      </c>
      <c r="S251" s="147">
        <v>0</v>
      </c>
      <c r="T251" s="148">
        <f>S251*H251</f>
        <v>0</v>
      </c>
      <c r="AR251" s="149" t="s">
        <v>378</v>
      </c>
      <c r="AT251" s="149" t="s">
        <v>298</v>
      </c>
      <c r="AU251" s="149" t="s">
        <v>85</v>
      </c>
      <c r="AY251" s="17" t="s">
        <v>296</v>
      </c>
      <c r="BE251" s="150">
        <f>IF(N251="základní",J251,0)</f>
        <v>0</v>
      </c>
      <c r="BF251" s="150">
        <f>IF(N251="snížená",J251,0)</f>
        <v>0</v>
      </c>
      <c r="BG251" s="150">
        <f>IF(N251="zákl. přenesená",J251,0)</f>
        <v>0</v>
      </c>
      <c r="BH251" s="150">
        <f>IF(N251="sníž. přenesená",J251,0)</f>
        <v>0</v>
      </c>
      <c r="BI251" s="150">
        <f>IF(N251="nulová",J251,0)</f>
        <v>0</v>
      </c>
      <c r="BJ251" s="17" t="s">
        <v>83</v>
      </c>
      <c r="BK251" s="150">
        <f>ROUND(I251*H251,2)</f>
        <v>0</v>
      </c>
      <c r="BL251" s="17" t="s">
        <v>378</v>
      </c>
      <c r="BM251" s="149" t="s">
        <v>4158</v>
      </c>
    </row>
    <row r="252" spans="2:65" s="11" customFormat="1" ht="22.9" customHeight="1">
      <c r="B252" s="126"/>
      <c r="D252" s="127" t="s">
        <v>75</v>
      </c>
      <c r="E252" s="136" t="s">
        <v>2521</v>
      </c>
      <c r="F252" s="136" t="s">
        <v>2522</v>
      </c>
      <c r="I252" s="129"/>
      <c r="J252" s="137">
        <f>BK252</f>
        <v>0</v>
      </c>
      <c r="L252" s="126"/>
      <c r="M252" s="131"/>
      <c r="P252" s="132">
        <f>SUM(P253:P254)</f>
        <v>0</v>
      </c>
      <c r="R252" s="132">
        <f>SUM(R253:R254)</f>
        <v>0</v>
      </c>
      <c r="T252" s="133">
        <f>SUM(T253:T254)</f>
        <v>0</v>
      </c>
      <c r="AR252" s="127" t="s">
        <v>85</v>
      </c>
      <c r="AT252" s="134" t="s">
        <v>75</v>
      </c>
      <c r="AU252" s="134" t="s">
        <v>83</v>
      </c>
      <c r="AY252" s="127" t="s">
        <v>296</v>
      </c>
      <c r="BK252" s="135">
        <f>SUM(BK253:BK254)</f>
        <v>0</v>
      </c>
    </row>
    <row r="253" spans="2:65" s="1" customFormat="1" ht="16.5" customHeight="1">
      <c r="B253" s="32"/>
      <c r="C253" s="138" t="s">
        <v>785</v>
      </c>
      <c r="D253" s="138" t="s">
        <v>298</v>
      </c>
      <c r="E253" s="139" t="s">
        <v>4159</v>
      </c>
      <c r="F253" s="140" t="s">
        <v>4160</v>
      </c>
      <c r="G253" s="141" t="s">
        <v>3209</v>
      </c>
      <c r="H253" s="142">
        <v>1</v>
      </c>
      <c r="I253" s="143"/>
      <c r="J253" s="144">
        <f>ROUND(I253*H253,2)</f>
        <v>0</v>
      </c>
      <c r="K253" s="140" t="s">
        <v>1</v>
      </c>
      <c r="L253" s="32"/>
      <c r="M253" s="145" t="s">
        <v>1</v>
      </c>
      <c r="N253" s="146" t="s">
        <v>41</v>
      </c>
      <c r="P253" s="147">
        <f>O253*H253</f>
        <v>0</v>
      </c>
      <c r="Q253" s="147">
        <v>0</v>
      </c>
      <c r="R253" s="147">
        <f>Q253*H253</f>
        <v>0</v>
      </c>
      <c r="S253" s="147">
        <v>0</v>
      </c>
      <c r="T253" s="148">
        <f>S253*H253</f>
        <v>0</v>
      </c>
      <c r="AR253" s="149" t="s">
        <v>378</v>
      </c>
      <c r="AT253" s="149" t="s">
        <v>298</v>
      </c>
      <c r="AU253" s="149" t="s">
        <v>85</v>
      </c>
      <c r="AY253" s="17" t="s">
        <v>296</v>
      </c>
      <c r="BE253" s="150">
        <f>IF(N253="základní",J253,0)</f>
        <v>0</v>
      </c>
      <c r="BF253" s="150">
        <f>IF(N253="snížená",J253,0)</f>
        <v>0</v>
      </c>
      <c r="BG253" s="150">
        <f>IF(N253="zákl. přenesená",J253,0)</f>
        <v>0</v>
      </c>
      <c r="BH253" s="150">
        <f>IF(N253="sníž. přenesená",J253,0)</f>
        <v>0</v>
      </c>
      <c r="BI253" s="150">
        <f>IF(N253="nulová",J253,0)</f>
        <v>0</v>
      </c>
      <c r="BJ253" s="17" t="s">
        <v>83</v>
      </c>
      <c r="BK253" s="150">
        <f>ROUND(I253*H253,2)</f>
        <v>0</v>
      </c>
      <c r="BL253" s="17" t="s">
        <v>378</v>
      </c>
      <c r="BM253" s="149" t="s">
        <v>4161</v>
      </c>
    </row>
    <row r="254" spans="2:65" s="1" customFormat="1" ht="49.15" customHeight="1">
      <c r="B254" s="32"/>
      <c r="C254" s="138" t="s">
        <v>792</v>
      </c>
      <c r="D254" s="138" t="s">
        <v>298</v>
      </c>
      <c r="E254" s="139" t="s">
        <v>4162</v>
      </c>
      <c r="F254" s="140" t="s">
        <v>4163</v>
      </c>
      <c r="G254" s="141" t="s">
        <v>346</v>
      </c>
      <c r="H254" s="142">
        <v>1</v>
      </c>
      <c r="I254" s="143"/>
      <c r="J254" s="144">
        <f>ROUND(I254*H254,2)</f>
        <v>0</v>
      </c>
      <c r="K254" s="140" t="s">
        <v>302</v>
      </c>
      <c r="L254" s="32"/>
      <c r="M254" s="145" t="s">
        <v>1</v>
      </c>
      <c r="N254" s="146" t="s">
        <v>41</v>
      </c>
      <c r="P254" s="147">
        <f>O254*H254</f>
        <v>0</v>
      </c>
      <c r="Q254" s="147">
        <v>0</v>
      </c>
      <c r="R254" s="147">
        <f>Q254*H254</f>
        <v>0</v>
      </c>
      <c r="S254" s="147">
        <v>0</v>
      </c>
      <c r="T254" s="148">
        <f>S254*H254</f>
        <v>0</v>
      </c>
      <c r="AR254" s="149" t="s">
        <v>378</v>
      </c>
      <c r="AT254" s="149" t="s">
        <v>298</v>
      </c>
      <c r="AU254" s="149" t="s">
        <v>85</v>
      </c>
      <c r="AY254" s="17" t="s">
        <v>296</v>
      </c>
      <c r="BE254" s="150">
        <f>IF(N254="základní",J254,0)</f>
        <v>0</v>
      </c>
      <c r="BF254" s="150">
        <f>IF(N254="snížená",J254,0)</f>
        <v>0</v>
      </c>
      <c r="BG254" s="150">
        <f>IF(N254="zákl. přenesená",J254,0)</f>
        <v>0</v>
      </c>
      <c r="BH254" s="150">
        <f>IF(N254="sníž. přenesená",J254,0)</f>
        <v>0</v>
      </c>
      <c r="BI254" s="150">
        <f>IF(N254="nulová",J254,0)</f>
        <v>0</v>
      </c>
      <c r="BJ254" s="17" t="s">
        <v>83</v>
      </c>
      <c r="BK254" s="150">
        <f>ROUND(I254*H254,2)</f>
        <v>0</v>
      </c>
      <c r="BL254" s="17" t="s">
        <v>378</v>
      </c>
      <c r="BM254" s="149" t="s">
        <v>4164</v>
      </c>
    </row>
    <row r="255" spans="2:65" s="11" customFormat="1" ht="25.9" customHeight="1">
      <c r="B255" s="126"/>
      <c r="D255" s="127" t="s">
        <v>75</v>
      </c>
      <c r="E255" s="128" t="s">
        <v>4165</v>
      </c>
      <c r="F255" s="128" t="s">
        <v>4166</v>
      </c>
      <c r="I255" s="129"/>
      <c r="J255" s="130">
        <f>BK255</f>
        <v>0</v>
      </c>
      <c r="L255" s="126"/>
      <c r="M255" s="131"/>
      <c r="P255" s="132">
        <f>SUM(P256:P259)</f>
        <v>0</v>
      </c>
      <c r="R255" s="132">
        <f>SUM(R256:R259)</f>
        <v>0</v>
      </c>
      <c r="T255" s="133">
        <f>SUM(T256:T259)</f>
        <v>0</v>
      </c>
      <c r="AR255" s="127" t="s">
        <v>107</v>
      </c>
      <c r="AT255" s="134" t="s">
        <v>75</v>
      </c>
      <c r="AU255" s="134" t="s">
        <v>76</v>
      </c>
      <c r="AY255" s="127" t="s">
        <v>296</v>
      </c>
      <c r="BK255" s="135">
        <f>SUM(BK256:BK259)</f>
        <v>0</v>
      </c>
    </row>
    <row r="256" spans="2:65" s="1" customFormat="1" ht="24.2" customHeight="1">
      <c r="B256" s="32"/>
      <c r="C256" s="138" t="s">
        <v>797</v>
      </c>
      <c r="D256" s="138" t="s">
        <v>298</v>
      </c>
      <c r="E256" s="139" t="s">
        <v>4167</v>
      </c>
      <c r="F256" s="140" t="s">
        <v>4168</v>
      </c>
      <c r="G256" s="141" t="s">
        <v>3209</v>
      </c>
      <c r="H256" s="142">
        <v>1</v>
      </c>
      <c r="I256" s="143"/>
      <c r="J256" s="144">
        <f>ROUND(I256*H256,2)</f>
        <v>0</v>
      </c>
      <c r="K256" s="140" t="s">
        <v>1</v>
      </c>
      <c r="L256" s="32"/>
      <c r="M256" s="145" t="s">
        <v>1</v>
      </c>
      <c r="N256" s="146" t="s">
        <v>41</v>
      </c>
      <c r="P256" s="147">
        <f>O256*H256</f>
        <v>0</v>
      </c>
      <c r="Q256" s="147">
        <v>0</v>
      </c>
      <c r="R256" s="147">
        <f>Q256*H256</f>
        <v>0</v>
      </c>
      <c r="S256" s="147">
        <v>0</v>
      </c>
      <c r="T256" s="148">
        <f>S256*H256</f>
        <v>0</v>
      </c>
      <c r="AR256" s="149" t="s">
        <v>107</v>
      </c>
      <c r="AT256" s="149" t="s">
        <v>298</v>
      </c>
      <c r="AU256" s="149" t="s">
        <v>83</v>
      </c>
      <c r="AY256" s="17" t="s">
        <v>296</v>
      </c>
      <c r="BE256" s="150">
        <f>IF(N256="základní",J256,0)</f>
        <v>0</v>
      </c>
      <c r="BF256" s="150">
        <f>IF(N256="snížená",J256,0)</f>
        <v>0</v>
      </c>
      <c r="BG256" s="150">
        <f>IF(N256="zákl. přenesená",J256,0)</f>
        <v>0</v>
      </c>
      <c r="BH256" s="150">
        <f>IF(N256="sníž. přenesená",J256,0)</f>
        <v>0</v>
      </c>
      <c r="BI256" s="150">
        <f>IF(N256="nulová",J256,0)</f>
        <v>0</v>
      </c>
      <c r="BJ256" s="17" t="s">
        <v>83</v>
      </c>
      <c r="BK256" s="150">
        <f>ROUND(I256*H256,2)</f>
        <v>0</v>
      </c>
      <c r="BL256" s="17" t="s">
        <v>107</v>
      </c>
      <c r="BM256" s="149" t="s">
        <v>4169</v>
      </c>
    </row>
    <row r="257" spans="2:65" s="1" customFormat="1" ht="16.5" customHeight="1">
      <c r="B257" s="32"/>
      <c r="C257" s="138" t="s">
        <v>821</v>
      </c>
      <c r="D257" s="138" t="s">
        <v>298</v>
      </c>
      <c r="E257" s="139" t="s">
        <v>4170</v>
      </c>
      <c r="F257" s="140" t="s">
        <v>4171</v>
      </c>
      <c r="G257" s="141" t="s">
        <v>3209</v>
      </c>
      <c r="H257" s="142">
        <v>1</v>
      </c>
      <c r="I257" s="143"/>
      <c r="J257" s="144">
        <f>ROUND(I257*H257,2)</f>
        <v>0</v>
      </c>
      <c r="K257" s="140" t="s">
        <v>1</v>
      </c>
      <c r="L257" s="32"/>
      <c r="M257" s="145" t="s">
        <v>1</v>
      </c>
      <c r="N257" s="146" t="s">
        <v>41</v>
      </c>
      <c r="P257" s="147">
        <f>O257*H257</f>
        <v>0</v>
      </c>
      <c r="Q257" s="147">
        <v>0</v>
      </c>
      <c r="R257" s="147">
        <f>Q257*H257</f>
        <v>0</v>
      </c>
      <c r="S257" s="147">
        <v>0</v>
      </c>
      <c r="T257" s="148">
        <f>S257*H257</f>
        <v>0</v>
      </c>
      <c r="AR257" s="149" t="s">
        <v>107</v>
      </c>
      <c r="AT257" s="149" t="s">
        <v>298</v>
      </c>
      <c r="AU257" s="149" t="s">
        <v>83</v>
      </c>
      <c r="AY257" s="17" t="s">
        <v>296</v>
      </c>
      <c r="BE257" s="150">
        <f>IF(N257="základní",J257,0)</f>
        <v>0</v>
      </c>
      <c r="BF257" s="150">
        <f>IF(N257="snížená",J257,0)</f>
        <v>0</v>
      </c>
      <c r="BG257" s="150">
        <f>IF(N257="zákl. přenesená",J257,0)</f>
        <v>0</v>
      </c>
      <c r="BH257" s="150">
        <f>IF(N257="sníž. přenesená",J257,0)</f>
        <v>0</v>
      </c>
      <c r="BI257" s="150">
        <f>IF(N257="nulová",J257,0)</f>
        <v>0</v>
      </c>
      <c r="BJ257" s="17" t="s">
        <v>83</v>
      </c>
      <c r="BK257" s="150">
        <f>ROUND(I257*H257,2)</f>
        <v>0</v>
      </c>
      <c r="BL257" s="17" t="s">
        <v>107</v>
      </c>
      <c r="BM257" s="149" t="s">
        <v>4172</v>
      </c>
    </row>
    <row r="258" spans="2:65" s="1" customFormat="1" ht="16.5" customHeight="1">
      <c r="B258" s="32"/>
      <c r="C258" s="138" t="s">
        <v>841</v>
      </c>
      <c r="D258" s="138" t="s">
        <v>298</v>
      </c>
      <c r="E258" s="139" t="s">
        <v>4173</v>
      </c>
      <c r="F258" s="140" t="s">
        <v>4174</v>
      </c>
      <c r="G258" s="141" t="s">
        <v>3209</v>
      </c>
      <c r="H258" s="142">
        <v>1</v>
      </c>
      <c r="I258" s="143"/>
      <c r="J258" s="144">
        <f>ROUND(I258*H258,2)</f>
        <v>0</v>
      </c>
      <c r="K258" s="140" t="s">
        <v>1</v>
      </c>
      <c r="L258" s="32"/>
      <c r="M258" s="145" t="s">
        <v>1</v>
      </c>
      <c r="N258" s="146" t="s">
        <v>41</v>
      </c>
      <c r="P258" s="147">
        <f>O258*H258</f>
        <v>0</v>
      </c>
      <c r="Q258" s="147">
        <v>0</v>
      </c>
      <c r="R258" s="147">
        <f>Q258*H258</f>
        <v>0</v>
      </c>
      <c r="S258" s="147">
        <v>0</v>
      </c>
      <c r="T258" s="148">
        <f>S258*H258</f>
        <v>0</v>
      </c>
      <c r="AR258" s="149" t="s">
        <v>107</v>
      </c>
      <c r="AT258" s="149" t="s">
        <v>298</v>
      </c>
      <c r="AU258" s="149" t="s">
        <v>83</v>
      </c>
      <c r="AY258" s="17" t="s">
        <v>296</v>
      </c>
      <c r="BE258" s="150">
        <f>IF(N258="základní",J258,0)</f>
        <v>0</v>
      </c>
      <c r="BF258" s="150">
        <f>IF(N258="snížená",J258,0)</f>
        <v>0</v>
      </c>
      <c r="BG258" s="150">
        <f>IF(N258="zákl. přenesená",J258,0)</f>
        <v>0</v>
      </c>
      <c r="BH258" s="150">
        <f>IF(N258="sníž. přenesená",J258,0)</f>
        <v>0</v>
      </c>
      <c r="BI258" s="150">
        <f>IF(N258="nulová",J258,0)</f>
        <v>0</v>
      </c>
      <c r="BJ258" s="17" t="s">
        <v>83</v>
      </c>
      <c r="BK258" s="150">
        <f>ROUND(I258*H258,2)</f>
        <v>0</v>
      </c>
      <c r="BL258" s="17" t="s">
        <v>107</v>
      </c>
      <c r="BM258" s="149" t="s">
        <v>4175</v>
      </c>
    </row>
    <row r="259" spans="2:65" s="1" customFormat="1" ht="16.5" customHeight="1">
      <c r="B259" s="32"/>
      <c r="C259" s="138" t="s">
        <v>845</v>
      </c>
      <c r="D259" s="138" t="s">
        <v>298</v>
      </c>
      <c r="E259" s="139" t="s">
        <v>4176</v>
      </c>
      <c r="F259" s="140" t="s">
        <v>4177</v>
      </c>
      <c r="G259" s="141" t="s">
        <v>3209</v>
      </c>
      <c r="H259" s="142">
        <v>1</v>
      </c>
      <c r="I259" s="143"/>
      <c r="J259" s="144">
        <f>ROUND(I259*H259,2)</f>
        <v>0</v>
      </c>
      <c r="K259" s="140" t="s">
        <v>1</v>
      </c>
      <c r="L259" s="32"/>
      <c r="M259" s="145" t="s">
        <v>1</v>
      </c>
      <c r="N259" s="146" t="s">
        <v>41</v>
      </c>
      <c r="P259" s="147">
        <f>O259*H259</f>
        <v>0</v>
      </c>
      <c r="Q259" s="147">
        <v>0</v>
      </c>
      <c r="R259" s="147">
        <f>Q259*H259</f>
        <v>0</v>
      </c>
      <c r="S259" s="147">
        <v>0</v>
      </c>
      <c r="T259" s="148">
        <f>S259*H259</f>
        <v>0</v>
      </c>
      <c r="AR259" s="149" t="s">
        <v>107</v>
      </c>
      <c r="AT259" s="149" t="s">
        <v>298</v>
      </c>
      <c r="AU259" s="149" t="s">
        <v>83</v>
      </c>
      <c r="AY259" s="17" t="s">
        <v>296</v>
      </c>
      <c r="BE259" s="150">
        <f>IF(N259="základní",J259,0)</f>
        <v>0</v>
      </c>
      <c r="BF259" s="150">
        <f>IF(N259="snížená",J259,0)</f>
        <v>0</v>
      </c>
      <c r="BG259" s="150">
        <f>IF(N259="zákl. přenesená",J259,0)</f>
        <v>0</v>
      </c>
      <c r="BH259" s="150">
        <f>IF(N259="sníž. přenesená",J259,0)</f>
        <v>0</v>
      </c>
      <c r="BI259" s="150">
        <f>IF(N259="nulová",J259,0)</f>
        <v>0</v>
      </c>
      <c r="BJ259" s="17" t="s">
        <v>83</v>
      </c>
      <c r="BK259" s="150">
        <f>ROUND(I259*H259,2)</f>
        <v>0</v>
      </c>
      <c r="BL259" s="17" t="s">
        <v>107</v>
      </c>
      <c r="BM259" s="149" t="s">
        <v>4178</v>
      </c>
    </row>
    <row r="260" spans="2:65" s="11" customFormat="1" ht="25.9" customHeight="1">
      <c r="B260" s="126"/>
      <c r="D260" s="127" t="s">
        <v>75</v>
      </c>
      <c r="E260" s="128" t="s">
        <v>175</v>
      </c>
      <c r="F260" s="128" t="s">
        <v>176</v>
      </c>
      <c r="I260" s="129"/>
      <c r="J260" s="130">
        <f>BK260</f>
        <v>0</v>
      </c>
      <c r="L260" s="126"/>
      <c r="M260" s="131"/>
      <c r="P260" s="132">
        <f>P261+P264</f>
        <v>0</v>
      </c>
      <c r="R260" s="132">
        <f>R261+R264</f>
        <v>0</v>
      </c>
      <c r="T260" s="133">
        <f>T261+T264</f>
        <v>0</v>
      </c>
      <c r="AR260" s="127" t="s">
        <v>332</v>
      </c>
      <c r="AT260" s="134" t="s">
        <v>75</v>
      </c>
      <c r="AU260" s="134" t="s">
        <v>76</v>
      </c>
      <c r="AY260" s="127" t="s">
        <v>296</v>
      </c>
      <c r="BK260" s="135">
        <f>BK261+BK264</f>
        <v>0</v>
      </c>
    </row>
    <row r="261" spans="2:65" s="11" customFormat="1" ht="22.9" customHeight="1">
      <c r="B261" s="126"/>
      <c r="D261" s="127" t="s">
        <v>75</v>
      </c>
      <c r="E261" s="136" t="s">
        <v>4179</v>
      </c>
      <c r="F261" s="136" t="s">
        <v>4180</v>
      </c>
      <c r="I261" s="129"/>
      <c r="J261" s="137">
        <f>BK261</f>
        <v>0</v>
      </c>
      <c r="L261" s="126"/>
      <c r="M261" s="131"/>
      <c r="P261" s="132">
        <f>SUM(P262:P263)</f>
        <v>0</v>
      </c>
      <c r="R261" s="132">
        <f>SUM(R262:R263)</f>
        <v>0</v>
      </c>
      <c r="T261" s="133">
        <f>SUM(T262:T263)</f>
        <v>0</v>
      </c>
      <c r="AR261" s="127" t="s">
        <v>332</v>
      </c>
      <c r="AT261" s="134" t="s">
        <v>75</v>
      </c>
      <c r="AU261" s="134" t="s">
        <v>83</v>
      </c>
      <c r="AY261" s="127" t="s">
        <v>296</v>
      </c>
      <c r="BK261" s="135">
        <f>SUM(BK262:BK263)</f>
        <v>0</v>
      </c>
    </row>
    <row r="262" spans="2:65" s="1" customFormat="1" ht="24.2" customHeight="1">
      <c r="B262" s="32"/>
      <c r="C262" s="138" t="s">
        <v>850</v>
      </c>
      <c r="D262" s="138" t="s">
        <v>298</v>
      </c>
      <c r="E262" s="139" t="s">
        <v>4181</v>
      </c>
      <c r="F262" s="140" t="s">
        <v>4182</v>
      </c>
      <c r="G262" s="141" t="s">
        <v>3209</v>
      </c>
      <c r="H262" s="142">
        <v>1</v>
      </c>
      <c r="I262" s="143"/>
      <c r="J262" s="144">
        <f>ROUND(I262*H262,2)</f>
        <v>0</v>
      </c>
      <c r="K262" s="140" t="s">
        <v>302</v>
      </c>
      <c r="L262" s="32"/>
      <c r="M262" s="145" t="s">
        <v>1</v>
      </c>
      <c r="N262" s="146" t="s">
        <v>41</v>
      </c>
      <c r="P262" s="147">
        <f>O262*H262</f>
        <v>0</v>
      </c>
      <c r="Q262" s="147">
        <v>0</v>
      </c>
      <c r="R262" s="147">
        <f>Q262*H262</f>
        <v>0</v>
      </c>
      <c r="S262" s="147">
        <v>0</v>
      </c>
      <c r="T262" s="148">
        <f>S262*H262</f>
        <v>0</v>
      </c>
      <c r="AR262" s="149" t="s">
        <v>3915</v>
      </c>
      <c r="AT262" s="149" t="s">
        <v>298</v>
      </c>
      <c r="AU262" s="149" t="s">
        <v>85</v>
      </c>
      <c r="AY262" s="17" t="s">
        <v>296</v>
      </c>
      <c r="BE262" s="150">
        <f>IF(N262="základní",J262,0)</f>
        <v>0</v>
      </c>
      <c r="BF262" s="150">
        <f>IF(N262="snížená",J262,0)</f>
        <v>0</v>
      </c>
      <c r="BG262" s="150">
        <f>IF(N262="zákl. přenesená",J262,0)</f>
        <v>0</v>
      </c>
      <c r="BH262" s="150">
        <f>IF(N262="sníž. přenesená",J262,0)</f>
        <v>0</v>
      </c>
      <c r="BI262" s="150">
        <f>IF(N262="nulová",J262,0)</f>
        <v>0</v>
      </c>
      <c r="BJ262" s="17" t="s">
        <v>83</v>
      </c>
      <c r="BK262" s="150">
        <f>ROUND(I262*H262,2)</f>
        <v>0</v>
      </c>
      <c r="BL262" s="17" t="s">
        <v>3915</v>
      </c>
      <c r="BM262" s="149" t="s">
        <v>4183</v>
      </c>
    </row>
    <row r="263" spans="2:65" s="1" customFormat="1" ht="16.5" customHeight="1">
      <c r="B263" s="32"/>
      <c r="C263" s="138" t="s">
        <v>858</v>
      </c>
      <c r="D263" s="138" t="s">
        <v>298</v>
      </c>
      <c r="E263" s="139" t="s">
        <v>4184</v>
      </c>
      <c r="F263" s="140" t="s">
        <v>4185</v>
      </c>
      <c r="G263" s="141" t="s">
        <v>3209</v>
      </c>
      <c r="H263" s="142">
        <v>1</v>
      </c>
      <c r="I263" s="143"/>
      <c r="J263" s="144">
        <f>ROUND(I263*H263,2)</f>
        <v>0</v>
      </c>
      <c r="K263" s="140" t="s">
        <v>302</v>
      </c>
      <c r="L263" s="32"/>
      <c r="M263" s="145" t="s">
        <v>1</v>
      </c>
      <c r="N263" s="146" t="s">
        <v>41</v>
      </c>
      <c r="P263" s="147">
        <f>O263*H263</f>
        <v>0</v>
      </c>
      <c r="Q263" s="147">
        <v>0</v>
      </c>
      <c r="R263" s="147">
        <f>Q263*H263</f>
        <v>0</v>
      </c>
      <c r="S263" s="147">
        <v>0</v>
      </c>
      <c r="T263" s="148">
        <f>S263*H263</f>
        <v>0</v>
      </c>
      <c r="AR263" s="149" t="s">
        <v>3915</v>
      </c>
      <c r="AT263" s="149" t="s">
        <v>298</v>
      </c>
      <c r="AU263" s="149" t="s">
        <v>85</v>
      </c>
      <c r="AY263" s="17" t="s">
        <v>296</v>
      </c>
      <c r="BE263" s="150">
        <f>IF(N263="základní",J263,0)</f>
        <v>0</v>
      </c>
      <c r="BF263" s="150">
        <f>IF(N263="snížená",J263,0)</f>
        <v>0</v>
      </c>
      <c r="BG263" s="150">
        <f>IF(N263="zákl. přenesená",J263,0)</f>
        <v>0</v>
      </c>
      <c r="BH263" s="150">
        <f>IF(N263="sníž. přenesená",J263,0)</f>
        <v>0</v>
      </c>
      <c r="BI263" s="150">
        <f>IF(N263="nulová",J263,0)</f>
        <v>0</v>
      </c>
      <c r="BJ263" s="17" t="s">
        <v>83</v>
      </c>
      <c r="BK263" s="150">
        <f>ROUND(I263*H263,2)</f>
        <v>0</v>
      </c>
      <c r="BL263" s="17" t="s">
        <v>3915</v>
      </c>
      <c r="BM263" s="149" t="s">
        <v>4186</v>
      </c>
    </row>
    <row r="264" spans="2:65" s="11" customFormat="1" ht="22.9" customHeight="1">
      <c r="B264" s="126"/>
      <c r="D264" s="127" t="s">
        <v>75</v>
      </c>
      <c r="E264" s="136" t="s">
        <v>3911</v>
      </c>
      <c r="F264" s="136" t="s">
        <v>3912</v>
      </c>
      <c r="I264" s="129"/>
      <c r="J264" s="137">
        <f>BK264</f>
        <v>0</v>
      </c>
      <c r="L264" s="126"/>
      <c r="M264" s="131"/>
      <c r="P264" s="132">
        <f>SUM(P265:P271)</f>
        <v>0</v>
      </c>
      <c r="R264" s="132">
        <f>SUM(R265:R271)</f>
        <v>0</v>
      </c>
      <c r="T264" s="133">
        <f>SUM(T265:T271)</f>
        <v>0</v>
      </c>
      <c r="AR264" s="127" t="s">
        <v>332</v>
      </c>
      <c r="AT264" s="134" t="s">
        <v>75</v>
      </c>
      <c r="AU264" s="134" t="s">
        <v>83</v>
      </c>
      <c r="AY264" s="127" t="s">
        <v>296</v>
      </c>
      <c r="BK264" s="135">
        <f>SUM(BK265:BK271)</f>
        <v>0</v>
      </c>
    </row>
    <row r="265" spans="2:65" s="1" customFormat="1" ht="16.5" customHeight="1">
      <c r="B265" s="32"/>
      <c r="C265" s="138" t="s">
        <v>876</v>
      </c>
      <c r="D265" s="138" t="s">
        <v>298</v>
      </c>
      <c r="E265" s="139" t="s">
        <v>4187</v>
      </c>
      <c r="F265" s="140" t="s">
        <v>4188</v>
      </c>
      <c r="G265" s="141" t="s">
        <v>3209</v>
      </c>
      <c r="H265" s="142">
        <v>1</v>
      </c>
      <c r="I265" s="143"/>
      <c r="J265" s="144">
        <f t="shared" ref="J265:J271" si="10">ROUND(I265*H265,2)</f>
        <v>0</v>
      </c>
      <c r="K265" s="140" t="s">
        <v>302</v>
      </c>
      <c r="L265" s="32"/>
      <c r="M265" s="145" t="s">
        <v>1</v>
      </c>
      <c r="N265" s="146" t="s">
        <v>41</v>
      </c>
      <c r="P265" s="147">
        <f t="shared" ref="P265:P271" si="11">O265*H265</f>
        <v>0</v>
      </c>
      <c r="Q265" s="147">
        <v>0</v>
      </c>
      <c r="R265" s="147">
        <f t="shared" ref="R265:R271" si="12">Q265*H265</f>
        <v>0</v>
      </c>
      <c r="S265" s="147">
        <v>0</v>
      </c>
      <c r="T265" s="148">
        <f t="shared" ref="T265:T271" si="13">S265*H265</f>
        <v>0</v>
      </c>
      <c r="AR265" s="149" t="s">
        <v>3915</v>
      </c>
      <c r="AT265" s="149" t="s">
        <v>298</v>
      </c>
      <c r="AU265" s="149" t="s">
        <v>85</v>
      </c>
      <c r="AY265" s="17" t="s">
        <v>296</v>
      </c>
      <c r="BE265" s="150">
        <f t="shared" ref="BE265:BE271" si="14">IF(N265="základní",J265,0)</f>
        <v>0</v>
      </c>
      <c r="BF265" s="150">
        <f t="shared" ref="BF265:BF271" si="15">IF(N265="snížená",J265,0)</f>
        <v>0</v>
      </c>
      <c r="BG265" s="150">
        <f t="shared" ref="BG265:BG271" si="16">IF(N265="zákl. přenesená",J265,0)</f>
        <v>0</v>
      </c>
      <c r="BH265" s="150">
        <f t="shared" ref="BH265:BH271" si="17">IF(N265="sníž. přenesená",J265,0)</f>
        <v>0</v>
      </c>
      <c r="BI265" s="150">
        <f t="shared" ref="BI265:BI271" si="18">IF(N265="nulová",J265,0)</f>
        <v>0</v>
      </c>
      <c r="BJ265" s="17" t="s">
        <v>83</v>
      </c>
      <c r="BK265" s="150">
        <f t="shared" ref="BK265:BK271" si="19">ROUND(I265*H265,2)</f>
        <v>0</v>
      </c>
      <c r="BL265" s="17" t="s">
        <v>3915</v>
      </c>
      <c r="BM265" s="149" t="s">
        <v>4189</v>
      </c>
    </row>
    <row r="266" spans="2:65" s="1" customFormat="1" ht="16.5" customHeight="1">
      <c r="B266" s="32"/>
      <c r="C266" s="138" t="s">
        <v>900</v>
      </c>
      <c r="D266" s="138" t="s">
        <v>298</v>
      </c>
      <c r="E266" s="139" t="s">
        <v>4190</v>
      </c>
      <c r="F266" s="140" t="s">
        <v>4191</v>
      </c>
      <c r="G266" s="141" t="s">
        <v>3209</v>
      </c>
      <c r="H266" s="142">
        <v>1</v>
      </c>
      <c r="I266" s="143"/>
      <c r="J266" s="144">
        <f t="shared" si="10"/>
        <v>0</v>
      </c>
      <c r="K266" s="140" t="s">
        <v>302</v>
      </c>
      <c r="L266" s="32"/>
      <c r="M266" s="145" t="s">
        <v>1</v>
      </c>
      <c r="N266" s="146" t="s">
        <v>41</v>
      </c>
      <c r="P266" s="147">
        <f t="shared" si="11"/>
        <v>0</v>
      </c>
      <c r="Q266" s="147">
        <v>0</v>
      </c>
      <c r="R266" s="147">
        <f t="shared" si="12"/>
        <v>0</v>
      </c>
      <c r="S266" s="147">
        <v>0</v>
      </c>
      <c r="T266" s="148">
        <f t="shared" si="13"/>
        <v>0</v>
      </c>
      <c r="AR266" s="149" t="s">
        <v>3915</v>
      </c>
      <c r="AT266" s="149" t="s">
        <v>298</v>
      </c>
      <c r="AU266" s="149" t="s">
        <v>85</v>
      </c>
      <c r="AY266" s="17" t="s">
        <v>296</v>
      </c>
      <c r="BE266" s="150">
        <f t="shared" si="14"/>
        <v>0</v>
      </c>
      <c r="BF266" s="150">
        <f t="shared" si="15"/>
        <v>0</v>
      </c>
      <c r="BG266" s="150">
        <f t="shared" si="16"/>
        <v>0</v>
      </c>
      <c r="BH266" s="150">
        <f t="shared" si="17"/>
        <v>0</v>
      </c>
      <c r="BI266" s="150">
        <f t="shared" si="18"/>
        <v>0</v>
      </c>
      <c r="BJ266" s="17" t="s">
        <v>83</v>
      </c>
      <c r="BK266" s="150">
        <f t="shared" si="19"/>
        <v>0</v>
      </c>
      <c r="BL266" s="17" t="s">
        <v>3915</v>
      </c>
      <c r="BM266" s="149" t="s">
        <v>4192</v>
      </c>
    </row>
    <row r="267" spans="2:65" s="1" customFormat="1" ht="16.5" customHeight="1">
      <c r="B267" s="32"/>
      <c r="C267" s="138" t="s">
        <v>200</v>
      </c>
      <c r="D267" s="138" t="s">
        <v>298</v>
      </c>
      <c r="E267" s="139" t="s">
        <v>3913</v>
      </c>
      <c r="F267" s="140" t="s">
        <v>4193</v>
      </c>
      <c r="G267" s="141" t="s">
        <v>3209</v>
      </c>
      <c r="H267" s="142">
        <v>1</v>
      </c>
      <c r="I267" s="143"/>
      <c r="J267" s="144">
        <f t="shared" si="10"/>
        <v>0</v>
      </c>
      <c r="K267" s="140" t="s">
        <v>302</v>
      </c>
      <c r="L267" s="32"/>
      <c r="M267" s="145" t="s">
        <v>1</v>
      </c>
      <c r="N267" s="146" t="s">
        <v>41</v>
      </c>
      <c r="P267" s="147">
        <f t="shared" si="11"/>
        <v>0</v>
      </c>
      <c r="Q267" s="147">
        <v>0</v>
      </c>
      <c r="R267" s="147">
        <f t="shared" si="12"/>
        <v>0</v>
      </c>
      <c r="S267" s="147">
        <v>0</v>
      </c>
      <c r="T267" s="148">
        <f t="shared" si="13"/>
        <v>0</v>
      </c>
      <c r="AR267" s="149" t="s">
        <v>3915</v>
      </c>
      <c r="AT267" s="149" t="s">
        <v>298</v>
      </c>
      <c r="AU267" s="149" t="s">
        <v>85</v>
      </c>
      <c r="AY267" s="17" t="s">
        <v>296</v>
      </c>
      <c r="BE267" s="150">
        <f t="shared" si="14"/>
        <v>0</v>
      </c>
      <c r="BF267" s="150">
        <f t="shared" si="15"/>
        <v>0</v>
      </c>
      <c r="BG267" s="150">
        <f t="shared" si="16"/>
        <v>0</v>
      </c>
      <c r="BH267" s="150">
        <f t="shared" si="17"/>
        <v>0</v>
      </c>
      <c r="BI267" s="150">
        <f t="shared" si="18"/>
        <v>0</v>
      </c>
      <c r="BJ267" s="17" t="s">
        <v>83</v>
      </c>
      <c r="BK267" s="150">
        <f t="shared" si="19"/>
        <v>0</v>
      </c>
      <c r="BL267" s="17" t="s">
        <v>3915</v>
      </c>
      <c r="BM267" s="149" t="s">
        <v>4194</v>
      </c>
    </row>
    <row r="268" spans="2:65" s="1" customFormat="1" ht="16.5" customHeight="1">
      <c r="B268" s="32"/>
      <c r="C268" s="138" t="s">
        <v>910</v>
      </c>
      <c r="D268" s="138" t="s">
        <v>298</v>
      </c>
      <c r="E268" s="139" t="s">
        <v>4195</v>
      </c>
      <c r="F268" s="140" t="s">
        <v>4196</v>
      </c>
      <c r="G268" s="141" t="s">
        <v>3209</v>
      </c>
      <c r="H268" s="142">
        <v>1</v>
      </c>
      <c r="I268" s="143"/>
      <c r="J268" s="144">
        <f t="shared" si="10"/>
        <v>0</v>
      </c>
      <c r="K268" s="140" t="s">
        <v>1</v>
      </c>
      <c r="L268" s="32"/>
      <c r="M268" s="145" t="s">
        <v>1</v>
      </c>
      <c r="N268" s="146" t="s">
        <v>41</v>
      </c>
      <c r="P268" s="147">
        <f t="shared" si="11"/>
        <v>0</v>
      </c>
      <c r="Q268" s="147">
        <v>0</v>
      </c>
      <c r="R268" s="147">
        <f t="shared" si="12"/>
        <v>0</v>
      </c>
      <c r="S268" s="147">
        <v>0</v>
      </c>
      <c r="T268" s="148">
        <f t="shared" si="13"/>
        <v>0</v>
      </c>
      <c r="AR268" s="149" t="s">
        <v>107</v>
      </c>
      <c r="AT268" s="149" t="s">
        <v>298</v>
      </c>
      <c r="AU268" s="149" t="s">
        <v>85</v>
      </c>
      <c r="AY268" s="17" t="s">
        <v>296</v>
      </c>
      <c r="BE268" s="150">
        <f t="shared" si="14"/>
        <v>0</v>
      </c>
      <c r="BF268" s="150">
        <f t="shared" si="15"/>
        <v>0</v>
      </c>
      <c r="BG268" s="150">
        <f t="shared" si="16"/>
        <v>0</v>
      </c>
      <c r="BH268" s="150">
        <f t="shared" si="17"/>
        <v>0</v>
      </c>
      <c r="BI268" s="150">
        <f t="shared" si="18"/>
        <v>0</v>
      </c>
      <c r="BJ268" s="17" t="s">
        <v>83</v>
      </c>
      <c r="BK268" s="150">
        <f t="shared" si="19"/>
        <v>0</v>
      </c>
      <c r="BL268" s="17" t="s">
        <v>107</v>
      </c>
      <c r="BM268" s="149" t="s">
        <v>4197</v>
      </c>
    </row>
    <row r="269" spans="2:65" s="1" customFormat="1" ht="16.5" customHeight="1">
      <c r="B269" s="32"/>
      <c r="C269" s="138" t="s">
        <v>917</v>
      </c>
      <c r="D269" s="138" t="s">
        <v>298</v>
      </c>
      <c r="E269" s="139" t="s">
        <v>4198</v>
      </c>
      <c r="F269" s="140" t="s">
        <v>4199</v>
      </c>
      <c r="G269" s="141" t="s">
        <v>3209</v>
      </c>
      <c r="H269" s="142">
        <v>1</v>
      </c>
      <c r="I269" s="143"/>
      <c r="J269" s="144">
        <f t="shared" si="10"/>
        <v>0</v>
      </c>
      <c r="K269" s="140" t="s">
        <v>1</v>
      </c>
      <c r="L269" s="32"/>
      <c r="M269" s="145" t="s">
        <v>1</v>
      </c>
      <c r="N269" s="146" t="s">
        <v>41</v>
      </c>
      <c r="P269" s="147">
        <f t="shared" si="11"/>
        <v>0</v>
      </c>
      <c r="Q269" s="147">
        <v>0</v>
      </c>
      <c r="R269" s="147">
        <f t="shared" si="12"/>
        <v>0</v>
      </c>
      <c r="S269" s="147">
        <v>0</v>
      </c>
      <c r="T269" s="148">
        <f t="shared" si="13"/>
        <v>0</v>
      </c>
      <c r="AR269" s="149" t="s">
        <v>107</v>
      </c>
      <c r="AT269" s="149" t="s">
        <v>298</v>
      </c>
      <c r="AU269" s="149" t="s">
        <v>85</v>
      </c>
      <c r="AY269" s="17" t="s">
        <v>296</v>
      </c>
      <c r="BE269" s="150">
        <f t="shared" si="14"/>
        <v>0</v>
      </c>
      <c r="BF269" s="150">
        <f t="shared" si="15"/>
        <v>0</v>
      </c>
      <c r="BG269" s="150">
        <f t="shared" si="16"/>
        <v>0</v>
      </c>
      <c r="BH269" s="150">
        <f t="shared" si="17"/>
        <v>0</v>
      </c>
      <c r="BI269" s="150">
        <f t="shared" si="18"/>
        <v>0</v>
      </c>
      <c r="BJ269" s="17" t="s">
        <v>83</v>
      </c>
      <c r="BK269" s="150">
        <f t="shared" si="19"/>
        <v>0</v>
      </c>
      <c r="BL269" s="17" t="s">
        <v>107</v>
      </c>
      <c r="BM269" s="149" t="s">
        <v>4200</v>
      </c>
    </row>
    <row r="270" spans="2:65" s="1" customFormat="1" ht="16.5" customHeight="1">
      <c r="B270" s="32"/>
      <c r="C270" s="138" t="s">
        <v>921</v>
      </c>
      <c r="D270" s="138" t="s">
        <v>298</v>
      </c>
      <c r="E270" s="139" t="s">
        <v>4201</v>
      </c>
      <c r="F270" s="140" t="s">
        <v>4202</v>
      </c>
      <c r="G270" s="141" t="s">
        <v>3209</v>
      </c>
      <c r="H270" s="142">
        <v>1</v>
      </c>
      <c r="I270" s="143"/>
      <c r="J270" s="144">
        <f t="shared" si="10"/>
        <v>0</v>
      </c>
      <c r="K270" s="140" t="s">
        <v>1</v>
      </c>
      <c r="L270" s="32"/>
      <c r="M270" s="145" t="s">
        <v>1</v>
      </c>
      <c r="N270" s="146" t="s">
        <v>41</v>
      </c>
      <c r="P270" s="147">
        <f t="shared" si="11"/>
        <v>0</v>
      </c>
      <c r="Q270" s="147">
        <v>0</v>
      </c>
      <c r="R270" s="147">
        <f t="shared" si="12"/>
        <v>0</v>
      </c>
      <c r="S270" s="147">
        <v>0</v>
      </c>
      <c r="T270" s="148">
        <f t="shared" si="13"/>
        <v>0</v>
      </c>
      <c r="AR270" s="149" t="s">
        <v>107</v>
      </c>
      <c r="AT270" s="149" t="s">
        <v>298</v>
      </c>
      <c r="AU270" s="149" t="s">
        <v>85</v>
      </c>
      <c r="AY270" s="17" t="s">
        <v>296</v>
      </c>
      <c r="BE270" s="150">
        <f t="shared" si="14"/>
        <v>0</v>
      </c>
      <c r="BF270" s="150">
        <f t="shared" si="15"/>
        <v>0</v>
      </c>
      <c r="BG270" s="150">
        <f t="shared" si="16"/>
        <v>0</v>
      </c>
      <c r="BH270" s="150">
        <f t="shared" si="17"/>
        <v>0</v>
      </c>
      <c r="BI270" s="150">
        <f t="shared" si="18"/>
        <v>0</v>
      </c>
      <c r="BJ270" s="17" t="s">
        <v>83</v>
      </c>
      <c r="BK270" s="150">
        <f t="shared" si="19"/>
        <v>0</v>
      </c>
      <c r="BL270" s="17" t="s">
        <v>107</v>
      </c>
      <c r="BM270" s="149" t="s">
        <v>4203</v>
      </c>
    </row>
    <row r="271" spans="2:65" s="1" customFormat="1" ht="16.5" customHeight="1">
      <c r="B271" s="32"/>
      <c r="C271" s="138" t="s">
        <v>929</v>
      </c>
      <c r="D271" s="138" t="s">
        <v>298</v>
      </c>
      <c r="E271" s="139" t="s">
        <v>4204</v>
      </c>
      <c r="F271" s="140" t="s">
        <v>4205</v>
      </c>
      <c r="G271" s="141" t="s">
        <v>3209</v>
      </c>
      <c r="H271" s="142">
        <v>1</v>
      </c>
      <c r="I271" s="143"/>
      <c r="J271" s="144">
        <f t="shared" si="10"/>
        <v>0</v>
      </c>
      <c r="K271" s="140" t="s">
        <v>1</v>
      </c>
      <c r="L271" s="32"/>
      <c r="M271" s="190" t="s">
        <v>1</v>
      </c>
      <c r="N271" s="191" t="s">
        <v>41</v>
      </c>
      <c r="O271" s="192"/>
      <c r="P271" s="193">
        <f t="shared" si="11"/>
        <v>0</v>
      </c>
      <c r="Q271" s="193">
        <v>0</v>
      </c>
      <c r="R271" s="193">
        <f t="shared" si="12"/>
        <v>0</v>
      </c>
      <c r="S271" s="193">
        <v>0</v>
      </c>
      <c r="T271" s="194">
        <f t="shared" si="13"/>
        <v>0</v>
      </c>
      <c r="AR271" s="149" t="s">
        <v>107</v>
      </c>
      <c r="AT271" s="149" t="s">
        <v>298</v>
      </c>
      <c r="AU271" s="149" t="s">
        <v>85</v>
      </c>
      <c r="AY271" s="17" t="s">
        <v>296</v>
      </c>
      <c r="BE271" s="150">
        <f t="shared" si="14"/>
        <v>0</v>
      </c>
      <c r="BF271" s="150">
        <f t="shared" si="15"/>
        <v>0</v>
      </c>
      <c r="BG271" s="150">
        <f t="shared" si="16"/>
        <v>0</v>
      </c>
      <c r="BH271" s="150">
        <f t="shared" si="17"/>
        <v>0</v>
      </c>
      <c r="BI271" s="150">
        <f t="shared" si="18"/>
        <v>0</v>
      </c>
      <c r="BJ271" s="17" t="s">
        <v>83</v>
      </c>
      <c r="BK271" s="150">
        <f t="shared" si="19"/>
        <v>0</v>
      </c>
      <c r="BL271" s="17" t="s">
        <v>107</v>
      </c>
      <c r="BM271" s="149" t="s">
        <v>4206</v>
      </c>
    </row>
    <row r="272" spans="2:65" s="1" customFormat="1" ht="7.15" customHeight="1">
      <c r="B272" s="44"/>
      <c r="C272" s="45"/>
      <c r="D272" s="45"/>
      <c r="E272" s="45"/>
      <c r="F272" s="45"/>
      <c r="G272" s="45"/>
      <c r="H272" s="45"/>
      <c r="I272" s="45"/>
      <c r="J272" s="45"/>
      <c r="K272" s="45"/>
      <c r="L272" s="32"/>
    </row>
  </sheetData>
  <sheetProtection algorithmName="SHA-512" hashValue="LAckzABHZdnlErqpOyc+jHBWxkpUZ6+KRlHy5s77uaO2u7XtFQaWgqSQiO4W1ZE/8msGnMajA1g2PaBLOMSsSw==" saltValue="8MbtCysZvXQkJ7bYxsCK/Q==" spinCount="100000" sheet="1" objects="1" scenarios="1" formatColumns="0" formatRows="0" autoFilter="0"/>
  <autoFilter ref="C134:K271"/>
  <mergeCells count="15">
    <mergeCell ref="E121:H121"/>
    <mergeCell ref="E125:H125"/>
    <mergeCell ref="E123:H123"/>
    <mergeCell ref="E127:H127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27"/>
  <sheetViews>
    <sheetView showGridLines="0" topLeftCell="A126" workbookViewId="0">
      <selection activeCell="F136" sqref="F136"/>
    </sheetView>
  </sheetViews>
  <sheetFormatPr defaultRowHeight="11.25"/>
  <cols>
    <col min="1" max="1" width="8.33203125" customWidth="1"/>
    <col min="2" max="2" width="1.33203125" customWidth="1"/>
    <col min="3" max="3" width="4.1640625" customWidth="1"/>
    <col min="4" max="4" width="4.33203125" customWidth="1"/>
    <col min="5" max="5" width="17.1640625" customWidth="1"/>
    <col min="6" max="6" width="50.6640625" customWidth="1"/>
    <col min="7" max="7" width="7.5" customWidth="1"/>
    <col min="8" max="8" width="14" customWidth="1"/>
    <col min="9" max="9" width="15.6640625" customWidth="1"/>
    <col min="10" max="11" width="22.33203125" customWidth="1"/>
    <col min="12" max="12" width="9.33203125" customWidth="1"/>
    <col min="13" max="13" width="10.66406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.15" customHeight="1"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7" t="s">
        <v>101</v>
      </c>
    </row>
    <row r="3" spans="2:46" ht="7.1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ht="25.15" customHeight="1">
      <c r="B4" s="20"/>
      <c r="D4" s="21" t="s">
        <v>182</v>
      </c>
      <c r="L4" s="20"/>
      <c r="M4" s="94" t="s">
        <v>10</v>
      </c>
      <c r="AT4" s="17" t="s">
        <v>4</v>
      </c>
    </row>
    <row r="5" spans="2:46" ht="7.15" customHeight="1">
      <c r="B5" s="20"/>
      <c r="L5" s="20"/>
    </row>
    <row r="6" spans="2:46" ht="12" customHeight="1">
      <c r="B6" s="20"/>
      <c r="D6" s="27" t="s">
        <v>16</v>
      </c>
      <c r="L6" s="20"/>
    </row>
    <row r="7" spans="2:46" ht="16.5" customHeight="1">
      <c r="B7" s="20"/>
      <c r="E7" s="249" t="str">
        <f>'Rekapitulace stavby'!K6</f>
        <v>Pobytová odlehčovací služba Zábřeh - Sušilova</v>
      </c>
      <c r="F7" s="250"/>
      <c r="G7" s="250"/>
      <c r="H7" s="250"/>
      <c r="L7" s="20"/>
    </row>
    <row r="8" spans="2:46" ht="12.75">
      <c r="B8" s="20"/>
      <c r="D8" s="27" t="s">
        <v>191</v>
      </c>
      <c r="L8" s="20"/>
    </row>
    <row r="9" spans="2:46" ht="16.5" customHeight="1">
      <c r="B9" s="20"/>
      <c r="E9" s="249" t="s">
        <v>194</v>
      </c>
      <c r="F9" s="209"/>
      <c r="G9" s="209"/>
      <c r="H9" s="209"/>
      <c r="L9" s="20"/>
    </row>
    <row r="10" spans="2:46" ht="12" customHeight="1">
      <c r="B10" s="20"/>
      <c r="D10" s="27" t="s">
        <v>3006</v>
      </c>
      <c r="L10" s="20"/>
    </row>
    <row r="11" spans="2:46" s="1" customFormat="1" ht="16.5" customHeight="1">
      <c r="B11" s="32"/>
      <c r="E11" s="231" t="s">
        <v>3007</v>
      </c>
      <c r="F11" s="248"/>
      <c r="G11" s="248"/>
      <c r="H11" s="248"/>
      <c r="L11" s="32"/>
    </row>
    <row r="12" spans="2:46" s="1" customFormat="1" ht="12" customHeight="1">
      <c r="B12" s="32"/>
      <c r="D12" s="27" t="s">
        <v>3008</v>
      </c>
      <c r="L12" s="32"/>
    </row>
    <row r="13" spans="2:46" s="1" customFormat="1" ht="16.5" customHeight="1">
      <c r="B13" s="32"/>
      <c r="E13" s="243" t="s">
        <v>4207</v>
      </c>
      <c r="F13" s="248"/>
      <c r="G13" s="248"/>
      <c r="H13" s="248"/>
      <c r="L13" s="32"/>
    </row>
    <row r="14" spans="2:46" s="1" customFormat="1">
      <c r="B14" s="32"/>
      <c r="L14" s="32"/>
    </row>
    <row r="15" spans="2:46" s="1" customFormat="1" ht="12" customHeight="1">
      <c r="B15" s="32"/>
      <c r="D15" s="27" t="s">
        <v>18</v>
      </c>
      <c r="F15" s="25" t="s">
        <v>1</v>
      </c>
      <c r="I15" s="27" t="s">
        <v>19</v>
      </c>
      <c r="J15" s="25" t="s">
        <v>1</v>
      </c>
      <c r="L15" s="32"/>
    </row>
    <row r="16" spans="2:46" s="1" customFormat="1" ht="12" customHeight="1">
      <c r="B16" s="32"/>
      <c r="D16" s="27" t="s">
        <v>20</v>
      </c>
      <c r="F16" s="25" t="s">
        <v>21</v>
      </c>
      <c r="I16" s="27" t="s">
        <v>22</v>
      </c>
      <c r="J16" s="52" t="str">
        <f>'Rekapitulace stavby'!AN8</f>
        <v>5. 7. 2024</v>
      </c>
      <c r="L16" s="32"/>
    </row>
    <row r="17" spans="2:12" s="1" customFormat="1" ht="10.9" customHeight="1">
      <c r="B17" s="32"/>
      <c r="L17" s="32"/>
    </row>
    <row r="18" spans="2:12" s="1" customFormat="1" ht="12" customHeight="1">
      <c r="B18" s="32"/>
      <c r="D18" s="27" t="s">
        <v>24</v>
      </c>
      <c r="I18" s="27" t="s">
        <v>25</v>
      </c>
      <c r="J18" s="25" t="s">
        <v>1</v>
      </c>
      <c r="L18" s="32"/>
    </row>
    <row r="19" spans="2:12" s="1" customFormat="1" ht="18" customHeight="1">
      <c r="B19" s="32"/>
      <c r="E19" s="25" t="s">
        <v>26</v>
      </c>
      <c r="I19" s="27" t="s">
        <v>27</v>
      </c>
      <c r="J19" s="25" t="s">
        <v>1</v>
      </c>
      <c r="L19" s="32"/>
    </row>
    <row r="20" spans="2:12" s="1" customFormat="1" ht="7.15" customHeight="1">
      <c r="B20" s="32"/>
      <c r="L20" s="32"/>
    </row>
    <row r="21" spans="2:12" s="1" customFormat="1" ht="12" customHeight="1">
      <c r="B21" s="32"/>
      <c r="D21" s="27" t="s">
        <v>28</v>
      </c>
      <c r="I21" s="27" t="s">
        <v>25</v>
      </c>
      <c r="J21" s="28" t="str">
        <f>'Rekapitulace stavby'!AN13</f>
        <v>Vyplň údaj</v>
      </c>
      <c r="L21" s="32"/>
    </row>
    <row r="22" spans="2:12" s="1" customFormat="1" ht="18" customHeight="1">
      <c r="B22" s="32"/>
      <c r="E22" s="251" t="str">
        <f>'Rekapitulace stavby'!E14</f>
        <v>Vyplň údaj</v>
      </c>
      <c r="F22" s="213"/>
      <c r="G22" s="213"/>
      <c r="H22" s="213"/>
      <c r="I22" s="27" t="s">
        <v>27</v>
      </c>
      <c r="J22" s="28" t="str">
        <f>'Rekapitulace stavby'!AN14</f>
        <v>Vyplň údaj</v>
      </c>
      <c r="L22" s="32"/>
    </row>
    <row r="23" spans="2:12" s="1" customFormat="1" ht="7.15" customHeight="1">
      <c r="B23" s="32"/>
      <c r="L23" s="32"/>
    </row>
    <row r="24" spans="2:12" s="1" customFormat="1" ht="12" customHeight="1">
      <c r="B24" s="32"/>
      <c r="D24" s="27" t="s">
        <v>30</v>
      </c>
      <c r="I24" s="27" t="s">
        <v>25</v>
      </c>
      <c r="J24" s="25" t="s">
        <v>1</v>
      </c>
      <c r="L24" s="32"/>
    </row>
    <row r="25" spans="2:12" s="1" customFormat="1" ht="18" customHeight="1">
      <c r="B25" s="32"/>
      <c r="E25" s="25" t="s">
        <v>31</v>
      </c>
      <c r="I25" s="27" t="s">
        <v>27</v>
      </c>
      <c r="J25" s="25" t="s">
        <v>1</v>
      </c>
      <c r="L25" s="32"/>
    </row>
    <row r="26" spans="2:12" s="1" customFormat="1" ht="7.15" customHeight="1">
      <c r="B26" s="32"/>
      <c r="L26" s="32"/>
    </row>
    <row r="27" spans="2:12" s="1" customFormat="1" ht="12" customHeight="1">
      <c r="B27" s="32"/>
      <c r="D27" s="27" t="s">
        <v>33</v>
      </c>
      <c r="I27" s="27" t="s">
        <v>25</v>
      </c>
      <c r="J27" s="25" t="s">
        <v>1</v>
      </c>
      <c r="L27" s="32"/>
    </row>
    <row r="28" spans="2:12" s="1" customFormat="1" ht="18" customHeight="1">
      <c r="B28" s="32"/>
      <c r="E28" s="25" t="s">
        <v>3010</v>
      </c>
      <c r="I28" s="27" t="s">
        <v>27</v>
      </c>
      <c r="J28" s="25" t="s">
        <v>1</v>
      </c>
      <c r="L28" s="32"/>
    </row>
    <row r="29" spans="2:12" s="1" customFormat="1" ht="7.15" customHeight="1">
      <c r="B29" s="32"/>
      <c r="L29" s="32"/>
    </row>
    <row r="30" spans="2:12" s="1" customFormat="1" ht="12" customHeight="1">
      <c r="B30" s="32"/>
      <c r="D30" s="27" t="s">
        <v>35</v>
      </c>
      <c r="L30" s="32"/>
    </row>
    <row r="31" spans="2:12" s="7" customFormat="1" ht="16.5" customHeight="1">
      <c r="B31" s="95"/>
      <c r="E31" s="217" t="s">
        <v>1</v>
      </c>
      <c r="F31" s="217"/>
      <c r="G31" s="217"/>
      <c r="H31" s="217"/>
      <c r="L31" s="95"/>
    </row>
    <row r="32" spans="2:12" s="1" customFormat="1" ht="7.15" customHeight="1">
      <c r="B32" s="32"/>
      <c r="L32" s="32"/>
    </row>
    <row r="33" spans="2:12" s="1" customFormat="1" ht="7.1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25.35" customHeight="1">
      <c r="B34" s="32"/>
      <c r="D34" s="97" t="s">
        <v>36</v>
      </c>
      <c r="J34" s="66">
        <f>ROUND(J133, 2)</f>
        <v>0</v>
      </c>
      <c r="L34" s="32"/>
    </row>
    <row r="35" spans="2:12" s="1" customFormat="1" ht="7.15" customHeight="1">
      <c r="B35" s="32"/>
      <c r="D35" s="53"/>
      <c r="E35" s="53"/>
      <c r="F35" s="53"/>
      <c r="G35" s="53"/>
      <c r="H35" s="53"/>
      <c r="I35" s="53"/>
      <c r="J35" s="53"/>
      <c r="K35" s="53"/>
      <c r="L35" s="32"/>
    </row>
    <row r="36" spans="2:12" s="1" customFormat="1" ht="14.45" customHeight="1">
      <c r="B36" s="32"/>
      <c r="F36" s="35" t="s">
        <v>38</v>
      </c>
      <c r="I36" s="35" t="s">
        <v>37</v>
      </c>
      <c r="J36" s="35" t="s">
        <v>39</v>
      </c>
      <c r="L36" s="32"/>
    </row>
    <row r="37" spans="2:12" s="1" customFormat="1" ht="14.45" customHeight="1">
      <c r="B37" s="32"/>
      <c r="D37" s="55" t="s">
        <v>40</v>
      </c>
      <c r="E37" s="27" t="s">
        <v>41</v>
      </c>
      <c r="F37" s="86">
        <f>ROUND((SUM(BE133:BE226)),  2)</f>
        <v>0</v>
      </c>
      <c r="I37" s="98">
        <v>0.21</v>
      </c>
      <c r="J37" s="86">
        <f>ROUND(((SUM(BE133:BE226))*I37),  2)</f>
        <v>0</v>
      </c>
      <c r="L37" s="32"/>
    </row>
    <row r="38" spans="2:12" s="1" customFormat="1" ht="14.45" customHeight="1">
      <c r="B38" s="32"/>
      <c r="E38" s="27" t="s">
        <v>42</v>
      </c>
      <c r="F38" s="86">
        <f>ROUND((SUM(BF133:BF226)),  2)</f>
        <v>0</v>
      </c>
      <c r="I38" s="98">
        <v>0.12</v>
      </c>
      <c r="J38" s="86">
        <f>ROUND(((SUM(BF133:BF226))*I38),  2)</f>
        <v>0</v>
      </c>
      <c r="L38" s="32"/>
    </row>
    <row r="39" spans="2:12" s="1" customFormat="1" ht="14.45" hidden="1" customHeight="1">
      <c r="B39" s="32"/>
      <c r="E39" s="27" t="s">
        <v>43</v>
      </c>
      <c r="F39" s="86">
        <f>ROUND((SUM(BG133:BG226)),  2)</f>
        <v>0</v>
      </c>
      <c r="I39" s="98">
        <v>0.21</v>
      </c>
      <c r="J39" s="86">
        <f>0</f>
        <v>0</v>
      </c>
      <c r="L39" s="32"/>
    </row>
    <row r="40" spans="2:12" s="1" customFormat="1" ht="14.45" hidden="1" customHeight="1">
      <c r="B40" s="32"/>
      <c r="E40" s="27" t="s">
        <v>44</v>
      </c>
      <c r="F40" s="86">
        <f>ROUND((SUM(BH133:BH226)),  2)</f>
        <v>0</v>
      </c>
      <c r="I40" s="98">
        <v>0.12</v>
      </c>
      <c r="J40" s="86">
        <f>0</f>
        <v>0</v>
      </c>
      <c r="L40" s="32"/>
    </row>
    <row r="41" spans="2:12" s="1" customFormat="1" ht="14.45" hidden="1" customHeight="1">
      <c r="B41" s="32"/>
      <c r="E41" s="27" t="s">
        <v>45</v>
      </c>
      <c r="F41" s="86">
        <f>ROUND((SUM(BI133:BI226)),  2)</f>
        <v>0</v>
      </c>
      <c r="I41" s="98">
        <v>0</v>
      </c>
      <c r="J41" s="86">
        <f>0</f>
        <v>0</v>
      </c>
      <c r="L41" s="32"/>
    </row>
    <row r="42" spans="2:12" s="1" customFormat="1" ht="7.15" customHeight="1">
      <c r="B42" s="32"/>
      <c r="L42" s="32"/>
    </row>
    <row r="43" spans="2:12" s="1" customFormat="1" ht="25.35" customHeight="1">
      <c r="B43" s="32"/>
      <c r="C43" s="99"/>
      <c r="D43" s="100" t="s">
        <v>46</v>
      </c>
      <c r="E43" s="57"/>
      <c r="F43" s="57"/>
      <c r="G43" s="101" t="s">
        <v>47</v>
      </c>
      <c r="H43" s="102" t="s">
        <v>48</v>
      </c>
      <c r="I43" s="57"/>
      <c r="J43" s="103">
        <f>SUM(J34:J41)</f>
        <v>0</v>
      </c>
      <c r="K43" s="104"/>
      <c r="L43" s="32"/>
    </row>
    <row r="44" spans="2:12" s="1" customFormat="1" ht="14.45" customHeight="1">
      <c r="B44" s="32"/>
      <c r="L44" s="32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42"/>
      <c r="J50" s="42"/>
      <c r="K50" s="42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3" t="s">
        <v>51</v>
      </c>
      <c r="E61" s="34"/>
      <c r="F61" s="105" t="s">
        <v>52</v>
      </c>
      <c r="G61" s="43" t="s">
        <v>51</v>
      </c>
      <c r="H61" s="34"/>
      <c r="I61" s="34"/>
      <c r="J61" s="106" t="s">
        <v>52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42"/>
      <c r="J65" s="42"/>
      <c r="K65" s="42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3" t="s">
        <v>51</v>
      </c>
      <c r="E76" s="34"/>
      <c r="F76" s="105" t="s">
        <v>52</v>
      </c>
      <c r="G76" s="43" t="s">
        <v>51</v>
      </c>
      <c r="H76" s="34"/>
      <c r="I76" s="34"/>
      <c r="J76" s="106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7.1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5.15" customHeight="1">
      <c r="B82" s="32"/>
      <c r="C82" s="21" t="s">
        <v>249</v>
      </c>
      <c r="L82" s="32"/>
    </row>
    <row r="83" spans="2:12" s="1" customFormat="1" ht="7.1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49" t="str">
        <f>E7</f>
        <v>Pobytová odlehčovací služba Zábřeh - Sušilova</v>
      </c>
      <c r="F85" s="250"/>
      <c r="G85" s="250"/>
      <c r="H85" s="250"/>
      <c r="L85" s="32"/>
    </row>
    <row r="86" spans="2:12" ht="12" customHeight="1">
      <c r="B86" s="20"/>
      <c r="C86" s="27" t="s">
        <v>191</v>
      </c>
      <c r="L86" s="20"/>
    </row>
    <row r="87" spans="2:12" ht="16.5" customHeight="1">
      <c r="B87" s="20"/>
      <c r="E87" s="249" t="s">
        <v>194</v>
      </c>
      <c r="F87" s="209"/>
      <c r="G87" s="209"/>
      <c r="H87" s="209"/>
      <c r="L87" s="20"/>
    </row>
    <row r="88" spans="2:12" ht="12" customHeight="1">
      <c r="B88" s="20"/>
      <c r="C88" s="27" t="s">
        <v>3006</v>
      </c>
      <c r="L88" s="20"/>
    </row>
    <row r="89" spans="2:12" s="1" customFormat="1" ht="16.5" customHeight="1">
      <c r="B89" s="32"/>
      <c r="E89" s="231" t="s">
        <v>3007</v>
      </c>
      <c r="F89" s="248"/>
      <c r="G89" s="248"/>
      <c r="H89" s="248"/>
      <c r="L89" s="32"/>
    </row>
    <row r="90" spans="2:12" s="1" customFormat="1" ht="12" customHeight="1">
      <c r="B90" s="32"/>
      <c r="C90" s="27" t="s">
        <v>3008</v>
      </c>
      <c r="L90" s="32"/>
    </row>
    <row r="91" spans="2:12" s="1" customFormat="1" ht="16.5" customHeight="1">
      <c r="B91" s="32"/>
      <c r="E91" s="243" t="str">
        <f>E13</f>
        <v>SO03 - VZT</v>
      </c>
      <c r="F91" s="248"/>
      <c r="G91" s="248"/>
      <c r="H91" s="248"/>
      <c r="L91" s="32"/>
    </row>
    <row r="92" spans="2:12" s="1" customFormat="1" ht="7.15" customHeight="1">
      <c r="B92" s="32"/>
      <c r="L92" s="32"/>
    </row>
    <row r="93" spans="2:12" s="1" customFormat="1" ht="12" customHeight="1">
      <c r="B93" s="32"/>
      <c r="C93" s="27" t="s">
        <v>20</v>
      </c>
      <c r="F93" s="25" t="str">
        <f>F16</f>
        <v xml:space="preserve"> Zábřeh, Sušilova 1375/41</v>
      </c>
      <c r="I93" s="27" t="s">
        <v>22</v>
      </c>
      <c r="J93" s="52" t="str">
        <f>IF(J16="","",J16)</f>
        <v>5. 7. 2024</v>
      </c>
      <c r="L93" s="32"/>
    </row>
    <row r="94" spans="2:12" s="1" customFormat="1" ht="7.15" customHeight="1">
      <c r="B94" s="32"/>
      <c r="L94" s="32"/>
    </row>
    <row r="95" spans="2:12" s="1" customFormat="1" ht="25.7" customHeight="1">
      <c r="B95" s="32"/>
      <c r="C95" s="27" t="s">
        <v>24</v>
      </c>
      <c r="F95" s="25" t="str">
        <f>E19</f>
        <v>Město Zábřeh</v>
      </c>
      <c r="I95" s="27" t="s">
        <v>30</v>
      </c>
      <c r="J95" s="30" t="str">
        <f>E25</f>
        <v>Ing. arch. Josef Hlavatý</v>
      </c>
      <c r="L95" s="32"/>
    </row>
    <row r="96" spans="2:12" s="1" customFormat="1" ht="15.2" customHeight="1">
      <c r="B96" s="32"/>
      <c r="C96" s="27" t="s">
        <v>28</v>
      </c>
      <c r="F96" s="25" t="str">
        <f>IF(E22="","",E22)</f>
        <v>Vyplň údaj</v>
      </c>
      <c r="I96" s="27" t="s">
        <v>33</v>
      </c>
      <c r="J96" s="30" t="str">
        <f>E28</f>
        <v>Jaroslav Kudláček</v>
      </c>
      <c r="L96" s="32"/>
    </row>
    <row r="97" spans="2:47" s="1" customFormat="1" ht="10.15" customHeight="1">
      <c r="B97" s="32"/>
      <c r="L97" s="32"/>
    </row>
    <row r="98" spans="2:47" s="1" customFormat="1" ht="29.25" customHeight="1">
      <c r="B98" s="32"/>
      <c r="C98" s="107" t="s">
        <v>250</v>
      </c>
      <c r="D98" s="99"/>
      <c r="E98" s="99"/>
      <c r="F98" s="99"/>
      <c r="G98" s="99"/>
      <c r="H98" s="99"/>
      <c r="I98" s="99"/>
      <c r="J98" s="108" t="s">
        <v>251</v>
      </c>
      <c r="K98" s="99"/>
      <c r="L98" s="32"/>
    </row>
    <row r="99" spans="2:47" s="1" customFormat="1" ht="10.15" customHeight="1">
      <c r="B99" s="32"/>
      <c r="L99" s="32"/>
    </row>
    <row r="100" spans="2:47" s="1" customFormat="1" ht="22.9" customHeight="1">
      <c r="B100" s="32"/>
      <c r="C100" s="109" t="s">
        <v>252</v>
      </c>
      <c r="J100" s="66">
        <f>J133</f>
        <v>0</v>
      </c>
      <c r="L100" s="32"/>
      <c r="AU100" s="17" t="s">
        <v>253</v>
      </c>
    </row>
    <row r="101" spans="2:47" s="8" customFormat="1" ht="25.15" customHeight="1">
      <c r="B101" s="110"/>
      <c r="D101" s="111" t="s">
        <v>4208</v>
      </c>
      <c r="E101" s="112"/>
      <c r="F101" s="112"/>
      <c r="G101" s="112"/>
      <c r="H101" s="112"/>
      <c r="I101" s="112"/>
      <c r="J101" s="113">
        <f>J134</f>
        <v>0</v>
      </c>
      <c r="L101" s="110"/>
    </row>
    <row r="102" spans="2:47" s="9" customFormat="1" ht="19.899999999999999" customHeight="1">
      <c r="B102" s="114"/>
      <c r="D102" s="115" t="s">
        <v>4209</v>
      </c>
      <c r="E102" s="116"/>
      <c r="F102" s="116"/>
      <c r="G102" s="116"/>
      <c r="H102" s="116"/>
      <c r="I102" s="116"/>
      <c r="J102" s="117">
        <f>J135</f>
        <v>0</v>
      </c>
      <c r="L102" s="114"/>
    </row>
    <row r="103" spans="2:47" s="9" customFormat="1" ht="19.899999999999999" customHeight="1">
      <c r="B103" s="114"/>
      <c r="D103" s="115" t="s">
        <v>4210</v>
      </c>
      <c r="E103" s="116"/>
      <c r="F103" s="116"/>
      <c r="G103" s="116"/>
      <c r="H103" s="116"/>
      <c r="I103" s="116"/>
      <c r="J103" s="117">
        <f>J146</f>
        <v>0</v>
      </c>
      <c r="L103" s="114"/>
    </row>
    <row r="104" spans="2:47" s="9" customFormat="1" ht="19.899999999999999" customHeight="1">
      <c r="B104" s="114"/>
      <c r="D104" s="115" t="s">
        <v>4211</v>
      </c>
      <c r="E104" s="116"/>
      <c r="F104" s="116"/>
      <c r="G104" s="116"/>
      <c r="H104" s="116"/>
      <c r="I104" s="116"/>
      <c r="J104" s="117">
        <f>J152</f>
        <v>0</v>
      </c>
      <c r="L104" s="114"/>
    </row>
    <row r="105" spans="2:47" s="9" customFormat="1" ht="19.899999999999999" customHeight="1">
      <c r="B105" s="114"/>
      <c r="D105" s="115" t="s">
        <v>4212</v>
      </c>
      <c r="E105" s="116"/>
      <c r="F105" s="116"/>
      <c r="G105" s="116"/>
      <c r="H105" s="116"/>
      <c r="I105" s="116"/>
      <c r="J105" s="117">
        <f>J160</f>
        <v>0</v>
      </c>
      <c r="L105" s="114"/>
    </row>
    <row r="106" spans="2:47" s="9" customFormat="1" ht="19.899999999999999" customHeight="1">
      <c r="B106" s="114"/>
      <c r="D106" s="115" t="s">
        <v>4213</v>
      </c>
      <c r="E106" s="116"/>
      <c r="F106" s="116"/>
      <c r="G106" s="116"/>
      <c r="H106" s="116"/>
      <c r="I106" s="116"/>
      <c r="J106" s="117">
        <f>J178</f>
        <v>0</v>
      </c>
      <c r="L106" s="114"/>
    </row>
    <row r="107" spans="2:47" s="9" customFormat="1" ht="19.899999999999999" customHeight="1">
      <c r="B107" s="114"/>
      <c r="D107" s="115" t="s">
        <v>4214</v>
      </c>
      <c r="E107" s="116"/>
      <c r="F107" s="116"/>
      <c r="G107" s="116"/>
      <c r="H107" s="116"/>
      <c r="I107" s="116"/>
      <c r="J107" s="117">
        <f>J218</f>
        <v>0</v>
      </c>
      <c r="L107" s="114"/>
    </row>
    <row r="108" spans="2:47" s="8" customFormat="1" ht="25.15" customHeight="1">
      <c r="B108" s="110"/>
      <c r="D108" s="111" t="s">
        <v>254</v>
      </c>
      <c r="E108" s="112"/>
      <c r="F108" s="112"/>
      <c r="G108" s="112"/>
      <c r="H108" s="112"/>
      <c r="I108" s="112"/>
      <c r="J108" s="113">
        <f>J224</f>
        <v>0</v>
      </c>
      <c r="L108" s="110"/>
    </row>
    <row r="109" spans="2:47" s="9" customFormat="1" ht="19.899999999999999" customHeight="1">
      <c r="B109" s="114"/>
      <c r="D109" s="115" t="s">
        <v>260</v>
      </c>
      <c r="E109" s="116"/>
      <c r="F109" s="116"/>
      <c r="G109" s="116"/>
      <c r="H109" s="116"/>
      <c r="I109" s="116"/>
      <c r="J109" s="117">
        <f>J225</f>
        <v>0</v>
      </c>
      <c r="L109" s="114"/>
    </row>
    <row r="110" spans="2:47" s="1" customFormat="1" ht="21.75" customHeight="1">
      <c r="B110" s="32"/>
      <c r="L110" s="32"/>
    </row>
    <row r="111" spans="2:47" s="1" customFormat="1" ht="7.15" customHeight="1"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32"/>
    </row>
    <row r="115" spans="2:12" s="1" customFormat="1" ht="7.15" customHeight="1">
      <c r="B115" s="46"/>
      <c r="C115" s="47"/>
      <c r="D115" s="47"/>
      <c r="E115" s="47"/>
      <c r="F115" s="47"/>
      <c r="G115" s="47"/>
      <c r="H115" s="47"/>
      <c r="I115" s="47"/>
      <c r="J115" s="47"/>
      <c r="K115" s="47"/>
      <c r="L115" s="32"/>
    </row>
    <row r="116" spans="2:12" s="1" customFormat="1" ht="25.15" customHeight="1">
      <c r="B116" s="32"/>
      <c r="C116" s="21" t="s">
        <v>281</v>
      </c>
      <c r="L116" s="32"/>
    </row>
    <row r="117" spans="2:12" s="1" customFormat="1" ht="7.15" customHeight="1">
      <c r="B117" s="32"/>
      <c r="L117" s="32"/>
    </row>
    <row r="118" spans="2:12" s="1" customFormat="1" ht="12" customHeight="1">
      <c r="B118" s="32"/>
      <c r="C118" s="27" t="s">
        <v>16</v>
      </c>
      <c r="L118" s="32"/>
    </row>
    <row r="119" spans="2:12" s="1" customFormat="1" ht="16.5" customHeight="1">
      <c r="B119" s="32"/>
      <c r="E119" s="249" t="str">
        <f>E7</f>
        <v>Pobytová odlehčovací služba Zábřeh - Sušilova</v>
      </c>
      <c r="F119" s="250"/>
      <c r="G119" s="250"/>
      <c r="H119" s="250"/>
      <c r="L119" s="32"/>
    </row>
    <row r="120" spans="2:12" ht="12" customHeight="1">
      <c r="B120" s="20"/>
      <c r="C120" s="27" t="s">
        <v>191</v>
      </c>
      <c r="L120" s="20"/>
    </row>
    <row r="121" spans="2:12" ht="16.5" customHeight="1">
      <c r="B121" s="20"/>
      <c r="E121" s="249" t="s">
        <v>194</v>
      </c>
      <c r="F121" s="209"/>
      <c r="G121" s="209"/>
      <c r="H121" s="209"/>
      <c r="L121" s="20"/>
    </row>
    <row r="122" spans="2:12" ht="12" customHeight="1">
      <c r="B122" s="20"/>
      <c r="C122" s="27" t="s">
        <v>3006</v>
      </c>
      <c r="L122" s="20"/>
    </row>
    <row r="123" spans="2:12" s="1" customFormat="1" ht="16.5" customHeight="1">
      <c r="B123" s="32"/>
      <c r="E123" s="231" t="s">
        <v>3007</v>
      </c>
      <c r="F123" s="248"/>
      <c r="G123" s="248"/>
      <c r="H123" s="248"/>
      <c r="L123" s="32"/>
    </row>
    <row r="124" spans="2:12" s="1" customFormat="1" ht="12" customHeight="1">
      <c r="B124" s="32"/>
      <c r="C124" s="27" t="s">
        <v>3008</v>
      </c>
      <c r="L124" s="32"/>
    </row>
    <row r="125" spans="2:12" s="1" customFormat="1" ht="16.5" customHeight="1">
      <c r="B125" s="32"/>
      <c r="E125" s="243" t="str">
        <f>E13</f>
        <v>SO03 - VZT</v>
      </c>
      <c r="F125" s="248"/>
      <c r="G125" s="248"/>
      <c r="H125" s="248"/>
      <c r="L125" s="32"/>
    </row>
    <row r="126" spans="2:12" s="1" customFormat="1" ht="7.15" customHeight="1">
      <c r="B126" s="32"/>
      <c r="L126" s="32"/>
    </row>
    <row r="127" spans="2:12" s="1" customFormat="1" ht="12" customHeight="1">
      <c r="B127" s="32"/>
      <c r="C127" s="27" t="s">
        <v>20</v>
      </c>
      <c r="F127" s="25" t="str">
        <f>F16</f>
        <v xml:space="preserve"> Zábřeh, Sušilova 1375/41</v>
      </c>
      <c r="I127" s="27" t="s">
        <v>22</v>
      </c>
      <c r="J127" s="52" t="str">
        <f>IF(J16="","",J16)</f>
        <v>5. 7. 2024</v>
      </c>
      <c r="L127" s="32"/>
    </row>
    <row r="128" spans="2:12" s="1" customFormat="1" ht="7.15" customHeight="1">
      <c r="B128" s="32"/>
      <c r="L128" s="32"/>
    </row>
    <row r="129" spans="2:65" s="1" customFormat="1" ht="25.7" customHeight="1">
      <c r="B129" s="32"/>
      <c r="C129" s="27" t="s">
        <v>24</v>
      </c>
      <c r="F129" s="25" t="str">
        <f>E19</f>
        <v>Město Zábřeh</v>
      </c>
      <c r="I129" s="27" t="s">
        <v>30</v>
      </c>
      <c r="J129" s="30" t="str">
        <f>E25</f>
        <v>Ing. arch. Josef Hlavatý</v>
      </c>
      <c r="L129" s="32"/>
    </row>
    <row r="130" spans="2:65" s="1" customFormat="1" ht="15.2" customHeight="1">
      <c r="B130" s="32"/>
      <c r="C130" s="27" t="s">
        <v>28</v>
      </c>
      <c r="F130" s="25" t="str">
        <f>IF(E22="","",E22)</f>
        <v>Vyplň údaj</v>
      </c>
      <c r="I130" s="27" t="s">
        <v>33</v>
      </c>
      <c r="J130" s="30" t="str">
        <f>E28</f>
        <v>Jaroslav Kudláček</v>
      </c>
      <c r="L130" s="32"/>
    </row>
    <row r="131" spans="2:65" s="1" customFormat="1" ht="10.15" customHeight="1">
      <c r="B131" s="32"/>
      <c r="L131" s="32"/>
    </row>
    <row r="132" spans="2:65" s="10" customFormat="1" ht="29.25" customHeight="1">
      <c r="B132" s="118"/>
      <c r="C132" s="119" t="s">
        <v>282</v>
      </c>
      <c r="D132" s="120" t="s">
        <v>61</v>
      </c>
      <c r="E132" s="120" t="s">
        <v>57</v>
      </c>
      <c r="F132" s="120" t="s">
        <v>58</v>
      </c>
      <c r="G132" s="120" t="s">
        <v>283</v>
      </c>
      <c r="H132" s="120" t="s">
        <v>284</v>
      </c>
      <c r="I132" s="120" t="s">
        <v>285</v>
      </c>
      <c r="J132" s="120" t="s">
        <v>251</v>
      </c>
      <c r="K132" s="121" t="s">
        <v>286</v>
      </c>
      <c r="L132" s="118"/>
      <c r="M132" s="59" t="s">
        <v>1</v>
      </c>
      <c r="N132" s="60" t="s">
        <v>40</v>
      </c>
      <c r="O132" s="60" t="s">
        <v>287</v>
      </c>
      <c r="P132" s="60" t="s">
        <v>288</v>
      </c>
      <c r="Q132" s="60" t="s">
        <v>289</v>
      </c>
      <c r="R132" s="60" t="s">
        <v>290</v>
      </c>
      <c r="S132" s="60" t="s">
        <v>291</v>
      </c>
      <c r="T132" s="61" t="s">
        <v>292</v>
      </c>
    </row>
    <row r="133" spans="2:65" s="1" customFormat="1" ht="22.9" customHeight="1">
      <c r="B133" s="32"/>
      <c r="C133" s="64" t="s">
        <v>293</v>
      </c>
      <c r="J133" s="122">
        <f>BK133</f>
        <v>0</v>
      </c>
      <c r="L133" s="32"/>
      <c r="M133" s="62"/>
      <c r="N133" s="53"/>
      <c r="O133" s="53"/>
      <c r="P133" s="123">
        <f>P134+P224</f>
        <v>0</v>
      </c>
      <c r="Q133" s="53"/>
      <c r="R133" s="123">
        <f>R134+R224</f>
        <v>1.00373</v>
      </c>
      <c r="S133" s="53"/>
      <c r="T133" s="124">
        <f>T134+T224</f>
        <v>0</v>
      </c>
      <c r="AT133" s="17" t="s">
        <v>75</v>
      </c>
      <c r="AU133" s="17" t="s">
        <v>253</v>
      </c>
      <c r="BK133" s="125">
        <f>BK134+BK224</f>
        <v>0</v>
      </c>
    </row>
    <row r="134" spans="2:65" s="11" customFormat="1" ht="25.9" customHeight="1">
      <c r="B134" s="126"/>
      <c r="D134" s="127" t="s">
        <v>75</v>
      </c>
      <c r="E134" s="128" t="s">
        <v>4215</v>
      </c>
      <c r="F134" s="128" t="s">
        <v>4216</v>
      </c>
      <c r="I134" s="129"/>
      <c r="J134" s="130">
        <f>BK134</f>
        <v>0</v>
      </c>
      <c r="L134" s="126"/>
      <c r="M134" s="131"/>
      <c r="P134" s="132">
        <f>P135+P146+P152+P160+P178+P218</f>
        <v>0</v>
      </c>
      <c r="R134" s="132">
        <f>R135+R146+R152+R160+R178+R218</f>
        <v>0.98272999999999999</v>
      </c>
      <c r="T134" s="133">
        <f>T135+T146+T152+T160+T178+T218</f>
        <v>0</v>
      </c>
      <c r="AR134" s="127" t="s">
        <v>83</v>
      </c>
      <c r="AT134" s="134" t="s">
        <v>75</v>
      </c>
      <c r="AU134" s="134" t="s">
        <v>76</v>
      </c>
      <c r="AY134" s="127" t="s">
        <v>296</v>
      </c>
      <c r="BK134" s="135">
        <f>BK135+BK146+BK152+BK160+BK178+BK218</f>
        <v>0</v>
      </c>
    </row>
    <row r="135" spans="2:65" s="11" customFormat="1" ht="22.9" customHeight="1">
      <c r="B135" s="126"/>
      <c r="D135" s="127" t="s">
        <v>75</v>
      </c>
      <c r="E135" s="136" t="s">
        <v>4217</v>
      </c>
      <c r="F135" s="136" t="s">
        <v>4218</v>
      </c>
      <c r="I135" s="129"/>
      <c r="J135" s="137">
        <f>BK135</f>
        <v>0</v>
      </c>
      <c r="L135" s="126"/>
      <c r="M135" s="131"/>
      <c r="P135" s="132">
        <f>SUM(P136:P145)</f>
        <v>0</v>
      </c>
      <c r="R135" s="132">
        <f>SUM(R136:R145)</f>
        <v>0.2422</v>
      </c>
      <c r="T135" s="133">
        <f>SUM(T136:T145)</f>
        <v>0</v>
      </c>
      <c r="AR135" s="127" t="s">
        <v>83</v>
      </c>
      <c r="AT135" s="134" t="s">
        <v>75</v>
      </c>
      <c r="AU135" s="134" t="s">
        <v>83</v>
      </c>
      <c r="AY135" s="127" t="s">
        <v>296</v>
      </c>
      <c r="BK135" s="135">
        <f>SUM(BK136:BK145)</f>
        <v>0</v>
      </c>
    </row>
    <row r="136" spans="2:65" s="1" customFormat="1" ht="33" customHeight="1">
      <c r="B136" s="32"/>
      <c r="C136" s="138" t="s">
        <v>83</v>
      </c>
      <c r="D136" s="138" t="s">
        <v>298</v>
      </c>
      <c r="E136" s="139" t="s">
        <v>4219</v>
      </c>
      <c r="F136" s="140" t="s">
        <v>4220</v>
      </c>
      <c r="G136" s="141" t="s">
        <v>1102</v>
      </c>
      <c r="H136" s="142">
        <v>1</v>
      </c>
      <c r="I136" s="143"/>
      <c r="J136" s="144">
        <f t="shared" ref="J136:J145" si="0">ROUND(I136*H136,2)</f>
        <v>0</v>
      </c>
      <c r="K136" s="140" t="s">
        <v>1</v>
      </c>
      <c r="L136" s="32"/>
      <c r="M136" s="145" t="s">
        <v>1</v>
      </c>
      <c r="N136" s="146" t="s">
        <v>41</v>
      </c>
      <c r="P136" s="147">
        <f t="shared" ref="P136:P145" si="1">O136*H136</f>
        <v>0</v>
      </c>
      <c r="Q136" s="147">
        <v>0</v>
      </c>
      <c r="R136" s="147">
        <f t="shared" ref="R136:R145" si="2">Q136*H136</f>
        <v>0</v>
      </c>
      <c r="S136" s="147">
        <v>0</v>
      </c>
      <c r="T136" s="148">
        <f t="shared" ref="T136:T145" si="3">S136*H136</f>
        <v>0</v>
      </c>
      <c r="AR136" s="149" t="s">
        <v>107</v>
      </c>
      <c r="AT136" s="149" t="s">
        <v>298</v>
      </c>
      <c r="AU136" s="149" t="s">
        <v>85</v>
      </c>
      <c r="AY136" s="17" t="s">
        <v>296</v>
      </c>
      <c r="BE136" s="150">
        <f t="shared" ref="BE136:BE145" si="4">IF(N136="základní",J136,0)</f>
        <v>0</v>
      </c>
      <c r="BF136" s="150">
        <f t="shared" ref="BF136:BF145" si="5">IF(N136="snížená",J136,0)</f>
        <v>0</v>
      </c>
      <c r="BG136" s="150">
        <f t="shared" ref="BG136:BG145" si="6">IF(N136="zákl. přenesená",J136,0)</f>
        <v>0</v>
      </c>
      <c r="BH136" s="150">
        <f t="shared" ref="BH136:BH145" si="7">IF(N136="sníž. přenesená",J136,0)</f>
        <v>0</v>
      </c>
      <c r="BI136" s="150">
        <f t="shared" ref="BI136:BI145" si="8">IF(N136="nulová",J136,0)</f>
        <v>0</v>
      </c>
      <c r="BJ136" s="17" t="s">
        <v>83</v>
      </c>
      <c r="BK136" s="150">
        <f t="shared" ref="BK136:BK145" si="9">ROUND(I136*H136,2)</f>
        <v>0</v>
      </c>
      <c r="BL136" s="17" t="s">
        <v>107</v>
      </c>
      <c r="BM136" s="149" t="s">
        <v>4221</v>
      </c>
    </row>
    <row r="137" spans="2:65" s="1" customFormat="1" ht="16.5" customHeight="1">
      <c r="B137" s="32"/>
      <c r="C137" s="138" t="s">
        <v>85</v>
      </c>
      <c r="D137" s="138" t="s">
        <v>298</v>
      </c>
      <c r="E137" s="139" t="s">
        <v>4222</v>
      </c>
      <c r="F137" s="140" t="s">
        <v>4223</v>
      </c>
      <c r="G137" s="141" t="s">
        <v>1102</v>
      </c>
      <c r="H137" s="142">
        <v>1</v>
      </c>
      <c r="I137" s="143"/>
      <c r="J137" s="144">
        <f t="shared" si="0"/>
        <v>0</v>
      </c>
      <c r="K137" s="140" t="s">
        <v>1</v>
      </c>
      <c r="L137" s="32"/>
      <c r="M137" s="145" t="s">
        <v>1</v>
      </c>
      <c r="N137" s="146" t="s">
        <v>41</v>
      </c>
      <c r="P137" s="147">
        <f t="shared" si="1"/>
        <v>0</v>
      </c>
      <c r="Q137" s="147">
        <v>0</v>
      </c>
      <c r="R137" s="147">
        <f t="shared" si="2"/>
        <v>0</v>
      </c>
      <c r="S137" s="147">
        <v>0</v>
      </c>
      <c r="T137" s="148">
        <f t="shared" si="3"/>
        <v>0</v>
      </c>
      <c r="AR137" s="149" t="s">
        <v>107</v>
      </c>
      <c r="AT137" s="149" t="s">
        <v>298</v>
      </c>
      <c r="AU137" s="149" t="s">
        <v>85</v>
      </c>
      <c r="AY137" s="17" t="s">
        <v>296</v>
      </c>
      <c r="BE137" s="150">
        <f t="shared" si="4"/>
        <v>0</v>
      </c>
      <c r="BF137" s="150">
        <f t="shared" si="5"/>
        <v>0</v>
      </c>
      <c r="BG137" s="150">
        <f t="shared" si="6"/>
        <v>0</v>
      </c>
      <c r="BH137" s="150">
        <f t="shared" si="7"/>
        <v>0</v>
      </c>
      <c r="BI137" s="150">
        <f t="shared" si="8"/>
        <v>0</v>
      </c>
      <c r="BJ137" s="17" t="s">
        <v>83</v>
      </c>
      <c r="BK137" s="150">
        <f t="shared" si="9"/>
        <v>0</v>
      </c>
      <c r="BL137" s="17" t="s">
        <v>107</v>
      </c>
      <c r="BM137" s="149" t="s">
        <v>4224</v>
      </c>
    </row>
    <row r="138" spans="2:65" s="1" customFormat="1" ht="24.2" customHeight="1">
      <c r="B138" s="32"/>
      <c r="C138" s="138" t="s">
        <v>94</v>
      </c>
      <c r="D138" s="138" t="s">
        <v>298</v>
      </c>
      <c r="E138" s="139" t="s">
        <v>4225</v>
      </c>
      <c r="F138" s="140" t="s">
        <v>4226</v>
      </c>
      <c r="G138" s="141" t="s">
        <v>1102</v>
      </c>
      <c r="H138" s="142">
        <v>1</v>
      </c>
      <c r="I138" s="143"/>
      <c r="J138" s="144">
        <f t="shared" si="0"/>
        <v>0</v>
      </c>
      <c r="K138" s="140" t="s">
        <v>1</v>
      </c>
      <c r="L138" s="32"/>
      <c r="M138" s="145" t="s">
        <v>1</v>
      </c>
      <c r="N138" s="146" t="s">
        <v>41</v>
      </c>
      <c r="P138" s="147">
        <f t="shared" si="1"/>
        <v>0</v>
      </c>
      <c r="Q138" s="147">
        <v>0</v>
      </c>
      <c r="R138" s="147">
        <f t="shared" si="2"/>
        <v>0</v>
      </c>
      <c r="S138" s="147">
        <v>0</v>
      </c>
      <c r="T138" s="148">
        <f t="shared" si="3"/>
        <v>0</v>
      </c>
      <c r="AR138" s="149" t="s">
        <v>107</v>
      </c>
      <c r="AT138" s="149" t="s">
        <v>298</v>
      </c>
      <c r="AU138" s="149" t="s">
        <v>85</v>
      </c>
      <c r="AY138" s="17" t="s">
        <v>296</v>
      </c>
      <c r="BE138" s="150">
        <f t="shared" si="4"/>
        <v>0</v>
      </c>
      <c r="BF138" s="150">
        <f t="shared" si="5"/>
        <v>0</v>
      </c>
      <c r="BG138" s="150">
        <f t="shared" si="6"/>
        <v>0</v>
      </c>
      <c r="BH138" s="150">
        <f t="shared" si="7"/>
        <v>0</v>
      </c>
      <c r="BI138" s="150">
        <f t="shared" si="8"/>
        <v>0</v>
      </c>
      <c r="BJ138" s="17" t="s">
        <v>83</v>
      </c>
      <c r="BK138" s="150">
        <f t="shared" si="9"/>
        <v>0</v>
      </c>
      <c r="BL138" s="17" t="s">
        <v>107</v>
      </c>
      <c r="BM138" s="149" t="s">
        <v>4227</v>
      </c>
    </row>
    <row r="139" spans="2:65" s="1" customFormat="1" ht="33" customHeight="1">
      <c r="B139" s="32"/>
      <c r="C139" s="138" t="s">
        <v>107</v>
      </c>
      <c r="D139" s="138" t="s">
        <v>298</v>
      </c>
      <c r="E139" s="139" t="s">
        <v>4228</v>
      </c>
      <c r="F139" s="140" t="s">
        <v>4229</v>
      </c>
      <c r="G139" s="141" t="s">
        <v>376</v>
      </c>
      <c r="H139" s="142">
        <v>4</v>
      </c>
      <c r="I139" s="143"/>
      <c r="J139" s="144">
        <f t="shared" si="0"/>
        <v>0</v>
      </c>
      <c r="K139" s="140" t="s">
        <v>302</v>
      </c>
      <c r="L139" s="32"/>
      <c r="M139" s="145" t="s">
        <v>1</v>
      </c>
      <c r="N139" s="146" t="s">
        <v>41</v>
      </c>
      <c r="P139" s="147">
        <f t="shared" si="1"/>
        <v>0</v>
      </c>
      <c r="Q139" s="147">
        <v>0</v>
      </c>
      <c r="R139" s="147">
        <f t="shared" si="2"/>
        <v>0</v>
      </c>
      <c r="S139" s="147">
        <v>0</v>
      </c>
      <c r="T139" s="148">
        <f t="shared" si="3"/>
        <v>0</v>
      </c>
      <c r="AR139" s="149" t="s">
        <v>107</v>
      </c>
      <c r="AT139" s="149" t="s">
        <v>298</v>
      </c>
      <c r="AU139" s="149" t="s">
        <v>85</v>
      </c>
      <c r="AY139" s="17" t="s">
        <v>296</v>
      </c>
      <c r="BE139" s="150">
        <f t="shared" si="4"/>
        <v>0</v>
      </c>
      <c r="BF139" s="150">
        <f t="shared" si="5"/>
        <v>0</v>
      </c>
      <c r="BG139" s="150">
        <f t="shared" si="6"/>
        <v>0</v>
      </c>
      <c r="BH139" s="150">
        <f t="shared" si="7"/>
        <v>0</v>
      </c>
      <c r="BI139" s="150">
        <f t="shared" si="8"/>
        <v>0</v>
      </c>
      <c r="BJ139" s="17" t="s">
        <v>83</v>
      </c>
      <c r="BK139" s="150">
        <f t="shared" si="9"/>
        <v>0</v>
      </c>
      <c r="BL139" s="17" t="s">
        <v>107</v>
      </c>
      <c r="BM139" s="149" t="s">
        <v>4230</v>
      </c>
    </row>
    <row r="140" spans="2:65" s="1" customFormat="1" ht="24.2" customHeight="1">
      <c r="B140" s="32"/>
      <c r="C140" s="173" t="s">
        <v>332</v>
      </c>
      <c r="D140" s="173" t="s">
        <v>343</v>
      </c>
      <c r="E140" s="174" t="s">
        <v>4231</v>
      </c>
      <c r="F140" s="175" t="s">
        <v>4232</v>
      </c>
      <c r="G140" s="176" t="s">
        <v>376</v>
      </c>
      <c r="H140" s="177">
        <v>2</v>
      </c>
      <c r="I140" s="178"/>
      <c r="J140" s="179">
        <f t="shared" si="0"/>
        <v>0</v>
      </c>
      <c r="K140" s="175" t="s">
        <v>302</v>
      </c>
      <c r="L140" s="180"/>
      <c r="M140" s="181" t="s">
        <v>1</v>
      </c>
      <c r="N140" s="182" t="s">
        <v>41</v>
      </c>
      <c r="P140" s="147">
        <f t="shared" si="1"/>
        <v>0</v>
      </c>
      <c r="Q140" s="147">
        <v>2.9999999999999997E-4</v>
      </c>
      <c r="R140" s="147">
        <f t="shared" si="2"/>
        <v>5.9999999999999995E-4</v>
      </c>
      <c r="S140" s="147">
        <v>0</v>
      </c>
      <c r="T140" s="148">
        <f t="shared" si="3"/>
        <v>0</v>
      </c>
      <c r="AR140" s="149" t="s">
        <v>347</v>
      </c>
      <c r="AT140" s="149" t="s">
        <v>343</v>
      </c>
      <c r="AU140" s="149" t="s">
        <v>85</v>
      </c>
      <c r="AY140" s="17" t="s">
        <v>296</v>
      </c>
      <c r="BE140" s="150">
        <f t="shared" si="4"/>
        <v>0</v>
      </c>
      <c r="BF140" s="150">
        <f t="shared" si="5"/>
        <v>0</v>
      </c>
      <c r="BG140" s="150">
        <f t="shared" si="6"/>
        <v>0</v>
      </c>
      <c r="BH140" s="150">
        <f t="shared" si="7"/>
        <v>0</v>
      </c>
      <c r="BI140" s="150">
        <f t="shared" si="8"/>
        <v>0</v>
      </c>
      <c r="BJ140" s="17" t="s">
        <v>83</v>
      </c>
      <c r="BK140" s="150">
        <f t="shared" si="9"/>
        <v>0</v>
      </c>
      <c r="BL140" s="17" t="s">
        <v>107</v>
      </c>
      <c r="BM140" s="149" t="s">
        <v>4233</v>
      </c>
    </row>
    <row r="141" spans="2:65" s="1" customFormat="1" ht="24.2" customHeight="1">
      <c r="B141" s="32"/>
      <c r="C141" s="173" t="s">
        <v>336</v>
      </c>
      <c r="D141" s="173" t="s">
        <v>343</v>
      </c>
      <c r="E141" s="174" t="s">
        <v>4234</v>
      </c>
      <c r="F141" s="175" t="s">
        <v>4235</v>
      </c>
      <c r="G141" s="176" t="s">
        <v>376</v>
      </c>
      <c r="H141" s="177">
        <v>2</v>
      </c>
      <c r="I141" s="178"/>
      <c r="J141" s="179">
        <f t="shared" si="0"/>
        <v>0</v>
      </c>
      <c r="K141" s="175" t="s">
        <v>302</v>
      </c>
      <c r="L141" s="180"/>
      <c r="M141" s="181" t="s">
        <v>1</v>
      </c>
      <c r="N141" s="182" t="s">
        <v>41</v>
      </c>
      <c r="P141" s="147">
        <f t="shared" si="1"/>
        <v>0</v>
      </c>
      <c r="Q141" s="147">
        <v>4.0000000000000002E-4</v>
      </c>
      <c r="R141" s="147">
        <f t="shared" si="2"/>
        <v>8.0000000000000004E-4</v>
      </c>
      <c r="S141" s="147">
        <v>0</v>
      </c>
      <c r="T141" s="148">
        <f t="shared" si="3"/>
        <v>0</v>
      </c>
      <c r="AR141" s="149" t="s">
        <v>347</v>
      </c>
      <c r="AT141" s="149" t="s">
        <v>343</v>
      </c>
      <c r="AU141" s="149" t="s">
        <v>85</v>
      </c>
      <c r="AY141" s="17" t="s">
        <v>296</v>
      </c>
      <c r="BE141" s="150">
        <f t="shared" si="4"/>
        <v>0</v>
      </c>
      <c r="BF141" s="150">
        <f t="shared" si="5"/>
        <v>0</v>
      </c>
      <c r="BG141" s="150">
        <f t="shared" si="6"/>
        <v>0</v>
      </c>
      <c r="BH141" s="150">
        <f t="shared" si="7"/>
        <v>0</v>
      </c>
      <c r="BI141" s="150">
        <f t="shared" si="8"/>
        <v>0</v>
      </c>
      <c r="BJ141" s="17" t="s">
        <v>83</v>
      </c>
      <c r="BK141" s="150">
        <f t="shared" si="9"/>
        <v>0</v>
      </c>
      <c r="BL141" s="17" t="s">
        <v>107</v>
      </c>
      <c r="BM141" s="149" t="s">
        <v>4236</v>
      </c>
    </row>
    <row r="142" spans="2:65" s="1" customFormat="1" ht="16.5" customHeight="1">
      <c r="B142" s="32"/>
      <c r="C142" s="138" t="s">
        <v>342</v>
      </c>
      <c r="D142" s="138" t="s">
        <v>298</v>
      </c>
      <c r="E142" s="139" t="s">
        <v>4237</v>
      </c>
      <c r="F142" s="140" t="s">
        <v>4238</v>
      </c>
      <c r="G142" s="141" t="s">
        <v>1102</v>
      </c>
      <c r="H142" s="142">
        <v>2</v>
      </c>
      <c r="I142" s="143"/>
      <c r="J142" s="144">
        <f t="shared" si="0"/>
        <v>0</v>
      </c>
      <c r="K142" s="140" t="s">
        <v>1</v>
      </c>
      <c r="L142" s="32"/>
      <c r="M142" s="145" t="s">
        <v>1</v>
      </c>
      <c r="N142" s="146" t="s">
        <v>41</v>
      </c>
      <c r="P142" s="147">
        <f t="shared" si="1"/>
        <v>0</v>
      </c>
      <c r="Q142" s="147">
        <v>0</v>
      </c>
      <c r="R142" s="147">
        <f t="shared" si="2"/>
        <v>0</v>
      </c>
      <c r="S142" s="147">
        <v>0</v>
      </c>
      <c r="T142" s="148">
        <f t="shared" si="3"/>
        <v>0</v>
      </c>
      <c r="AR142" s="149" t="s">
        <v>107</v>
      </c>
      <c r="AT142" s="149" t="s">
        <v>298</v>
      </c>
      <c r="AU142" s="149" t="s">
        <v>85</v>
      </c>
      <c r="AY142" s="17" t="s">
        <v>296</v>
      </c>
      <c r="BE142" s="150">
        <f t="shared" si="4"/>
        <v>0</v>
      </c>
      <c r="BF142" s="150">
        <f t="shared" si="5"/>
        <v>0</v>
      </c>
      <c r="BG142" s="150">
        <f t="shared" si="6"/>
        <v>0</v>
      </c>
      <c r="BH142" s="150">
        <f t="shared" si="7"/>
        <v>0</v>
      </c>
      <c r="BI142" s="150">
        <f t="shared" si="8"/>
        <v>0</v>
      </c>
      <c r="BJ142" s="17" t="s">
        <v>83</v>
      </c>
      <c r="BK142" s="150">
        <f t="shared" si="9"/>
        <v>0</v>
      </c>
      <c r="BL142" s="17" t="s">
        <v>107</v>
      </c>
      <c r="BM142" s="149" t="s">
        <v>4239</v>
      </c>
    </row>
    <row r="143" spans="2:65" s="1" customFormat="1" ht="16.5" customHeight="1">
      <c r="B143" s="32"/>
      <c r="C143" s="138" t="s">
        <v>347</v>
      </c>
      <c r="D143" s="138" t="s">
        <v>298</v>
      </c>
      <c r="E143" s="139" t="s">
        <v>4240</v>
      </c>
      <c r="F143" s="140" t="s">
        <v>4241</v>
      </c>
      <c r="G143" s="141" t="s">
        <v>1102</v>
      </c>
      <c r="H143" s="142">
        <v>1</v>
      </c>
      <c r="I143" s="143"/>
      <c r="J143" s="144">
        <f t="shared" si="0"/>
        <v>0</v>
      </c>
      <c r="K143" s="140" t="s">
        <v>1</v>
      </c>
      <c r="L143" s="32"/>
      <c r="M143" s="145" t="s">
        <v>1</v>
      </c>
      <c r="N143" s="146" t="s">
        <v>41</v>
      </c>
      <c r="P143" s="147">
        <f t="shared" si="1"/>
        <v>0</v>
      </c>
      <c r="Q143" s="147">
        <v>0</v>
      </c>
      <c r="R143" s="147">
        <f t="shared" si="2"/>
        <v>0</v>
      </c>
      <c r="S143" s="147">
        <v>0</v>
      </c>
      <c r="T143" s="148">
        <f t="shared" si="3"/>
        <v>0</v>
      </c>
      <c r="AR143" s="149" t="s">
        <v>107</v>
      </c>
      <c r="AT143" s="149" t="s">
        <v>298</v>
      </c>
      <c r="AU143" s="149" t="s">
        <v>85</v>
      </c>
      <c r="AY143" s="17" t="s">
        <v>296</v>
      </c>
      <c r="BE143" s="150">
        <f t="shared" si="4"/>
        <v>0</v>
      </c>
      <c r="BF143" s="150">
        <f t="shared" si="5"/>
        <v>0</v>
      </c>
      <c r="BG143" s="150">
        <f t="shared" si="6"/>
        <v>0</v>
      </c>
      <c r="BH143" s="150">
        <f t="shared" si="7"/>
        <v>0</v>
      </c>
      <c r="BI143" s="150">
        <f t="shared" si="8"/>
        <v>0</v>
      </c>
      <c r="BJ143" s="17" t="s">
        <v>83</v>
      </c>
      <c r="BK143" s="150">
        <f t="shared" si="9"/>
        <v>0</v>
      </c>
      <c r="BL143" s="17" t="s">
        <v>107</v>
      </c>
      <c r="BM143" s="149" t="s">
        <v>4242</v>
      </c>
    </row>
    <row r="144" spans="2:65" s="1" customFormat="1" ht="37.9" customHeight="1">
      <c r="B144" s="32"/>
      <c r="C144" s="138" t="s">
        <v>354</v>
      </c>
      <c r="D144" s="138" t="s">
        <v>298</v>
      </c>
      <c r="E144" s="139" t="s">
        <v>4243</v>
      </c>
      <c r="F144" s="140" t="s">
        <v>4244</v>
      </c>
      <c r="G144" s="141" t="s">
        <v>339</v>
      </c>
      <c r="H144" s="142">
        <v>70</v>
      </c>
      <c r="I144" s="143"/>
      <c r="J144" s="144">
        <f t="shared" si="0"/>
        <v>0</v>
      </c>
      <c r="K144" s="140" t="s">
        <v>302</v>
      </c>
      <c r="L144" s="32"/>
      <c r="M144" s="145" t="s">
        <v>1</v>
      </c>
      <c r="N144" s="146" t="s">
        <v>41</v>
      </c>
      <c r="P144" s="147">
        <f t="shared" si="1"/>
        <v>0</v>
      </c>
      <c r="Q144" s="147">
        <v>3.4399999999999999E-3</v>
      </c>
      <c r="R144" s="147">
        <f t="shared" si="2"/>
        <v>0.24079999999999999</v>
      </c>
      <c r="S144" s="147">
        <v>0</v>
      </c>
      <c r="T144" s="148">
        <f t="shared" si="3"/>
        <v>0</v>
      </c>
      <c r="AR144" s="149" t="s">
        <v>107</v>
      </c>
      <c r="AT144" s="149" t="s">
        <v>298</v>
      </c>
      <c r="AU144" s="149" t="s">
        <v>85</v>
      </c>
      <c r="AY144" s="17" t="s">
        <v>296</v>
      </c>
      <c r="BE144" s="150">
        <f t="shared" si="4"/>
        <v>0</v>
      </c>
      <c r="BF144" s="150">
        <f t="shared" si="5"/>
        <v>0</v>
      </c>
      <c r="BG144" s="150">
        <f t="shared" si="6"/>
        <v>0</v>
      </c>
      <c r="BH144" s="150">
        <f t="shared" si="7"/>
        <v>0</v>
      </c>
      <c r="BI144" s="150">
        <f t="shared" si="8"/>
        <v>0</v>
      </c>
      <c r="BJ144" s="17" t="s">
        <v>83</v>
      </c>
      <c r="BK144" s="150">
        <f t="shared" si="9"/>
        <v>0</v>
      </c>
      <c r="BL144" s="17" t="s">
        <v>107</v>
      </c>
      <c r="BM144" s="149" t="s">
        <v>4245</v>
      </c>
    </row>
    <row r="145" spans="2:65" s="1" customFormat="1" ht="24.2" customHeight="1">
      <c r="B145" s="32"/>
      <c r="C145" s="138" t="s">
        <v>358</v>
      </c>
      <c r="D145" s="138" t="s">
        <v>298</v>
      </c>
      <c r="E145" s="139" t="s">
        <v>4246</v>
      </c>
      <c r="F145" s="140" t="s">
        <v>4247</v>
      </c>
      <c r="G145" s="141" t="s">
        <v>301</v>
      </c>
      <c r="H145" s="142">
        <v>10</v>
      </c>
      <c r="I145" s="143"/>
      <c r="J145" s="144">
        <f t="shared" si="0"/>
        <v>0</v>
      </c>
      <c r="K145" s="140" t="s">
        <v>1</v>
      </c>
      <c r="L145" s="32"/>
      <c r="M145" s="145" t="s">
        <v>1</v>
      </c>
      <c r="N145" s="146" t="s">
        <v>41</v>
      </c>
      <c r="P145" s="147">
        <f t="shared" si="1"/>
        <v>0</v>
      </c>
      <c r="Q145" s="147">
        <v>0</v>
      </c>
      <c r="R145" s="147">
        <f t="shared" si="2"/>
        <v>0</v>
      </c>
      <c r="S145" s="147">
        <v>0</v>
      </c>
      <c r="T145" s="148">
        <f t="shared" si="3"/>
        <v>0</v>
      </c>
      <c r="AR145" s="149" t="s">
        <v>107</v>
      </c>
      <c r="AT145" s="149" t="s">
        <v>298</v>
      </c>
      <c r="AU145" s="149" t="s">
        <v>85</v>
      </c>
      <c r="AY145" s="17" t="s">
        <v>296</v>
      </c>
      <c r="BE145" s="150">
        <f t="shared" si="4"/>
        <v>0</v>
      </c>
      <c r="BF145" s="150">
        <f t="shared" si="5"/>
        <v>0</v>
      </c>
      <c r="BG145" s="150">
        <f t="shared" si="6"/>
        <v>0</v>
      </c>
      <c r="BH145" s="150">
        <f t="shared" si="7"/>
        <v>0</v>
      </c>
      <c r="BI145" s="150">
        <f t="shared" si="8"/>
        <v>0</v>
      </c>
      <c r="BJ145" s="17" t="s">
        <v>83</v>
      </c>
      <c r="BK145" s="150">
        <f t="shared" si="9"/>
        <v>0</v>
      </c>
      <c r="BL145" s="17" t="s">
        <v>107</v>
      </c>
      <c r="BM145" s="149" t="s">
        <v>4248</v>
      </c>
    </row>
    <row r="146" spans="2:65" s="11" customFormat="1" ht="22.9" customHeight="1">
      <c r="B146" s="126"/>
      <c r="D146" s="127" t="s">
        <v>75</v>
      </c>
      <c r="E146" s="136" t="s">
        <v>4249</v>
      </c>
      <c r="F146" s="136" t="s">
        <v>4250</v>
      </c>
      <c r="I146" s="129"/>
      <c r="J146" s="137">
        <f>BK146</f>
        <v>0</v>
      </c>
      <c r="L146" s="126"/>
      <c r="M146" s="131"/>
      <c r="P146" s="132">
        <f>SUM(P147:P151)</f>
        <v>0</v>
      </c>
      <c r="R146" s="132">
        <f>SUM(R147:R151)</f>
        <v>5.8450000000000002E-2</v>
      </c>
      <c r="T146" s="133">
        <f>SUM(T147:T151)</f>
        <v>0</v>
      </c>
      <c r="AR146" s="127" t="s">
        <v>83</v>
      </c>
      <c r="AT146" s="134" t="s">
        <v>75</v>
      </c>
      <c r="AU146" s="134" t="s">
        <v>83</v>
      </c>
      <c r="AY146" s="127" t="s">
        <v>296</v>
      </c>
      <c r="BK146" s="135">
        <f>SUM(BK147:BK151)</f>
        <v>0</v>
      </c>
    </row>
    <row r="147" spans="2:65" s="1" customFormat="1" ht="33" customHeight="1">
      <c r="B147" s="32"/>
      <c r="C147" s="138" t="s">
        <v>365</v>
      </c>
      <c r="D147" s="138" t="s">
        <v>298</v>
      </c>
      <c r="E147" s="139" t="s">
        <v>4251</v>
      </c>
      <c r="F147" s="140" t="s">
        <v>4252</v>
      </c>
      <c r="G147" s="141" t="s">
        <v>1102</v>
      </c>
      <c r="H147" s="142">
        <v>1</v>
      </c>
      <c r="I147" s="143"/>
      <c r="J147" s="144">
        <f>ROUND(I147*H147,2)</f>
        <v>0</v>
      </c>
      <c r="K147" s="140" t="s">
        <v>1</v>
      </c>
      <c r="L147" s="32"/>
      <c r="M147" s="145" t="s">
        <v>1</v>
      </c>
      <c r="N147" s="146" t="s">
        <v>41</v>
      </c>
      <c r="P147" s="147">
        <f>O147*H147</f>
        <v>0</v>
      </c>
      <c r="Q147" s="147">
        <v>0</v>
      </c>
      <c r="R147" s="147">
        <f>Q147*H147</f>
        <v>0</v>
      </c>
      <c r="S147" s="147">
        <v>0</v>
      </c>
      <c r="T147" s="148">
        <f>S147*H147</f>
        <v>0</v>
      </c>
      <c r="AR147" s="149" t="s">
        <v>107</v>
      </c>
      <c r="AT147" s="149" t="s">
        <v>298</v>
      </c>
      <c r="AU147" s="149" t="s">
        <v>85</v>
      </c>
      <c r="AY147" s="17" t="s">
        <v>296</v>
      </c>
      <c r="BE147" s="150">
        <f>IF(N147="základní",J147,0)</f>
        <v>0</v>
      </c>
      <c r="BF147" s="150">
        <f>IF(N147="snížená",J147,0)</f>
        <v>0</v>
      </c>
      <c r="BG147" s="150">
        <f>IF(N147="zákl. přenesená",J147,0)</f>
        <v>0</v>
      </c>
      <c r="BH147" s="150">
        <f>IF(N147="sníž. přenesená",J147,0)</f>
        <v>0</v>
      </c>
      <c r="BI147" s="150">
        <f>IF(N147="nulová",J147,0)</f>
        <v>0</v>
      </c>
      <c r="BJ147" s="17" t="s">
        <v>83</v>
      </c>
      <c r="BK147" s="150">
        <f>ROUND(I147*H147,2)</f>
        <v>0</v>
      </c>
      <c r="BL147" s="17" t="s">
        <v>107</v>
      </c>
      <c r="BM147" s="149" t="s">
        <v>4253</v>
      </c>
    </row>
    <row r="148" spans="2:65" s="1" customFormat="1" ht="16.5" customHeight="1">
      <c r="B148" s="32"/>
      <c r="C148" s="138" t="s">
        <v>8</v>
      </c>
      <c r="D148" s="138" t="s">
        <v>298</v>
      </c>
      <c r="E148" s="139" t="s">
        <v>4254</v>
      </c>
      <c r="F148" s="140" t="s">
        <v>4255</v>
      </c>
      <c r="G148" s="141" t="s">
        <v>1102</v>
      </c>
      <c r="H148" s="142">
        <v>1</v>
      </c>
      <c r="I148" s="143"/>
      <c r="J148" s="144">
        <f>ROUND(I148*H148,2)</f>
        <v>0</v>
      </c>
      <c r="K148" s="140" t="s">
        <v>1</v>
      </c>
      <c r="L148" s="32"/>
      <c r="M148" s="145" t="s">
        <v>1</v>
      </c>
      <c r="N148" s="146" t="s">
        <v>41</v>
      </c>
      <c r="P148" s="147">
        <f>O148*H148</f>
        <v>0</v>
      </c>
      <c r="Q148" s="147">
        <v>0</v>
      </c>
      <c r="R148" s="147">
        <f>Q148*H148</f>
        <v>0</v>
      </c>
      <c r="S148" s="147">
        <v>0</v>
      </c>
      <c r="T148" s="148">
        <f>S148*H148</f>
        <v>0</v>
      </c>
      <c r="AR148" s="149" t="s">
        <v>107</v>
      </c>
      <c r="AT148" s="149" t="s">
        <v>298</v>
      </c>
      <c r="AU148" s="149" t="s">
        <v>85</v>
      </c>
      <c r="AY148" s="17" t="s">
        <v>296</v>
      </c>
      <c r="BE148" s="150">
        <f>IF(N148="základní",J148,0)</f>
        <v>0</v>
      </c>
      <c r="BF148" s="150">
        <f>IF(N148="snížená",J148,0)</f>
        <v>0</v>
      </c>
      <c r="BG148" s="150">
        <f>IF(N148="zákl. přenesená",J148,0)</f>
        <v>0</v>
      </c>
      <c r="BH148" s="150">
        <f>IF(N148="sníž. přenesená",J148,0)</f>
        <v>0</v>
      </c>
      <c r="BI148" s="150">
        <f>IF(N148="nulová",J148,0)</f>
        <v>0</v>
      </c>
      <c r="BJ148" s="17" t="s">
        <v>83</v>
      </c>
      <c r="BK148" s="150">
        <f>ROUND(I148*H148,2)</f>
        <v>0</v>
      </c>
      <c r="BL148" s="17" t="s">
        <v>107</v>
      </c>
      <c r="BM148" s="149" t="s">
        <v>4256</v>
      </c>
    </row>
    <row r="149" spans="2:65" s="1" customFormat="1" ht="16.5" customHeight="1">
      <c r="B149" s="32"/>
      <c r="C149" s="138" t="s">
        <v>373</v>
      </c>
      <c r="D149" s="138" t="s">
        <v>298</v>
      </c>
      <c r="E149" s="139" t="s">
        <v>4257</v>
      </c>
      <c r="F149" s="140" t="s">
        <v>4258</v>
      </c>
      <c r="G149" s="141" t="s">
        <v>1102</v>
      </c>
      <c r="H149" s="142">
        <v>1</v>
      </c>
      <c r="I149" s="143"/>
      <c r="J149" s="144">
        <f>ROUND(I149*H149,2)</f>
        <v>0</v>
      </c>
      <c r="K149" s="140" t="s">
        <v>1</v>
      </c>
      <c r="L149" s="32"/>
      <c r="M149" s="145" t="s">
        <v>1</v>
      </c>
      <c r="N149" s="146" t="s">
        <v>41</v>
      </c>
      <c r="P149" s="147">
        <f>O149*H149</f>
        <v>0</v>
      </c>
      <c r="Q149" s="147">
        <v>0</v>
      </c>
      <c r="R149" s="147">
        <f>Q149*H149</f>
        <v>0</v>
      </c>
      <c r="S149" s="147">
        <v>0</v>
      </c>
      <c r="T149" s="148">
        <f>S149*H149</f>
        <v>0</v>
      </c>
      <c r="AR149" s="149" t="s">
        <v>107</v>
      </c>
      <c r="AT149" s="149" t="s">
        <v>298</v>
      </c>
      <c r="AU149" s="149" t="s">
        <v>85</v>
      </c>
      <c r="AY149" s="17" t="s">
        <v>296</v>
      </c>
      <c r="BE149" s="150">
        <f>IF(N149="základní",J149,0)</f>
        <v>0</v>
      </c>
      <c r="BF149" s="150">
        <f>IF(N149="snížená",J149,0)</f>
        <v>0</v>
      </c>
      <c r="BG149" s="150">
        <f>IF(N149="zákl. přenesená",J149,0)</f>
        <v>0</v>
      </c>
      <c r="BH149" s="150">
        <f>IF(N149="sníž. přenesená",J149,0)</f>
        <v>0</v>
      </c>
      <c r="BI149" s="150">
        <f>IF(N149="nulová",J149,0)</f>
        <v>0</v>
      </c>
      <c r="BJ149" s="17" t="s">
        <v>83</v>
      </c>
      <c r="BK149" s="150">
        <f>ROUND(I149*H149,2)</f>
        <v>0</v>
      </c>
      <c r="BL149" s="17" t="s">
        <v>107</v>
      </c>
      <c r="BM149" s="149" t="s">
        <v>4259</v>
      </c>
    </row>
    <row r="150" spans="2:65" s="1" customFormat="1" ht="37.9" customHeight="1">
      <c r="B150" s="32"/>
      <c r="C150" s="138" t="s">
        <v>379</v>
      </c>
      <c r="D150" s="138" t="s">
        <v>298</v>
      </c>
      <c r="E150" s="139" t="s">
        <v>4260</v>
      </c>
      <c r="F150" s="140" t="s">
        <v>4261</v>
      </c>
      <c r="G150" s="141" t="s">
        <v>339</v>
      </c>
      <c r="H150" s="142">
        <v>35</v>
      </c>
      <c r="I150" s="143"/>
      <c r="J150" s="144">
        <f>ROUND(I150*H150,2)</f>
        <v>0</v>
      </c>
      <c r="K150" s="140" t="s">
        <v>302</v>
      </c>
      <c r="L150" s="32"/>
      <c r="M150" s="145" t="s">
        <v>1</v>
      </c>
      <c r="N150" s="146" t="s">
        <v>41</v>
      </c>
      <c r="P150" s="147">
        <f>O150*H150</f>
        <v>0</v>
      </c>
      <c r="Q150" s="147">
        <v>1.67E-3</v>
      </c>
      <c r="R150" s="147">
        <f>Q150*H150</f>
        <v>5.8450000000000002E-2</v>
      </c>
      <c r="S150" s="147">
        <v>0</v>
      </c>
      <c r="T150" s="148">
        <f>S150*H150</f>
        <v>0</v>
      </c>
      <c r="AR150" s="149" t="s">
        <v>107</v>
      </c>
      <c r="AT150" s="149" t="s">
        <v>298</v>
      </c>
      <c r="AU150" s="149" t="s">
        <v>85</v>
      </c>
      <c r="AY150" s="17" t="s">
        <v>296</v>
      </c>
      <c r="BE150" s="150">
        <f>IF(N150="základní",J150,0)</f>
        <v>0</v>
      </c>
      <c r="BF150" s="150">
        <f>IF(N150="snížená",J150,0)</f>
        <v>0</v>
      </c>
      <c r="BG150" s="150">
        <f>IF(N150="zákl. přenesená",J150,0)</f>
        <v>0</v>
      </c>
      <c r="BH150" s="150">
        <f>IF(N150="sníž. přenesená",J150,0)</f>
        <v>0</v>
      </c>
      <c r="BI150" s="150">
        <f>IF(N150="nulová",J150,0)</f>
        <v>0</v>
      </c>
      <c r="BJ150" s="17" t="s">
        <v>83</v>
      </c>
      <c r="BK150" s="150">
        <f>ROUND(I150*H150,2)</f>
        <v>0</v>
      </c>
      <c r="BL150" s="17" t="s">
        <v>107</v>
      </c>
      <c r="BM150" s="149" t="s">
        <v>4262</v>
      </c>
    </row>
    <row r="151" spans="2:65" s="1" customFormat="1" ht="24.2" customHeight="1">
      <c r="B151" s="32"/>
      <c r="C151" s="138" t="s">
        <v>385</v>
      </c>
      <c r="D151" s="138" t="s">
        <v>298</v>
      </c>
      <c r="E151" s="139" t="s">
        <v>4246</v>
      </c>
      <c r="F151" s="140" t="s">
        <v>4247</v>
      </c>
      <c r="G151" s="141" t="s">
        <v>301</v>
      </c>
      <c r="H151" s="142">
        <v>6</v>
      </c>
      <c r="I151" s="143"/>
      <c r="J151" s="144">
        <f>ROUND(I151*H151,2)</f>
        <v>0</v>
      </c>
      <c r="K151" s="140" t="s">
        <v>1</v>
      </c>
      <c r="L151" s="32"/>
      <c r="M151" s="145" t="s">
        <v>1</v>
      </c>
      <c r="N151" s="146" t="s">
        <v>41</v>
      </c>
      <c r="P151" s="147">
        <f>O151*H151</f>
        <v>0</v>
      </c>
      <c r="Q151" s="147">
        <v>0</v>
      </c>
      <c r="R151" s="147">
        <f>Q151*H151</f>
        <v>0</v>
      </c>
      <c r="S151" s="147">
        <v>0</v>
      </c>
      <c r="T151" s="148">
        <f>S151*H151</f>
        <v>0</v>
      </c>
      <c r="AR151" s="149" t="s">
        <v>107</v>
      </c>
      <c r="AT151" s="149" t="s">
        <v>298</v>
      </c>
      <c r="AU151" s="149" t="s">
        <v>85</v>
      </c>
      <c r="AY151" s="17" t="s">
        <v>296</v>
      </c>
      <c r="BE151" s="150">
        <f>IF(N151="základní",J151,0)</f>
        <v>0</v>
      </c>
      <c r="BF151" s="150">
        <f>IF(N151="snížená",J151,0)</f>
        <v>0</v>
      </c>
      <c r="BG151" s="150">
        <f>IF(N151="zákl. přenesená",J151,0)</f>
        <v>0</v>
      </c>
      <c r="BH151" s="150">
        <f>IF(N151="sníž. přenesená",J151,0)</f>
        <v>0</v>
      </c>
      <c r="BI151" s="150">
        <f>IF(N151="nulová",J151,0)</f>
        <v>0</v>
      </c>
      <c r="BJ151" s="17" t="s">
        <v>83</v>
      </c>
      <c r="BK151" s="150">
        <f>ROUND(I151*H151,2)</f>
        <v>0</v>
      </c>
      <c r="BL151" s="17" t="s">
        <v>107</v>
      </c>
      <c r="BM151" s="149" t="s">
        <v>4263</v>
      </c>
    </row>
    <row r="152" spans="2:65" s="11" customFormat="1" ht="22.9" customHeight="1">
      <c r="B152" s="126"/>
      <c r="D152" s="127" t="s">
        <v>75</v>
      </c>
      <c r="E152" s="136" t="s">
        <v>4264</v>
      </c>
      <c r="F152" s="136" t="s">
        <v>4265</v>
      </c>
      <c r="I152" s="129"/>
      <c r="J152" s="137">
        <f>BK152</f>
        <v>0</v>
      </c>
      <c r="L152" s="126"/>
      <c r="M152" s="131"/>
      <c r="P152" s="132">
        <f>SUM(P153:P159)</f>
        <v>0</v>
      </c>
      <c r="R152" s="132">
        <f>SUM(R153:R159)</f>
        <v>0</v>
      </c>
      <c r="T152" s="133">
        <f>SUM(T153:T159)</f>
        <v>0</v>
      </c>
      <c r="AR152" s="127" t="s">
        <v>83</v>
      </c>
      <c r="AT152" s="134" t="s">
        <v>75</v>
      </c>
      <c r="AU152" s="134" t="s">
        <v>83</v>
      </c>
      <c r="AY152" s="127" t="s">
        <v>296</v>
      </c>
      <c r="BK152" s="135">
        <f>SUM(BK153:BK159)</f>
        <v>0</v>
      </c>
    </row>
    <row r="153" spans="2:65" s="1" customFormat="1" ht="24.2" customHeight="1">
      <c r="B153" s="32"/>
      <c r="C153" s="138" t="s">
        <v>378</v>
      </c>
      <c r="D153" s="138" t="s">
        <v>298</v>
      </c>
      <c r="E153" s="139" t="s">
        <v>4266</v>
      </c>
      <c r="F153" s="140" t="s">
        <v>4267</v>
      </c>
      <c r="G153" s="141" t="s">
        <v>1102</v>
      </c>
      <c r="H153" s="142">
        <v>1</v>
      </c>
      <c r="I153" s="143"/>
      <c r="J153" s="144">
        <f t="shared" ref="J153:J159" si="10">ROUND(I153*H153,2)</f>
        <v>0</v>
      </c>
      <c r="K153" s="140" t="s">
        <v>1</v>
      </c>
      <c r="L153" s="32"/>
      <c r="M153" s="145" t="s">
        <v>1</v>
      </c>
      <c r="N153" s="146" t="s">
        <v>41</v>
      </c>
      <c r="P153" s="147">
        <f t="shared" ref="P153:P159" si="11">O153*H153</f>
        <v>0</v>
      </c>
      <c r="Q153" s="147">
        <v>0</v>
      </c>
      <c r="R153" s="147">
        <f t="shared" ref="R153:R159" si="12">Q153*H153</f>
        <v>0</v>
      </c>
      <c r="S153" s="147">
        <v>0</v>
      </c>
      <c r="T153" s="148">
        <f t="shared" ref="T153:T159" si="13">S153*H153</f>
        <v>0</v>
      </c>
      <c r="AR153" s="149" t="s">
        <v>107</v>
      </c>
      <c r="AT153" s="149" t="s">
        <v>298</v>
      </c>
      <c r="AU153" s="149" t="s">
        <v>85</v>
      </c>
      <c r="AY153" s="17" t="s">
        <v>296</v>
      </c>
      <c r="BE153" s="150">
        <f t="shared" ref="BE153:BE159" si="14">IF(N153="základní",J153,0)</f>
        <v>0</v>
      </c>
      <c r="BF153" s="150">
        <f t="shared" ref="BF153:BF159" si="15">IF(N153="snížená",J153,0)</f>
        <v>0</v>
      </c>
      <c r="BG153" s="150">
        <f t="shared" ref="BG153:BG159" si="16">IF(N153="zákl. přenesená",J153,0)</f>
        <v>0</v>
      </c>
      <c r="BH153" s="150">
        <f t="shared" ref="BH153:BH159" si="17">IF(N153="sníž. přenesená",J153,0)</f>
        <v>0</v>
      </c>
      <c r="BI153" s="150">
        <f t="shared" ref="BI153:BI159" si="18">IF(N153="nulová",J153,0)</f>
        <v>0</v>
      </c>
      <c r="BJ153" s="17" t="s">
        <v>83</v>
      </c>
      <c r="BK153" s="150">
        <f t="shared" ref="BK153:BK159" si="19">ROUND(I153*H153,2)</f>
        <v>0</v>
      </c>
      <c r="BL153" s="17" t="s">
        <v>107</v>
      </c>
      <c r="BM153" s="149" t="s">
        <v>4268</v>
      </c>
    </row>
    <row r="154" spans="2:65" s="1" customFormat="1" ht="21.75" customHeight="1">
      <c r="B154" s="32"/>
      <c r="C154" s="138" t="s">
        <v>393</v>
      </c>
      <c r="D154" s="138" t="s">
        <v>298</v>
      </c>
      <c r="E154" s="139" t="s">
        <v>4269</v>
      </c>
      <c r="F154" s="140" t="s">
        <v>4270</v>
      </c>
      <c r="G154" s="141" t="s">
        <v>1102</v>
      </c>
      <c r="H154" s="142">
        <v>1</v>
      </c>
      <c r="I154" s="143"/>
      <c r="J154" s="144">
        <f t="shared" si="10"/>
        <v>0</v>
      </c>
      <c r="K154" s="140" t="s">
        <v>1</v>
      </c>
      <c r="L154" s="32"/>
      <c r="M154" s="145" t="s">
        <v>1</v>
      </c>
      <c r="N154" s="146" t="s">
        <v>41</v>
      </c>
      <c r="P154" s="147">
        <f t="shared" si="11"/>
        <v>0</v>
      </c>
      <c r="Q154" s="147">
        <v>0</v>
      </c>
      <c r="R154" s="147">
        <f t="shared" si="12"/>
        <v>0</v>
      </c>
      <c r="S154" s="147">
        <v>0</v>
      </c>
      <c r="T154" s="148">
        <f t="shared" si="13"/>
        <v>0</v>
      </c>
      <c r="AR154" s="149" t="s">
        <v>107</v>
      </c>
      <c r="AT154" s="149" t="s">
        <v>298</v>
      </c>
      <c r="AU154" s="149" t="s">
        <v>85</v>
      </c>
      <c r="AY154" s="17" t="s">
        <v>296</v>
      </c>
      <c r="BE154" s="150">
        <f t="shared" si="14"/>
        <v>0</v>
      </c>
      <c r="BF154" s="150">
        <f t="shared" si="15"/>
        <v>0</v>
      </c>
      <c r="BG154" s="150">
        <f t="shared" si="16"/>
        <v>0</v>
      </c>
      <c r="BH154" s="150">
        <f t="shared" si="17"/>
        <v>0</v>
      </c>
      <c r="BI154" s="150">
        <f t="shared" si="18"/>
        <v>0</v>
      </c>
      <c r="BJ154" s="17" t="s">
        <v>83</v>
      </c>
      <c r="BK154" s="150">
        <f t="shared" si="19"/>
        <v>0</v>
      </c>
      <c r="BL154" s="17" t="s">
        <v>107</v>
      </c>
      <c r="BM154" s="149" t="s">
        <v>4271</v>
      </c>
    </row>
    <row r="155" spans="2:65" s="1" customFormat="1" ht="24.2" customHeight="1">
      <c r="B155" s="32"/>
      <c r="C155" s="138" t="s">
        <v>397</v>
      </c>
      <c r="D155" s="138" t="s">
        <v>298</v>
      </c>
      <c r="E155" s="139" t="s">
        <v>4272</v>
      </c>
      <c r="F155" s="140" t="s">
        <v>4273</v>
      </c>
      <c r="G155" s="141" t="s">
        <v>1102</v>
      </c>
      <c r="H155" s="142">
        <v>1</v>
      </c>
      <c r="I155" s="143"/>
      <c r="J155" s="144">
        <f t="shared" si="10"/>
        <v>0</v>
      </c>
      <c r="K155" s="140" t="s">
        <v>1</v>
      </c>
      <c r="L155" s="32"/>
      <c r="M155" s="145" t="s">
        <v>1</v>
      </c>
      <c r="N155" s="146" t="s">
        <v>41</v>
      </c>
      <c r="P155" s="147">
        <f t="shared" si="11"/>
        <v>0</v>
      </c>
      <c r="Q155" s="147">
        <v>0</v>
      </c>
      <c r="R155" s="147">
        <f t="shared" si="12"/>
        <v>0</v>
      </c>
      <c r="S155" s="147">
        <v>0</v>
      </c>
      <c r="T155" s="148">
        <f t="shared" si="13"/>
        <v>0</v>
      </c>
      <c r="AR155" s="149" t="s">
        <v>107</v>
      </c>
      <c r="AT155" s="149" t="s">
        <v>298</v>
      </c>
      <c r="AU155" s="149" t="s">
        <v>85</v>
      </c>
      <c r="AY155" s="17" t="s">
        <v>296</v>
      </c>
      <c r="BE155" s="150">
        <f t="shared" si="14"/>
        <v>0</v>
      </c>
      <c r="BF155" s="150">
        <f t="shared" si="15"/>
        <v>0</v>
      </c>
      <c r="BG155" s="150">
        <f t="shared" si="16"/>
        <v>0</v>
      </c>
      <c r="BH155" s="150">
        <f t="shared" si="17"/>
        <v>0</v>
      </c>
      <c r="BI155" s="150">
        <f t="shared" si="18"/>
        <v>0</v>
      </c>
      <c r="BJ155" s="17" t="s">
        <v>83</v>
      </c>
      <c r="BK155" s="150">
        <f t="shared" si="19"/>
        <v>0</v>
      </c>
      <c r="BL155" s="17" t="s">
        <v>107</v>
      </c>
      <c r="BM155" s="149" t="s">
        <v>4274</v>
      </c>
    </row>
    <row r="156" spans="2:65" s="1" customFormat="1" ht="16.5" customHeight="1">
      <c r="B156" s="32"/>
      <c r="C156" s="138" t="s">
        <v>402</v>
      </c>
      <c r="D156" s="138" t="s">
        <v>298</v>
      </c>
      <c r="E156" s="139" t="s">
        <v>4275</v>
      </c>
      <c r="F156" s="140" t="s">
        <v>4276</v>
      </c>
      <c r="G156" s="141" t="s">
        <v>1102</v>
      </c>
      <c r="H156" s="142">
        <v>1</v>
      </c>
      <c r="I156" s="143"/>
      <c r="J156" s="144">
        <f t="shared" si="10"/>
        <v>0</v>
      </c>
      <c r="K156" s="140" t="s">
        <v>1</v>
      </c>
      <c r="L156" s="32"/>
      <c r="M156" s="145" t="s">
        <v>1</v>
      </c>
      <c r="N156" s="146" t="s">
        <v>41</v>
      </c>
      <c r="P156" s="147">
        <f t="shared" si="11"/>
        <v>0</v>
      </c>
      <c r="Q156" s="147">
        <v>0</v>
      </c>
      <c r="R156" s="147">
        <f t="shared" si="12"/>
        <v>0</v>
      </c>
      <c r="S156" s="147">
        <v>0</v>
      </c>
      <c r="T156" s="148">
        <f t="shared" si="13"/>
        <v>0</v>
      </c>
      <c r="AR156" s="149" t="s">
        <v>107</v>
      </c>
      <c r="AT156" s="149" t="s">
        <v>298</v>
      </c>
      <c r="AU156" s="149" t="s">
        <v>85</v>
      </c>
      <c r="AY156" s="17" t="s">
        <v>296</v>
      </c>
      <c r="BE156" s="150">
        <f t="shared" si="14"/>
        <v>0</v>
      </c>
      <c r="BF156" s="150">
        <f t="shared" si="15"/>
        <v>0</v>
      </c>
      <c r="BG156" s="150">
        <f t="shared" si="16"/>
        <v>0</v>
      </c>
      <c r="BH156" s="150">
        <f t="shared" si="17"/>
        <v>0</v>
      </c>
      <c r="BI156" s="150">
        <f t="shared" si="18"/>
        <v>0</v>
      </c>
      <c r="BJ156" s="17" t="s">
        <v>83</v>
      </c>
      <c r="BK156" s="150">
        <f t="shared" si="19"/>
        <v>0</v>
      </c>
      <c r="BL156" s="17" t="s">
        <v>107</v>
      </c>
      <c r="BM156" s="149" t="s">
        <v>4277</v>
      </c>
    </row>
    <row r="157" spans="2:65" s="1" customFormat="1" ht="16.5" customHeight="1">
      <c r="B157" s="32"/>
      <c r="C157" s="138" t="s">
        <v>409</v>
      </c>
      <c r="D157" s="138" t="s">
        <v>298</v>
      </c>
      <c r="E157" s="139" t="s">
        <v>4278</v>
      </c>
      <c r="F157" s="140" t="s">
        <v>4279</v>
      </c>
      <c r="G157" s="141" t="s">
        <v>1102</v>
      </c>
      <c r="H157" s="142">
        <v>1</v>
      </c>
      <c r="I157" s="143"/>
      <c r="J157" s="144">
        <f t="shared" si="10"/>
        <v>0</v>
      </c>
      <c r="K157" s="140" t="s">
        <v>1</v>
      </c>
      <c r="L157" s="32"/>
      <c r="M157" s="145" t="s">
        <v>1</v>
      </c>
      <c r="N157" s="146" t="s">
        <v>41</v>
      </c>
      <c r="P157" s="147">
        <f t="shared" si="11"/>
        <v>0</v>
      </c>
      <c r="Q157" s="147">
        <v>0</v>
      </c>
      <c r="R157" s="147">
        <f t="shared" si="12"/>
        <v>0</v>
      </c>
      <c r="S157" s="147">
        <v>0</v>
      </c>
      <c r="T157" s="148">
        <f t="shared" si="13"/>
        <v>0</v>
      </c>
      <c r="AR157" s="149" t="s">
        <v>107</v>
      </c>
      <c r="AT157" s="149" t="s">
        <v>298</v>
      </c>
      <c r="AU157" s="149" t="s">
        <v>85</v>
      </c>
      <c r="AY157" s="17" t="s">
        <v>296</v>
      </c>
      <c r="BE157" s="150">
        <f t="shared" si="14"/>
        <v>0</v>
      </c>
      <c r="BF157" s="150">
        <f t="shared" si="15"/>
        <v>0</v>
      </c>
      <c r="BG157" s="150">
        <f t="shared" si="16"/>
        <v>0</v>
      </c>
      <c r="BH157" s="150">
        <f t="shared" si="17"/>
        <v>0</v>
      </c>
      <c r="BI157" s="150">
        <f t="shared" si="18"/>
        <v>0</v>
      </c>
      <c r="BJ157" s="17" t="s">
        <v>83</v>
      </c>
      <c r="BK157" s="150">
        <f t="shared" si="19"/>
        <v>0</v>
      </c>
      <c r="BL157" s="17" t="s">
        <v>107</v>
      </c>
      <c r="BM157" s="149" t="s">
        <v>4280</v>
      </c>
    </row>
    <row r="158" spans="2:65" s="1" customFormat="1" ht="37.9" customHeight="1">
      <c r="B158" s="32"/>
      <c r="C158" s="138" t="s">
        <v>7</v>
      </c>
      <c r="D158" s="138" t="s">
        <v>298</v>
      </c>
      <c r="E158" s="139" t="s">
        <v>4281</v>
      </c>
      <c r="F158" s="140" t="s">
        <v>4282</v>
      </c>
      <c r="G158" s="141" t="s">
        <v>301</v>
      </c>
      <c r="H158" s="142">
        <v>170</v>
      </c>
      <c r="I158" s="143"/>
      <c r="J158" s="144">
        <f t="shared" si="10"/>
        <v>0</v>
      </c>
      <c r="K158" s="140" t="s">
        <v>1</v>
      </c>
      <c r="L158" s="32"/>
      <c r="M158" s="145" t="s">
        <v>1</v>
      </c>
      <c r="N158" s="146" t="s">
        <v>41</v>
      </c>
      <c r="P158" s="147">
        <f t="shared" si="11"/>
        <v>0</v>
      </c>
      <c r="Q158" s="147">
        <v>0</v>
      </c>
      <c r="R158" s="147">
        <f t="shared" si="12"/>
        <v>0</v>
      </c>
      <c r="S158" s="147">
        <v>0</v>
      </c>
      <c r="T158" s="148">
        <f t="shared" si="13"/>
        <v>0</v>
      </c>
      <c r="AR158" s="149" t="s">
        <v>107</v>
      </c>
      <c r="AT158" s="149" t="s">
        <v>298</v>
      </c>
      <c r="AU158" s="149" t="s">
        <v>85</v>
      </c>
      <c r="AY158" s="17" t="s">
        <v>296</v>
      </c>
      <c r="BE158" s="150">
        <f t="shared" si="14"/>
        <v>0</v>
      </c>
      <c r="BF158" s="150">
        <f t="shared" si="15"/>
        <v>0</v>
      </c>
      <c r="BG158" s="150">
        <f t="shared" si="16"/>
        <v>0</v>
      </c>
      <c r="BH158" s="150">
        <f t="shared" si="17"/>
        <v>0</v>
      </c>
      <c r="BI158" s="150">
        <f t="shared" si="18"/>
        <v>0</v>
      </c>
      <c r="BJ158" s="17" t="s">
        <v>83</v>
      </c>
      <c r="BK158" s="150">
        <f t="shared" si="19"/>
        <v>0</v>
      </c>
      <c r="BL158" s="17" t="s">
        <v>107</v>
      </c>
      <c r="BM158" s="149" t="s">
        <v>4283</v>
      </c>
    </row>
    <row r="159" spans="2:65" s="1" customFormat="1" ht="24.2" customHeight="1">
      <c r="B159" s="32"/>
      <c r="C159" s="138" t="s">
        <v>422</v>
      </c>
      <c r="D159" s="138" t="s">
        <v>298</v>
      </c>
      <c r="E159" s="139" t="s">
        <v>4246</v>
      </c>
      <c r="F159" s="140" t="s">
        <v>4247</v>
      </c>
      <c r="G159" s="141" t="s">
        <v>301</v>
      </c>
      <c r="H159" s="142">
        <v>170</v>
      </c>
      <c r="I159" s="143"/>
      <c r="J159" s="144">
        <f t="shared" si="10"/>
        <v>0</v>
      </c>
      <c r="K159" s="140" t="s">
        <v>1</v>
      </c>
      <c r="L159" s="32"/>
      <c r="M159" s="145" t="s">
        <v>1</v>
      </c>
      <c r="N159" s="146" t="s">
        <v>41</v>
      </c>
      <c r="P159" s="147">
        <f t="shared" si="11"/>
        <v>0</v>
      </c>
      <c r="Q159" s="147">
        <v>0</v>
      </c>
      <c r="R159" s="147">
        <f t="shared" si="12"/>
        <v>0</v>
      </c>
      <c r="S159" s="147">
        <v>0</v>
      </c>
      <c r="T159" s="148">
        <f t="shared" si="13"/>
        <v>0</v>
      </c>
      <c r="AR159" s="149" t="s">
        <v>107</v>
      </c>
      <c r="AT159" s="149" t="s">
        <v>298</v>
      </c>
      <c r="AU159" s="149" t="s">
        <v>85</v>
      </c>
      <c r="AY159" s="17" t="s">
        <v>296</v>
      </c>
      <c r="BE159" s="150">
        <f t="shared" si="14"/>
        <v>0</v>
      </c>
      <c r="BF159" s="150">
        <f t="shared" si="15"/>
        <v>0</v>
      </c>
      <c r="BG159" s="150">
        <f t="shared" si="16"/>
        <v>0</v>
      </c>
      <c r="BH159" s="150">
        <f t="shared" si="17"/>
        <v>0</v>
      </c>
      <c r="BI159" s="150">
        <f t="shared" si="18"/>
        <v>0</v>
      </c>
      <c r="BJ159" s="17" t="s">
        <v>83</v>
      </c>
      <c r="BK159" s="150">
        <f t="shared" si="19"/>
        <v>0</v>
      </c>
      <c r="BL159" s="17" t="s">
        <v>107</v>
      </c>
      <c r="BM159" s="149" t="s">
        <v>4284</v>
      </c>
    </row>
    <row r="160" spans="2:65" s="11" customFormat="1" ht="22.9" customHeight="1">
      <c r="B160" s="126"/>
      <c r="D160" s="127" t="s">
        <v>75</v>
      </c>
      <c r="E160" s="136" t="s">
        <v>4285</v>
      </c>
      <c r="F160" s="136" t="s">
        <v>4286</v>
      </c>
      <c r="I160" s="129"/>
      <c r="J160" s="137">
        <f>BK160</f>
        <v>0</v>
      </c>
      <c r="L160" s="126"/>
      <c r="M160" s="131"/>
      <c r="P160" s="132">
        <f>SUM(P161:P177)</f>
        <v>0</v>
      </c>
      <c r="R160" s="132">
        <f>SUM(R161:R177)</f>
        <v>0.11967999999999999</v>
      </c>
      <c r="T160" s="133">
        <f>SUM(T161:T177)</f>
        <v>0</v>
      </c>
      <c r="AR160" s="127" t="s">
        <v>83</v>
      </c>
      <c r="AT160" s="134" t="s">
        <v>75</v>
      </c>
      <c r="AU160" s="134" t="s">
        <v>83</v>
      </c>
      <c r="AY160" s="127" t="s">
        <v>296</v>
      </c>
      <c r="BK160" s="135">
        <f>SUM(BK161:BK177)</f>
        <v>0</v>
      </c>
    </row>
    <row r="161" spans="2:65" s="1" customFormat="1" ht="21.75" customHeight="1">
      <c r="B161" s="32"/>
      <c r="C161" s="138" t="s">
        <v>427</v>
      </c>
      <c r="D161" s="138" t="s">
        <v>298</v>
      </c>
      <c r="E161" s="139" t="s">
        <v>4287</v>
      </c>
      <c r="F161" s="140" t="s">
        <v>4288</v>
      </c>
      <c r="G161" s="141" t="s">
        <v>1102</v>
      </c>
      <c r="H161" s="142">
        <v>1</v>
      </c>
      <c r="I161" s="143"/>
      <c r="J161" s="144">
        <f t="shared" ref="J161:J177" si="20">ROUND(I161*H161,2)</f>
        <v>0</v>
      </c>
      <c r="K161" s="140" t="s">
        <v>1</v>
      </c>
      <c r="L161" s="32"/>
      <c r="M161" s="145" t="s">
        <v>1</v>
      </c>
      <c r="N161" s="146" t="s">
        <v>41</v>
      </c>
      <c r="P161" s="147">
        <f t="shared" ref="P161:P177" si="21">O161*H161</f>
        <v>0</v>
      </c>
      <c r="Q161" s="147">
        <v>0</v>
      </c>
      <c r="R161" s="147">
        <f t="shared" ref="R161:R177" si="22">Q161*H161</f>
        <v>0</v>
      </c>
      <c r="S161" s="147">
        <v>0</v>
      </c>
      <c r="T161" s="148">
        <f t="shared" ref="T161:T177" si="23">S161*H161</f>
        <v>0</v>
      </c>
      <c r="AR161" s="149" t="s">
        <v>107</v>
      </c>
      <c r="AT161" s="149" t="s">
        <v>298</v>
      </c>
      <c r="AU161" s="149" t="s">
        <v>85</v>
      </c>
      <c r="AY161" s="17" t="s">
        <v>296</v>
      </c>
      <c r="BE161" s="150">
        <f t="shared" ref="BE161:BE177" si="24">IF(N161="základní",J161,0)</f>
        <v>0</v>
      </c>
      <c r="BF161" s="150">
        <f t="shared" ref="BF161:BF177" si="25">IF(N161="snížená",J161,0)</f>
        <v>0</v>
      </c>
      <c r="BG161" s="150">
        <f t="shared" ref="BG161:BG177" si="26">IF(N161="zákl. přenesená",J161,0)</f>
        <v>0</v>
      </c>
      <c r="BH161" s="150">
        <f t="shared" ref="BH161:BH177" si="27">IF(N161="sníž. přenesená",J161,0)</f>
        <v>0</v>
      </c>
      <c r="BI161" s="150">
        <f t="shared" ref="BI161:BI177" si="28">IF(N161="nulová",J161,0)</f>
        <v>0</v>
      </c>
      <c r="BJ161" s="17" t="s">
        <v>83</v>
      </c>
      <c r="BK161" s="150">
        <f t="shared" ref="BK161:BK177" si="29">ROUND(I161*H161,2)</f>
        <v>0</v>
      </c>
      <c r="BL161" s="17" t="s">
        <v>107</v>
      </c>
      <c r="BM161" s="149" t="s">
        <v>4289</v>
      </c>
    </row>
    <row r="162" spans="2:65" s="1" customFormat="1" ht="24.2" customHeight="1">
      <c r="B162" s="32"/>
      <c r="C162" s="138" t="s">
        <v>432</v>
      </c>
      <c r="D162" s="138" t="s">
        <v>298</v>
      </c>
      <c r="E162" s="139" t="s">
        <v>4290</v>
      </c>
      <c r="F162" s="140" t="s">
        <v>4291</v>
      </c>
      <c r="G162" s="141" t="s">
        <v>1102</v>
      </c>
      <c r="H162" s="142">
        <v>1</v>
      </c>
      <c r="I162" s="143"/>
      <c r="J162" s="144">
        <f t="shared" si="20"/>
        <v>0</v>
      </c>
      <c r="K162" s="140" t="s">
        <v>1</v>
      </c>
      <c r="L162" s="32"/>
      <c r="M162" s="145" t="s">
        <v>1</v>
      </c>
      <c r="N162" s="146" t="s">
        <v>41</v>
      </c>
      <c r="P162" s="147">
        <f t="shared" si="21"/>
        <v>0</v>
      </c>
      <c r="Q162" s="147">
        <v>0</v>
      </c>
      <c r="R162" s="147">
        <f t="shared" si="22"/>
        <v>0</v>
      </c>
      <c r="S162" s="147">
        <v>0</v>
      </c>
      <c r="T162" s="148">
        <f t="shared" si="23"/>
        <v>0</v>
      </c>
      <c r="AR162" s="149" t="s">
        <v>107</v>
      </c>
      <c r="AT162" s="149" t="s">
        <v>298</v>
      </c>
      <c r="AU162" s="149" t="s">
        <v>85</v>
      </c>
      <c r="AY162" s="17" t="s">
        <v>296</v>
      </c>
      <c r="BE162" s="150">
        <f t="shared" si="24"/>
        <v>0</v>
      </c>
      <c r="BF162" s="150">
        <f t="shared" si="25"/>
        <v>0</v>
      </c>
      <c r="BG162" s="150">
        <f t="shared" si="26"/>
        <v>0</v>
      </c>
      <c r="BH162" s="150">
        <f t="shared" si="27"/>
        <v>0</v>
      </c>
      <c r="BI162" s="150">
        <f t="shared" si="28"/>
        <v>0</v>
      </c>
      <c r="BJ162" s="17" t="s">
        <v>83</v>
      </c>
      <c r="BK162" s="150">
        <f t="shared" si="29"/>
        <v>0</v>
      </c>
      <c r="BL162" s="17" t="s">
        <v>107</v>
      </c>
      <c r="BM162" s="149" t="s">
        <v>4292</v>
      </c>
    </row>
    <row r="163" spans="2:65" s="1" customFormat="1" ht="24.2" customHeight="1">
      <c r="B163" s="32"/>
      <c r="C163" s="138" t="s">
        <v>445</v>
      </c>
      <c r="D163" s="138" t="s">
        <v>298</v>
      </c>
      <c r="E163" s="139" t="s">
        <v>4290</v>
      </c>
      <c r="F163" s="140" t="s">
        <v>4291</v>
      </c>
      <c r="G163" s="141" t="s">
        <v>1102</v>
      </c>
      <c r="H163" s="142">
        <v>1</v>
      </c>
      <c r="I163" s="143"/>
      <c r="J163" s="144">
        <f t="shared" si="20"/>
        <v>0</v>
      </c>
      <c r="K163" s="140" t="s">
        <v>1</v>
      </c>
      <c r="L163" s="32"/>
      <c r="M163" s="145" t="s">
        <v>1</v>
      </c>
      <c r="N163" s="146" t="s">
        <v>41</v>
      </c>
      <c r="P163" s="147">
        <f t="shared" si="21"/>
        <v>0</v>
      </c>
      <c r="Q163" s="147">
        <v>0</v>
      </c>
      <c r="R163" s="147">
        <f t="shared" si="22"/>
        <v>0</v>
      </c>
      <c r="S163" s="147">
        <v>0</v>
      </c>
      <c r="T163" s="148">
        <f t="shared" si="23"/>
        <v>0</v>
      </c>
      <c r="AR163" s="149" t="s">
        <v>107</v>
      </c>
      <c r="AT163" s="149" t="s">
        <v>298</v>
      </c>
      <c r="AU163" s="149" t="s">
        <v>85</v>
      </c>
      <c r="AY163" s="17" t="s">
        <v>296</v>
      </c>
      <c r="BE163" s="150">
        <f t="shared" si="24"/>
        <v>0</v>
      </c>
      <c r="BF163" s="150">
        <f t="shared" si="25"/>
        <v>0</v>
      </c>
      <c r="BG163" s="150">
        <f t="shared" si="26"/>
        <v>0</v>
      </c>
      <c r="BH163" s="150">
        <f t="shared" si="27"/>
        <v>0</v>
      </c>
      <c r="BI163" s="150">
        <f t="shared" si="28"/>
        <v>0</v>
      </c>
      <c r="BJ163" s="17" t="s">
        <v>83</v>
      </c>
      <c r="BK163" s="150">
        <f t="shared" si="29"/>
        <v>0</v>
      </c>
      <c r="BL163" s="17" t="s">
        <v>107</v>
      </c>
      <c r="BM163" s="149" t="s">
        <v>4293</v>
      </c>
    </row>
    <row r="164" spans="2:65" s="1" customFormat="1" ht="16.5" customHeight="1">
      <c r="B164" s="32"/>
      <c r="C164" s="138" t="s">
        <v>451</v>
      </c>
      <c r="D164" s="138" t="s">
        <v>298</v>
      </c>
      <c r="E164" s="139" t="s">
        <v>4294</v>
      </c>
      <c r="F164" s="140" t="s">
        <v>4295</v>
      </c>
      <c r="G164" s="141" t="s">
        <v>1102</v>
      </c>
      <c r="H164" s="142">
        <v>1</v>
      </c>
      <c r="I164" s="143"/>
      <c r="J164" s="144">
        <f t="shared" si="20"/>
        <v>0</v>
      </c>
      <c r="K164" s="140" t="s">
        <v>1</v>
      </c>
      <c r="L164" s="32"/>
      <c r="M164" s="145" t="s">
        <v>1</v>
      </c>
      <c r="N164" s="146" t="s">
        <v>41</v>
      </c>
      <c r="P164" s="147">
        <f t="shared" si="21"/>
        <v>0</v>
      </c>
      <c r="Q164" s="147">
        <v>0</v>
      </c>
      <c r="R164" s="147">
        <f t="shared" si="22"/>
        <v>0</v>
      </c>
      <c r="S164" s="147">
        <v>0</v>
      </c>
      <c r="T164" s="148">
        <f t="shared" si="23"/>
        <v>0</v>
      </c>
      <c r="AR164" s="149" t="s">
        <v>107</v>
      </c>
      <c r="AT164" s="149" t="s">
        <v>298</v>
      </c>
      <c r="AU164" s="149" t="s">
        <v>85</v>
      </c>
      <c r="AY164" s="17" t="s">
        <v>296</v>
      </c>
      <c r="BE164" s="150">
        <f t="shared" si="24"/>
        <v>0</v>
      </c>
      <c r="BF164" s="150">
        <f t="shared" si="25"/>
        <v>0</v>
      </c>
      <c r="BG164" s="150">
        <f t="shared" si="26"/>
        <v>0</v>
      </c>
      <c r="BH164" s="150">
        <f t="shared" si="27"/>
        <v>0</v>
      </c>
      <c r="BI164" s="150">
        <f t="shared" si="28"/>
        <v>0</v>
      </c>
      <c r="BJ164" s="17" t="s">
        <v>83</v>
      </c>
      <c r="BK164" s="150">
        <f t="shared" si="29"/>
        <v>0</v>
      </c>
      <c r="BL164" s="17" t="s">
        <v>107</v>
      </c>
      <c r="BM164" s="149" t="s">
        <v>4296</v>
      </c>
    </row>
    <row r="165" spans="2:65" s="1" customFormat="1" ht="24.2" customHeight="1">
      <c r="B165" s="32"/>
      <c r="C165" s="138" t="s">
        <v>457</v>
      </c>
      <c r="D165" s="138" t="s">
        <v>298</v>
      </c>
      <c r="E165" s="139" t="s">
        <v>4297</v>
      </c>
      <c r="F165" s="140" t="s">
        <v>4298</v>
      </c>
      <c r="G165" s="141" t="s">
        <v>1102</v>
      </c>
      <c r="H165" s="142">
        <v>1</v>
      </c>
      <c r="I165" s="143"/>
      <c r="J165" s="144">
        <f t="shared" si="20"/>
        <v>0</v>
      </c>
      <c r="K165" s="140" t="s">
        <v>1</v>
      </c>
      <c r="L165" s="32"/>
      <c r="M165" s="145" t="s">
        <v>1</v>
      </c>
      <c r="N165" s="146" t="s">
        <v>41</v>
      </c>
      <c r="P165" s="147">
        <f t="shared" si="21"/>
        <v>0</v>
      </c>
      <c r="Q165" s="147">
        <v>0</v>
      </c>
      <c r="R165" s="147">
        <f t="shared" si="22"/>
        <v>0</v>
      </c>
      <c r="S165" s="147">
        <v>0</v>
      </c>
      <c r="T165" s="148">
        <f t="shared" si="23"/>
        <v>0</v>
      </c>
      <c r="AR165" s="149" t="s">
        <v>107</v>
      </c>
      <c r="AT165" s="149" t="s">
        <v>298</v>
      </c>
      <c r="AU165" s="149" t="s">
        <v>85</v>
      </c>
      <c r="AY165" s="17" t="s">
        <v>296</v>
      </c>
      <c r="BE165" s="150">
        <f t="shared" si="24"/>
        <v>0</v>
      </c>
      <c r="BF165" s="150">
        <f t="shared" si="25"/>
        <v>0</v>
      </c>
      <c r="BG165" s="150">
        <f t="shared" si="26"/>
        <v>0</v>
      </c>
      <c r="BH165" s="150">
        <f t="shared" si="27"/>
        <v>0</v>
      </c>
      <c r="BI165" s="150">
        <f t="shared" si="28"/>
        <v>0</v>
      </c>
      <c r="BJ165" s="17" t="s">
        <v>83</v>
      </c>
      <c r="BK165" s="150">
        <f t="shared" si="29"/>
        <v>0</v>
      </c>
      <c r="BL165" s="17" t="s">
        <v>107</v>
      </c>
      <c r="BM165" s="149" t="s">
        <v>4299</v>
      </c>
    </row>
    <row r="166" spans="2:65" s="1" customFormat="1" ht="16.5" customHeight="1">
      <c r="B166" s="32"/>
      <c r="C166" s="138" t="s">
        <v>462</v>
      </c>
      <c r="D166" s="138" t="s">
        <v>298</v>
      </c>
      <c r="E166" s="139" t="s">
        <v>4300</v>
      </c>
      <c r="F166" s="140" t="s">
        <v>4301</v>
      </c>
      <c r="G166" s="141" t="s">
        <v>1102</v>
      </c>
      <c r="H166" s="142">
        <v>1</v>
      </c>
      <c r="I166" s="143"/>
      <c r="J166" s="144">
        <f t="shared" si="20"/>
        <v>0</v>
      </c>
      <c r="K166" s="140" t="s">
        <v>1</v>
      </c>
      <c r="L166" s="32"/>
      <c r="M166" s="145" t="s">
        <v>1</v>
      </c>
      <c r="N166" s="146" t="s">
        <v>41</v>
      </c>
      <c r="P166" s="147">
        <f t="shared" si="21"/>
        <v>0</v>
      </c>
      <c r="Q166" s="147">
        <v>0</v>
      </c>
      <c r="R166" s="147">
        <f t="shared" si="22"/>
        <v>0</v>
      </c>
      <c r="S166" s="147">
        <v>0</v>
      </c>
      <c r="T166" s="148">
        <f t="shared" si="23"/>
        <v>0</v>
      </c>
      <c r="AR166" s="149" t="s">
        <v>107</v>
      </c>
      <c r="AT166" s="149" t="s">
        <v>298</v>
      </c>
      <c r="AU166" s="149" t="s">
        <v>85</v>
      </c>
      <c r="AY166" s="17" t="s">
        <v>296</v>
      </c>
      <c r="BE166" s="150">
        <f t="shared" si="24"/>
        <v>0</v>
      </c>
      <c r="BF166" s="150">
        <f t="shared" si="25"/>
        <v>0</v>
      </c>
      <c r="BG166" s="150">
        <f t="shared" si="26"/>
        <v>0</v>
      </c>
      <c r="BH166" s="150">
        <f t="shared" si="27"/>
        <v>0</v>
      </c>
      <c r="BI166" s="150">
        <f t="shared" si="28"/>
        <v>0</v>
      </c>
      <c r="BJ166" s="17" t="s">
        <v>83</v>
      </c>
      <c r="BK166" s="150">
        <f t="shared" si="29"/>
        <v>0</v>
      </c>
      <c r="BL166" s="17" t="s">
        <v>107</v>
      </c>
      <c r="BM166" s="149" t="s">
        <v>4302</v>
      </c>
    </row>
    <row r="167" spans="2:65" s="1" customFormat="1" ht="16.5" customHeight="1">
      <c r="B167" s="32"/>
      <c r="C167" s="138" t="s">
        <v>466</v>
      </c>
      <c r="D167" s="138" t="s">
        <v>298</v>
      </c>
      <c r="E167" s="139" t="s">
        <v>4303</v>
      </c>
      <c r="F167" s="140" t="s">
        <v>4304</v>
      </c>
      <c r="G167" s="141" t="s">
        <v>1102</v>
      </c>
      <c r="H167" s="142">
        <v>3</v>
      </c>
      <c r="I167" s="143"/>
      <c r="J167" s="144">
        <f t="shared" si="20"/>
        <v>0</v>
      </c>
      <c r="K167" s="140" t="s">
        <v>1</v>
      </c>
      <c r="L167" s="32"/>
      <c r="M167" s="145" t="s">
        <v>1</v>
      </c>
      <c r="N167" s="146" t="s">
        <v>41</v>
      </c>
      <c r="P167" s="147">
        <f t="shared" si="21"/>
        <v>0</v>
      </c>
      <c r="Q167" s="147">
        <v>0</v>
      </c>
      <c r="R167" s="147">
        <f t="shared" si="22"/>
        <v>0</v>
      </c>
      <c r="S167" s="147">
        <v>0</v>
      </c>
      <c r="T167" s="148">
        <f t="shared" si="23"/>
        <v>0</v>
      </c>
      <c r="AR167" s="149" t="s">
        <v>107</v>
      </c>
      <c r="AT167" s="149" t="s">
        <v>298</v>
      </c>
      <c r="AU167" s="149" t="s">
        <v>85</v>
      </c>
      <c r="AY167" s="17" t="s">
        <v>296</v>
      </c>
      <c r="BE167" s="150">
        <f t="shared" si="24"/>
        <v>0</v>
      </c>
      <c r="BF167" s="150">
        <f t="shared" si="25"/>
        <v>0</v>
      </c>
      <c r="BG167" s="150">
        <f t="shared" si="26"/>
        <v>0</v>
      </c>
      <c r="BH167" s="150">
        <f t="shared" si="27"/>
        <v>0</v>
      </c>
      <c r="BI167" s="150">
        <f t="shared" si="28"/>
        <v>0</v>
      </c>
      <c r="BJ167" s="17" t="s">
        <v>83</v>
      </c>
      <c r="BK167" s="150">
        <f t="shared" si="29"/>
        <v>0</v>
      </c>
      <c r="BL167" s="17" t="s">
        <v>107</v>
      </c>
      <c r="BM167" s="149" t="s">
        <v>4305</v>
      </c>
    </row>
    <row r="168" spans="2:65" s="1" customFormat="1" ht="33" customHeight="1">
      <c r="B168" s="32"/>
      <c r="C168" s="138" t="s">
        <v>470</v>
      </c>
      <c r="D168" s="138" t="s">
        <v>298</v>
      </c>
      <c r="E168" s="139" t="s">
        <v>4228</v>
      </c>
      <c r="F168" s="140" t="s">
        <v>4229</v>
      </c>
      <c r="G168" s="141" t="s">
        <v>376</v>
      </c>
      <c r="H168" s="142">
        <v>5</v>
      </c>
      <c r="I168" s="143"/>
      <c r="J168" s="144">
        <f t="shared" si="20"/>
        <v>0</v>
      </c>
      <c r="K168" s="140" t="s">
        <v>302</v>
      </c>
      <c r="L168" s="32"/>
      <c r="M168" s="145" t="s">
        <v>1</v>
      </c>
      <c r="N168" s="146" t="s">
        <v>41</v>
      </c>
      <c r="P168" s="147">
        <f t="shared" si="21"/>
        <v>0</v>
      </c>
      <c r="Q168" s="147">
        <v>0</v>
      </c>
      <c r="R168" s="147">
        <f t="shared" si="22"/>
        <v>0</v>
      </c>
      <c r="S168" s="147">
        <v>0</v>
      </c>
      <c r="T168" s="148">
        <f t="shared" si="23"/>
        <v>0</v>
      </c>
      <c r="AR168" s="149" t="s">
        <v>107</v>
      </c>
      <c r="AT168" s="149" t="s">
        <v>298</v>
      </c>
      <c r="AU168" s="149" t="s">
        <v>85</v>
      </c>
      <c r="AY168" s="17" t="s">
        <v>296</v>
      </c>
      <c r="BE168" s="150">
        <f t="shared" si="24"/>
        <v>0</v>
      </c>
      <c r="BF168" s="150">
        <f t="shared" si="25"/>
        <v>0</v>
      </c>
      <c r="BG168" s="150">
        <f t="shared" si="26"/>
        <v>0</v>
      </c>
      <c r="BH168" s="150">
        <f t="shared" si="27"/>
        <v>0</v>
      </c>
      <c r="BI168" s="150">
        <f t="shared" si="28"/>
        <v>0</v>
      </c>
      <c r="BJ168" s="17" t="s">
        <v>83</v>
      </c>
      <c r="BK168" s="150">
        <f t="shared" si="29"/>
        <v>0</v>
      </c>
      <c r="BL168" s="17" t="s">
        <v>107</v>
      </c>
      <c r="BM168" s="149" t="s">
        <v>4306</v>
      </c>
    </row>
    <row r="169" spans="2:65" s="1" customFormat="1" ht="24.2" customHeight="1">
      <c r="B169" s="32"/>
      <c r="C169" s="173" t="s">
        <v>474</v>
      </c>
      <c r="D169" s="173" t="s">
        <v>343</v>
      </c>
      <c r="E169" s="174" t="s">
        <v>4307</v>
      </c>
      <c r="F169" s="175" t="s">
        <v>4308</v>
      </c>
      <c r="G169" s="176" t="s">
        <v>376</v>
      </c>
      <c r="H169" s="177">
        <v>5</v>
      </c>
      <c r="I169" s="178"/>
      <c r="J169" s="179">
        <f t="shared" si="20"/>
        <v>0</v>
      </c>
      <c r="K169" s="175" t="s">
        <v>302</v>
      </c>
      <c r="L169" s="180"/>
      <c r="M169" s="181" t="s">
        <v>1</v>
      </c>
      <c r="N169" s="182" t="s">
        <v>41</v>
      </c>
      <c r="P169" s="147">
        <f t="shared" si="21"/>
        <v>0</v>
      </c>
      <c r="Q169" s="147">
        <v>2.0000000000000001E-4</v>
      </c>
      <c r="R169" s="147">
        <f t="shared" si="22"/>
        <v>1E-3</v>
      </c>
      <c r="S169" s="147">
        <v>0</v>
      </c>
      <c r="T169" s="148">
        <f t="shared" si="23"/>
        <v>0</v>
      </c>
      <c r="AR169" s="149" t="s">
        <v>347</v>
      </c>
      <c r="AT169" s="149" t="s">
        <v>343</v>
      </c>
      <c r="AU169" s="149" t="s">
        <v>85</v>
      </c>
      <c r="AY169" s="17" t="s">
        <v>296</v>
      </c>
      <c r="BE169" s="150">
        <f t="shared" si="24"/>
        <v>0</v>
      </c>
      <c r="BF169" s="150">
        <f t="shared" si="25"/>
        <v>0</v>
      </c>
      <c r="BG169" s="150">
        <f t="shared" si="26"/>
        <v>0</v>
      </c>
      <c r="BH169" s="150">
        <f t="shared" si="27"/>
        <v>0</v>
      </c>
      <c r="BI169" s="150">
        <f t="shared" si="28"/>
        <v>0</v>
      </c>
      <c r="BJ169" s="17" t="s">
        <v>83</v>
      </c>
      <c r="BK169" s="150">
        <f t="shared" si="29"/>
        <v>0</v>
      </c>
      <c r="BL169" s="17" t="s">
        <v>107</v>
      </c>
      <c r="BM169" s="149" t="s">
        <v>4309</v>
      </c>
    </row>
    <row r="170" spans="2:65" s="1" customFormat="1" ht="16.5" customHeight="1">
      <c r="B170" s="32"/>
      <c r="C170" s="138" t="s">
        <v>479</v>
      </c>
      <c r="D170" s="138" t="s">
        <v>298</v>
      </c>
      <c r="E170" s="139" t="s">
        <v>4310</v>
      </c>
      <c r="F170" s="140" t="s">
        <v>4311</v>
      </c>
      <c r="G170" s="141" t="s">
        <v>1102</v>
      </c>
      <c r="H170" s="142">
        <v>6</v>
      </c>
      <c r="I170" s="143"/>
      <c r="J170" s="144">
        <f t="shared" si="20"/>
        <v>0</v>
      </c>
      <c r="K170" s="140" t="s">
        <v>1</v>
      </c>
      <c r="L170" s="32"/>
      <c r="M170" s="145" t="s">
        <v>1</v>
      </c>
      <c r="N170" s="146" t="s">
        <v>41</v>
      </c>
      <c r="P170" s="147">
        <f t="shared" si="21"/>
        <v>0</v>
      </c>
      <c r="Q170" s="147">
        <v>0</v>
      </c>
      <c r="R170" s="147">
        <f t="shared" si="22"/>
        <v>0</v>
      </c>
      <c r="S170" s="147">
        <v>0</v>
      </c>
      <c r="T170" s="148">
        <f t="shared" si="23"/>
        <v>0</v>
      </c>
      <c r="AR170" s="149" t="s">
        <v>107</v>
      </c>
      <c r="AT170" s="149" t="s">
        <v>298</v>
      </c>
      <c r="AU170" s="149" t="s">
        <v>85</v>
      </c>
      <c r="AY170" s="17" t="s">
        <v>296</v>
      </c>
      <c r="BE170" s="150">
        <f t="shared" si="24"/>
        <v>0</v>
      </c>
      <c r="BF170" s="150">
        <f t="shared" si="25"/>
        <v>0</v>
      </c>
      <c r="BG170" s="150">
        <f t="shared" si="26"/>
        <v>0</v>
      </c>
      <c r="BH170" s="150">
        <f t="shared" si="27"/>
        <v>0</v>
      </c>
      <c r="BI170" s="150">
        <f t="shared" si="28"/>
        <v>0</v>
      </c>
      <c r="BJ170" s="17" t="s">
        <v>83</v>
      </c>
      <c r="BK170" s="150">
        <f t="shared" si="29"/>
        <v>0</v>
      </c>
      <c r="BL170" s="17" t="s">
        <v>107</v>
      </c>
      <c r="BM170" s="149" t="s">
        <v>4312</v>
      </c>
    </row>
    <row r="171" spans="2:65" s="1" customFormat="1" ht="16.5" customHeight="1">
      <c r="B171" s="32"/>
      <c r="C171" s="138" t="s">
        <v>484</v>
      </c>
      <c r="D171" s="138" t="s">
        <v>298</v>
      </c>
      <c r="E171" s="139" t="s">
        <v>4313</v>
      </c>
      <c r="F171" s="140" t="s">
        <v>4314</v>
      </c>
      <c r="G171" s="141" t="s">
        <v>1102</v>
      </c>
      <c r="H171" s="142">
        <v>1</v>
      </c>
      <c r="I171" s="143"/>
      <c r="J171" s="144">
        <f t="shared" si="20"/>
        <v>0</v>
      </c>
      <c r="K171" s="140" t="s">
        <v>1</v>
      </c>
      <c r="L171" s="32"/>
      <c r="M171" s="145" t="s">
        <v>1</v>
      </c>
      <c r="N171" s="146" t="s">
        <v>41</v>
      </c>
      <c r="P171" s="147">
        <f t="shared" si="21"/>
        <v>0</v>
      </c>
      <c r="Q171" s="147">
        <v>0</v>
      </c>
      <c r="R171" s="147">
        <f t="shared" si="22"/>
        <v>0</v>
      </c>
      <c r="S171" s="147">
        <v>0</v>
      </c>
      <c r="T171" s="148">
        <f t="shared" si="23"/>
        <v>0</v>
      </c>
      <c r="AR171" s="149" t="s">
        <v>107</v>
      </c>
      <c r="AT171" s="149" t="s">
        <v>298</v>
      </c>
      <c r="AU171" s="149" t="s">
        <v>85</v>
      </c>
      <c r="AY171" s="17" t="s">
        <v>296</v>
      </c>
      <c r="BE171" s="150">
        <f t="shared" si="24"/>
        <v>0</v>
      </c>
      <c r="BF171" s="150">
        <f t="shared" si="25"/>
        <v>0</v>
      </c>
      <c r="BG171" s="150">
        <f t="shared" si="26"/>
        <v>0</v>
      </c>
      <c r="BH171" s="150">
        <f t="shared" si="27"/>
        <v>0</v>
      </c>
      <c r="BI171" s="150">
        <f t="shared" si="28"/>
        <v>0</v>
      </c>
      <c r="BJ171" s="17" t="s">
        <v>83</v>
      </c>
      <c r="BK171" s="150">
        <f t="shared" si="29"/>
        <v>0</v>
      </c>
      <c r="BL171" s="17" t="s">
        <v>107</v>
      </c>
      <c r="BM171" s="149" t="s">
        <v>4315</v>
      </c>
    </row>
    <row r="172" spans="2:65" s="1" customFormat="1" ht="24.2" customHeight="1">
      <c r="B172" s="32"/>
      <c r="C172" s="138" t="s">
        <v>490</v>
      </c>
      <c r="D172" s="138" t="s">
        <v>298</v>
      </c>
      <c r="E172" s="139" t="s">
        <v>4316</v>
      </c>
      <c r="F172" s="140" t="s">
        <v>4317</v>
      </c>
      <c r="G172" s="141" t="s">
        <v>1102</v>
      </c>
      <c r="H172" s="142">
        <v>2</v>
      </c>
      <c r="I172" s="143"/>
      <c r="J172" s="144">
        <f t="shared" si="20"/>
        <v>0</v>
      </c>
      <c r="K172" s="140" t="s">
        <v>1</v>
      </c>
      <c r="L172" s="32"/>
      <c r="M172" s="145" t="s">
        <v>1</v>
      </c>
      <c r="N172" s="146" t="s">
        <v>41</v>
      </c>
      <c r="P172" s="147">
        <f t="shared" si="21"/>
        <v>0</v>
      </c>
      <c r="Q172" s="147">
        <v>0</v>
      </c>
      <c r="R172" s="147">
        <f t="shared" si="22"/>
        <v>0</v>
      </c>
      <c r="S172" s="147">
        <v>0</v>
      </c>
      <c r="T172" s="148">
        <f t="shared" si="23"/>
        <v>0</v>
      </c>
      <c r="AR172" s="149" t="s">
        <v>107</v>
      </c>
      <c r="AT172" s="149" t="s">
        <v>298</v>
      </c>
      <c r="AU172" s="149" t="s">
        <v>85</v>
      </c>
      <c r="AY172" s="17" t="s">
        <v>296</v>
      </c>
      <c r="BE172" s="150">
        <f t="shared" si="24"/>
        <v>0</v>
      </c>
      <c r="BF172" s="150">
        <f t="shared" si="25"/>
        <v>0</v>
      </c>
      <c r="BG172" s="150">
        <f t="shared" si="26"/>
        <v>0</v>
      </c>
      <c r="BH172" s="150">
        <f t="shared" si="27"/>
        <v>0</v>
      </c>
      <c r="BI172" s="150">
        <f t="shared" si="28"/>
        <v>0</v>
      </c>
      <c r="BJ172" s="17" t="s">
        <v>83</v>
      </c>
      <c r="BK172" s="150">
        <f t="shared" si="29"/>
        <v>0</v>
      </c>
      <c r="BL172" s="17" t="s">
        <v>107</v>
      </c>
      <c r="BM172" s="149" t="s">
        <v>4318</v>
      </c>
    </row>
    <row r="173" spans="2:65" s="1" customFormat="1" ht="37.9" customHeight="1">
      <c r="B173" s="32"/>
      <c r="C173" s="138" t="s">
        <v>497</v>
      </c>
      <c r="D173" s="138" t="s">
        <v>298</v>
      </c>
      <c r="E173" s="139" t="s">
        <v>4243</v>
      </c>
      <c r="F173" s="140" t="s">
        <v>4244</v>
      </c>
      <c r="G173" s="141" t="s">
        <v>339</v>
      </c>
      <c r="H173" s="142">
        <v>25</v>
      </c>
      <c r="I173" s="143"/>
      <c r="J173" s="144">
        <f t="shared" si="20"/>
        <v>0</v>
      </c>
      <c r="K173" s="140" t="s">
        <v>302</v>
      </c>
      <c r="L173" s="32"/>
      <c r="M173" s="145" t="s">
        <v>1</v>
      </c>
      <c r="N173" s="146" t="s">
        <v>41</v>
      </c>
      <c r="P173" s="147">
        <f t="shared" si="21"/>
        <v>0</v>
      </c>
      <c r="Q173" s="147">
        <v>3.4399999999999999E-3</v>
      </c>
      <c r="R173" s="147">
        <f t="shared" si="22"/>
        <v>8.5999999999999993E-2</v>
      </c>
      <c r="S173" s="147">
        <v>0</v>
      </c>
      <c r="T173" s="148">
        <f t="shared" si="23"/>
        <v>0</v>
      </c>
      <c r="AR173" s="149" t="s">
        <v>107</v>
      </c>
      <c r="AT173" s="149" t="s">
        <v>298</v>
      </c>
      <c r="AU173" s="149" t="s">
        <v>85</v>
      </c>
      <c r="AY173" s="17" t="s">
        <v>296</v>
      </c>
      <c r="BE173" s="150">
        <f t="shared" si="24"/>
        <v>0</v>
      </c>
      <c r="BF173" s="150">
        <f t="shared" si="25"/>
        <v>0</v>
      </c>
      <c r="BG173" s="150">
        <f t="shared" si="26"/>
        <v>0</v>
      </c>
      <c r="BH173" s="150">
        <f t="shared" si="27"/>
        <v>0</v>
      </c>
      <c r="BI173" s="150">
        <f t="shared" si="28"/>
        <v>0</v>
      </c>
      <c r="BJ173" s="17" t="s">
        <v>83</v>
      </c>
      <c r="BK173" s="150">
        <f t="shared" si="29"/>
        <v>0</v>
      </c>
      <c r="BL173" s="17" t="s">
        <v>107</v>
      </c>
      <c r="BM173" s="149" t="s">
        <v>4319</v>
      </c>
    </row>
    <row r="174" spans="2:65" s="1" customFormat="1" ht="37.9" customHeight="1">
      <c r="B174" s="32"/>
      <c r="C174" s="138" t="s">
        <v>505</v>
      </c>
      <c r="D174" s="138" t="s">
        <v>298</v>
      </c>
      <c r="E174" s="139" t="s">
        <v>4320</v>
      </c>
      <c r="F174" s="140" t="s">
        <v>4321</v>
      </c>
      <c r="G174" s="141" t="s">
        <v>339</v>
      </c>
      <c r="H174" s="142">
        <v>4</v>
      </c>
      <c r="I174" s="143"/>
      <c r="J174" s="144">
        <f t="shared" si="20"/>
        <v>0</v>
      </c>
      <c r="K174" s="140" t="s">
        <v>302</v>
      </c>
      <c r="L174" s="32"/>
      <c r="M174" s="145" t="s">
        <v>1</v>
      </c>
      <c r="N174" s="146" t="s">
        <v>41</v>
      </c>
      <c r="P174" s="147">
        <f t="shared" si="21"/>
        <v>0</v>
      </c>
      <c r="Q174" s="147">
        <v>8.1700000000000002E-3</v>
      </c>
      <c r="R174" s="147">
        <f t="shared" si="22"/>
        <v>3.2680000000000001E-2</v>
      </c>
      <c r="S174" s="147">
        <v>0</v>
      </c>
      <c r="T174" s="148">
        <f t="shared" si="23"/>
        <v>0</v>
      </c>
      <c r="AR174" s="149" t="s">
        <v>107</v>
      </c>
      <c r="AT174" s="149" t="s">
        <v>298</v>
      </c>
      <c r="AU174" s="149" t="s">
        <v>85</v>
      </c>
      <c r="AY174" s="17" t="s">
        <v>296</v>
      </c>
      <c r="BE174" s="150">
        <f t="shared" si="24"/>
        <v>0</v>
      </c>
      <c r="BF174" s="150">
        <f t="shared" si="25"/>
        <v>0</v>
      </c>
      <c r="BG174" s="150">
        <f t="shared" si="26"/>
        <v>0</v>
      </c>
      <c r="BH174" s="150">
        <f t="shared" si="27"/>
        <v>0</v>
      </c>
      <c r="BI174" s="150">
        <f t="shared" si="28"/>
        <v>0</v>
      </c>
      <c r="BJ174" s="17" t="s">
        <v>83</v>
      </c>
      <c r="BK174" s="150">
        <f t="shared" si="29"/>
        <v>0</v>
      </c>
      <c r="BL174" s="17" t="s">
        <v>107</v>
      </c>
      <c r="BM174" s="149" t="s">
        <v>4322</v>
      </c>
    </row>
    <row r="175" spans="2:65" s="1" customFormat="1" ht="37.9" customHeight="1">
      <c r="B175" s="32"/>
      <c r="C175" s="138" t="s">
        <v>512</v>
      </c>
      <c r="D175" s="138" t="s">
        <v>298</v>
      </c>
      <c r="E175" s="139" t="s">
        <v>4281</v>
      </c>
      <c r="F175" s="140" t="s">
        <v>4282</v>
      </c>
      <c r="G175" s="141" t="s">
        <v>301</v>
      </c>
      <c r="H175" s="142">
        <v>75</v>
      </c>
      <c r="I175" s="143"/>
      <c r="J175" s="144">
        <f t="shared" si="20"/>
        <v>0</v>
      </c>
      <c r="K175" s="140" t="s">
        <v>1</v>
      </c>
      <c r="L175" s="32"/>
      <c r="M175" s="145" t="s">
        <v>1</v>
      </c>
      <c r="N175" s="146" t="s">
        <v>41</v>
      </c>
      <c r="P175" s="147">
        <f t="shared" si="21"/>
        <v>0</v>
      </c>
      <c r="Q175" s="147">
        <v>0</v>
      </c>
      <c r="R175" s="147">
        <f t="shared" si="22"/>
        <v>0</v>
      </c>
      <c r="S175" s="147">
        <v>0</v>
      </c>
      <c r="T175" s="148">
        <f t="shared" si="23"/>
        <v>0</v>
      </c>
      <c r="AR175" s="149" t="s">
        <v>107</v>
      </c>
      <c r="AT175" s="149" t="s">
        <v>298</v>
      </c>
      <c r="AU175" s="149" t="s">
        <v>85</v>
      </c>
      <c r="AY175" s="17" t="s">
        <v>296</v>
      </c>
      <c r="BE175" s="150">
        <f t="shared" si="24"/>
        <v>0</v>
      </c>
      <c r="BF175" s="150">
        <f t="shared" si="25"/>
        <v>0</v>
      </c>
      <c r="BG175" s="150">
        <f t="shared" si="26"/>
        <v>0</v>
      </c>
      <c r="BH175" s="150">
        <f t="shared" si="27"/>
        <v>0</v>
      </c>
      <c r="BI175" s="150">
        <f t="shared" si="28"/>
        <v>0</v>
      </c>
      <c r="BJ175" s="17" t="s">
        <v>83</v>
      </c>
      <c r="BK175" s="150">
        <f t="shared" si="29"/>
        <v>0</v>
      </c>
      <c r="BL175" s="17" t="s">
        <v>107</v>
      </c>
      <c r="BM175" s="149" t="s">
        <v>4323</v>
      </c>
    </row>
    <row r="176" spans="2:65" s="1" customFormat="1" ht="23.45" customHeight="1">
      <c r="B176" s="32"/>
      <c r="C176" s="138" t="s">
        <v>521</v>
      </c>
      <c r="D176" s="138" t="s">
        <v>298</v>
      </c>
      <c r="E176" s="139" t="s">
        <v>4324</v>
      </c>
      <c r="F176" s="140" t="s">
        <v>7181</v>
      </c>
      <c r="G176" s="141" t="s">
        <v>4325</v>
      </c>
      <c r="H176" s="142">
        <v>5</v>
      </c>
      <c r="I176" s="143"/>
      <c r="J176" s="144">
        <f t="shared" si="20"/>
        <v>0</v>
      </c>
      <c r="K176" s="140" t="s">
        <v>1</v>
      </c>
      <c r="L176" s="32"/>
      <c r="M176" s="145" t="s">
        <v>1</v>
      </c>
      <c r="N176" s="146" t="s">
        <v>41</v>
      </c>
      <c r="P176" s="147">
        <f t="shared" si="21"/>
        <v>0</v>
      </c>
      <c r="Q176" s="147">
        <v>0</v>
      </c>
      <c r="R176" s="147">
        <f t="shared" si="22"/>
        <v>0</v>
      </c>
      <c r="S176" s="147">
        <v>0</v>
      </c>
      <c r="T176" s="148">
        <f t="shared" si="23"/>
        <v>0</v>
      </c>
      <c r="AR176" s="149" t="s">
        <v>107</v>
      </c>
      <c r="AT176" s="149" t="s">
        <v>298</v>
      </c>
      <c r="AU176" s="149" t="s">
        <v>85</v>
      </c>
      <c r="AY176" s="17" t="s">
        <v>296</v>
      </c>
      <c r="BE176" s="150">
        <f t="shared" si="24"/>
        <v>0</v>
      </c>
      <c r="BF176" s="150">
        <f t="shared" si="25"/>
        <v>0</v>
      </c>
      <c r="BG176" s="150">
        <f t="shared" si="26"/>
        <v>0</v>
      </c>
      <c r="BH176" s="150">
        <f t="shared" si="27"/>
        <v>0</v>
      </c>
      <c r="BI176" s="150">
        <f t="shared" si="28"/>
        <v>0</v>
      </c>
      <c r="BJ176" s="17" t="s">
        <v>83</v>
      </c>
      <c r="BK176" s="150">
        <f t="shared" si="29"/>
        <v>0</v>
      </c>
      <c r="BL176" s="17" t="s">
        <v>107</v>
      </c>
      <c r="BM176" s="149" t="s">
        <v>4326</v>
      </c>
    </row>
    <row r="177" spans="2:65" s="1" customFormat="1" ht="21.75" customHeight="1">
      <c r="B177" s="32"/>
      <c r="C177" s="138" t="s">
        <v>525</v>
      </c>
      <c r="D177" s="138" t="s">
        <v>298</v>
      </c>
      <c r="E177" s="139" t="s">
        <v>4327</v>
      </c>
      <c r="F177" s="140" t="s">
        <v>4328</v>
      </c>
      <c r="G177" s="141" t="s">
        <v>301</v>
      </c>
      <c r="H177" s="142">
        <v>40</v>
      </c>
      <c r="I177" s="143"/>
      <c r="J177" s="144">
        <f t="shared" si="20"/>
        <v>0</v>
      </c>
      <c r="K177" s="140" t="s">
        <v>1</v>
      </c>
      <c r="L177" s="32"/>
      <c r="M177" s="145" t="s">
        <v>1</v>
      </c>
      <c r="N177" s="146" t="s">
        <v>41</v>
      </c>
      <c r="P177" s="147">
        <f t="shared" si="21"/>
        <v>0</v>
      </c>
      <c r="Q177" s="147">
        <v>0</v>
      </c>
      <c r="R177" s="147">
        <f t="shared" si="22"/>
        <v>0</v>
      </c>
      <c r="S177" s="147">
        <v>0</v>
      </c>
      <c r="T177" s="148">
        <f t="shared" si="23"/>
        <v>0</v>
      </c>
      <c r="AR177" s="149" t="s">
        <v>107</v>
      </c>
      <c r="AT177" s="149" t="s">
        <v>298</v>
      </c>
      <c r="AU177" s="149" t="s">
        <v>85</v>
      </c>
      <c r="AY177" s="17" t="s">
        <v>296</v>
      </c>
      <c r="BE177" s="150">
        <f t="shared" si="24"/>
        <v>0</v>
      </c>
      <c r="BF177" s="150">
        <f t="shared" si="25"/>
        <v>0</v>
      </c>
      <c r="BG177" s="150">
        <f t="shared" si="26"/>
        <v>0</v>
      </c>
      <c r="BH177" s="150">
        <f t="shared" si="27"/>
        <v>0</v>
      </c>
      <c r="BI177" s="150">
        <f t="shared" si="28"/>
        <v>0</v>
      </c>
      <c r="BJ177" s="17" t="s">
        <v>83</v>
      </c>
      <c r="BK177" s="150">
        <f t="shared" si="29"/>
        <v>0</v>
      </c>
      <c r="BL177" s="17" t="s">
        <v>107</v>
      </c>
      <c r="BM177" s="149" t="s">
        <v>4329</v>
      </c>
    </row>
    <row r="178" spans="2:65" s="11" customFormat="1" ht="22.9" customHeight="1">
      <c r="B178" s="126"/>
      <c r="D178" s="127" t="s">
        <v>75</v>
      </c>
      <c r="E178" s="136" t="s">
        <v>4330</v>
      </c>
      <c r="F178" s="136" t="s">
        <v>4331</v>
      </c>
      <c r="I178" s="129"/>
      <c r="J178" s="137">
        <f>BK178</f>
        <v>0</v>
      </c>
      <c r="L178" s="126"/>
      <c r="M178" s="131"/>
      <c r="P178" s="132">
        <f>SUM(P179:P217)</f>
        <v>0</v>
      </c>
      <c r="R178" s="132">
        <f>SUM(R179:R217)</f>
        <v>0.56240000000000001</v>
      </c>
      <c r="T178" s="133">
        <f>SUM(T179:T217)</f>
        <v>0</v>
      </c>
      <c r="AR178" s="127" t="s">
        <v>83</v>
      </c>
      <c r="AT178" s="134" t="s">
        <v>75</v>
      </c>
      <c r="AU178" s="134" t="s">
        <v>83</v>
      </c>
      <c r="AY178" s="127" t="s">
        <v>296</v>
      </c>
      <c r="BK178" s="135">
        <f>SUM(BK179:BK217)</f>
        <v>0</v>
      </c>
    </row>
    <row r="179" spans="2:65" s="1" customFormat="1" ht="16.5" customHeight="1">
      <c r="B179" s="32"/>
      <c r="C179" s="138" t="s">
        <v>531</v>
      </c>
      <c r="D179" s="138" t="s">
        <v>298</v>
      </c>
      <c r="E179" s="139" t="s">
        <v>4332</v>
      </c>
      <c r="F179" s="140" t="s">
        <v>4333</v>
      </c>
      <c r="G179" s="141" t="s">
        <v>1102</v>
      </c>
      <c r="H179" s="142">
        <v>1</v>
      </c>
      <c r="I179" s="143"/>
      <c r="J179" s="144">
        <f t="shared" ref="J179:J192" si="30">ROUND(I179*H179,2)</f>
        <v>0</v>
      </c>
      <c r="K179" s="140" t="s">
        <v>1</v>
      </c>
      <c r="L179" s="32"/>
      <c r="M179" s="145" t="s">
        <v>1</v>
      </c>
      <c r="N179" s="146" t="s">
        <v>41</v>
      </c>
      <c r="P179" s="147">
        <f t="shared" ref="P179:P192" si="31">O179*H179</f>
        <v>0</v>
      </c>
      <c r="Q179" s="147">
        <v>0</v>
      </c>
      <c r="R179" s="147">
        <f t="shared" ref="R179:R192" si="32">Q179*H179</f>
        <v>0</v>
      </c>
      <c r="S179" s="147">
        <v>0</v>
      </c>
      <c r="T179" s="148">
        <f t="shared" ref="T179:T192" si="33">S179*H179</f>
        <v>0</v>
      </c>
      <c r="AR179" s="149" t="s">
        <v>107</v>
      </c>
      <c r="AT179" s="149" t="s">
        <v>298</v>
      </c>
      <c r="AU179" s="149" t="s">
        <v>85</v>
      </c>
      <c r="AY179" s="17" t="s">
        <v>296</v>
      </c>
      <c r="BE179" s="150">
        <f t="shared" ref="BE179:BE192" si="34">IF(N179="základní",J179,0)</f>
        <v>0</v>
      </c>
      <c r="BF179" s="150">
        <f t="shared" ref="BF179:BF192" si="35">IF(N179="snížená",J179,0)</f>
        <v>0</v>
      </c>
      <c r="BG179" s="150">
        <f t="shared" ref="BG179:BG192" si="36">IF(N179="zákl. přenesená",J179,0)</f>
        <v>0</v>
      </c>
      <c r="BH179" s="150">
        <f t="shared" ref="BH179:BH192" si="37">IF(N179="sníž. přenesená",J179,0)</f>
        <v>0</v>
      </c>
      <c r="BI179" s="150">
        <f t="shared" ref="BI179:BI192" si="38">IF(N179="nulová",J179,0)</f>
        <v>0</v>
      </c>
      <c r="BJ179" s="17" t="s">
        <v>83</v>
      </c>
      <c r="BK179" s="150">
        <f t="shared" ref="BK179:BK192" si="39">ROUND(I179*H179,2)</f>
        <v>0</v>
      </c>
      <c r="BL179" s="17" t="s">
        <v>107</v>
      </c>
      <c r="BM179" s="149" t="s">
        <v>4334</v>
      </c>
    </row>
    <row r="180" spans="2:65" s="1" customFormat="1" ht="24.2" customHeight="1">
      <c r="B180" s="32"/>
      <c r="C180" s="138" t="s">
        <v>536</v>
      </c>
      <c r="D180" s="138" t="s">
        <v>298</v>
      </c>
      <c r="E180" s="139" t="s">
        <v>4335</v>
      </c>
      <c r="F180" s="140" t="s">
        <v>4336</v>
      </c>
      <c r="G180" s="141" t="s">
        <v>1102</v>
      </c>
      <c r="H180" s="142">
        <v>1</v>
      </c>
      <c r="I180" s="143"/>
      <c r="J180" s="144">
        <f t="shared" si="30"/>
        <v>0</v>
      </c>
      <c r="K180" s="140" t="s">
        <v>1</v>
      </c>
      <c r="L180" s="32"/>
      <c r="M180" s="145" t="s">
        <v>1</v>
      </c>
      <c r="N180" s="146" t="s">
        <v>41</v>
      </c>
      <c r="P180" s="147">
        <f t="shared" si="31"/>
        <v>0</v>
      </c>
      <c r="Q180" s="147">
        <v>0</v>
      </c>
      <c r="R180" s="147">
        <f t="shared" si="32"/>
        <v>0</v>
      </c>
      <c r="S180" s="147">
        <v>0</v>
      </c>
      <c r="T180" s="148">
        <f t="shared" si="33"/>
        <v>0</v>
      </c>
      <c r="AR180" s="149" t="s">
        <v>107</v>
      </c>
      <c r="AT180" s="149" t="s">
        <v>298</v>
      </c>
      <c r="AU180" s="149" t="s">
        <v>85</v>
      </c>
      <c r="AY180" s="17" t="s">
        <v>296</v>
      </c>
      <c r="BE180" s="150">
        <f t="shared" si="34"/>
        <v>0</v>
      </c>
      <c r="BF180" s="150">
        <f t="shared" si="35"/>
        <v>0</v>
      </c>
      <c r="BG180" s="150">
        <f t="shared" si="36"/>
        <v>0</v>
      </c>
      <c r="BH180" s="150">
        <f t="shared" si="37"/>
        <v>0</v>
      </c>
      <c r="BI180" s="150">
        <f t="shared" si="38"/>
        <v>0</v>
      </c>
      <c r="BJ180" s="17" t="s">
        <v>83</v>
      </c>
      <c r="BK180" s="150">
        <f t="shared" si="39"/>
        <v>0</v>
      </c>
      <c r="BL180" s="17" t="s">
        <v>107</v>
      </c>
      <c r="BM180" s="149" t="s">
        <v>4337</v>
      </c>
    </row>
    <row r="181" spans="2:65" s="1" customFormat="1" ht="24.2" customHeight="1">
      <c r="B181" s="32"/>
      <c r="C181" s="138" t="s">
        <v>547</v>
      </c>
      <c r="D181" s="138" t="s">
        <v>298</v>
      </c>
      <c r="E181" s="139" t="s">
        <v>4338</v>
      </c>
      <c r="F181" s="140" t="s">
        <v>4339</v>
      </c>
      <c r="G181" s="141" t="s">
        <v>1102</v>
      </c>
      <c r="H181" s="142">
        <v>1</v>
      </c>
      <c r="I181" s="143"/>
      <c r="J181" s="144">
        <f t="shared" si="30"/>
        <v>0</v>
      </c>
      <c r="K181" s="140" t="s">
        <v>1</v>
      </c>
      <c r="L181" s="32"/>
      <c r="M181" s="145" t="s">
        <v>1</v>
      </c>
      <c r="N181" s="146" t="s">
        <v>41</v>
      </c>
      <c r="P181" s="147">
        <f t="shared" si="31"/>
        <v>0</v>
      </c>
      <c r="Q181" s="147">
        <v>0</v>
      </c>
      <c r="R181" s="147">
        <f t="shared" si="32"/>
        <v>0</v>
      </c>
      <c r="S181" s="147">
        <v>0</v>
      </c>
      <c r="T181" s="148">
        <f t="shared" si="33"/>
        <v>0</v>
      </c>
      <c r="AR181" s="149" t="s">
        <v>107</v>
      </c>
      <c r="AT181" s="149" t="s">
        <v>298</v>
      </c>
      <c r="AU181" s="149" t="s">
        <v>85</v>
      </c>
      <c r="AY181" s="17" t="s">
        <v>296</v>
      </c>
      <c r="BE181" s="150">
        <f t="shared" si="34"/>
        <v>0</v>
      </c>
      <c r="BF181" s="150">
        <f t="shared" si="35"/>
        <v>0</v>
      </c>
      <c r="BG181" s="150">
        <f t="shared" si="36"/>
        <v>0</v>
      </c>
      <c r="BH181" s="150">
        <f t="shared" si="37"/>
        <v>0</v>
      </c>
      <c r="BI181" s="150">
        <f t="shared" si="38"/>
        <v>0</v>
      </c>
      <c r="BJ181" s="17" t="s">
        <v>83</v>
      </c>
      <c r="BK181" s="150">
        <f t="shared" si="39"/>
        <v>0</v>
      </c>
      <c r="BL181" s="17" t="s">
        <v>107</v>
      </c>
      <c r="BM181" s="149" t="s">
        <v>4340</v>
      </c>
    </row>
    <row r="182" spans="2:65" s="1" customFormat="1" ht="24.2" customHeight="1">
      <c r="B182" s="32"/>
      <c r="C182" s="138" t="s">
        <v>552</v>
      </c>
      <c r="D182" s="138" t="s">
        <v>298</v>
      </c>
      <c r="E182" s="139" t="s">
        <v>4341</v>
      </c>
      <c r="F182" s="140" t="s">
        <v>4342</v>
      </c>
      <c r="G182" s="141" t="s">
        <v>1102</v>
      </c>
      <c r="H182" s="142">
        <v>1</v>
      </c>
      <c r="I182" s="143"/>
      <c r="J182" s="144">
        <f t="shared" si="30"/>
        <v>0</v>
      </c>
      <c r="K182" s="140" t="s">
        <v>1</v>
      </c>
      <c r="L182" s="32"/>
      <c r="M182" s="145" t="s">
        <v>1</v>
      </c>
      <c r="N182" s="146" t="s">
        <v>41</v>
      </c>
      <c r="P182" s="147">
        <f t="shared" si="31"/>
        <v>0</v>
      </c>
      <c r="Q182" s="147">
        <v>0</v>
      </c>
      <c r="R182" s="147">
        <f t="shared" si="32"/>
        <v>0</v>
      </c>
      <c r="S182" s="147">
        <v>0</v>
      </c>
      <c r="T182" s="148">
        <f t="shared" si="33"/>
        <v>0</v>
      </c>
      <c r="AR182" s="149" t="s">
        <v>107</v>
      </c>
      <c r="AT182" s="149" t="s">
        <v>298</v>
      </c>
      <c r="AU182" s="149" t="s">
        <v>85</v>
      </c>
      <c r="AY182" s="17" t="s">
        <v>296</v>
      </c>
      <c r="BE182" s="150">
        <f t="shared" si="34"/>
        <v>0</v>
      </c>
      <c r="BF182" s="150">
        <f t="shared" si="35"/>
        <v>0</v>
      </c>
      <c r="BG182" s="150">
        <f t="shared" si="36"/>
        <v>0</v>
      </c>
      <c r="BH182" s="150">
        <f t="shared" si="37"/>
        <v>0</v>
      </c>
      <c r="BI182" s="150">
        <f t="shared" si="38"/>
        <v>0</v>
      </c>
      <c r="BJ182" s="17" t="s">
        <v>83</v>
      </c>
      <c r="BK182" s="150">
        <f t="shared" si="39"/>
        <v>0</v>
      </c>
      <c r="BL182" s="17" t="s">
        <v>107</v>
      </c>
      <c r="BM182" s="149" t="s">
        <v>4343</v>
      </c>
    </row>
    <row r="183" spans="2:65" s="1" customFormat="1" ht="24.2" customHeight="1">
      <c r="B183" s="32"/>
      <c r="C183" s="138" t="s">
        <v>558</v>
      </c>
      <c r="D183" s="138" t="s">
        <v>298</v>
      </c>
      <c r="E183" s="139" t="s">
        <v>4341</v>
      </c>
      <c r="F183" s="140" t="s">
        <v>4342</v>
      </c>
      <c r="G183" s="141" t="s">
        <v>1102</v>
      </c>
      <c r="H183" s="142">
        <v>1</v>
      </c>
      <c r="I183" s="143"/>
      <c r="J183" s="144">
        <f t="shared" si="30"/>
        <v>0</v>
      </c>
      <c r="K183" s="140" t="s">
        <v>1</v>
      </c>
      <c r="L183" s="32"/>
      <c r="M183" s="145" t="s">
        <v>1</v>
      </c>
      <c r="N183" s="146" t="s">
        <v>41</v>
      </c>
      <c r="P183" s="147">
        <f t="shared" si="31"/>
        <v>0</v>
      </c>
      <c r="Q183" s="147">
        <v>0</v>
      </c>
      <c r="R183" s="147">
        <f t="shared" si="32"/>
        <v>0</v>
      </c>
      <c r="S183" s="147">
        <v>0</v>
      </c>
      <c r="T183" s="148">
        <f t="shared" si="33"/>
        <v>0</v>
      </c>
      <c r="AR183" s="149" t="s">
        <v>107</v>
      </c>
      <c r="AT183" s="149" t="s">
        <v>298</v>
      </c>
      <c r="AU183" s="149" t="s">
        <v>85</v>
      </c>
      <c r="AY183" s="17" t="s">
        <v>296</v>
      </c>
      <c r="BE183" s="150">
        <f t="shared" si="34"/>
        <v>0</v>
      </c>
      <c r="BF183" s="150">
        <f t="shared" si="35"/>
        <v>0</v>
      </c>
      <c r="BG183" s="150">
        <f t="shared" si="36"/>
        <v>0</v>
      </c>
      <c r="BH183" s="150">
        <f t="shared" si="37"/>
        <v>0</v>
      </c>
      <c r="BI183" s="150">
        <f t="shared" si="38"/>
        <v>0</v>
      </c>
      <c r="BJ183" s="17" t="s">
        <v>83</v>
      </c>
      <c r="BK183" s="150">
        <f t="shared" si="39"/>
        <v>0</v>
      </c>
      <c r="BL183" s="17" t="s">
        <v>107</v>
      </c>
      <c r="BM183" s="149" t="s">
        <v>4344</v>
      </c>
    </row>
    <row r="184" spans="2:65" s="1" customFormat="1" ht="24.2" customHeight="1">
      <c r="B184" s="32"/>
      <c r="C184" s="138" t="s">
        <v>563</v>
      </c>
      <c r="D184" s="138" t="s">
        <v>298</v>
      </c>
      <c r="E184" s="139" t="s">
        <v>4345</v>
      </c>
      <c r="F184" s="140" t="s">
        <v>4346</v>
      </c>
      <c r="G184" s="141" t="s">
        <v>1102</v>
      </c>
      <c r="H184" s="142">
        <v>1</v>
      </c>
      <c r="I184" s="143"/>
      <c r="J184" s="144">
        <f t="shared" si="30"/>
        <v>0</v>
      </c>
      <c r="K184" s="140" t="s">
        <v>1</v>
      </c>
      <c r="L184" s="32"/>
      <c r="M184" s="145" t="s">
        <v>1</v>
      </c>
      <c r="N184" s="146" t="s">
        <v>41</v>
      </c>
      <c r="P184" s="147">
        <f t="shared" si="31"/>
        <v>0</v>
      </c>
      <c r="Q184" s="147">
        <v>0</v>
      </c>
      <c r="R184" s="147">
        <f t="shared" si="32"/>
        <v>0</v>
      </c>
      <c r="S184" s="147">
        <v>0</v>
      </c>
      <c r="T184" s="148">
        <f t="shared" si="33"/>
        <v>0</v>
      </c>
      <c r="AR184" s="149" t="s">
        <v>107</v>
      </c>
      <c r="AT184" s="149" t="s">
        <v>298</v>
      </c>
      <c r="AU184" s="149" t="s">
        <v>85</v>
      </c>
      <c r="AY184" s="17" t="s">
        <v>296</v>
      </c>
      <c r="BE184" s="150">
        <f t="shared" si="34"/>
        <v>0</v>
      </c>
      <c r="BF184" s="150">
        <f t="shared" si="35"/>
        <v>0</v>
      </c>
      <c r="BG184" s="150">
        <f t="shared" si="36"/>
        <v>0</v>
      </c>
      <c r="BH184" s="150">
        <f t="shared" si="37"/>
        <v>0</v>
      </c>
      <c r="BI184" s="150">
        <f t="shared" si="38"/>
        <v>0</v>
      </c>
      <c r="BJ184" s="17" t="s">
        <v>83</v>
      </c>
      <c r="BK184" s="150">
        <f t="shared" si="39"/>
        <v>0</v>
      </c>
      <c r="BL184" s="17" t="s">
        <v>107</v>
      </c>
      <c r="BM184" s="149" t="s">
        <v>4347</v>
      </c>
    </row>
    <row r="185" spans="2:65" s="1" customFormat="1" ht="24.2" customHeight="1">
      <c r="B185" s="32"/>
      <c r="C185" s="138" t="s">
        <v>569</v>
      </c>
      <c r="D185" s="138" t="s">
        <v>298</v>
      </c>
      <c r="E185" s="139" t="s">
        <v>4345</v>
      </c>
      <c r="F185" s="140" t="s">
        <v>4346</v>
      </c>
      <c r="G185" s="141" t="s">
        <v>1102</v>
      </c>
      <c r="H185" s="142">
        <v>1</v>
      </c>
      <c r="I185" s="143"/>
      <c r="J185" s="144">
        <f t="shared" si="30"/>
        <v>0</v>
      </c>
      <c r="K185" s="140" t="s">
        <v>1</v>
      </c>
      <c r="L185" s="32"/>
      <c r="M185" s="145" t="s">
        <v>1</v>
      </c>
      <c r="N185" s="146" t="s">
        <v>41</v>
      </c>
      <c r="P185" s="147">
        <f t="shared" si="31"/>
        <v>0</v>
      </c>
      <c r="Q185" s="147">
        <v>0</v>
      </c>
      <c r="R185" s="147">
        <f t="shared" si="32"/>
        <v>0</v>
      </c>
      <c r="S185" s="147">
        <v>0</v>
      </c>
      <c r="T185" s="148">
        <f t="shared" si="33"/>
        <v>0</v>
      </c>
      <c r="AR185" s="149" t="s">
        <v>107</v>
      </c>
      <c r="AT185" s="149" t="s">
        <v>298</v>
      </c>
      <c r="AU185" s="149" t="s">
        <v>85</v>
      </c>
      <c r="AY185" s="17" t="s">
        <v>296</v>
      </c>
      <c r="BE185" s="150">
        <f t="shared" si="34"/>
        <v>0</v>
      </c>
      <c r="BF185" s="150">
        <f t="shared" si="35"/>
        <v>0</v>
      </c>
      <c r="BG185" s="150">
        <f t="shared" si="36"/>
        <v>0</v>
      </c>
      <c r="BH185" s="150">
        <f t="shared" si="37"/>
        <v>0</v>
      </c>
      <c r="BI185" s="150">
        <f t="shared" si="38"/>
        <v>0</v>
      </c>
      <c r="BJ185" s="17" t="s">
        <v>83</v>
      </c>
      <c r="BK185" s="150">
        <f t="shared" si="39"/>
        <v>0</v>
      </c>
      <c r="BL185" s="17" t="s">
        <v>107</v>
      </c>
      <c r="BM185" s="149" t="s">
        <v>4348</v>
      </c>
    </row>
    <row r="186" spans="2:65" s="1" customFormat="1" ht="24.2" customHeight="1">
      <c r="B186" s="32"/>
      <c r="C186" s="138" t="s">
        <v>583</v>
      </c>
      <c r="D186" s="138" t="s">
        <v>298</v>
      </c>
      <c r="E186" s="139" t="s">
        <v>4349</v>
      </c>
      <c r="F186" s="140" t="s">
        <v>4350</v>
      </c>
      <c r="G186" s="141" t="s">
        <v>1102</v>
      </c>
      <c r="H186" s="142">
        <v>2</v>
      </c>
      <c r="I186" s="143"/>
      <c r="J186" s="144">
        <f t="shared" si="30"/>
        <v>0</v>
      </c>
      <c r="K186" s="140" t="s">
        <v>1</v>
      </c>
      <c r="L186" s="32"/>
      <c r="M186" s="145" t="s">
        <v>1</v>
      </c>
      <c r="N186" s="146" t="s">
        <v>41</v>
      </c>
      <c r="P186" s="147">
        <f t="shared" si="31"/>
        <v>0</v>
      </c>
      <c r="Q186" s="147">
        <v>0</v>
      </c>
      <c r="R186" s="147">
        <f t="shared" si="32"/>
        <v>0</v>
      </c>
      <c r="S186" s="147">
        <v>0</v>
      </c>
      <c r="T186" s="148">
        <f t="shared" si="33"/>
        <v>0</v>
      </c>
      <c r="AR186" s="149" t="s">
        <v>107</v>
      </c>
      <c r="AT186" s="149" t="s">
        <v>298</v>
      </c>
      <c r="AU186" s="149" t="s">
        <v>85</v>
      </c>
      <c r="AY186" s="17" t="s">
        <v>296</v>
      </c>
      <c r="BE186" s="150">
        <f t="shared" si="34"/>
        <v>0</v>
      </c>
      <c r="BF186" s="150">
        <f t="shared" si="35"/>
        <v>0</v>
      </c>
      <c r="BG186" s="150">
        <f t="shared" si="36"/>
        <v>0</v>
      </c>
      <c r="BH186" s="150">
        <f t="shared" si="37"/>
        <v>0</v>
      </c>
      <c r="BI186" s="150">
        <f t="shared" si="38"/>
        <v>0</v>
      </c>
      <c r="BJ186" s="17" t="s">
        <v>83</v>
      </c>
      <c r="BK186" s="150">
        <f t="shared" si="39"/>
        <v>0</v>
      </c>
      <c r="BL186" s="17" t="s">
        <v>107</v>
      </c>
      <c r="BM186" s="149" t="s">
        <v>4351</v>
      </c>
    </row>
    <row r="187" spans="2:65" s="1" customFormat="1" ht="21.75" customHeight="1">
      <c r="B187" s="32"/>
      <c r="C187" s="138" t="s">
        <v>588</v>
      </c>
      <c r="D187" s="138" t="s">
        <v>298</v>
      </c>
      <c r="E187" s="139" t="s">
        <v>4352</v>
      </c>
      <c r="F187" s="140" t="s">
        <v>4353</v>
      </c>
      <c r="G187" s="141" t="s">
        <v>1102</v>
      </c>
      <c r="H187" s="142">
        <v>3</v>
      </c>
      <c r="I187" s="143"/>
      <c r="J187" s="144">
        <f t="shared" si="30"/>
        <v>0</v>
      </c>
      <c r="K187" s="140" t="s">
        <v>1</v>
      </c>
      <c r="L187" s="32"/>
      <c r="M187" s="145" t="s">
        <v>1</v>
      </c>
      <c r="N187" s="146" t="s">
        <v>41</v>
      </c>
      <c r="P187" s="147">
        <f t="shared" si="31"/>
        <v>0</v>
      </c>
      <c r="Q187" s="147">
        <v>0</v>
      </c>
      <c r="R187" s="147">
        <f t="shared" si="32"/>
        <v>0</v>
      </c>
      <c r="S187" s="147">
        <v>0</v>
      </c>
      <c r="T187" s="148">
        <f t="shared" si="33"/>
        <v>0</v>
      </c>
      <c r="AR187" s="149" t="s">
        <v>107</v>
      </c>
      <c r="AT187" s="149" t="s">
        <v>298</v>
      </c>
      <c r="AU187" s="149" t="s">
        <v>85</v>
      </c>
      <c r="AY187" s="17" t="s">
        <v>296</v>
      </c>
      <c r="BE187" s="150">
        <f t="shared" si="34"/>
        <v>0</v>
      </c>
      <c r="BF187" s="150">
        <f t="shared" si="35"/>
        <v>0</v>
      </c>
      <c r="BG187" s="150">
        <f t="shared" si="36"/>
        <v>0</v>
      </c>
      <c r="BH187" s="150">
        <f t="shared" si="37"/>
        <v>0</v>
      </c>
      <c r="BI187" s="150">
        <f t="shared" si="38"/>
        <v>0</v>
      </c>
      <c r="BJ187" s="17" t="s">
        <v>83</v>
      </c>
      <c r="BK187" s="150">
        <f t="shared" si="39"/>
        <v>0</v>
      </c>
      <c r="BL187" s="17" t="s">
        <v>107</v>
      </c>
      <c r="BM187" s="149" t="s">
        <v>4354</v>
      </c>
    </row>
    <row r="188" spans="2:65" s="1" customFormat="1" ht="24.2" customHeight="1">
      <c r="B188" s="32"/>
      <c r="C188" s="138" t="s">
        <v>593</v>
      </c>
      <c r="D188" s="138" t="s">
        <v>298</v>
      </c>
      <c r="E188" s="139" t="s">
        <v>4355</v>
      </c>
      <c r="F188" s="140" t="s">
        <v>4356</v>
      </c>
      <c r="G188" s="141" t="s">
        <v>1102</v>
      </c>
      <c r="H188" s="142">
        <v>1</v>
      </c>
      <c r="I188" s="143"/>
      <c r="J188" s="144">
        <f t="shared" si="30"/>
        <v>0</v>
      </c>
      <c r="K188" s="140" t="s">
        <v>1</v>
      </c>
      <c r="L188" s="32"/>
      <c r="M188" s="145" t="s">
        <v>1</v>
      </c>
      <c r="N188" s="146" t="s">
        <v>41</v>
      </c>
      <c r="P188" s="147">
        <f t="shared" si="31"/>
        <v>0</v>
      </c>
      <c r="Q188" s="147">
        <v>0</v>
      </c>
      <c r="R188" s="147">
        <f t="shared" si="32"/>
        <v>0</v>
      </c>
      <c r="S188" s="147">
        <v>0</v>
      </c>
      <c r="T188" s="148">
        <f t="shared" si="33"/>
        <v>0</v>
      </c>
      <c r="AR188" s="149" t="s">
        <v>107</v>
      </c>
      <c r="AT188" s="149" t="s">
        <v>298</v>
      </c>
      <c r="AU188" s="149" t="s">
        <v>85</v>
      </c>
      <c r="AY188" s="17" t="s">
        <v>296</v>
      </c>
      <c r="BE188" s="150">
        <f t="shared" si="34"/>
        <v>0</v>
      </c>
      <c r="BF188" s="150">
        <f t="shared" si="35"/>
        <v>0</v>
      </c>
      <c r="BG188" s="150">
        <f t="shared" si="36"/>
        <v>0</v>
      </c>
      <c r="BH188" s="150">
        <f t="shared" si="37"/>
        <v>0</v>
      </c>
      <c r="BI188" s="150">
        <f t="shared" si="38"/>
        <v>0</v>
      </c>
      <c r="BJ188" s="17" t="s">
        <v>83</v>
      </c>
      <c r="BK188" s="150">
        <f t="shared" si="39"/>
        <v>0</v>
      </c>
      <c r="BL188" s="17" t="s">
        <v>107</v>
      </c>
      <c r="BM188" s="149" t="s">
        <v>4357</v>
      </c>
    </row>
    <row r="189" spans="2:65" s="1" customFormat="1" ht="24.2" customHeight="1">
      <c r="B189" s="32"/>
      <c r="C189" s="138" t="s">
        <v>599</v>
      </c>
      <c r="D189" s="138" t="s">
        <v>298</v>
      </c>
      <c r="E189" s="139" t="s">
        <v>4358</v>
      </c>
      <c r="F189" s="140" t="s">
        <v>4359</v>
      </c>
      <c r="G189" s="141" t="s">
        <v>1102</v>
      </c>
      <c r="H189" s="142">
        <v>1</v>
      </c>
      <c r="I189" s="143"/>
      <c r="J189" s="144">
        <f t="shared" si="30"/>
        <v>0</v>
      </c>
      <c r="K189" s="140" t="s">
        <v>1</v>
      </c>
      <c r="L189" s="32"/>
      <c r="M189" s="145" t="s">
        <v>1</v>
      </c>
      <c r="N189" s="146" t="s">
        <v>41</v>
      </c>
      <c r="P189" s="147">
        <f t="shared" si="31"/>
        <v>0</v>
      </c>
      <c r="Q189" s="147">
        <v>0</v>
      </c>
      <c r="R189" s="147">
        <f t="shared" si="32"/>
        <v>0</v>
      </c>
      <c r="S189" s="147">
        <v>0</v>
      </c>
      <c r="T189" s="148">
        <f t="shared" si="33"/>
        <v>0</v>
      </c>
      <c r="AR189" s="149" t="s">
        <v>107</v>
      </c>
      <c r="AT189" s="149" t="s">
        <v>298</v>
      </c>
      <c r="AU189" s="149" t="s">
        <v>85</v>
      </c>
      <c r="AY189" s="17" t="s">
        <v>296</v>
      </c>
      <c r="BE189" s="150">
        <f t="shared" si="34"/>
        <v>0</v>
      </c>
      <c r="BF189" s="150">
        <f t="shared" si="35"/>
        <v>0</v>
      </c>
      <c r="BG189" s="150">
        <f t="shared" si="36"/>
        <v>0</v>
      </c>
      <c r="BH189" s="150">
        <f t="shared" si="37"/>
        <v>0</v>
      </c>
      <c r="BI189" s="150">
        <f t="shared" si="38"/>
        <v>0</v>
      </c>
      <c r="BJ189" s="17" t="s">
        <v>83</v>
      </c>
      <c r="BK189" s="150">
        <f t="shared" si="39"/>
        <v>0</v>
      </c>
      <c r="BL189" s="17" t="s">
        <v>107</v>
      </c>
      <c r="BM189" s="149" t="s">
        <v>4360</v>
      </c>
    </row>
    <row r="190" spans="2:65" s="1" customFormat="1" ht="24.2" customHeight="1">
      <c r="B190" s="32"/>
      <c r="C190" s="138" t="s">
        <v>603</v>
      </c>
      <c r="D190" s="138" t="s">
        <v>298</v>
      </c>
      <c r="E190" s="139" t="s">
        <v>4361</v>
      </c>
      <c r="F190" s="140" t="s">
        <v>4362</v>
      </c>
      <c r="G190" s="141" t="s">
        <v>1102</v>
      </c>
      <c r="H190" s="142">
        <v>1</v>
      </c>
      <c r="I190" s="143"/>
      <c r="J190" s="144">
        <f t="shared" si="30"/>
        <v>0</v>
      </c>
      <c r="K190" s="140" t="s">
        <v>1</v>
      </c>
      <c r="L190" s="32"/>
      <c r="M190" s="145" t="s">
        <v>1</v>
      </c>
      <c r="N190" s="146" t="s">
        <v>41</v>
      </c>
      <c r="P190" s="147">
        <f t="shared" si="31"/>
        <v>0</v>
      </c>
      <c r="Q190" s="147">
        <v>0</v>
      </c>
      <c r="R190" s="147">
        <f t="shared" si="32"/>
        <v>0</v>
      </c>
      <c r="S190" s="147">
        <v>0</v>
      </c>
      <c r="T190" s="148">
        <f t="shared" si="33"/>
        <v>0</v>
      </c>
      <c r="AR190" s="149" t="s">
        <v>107</v>
      </c>
      <c r="AT190" s="149" t="s">
        <v>298</v>
      </c>
      <c r="AU190" s="149" t="s">
        <v>85</v>
      </c>
      <c r="AY190" s="17" t="s">
        <v>296</v>
      </c>
      <c r="BE190" s="150">
        <f t="shared" si="34"/>
        <v>0</v>
      </c>
      <c r="BF190" s="150">
        <f t="shared" si="35"/>
        <v>0</v>
      </c>
      <c r="BG190" s="150">
        <f t="shared" si="36"/>
        <v>0</v>
      </c>
      <c r="BH190" s="150">
        <f t="shared" si="37"/>
        <v>0</v>
      </c>
      <c r="BI190" s="150">
        <f t="shared" si="38"/>
        <v>0</v>
      </c>
      <c r="BJ190" s="17" t="s">
        <v>83</v>
      </c>
      <c r="BK190" s="150">
        <f t="shared" si="39"/>
        <v>0</v>
      </c>
      <c r="BL190" s="17" t="s">
        <v>107</v>
      </c>
      <c r="BM190" s="149" t="s">
        <v>4363</v>
      </c>
    </row>
    <row r="191" spans="2:65" s="1" customFormat="1" ht="24.2" customHeight="1">
      <c r="B191" s="32"/>
      <c r="C191" s="138" t="s">
        <v>609</v>
      </c>
      <c r="D191" s="138" t="s">
        <v>298</v>
      </c>
      <c r="E191" s="139" t="s">
        <v>4364</v>
      </c>
      <c r="F191" s="140" t="s">
        <v>4365</v>
      </c>
      <c r="G191" s="141" t="s">
        <v>1102</v>
      </c>
      <c r="H191" s="142">
        <v>1</v>
      </c>
      <c r="I191" s="143"/>
      <c r="J191" s="144">
        <f t="shared" si="30"/>
        <v>0</v>
      </c>
      <c r="K191" s="140" t="s">
        <v>1</v>
      </c>
      <c r="L191" s="32"/>
      <c r="M191" s="145" t="s">
        <v>1</v>
      </c>
      <c r="N191" s="146" t="s">
        <v>41</v>
      </c>
      <c r="P191" s="147">
        <f t="shared" si="31"/>
        <v>0</v>
      </c>
      <c r="Q191" s="147">
        <v>0</v>
      </c>
      <c r="R191" s="147">
        <f t="shared" si="32"/>
        <v>0</v>
      </c>
      <c r="S191" s="147">
        <v>0</v>
      </c>
      <c r="T191" s="148">
        <f t="shared" si="33"/>
        <v>0</v>
      </c>
      <c r="AR191" s="149" t="s">
        <v>107</v>
      </c>
      <c r="AT191" s="149" t="s">
        <v>298</v>
      </c>
      <c r="AU191" s="149" t="s">
        <v>85</v>
      </c>
      <c r="AY191" s="17" t="s">
        <v>296</v>
      </c>
      <c r="BE191" s="150">
        <f t="shared" si="34"/>
        <v>0</v>
      </c>
      <c r="BF191" s="150">
        <f t="shared" si="35"/>
        <v>0</v>
      </c>
      <c r="BG191" s="150">
        <f t="shared" si="36"/>
        <v>0</v>
      </c>
      <c r="BH191" s="150">
        <f t="shared" si="37"/>
        <v>0</v>
      </c>
      <c r="BI191" s="150">
        <f t="shared" si="38"/>
        <v>0</v>
      </c>
      <c r="BJ191" s="17" t="s">
        <v>83</v>
      </c>
      <c r="BK191" s="150">
        <f t="shared" si="39"/>
        <v>0</v>
      </c>
      <c r="BL191" s="17" t="s">
        <v>107</v>
      </c>
      <c r="BM191" s="149" t="s">
        <v>4366</v>
      </c>
    </row>
    <row r="192" spans="2:65" s="1" customFormat="1" ht="33" customHeight="1">
      <c r="B192" s="32"/>
      <c r="C192" s="138" t="s">
        <v>614</v>
      </c>
      <c r="D192" s="138" t="s">
        <v>298</v>
      </c>
      <c r="E192" s="139" t="s">
        <v>4228</v>
      </c>
      <c r="F192" s="140" t="s">
        <v>4229</v>
      </c>
      <c r="G192" s="141" t="s">
        <v>376</v>
      </c>
      <c r="H192" s="142">
        <v>54</v>
      </c>
      <c r="I192" s="143"/>
      <c r="J192" s="144">
        <f t="shared" si="30"/>
        <v>0</v>
      </c>
      <c r="K192" s="140" t="s">
        <v>302</v>
      </c>
      <c r="L192" s="32"/>
      <c r="M192" s="145" t="s">
        <v>1</v>
      </c>
      <c r="N192" s="146" t="s">
        <v>41</v>
      </c>
      <c r="P192" s="147">
        <f t="shared" si="31"/>
        <v>0</v>
      </c>
      <c r="Q192" s="147">
        <v>0</v>
      </c>
      <c r="R192" s="147">
        <f t="shared" si="32"/>
        <v>0</v>
      </c>
      <c r="S192" s="147">
        <v>0</v>
      </c>
      <c r="T192" s="148">
        <f t="shared" si="33"/>
        <v>0</v>
      </c>
      <c r="AR192" s="149" t="s">
        <v>107</v>
      </c>
      <c r="AT192" s="149" t="s">
        <v>298</v>
      </c>
      <c r="AU192" s="149" t="s">
        <v>85</v>
      </c>
      <c r="AY192" s="17" t="s">
        <v>296</v>
      </c>
      <c r="BE192" s="150">
        <f t="shared" si="34"/>
        <v>0</v>
      </c>
      <c r="BF192" s="150">
        <f t="shared" si="35"/>
        <v>0</v>
      </c>
      <c r="BG192" s="150">
        <f t="shared" si="36"/>
        <v>0</v>
      </c>
      <c r="BH192" s="150">
        <f t="shared" si="37"/>
        <v>0</v>
      </c>
      <c r="BI192" s="150">
        <f t="shared" si="38"/>
        <v>0</v>
      </c>
      <c r="BJ192" s="17" t="s">
        <v>83</v>
      </c>
      <c r="BK192" s="150">
        <f t="shared" si="39"/>
        <v>0</v>
      </c>
      <c r="BL192" s="17" t="s">
        <v>107</v>
      </c>
      <c r="BM192" s="149" t="s">
        <v>4367</v>
      </c>
    </row>
    <row r="193" spans="2:65" s="12" customFormat="1">
      <c r="B193" s="151"/>
      <c r="D193" s="152" t="s">
        <v>304</v>
      </c>
      <c r="E193" s="153" t="s">
        <v>1</v>
      </c>
      <c r="F193" s="154" t="s">
        <v>4368</v>
      </c>
      <c r="H193" s="155">
        <v>54</v>
      </c>
      <c r="I193" s="156"/>
      <c r="L193" s="151"/>
      <c r="M193" s="157"/>
      <c r="T193" s="158"/>
      <c r="AT193" s="153" t="s">
        <v>304</v>
      </c>
      <c r="AU193" s="153" t="s">
        <v>85</v>
      </c>
      <c r="AV193" s="12" t="s">
        <v>85</v>
      </c>
      <c r="AW193" s="12" t="s">
        <v>32</v>
      </c>
      <c r="AX193" s="12" t="s">
        <v>83</v>
      </c>
      <c r="AY193" s="153" t="s">
        <v>296</v>
      </c>
    </row>
    <row r="194" spans="2:65" s="1" customFormat="1" ht="24.2" customHeight="1">
      <c r="B194" s="32"/>
      <c r="C194" s="173" t="s">
        <v>620</v>
      </c>
      <c r="D194" s="173" t="s">
        <v>343</v>
      </c>
      <c r="E194" s="174" t="s">
        <v>4307</v>
      </c>
      <c r="F194" s="175" t="s">
        <v>4308</v>
      </c>
      <c r="G194" s="176" t="s">
        <v>376</v>
      </c>
      <c r="H194" s="177">
        <v>44</v>
      </c>
      <c r="I194" s="178"/>
      <c r="J194" s="179">
        <f>ROUND(I194*H194,2)</f>
        <v>0</v>
      </c>
      <c r="K194" s="175" t="s">
        <v>302</v>
      </c>
      <c r="L194" s="180"/>
      <c r="M194" s="181" t="s">
        <v>1</v>
      </c>
      <c r="N194" s="182" t="s">
        <v>41</v>
      </c>
      <c r="P194" s="147">
        <f>O194*H194</f>
        <v>0</v>
      </c>
      <c r="Q194" s="147">
        <v>2.0000000000000001E-4</v>
      </c>
      <c r="R194" s="147">
        <f>Q194*H194</f>
        <v>8.8000000000000005E-3</v>
      </c>
      <c r="S194" s="147">
        <v>0</v>
      </c>
      <c r="T194" s="148">
        <f>S194*H194</f>
        <v>0</v>
      </c>
      <c r="AR194" s="149" t="s">
        <v>347</v>
      </c>
      <c r="AT194" s="149" t="s">
        <v>343</v>
      </c>
      <c r="AU194" s="149" t="s">
        <v>85</v>
      </c>
      <c r="AY194" s="17" t="s">
        <v>296</v>
      </c>
      <c r="BE194" s="150">
        <f>IF(N194="základní",J194,0)</f>
        <v>0</v>
      </c>
      <c r="BF194" s="150">
        <f>IF(N194="snížená",J194,0)</f>
        <v>0</v>
      </c>
      <c r="BG194" s="150">
        <f>IF(N194="zákl. přenesená",J194,0)</f>
        <v>0</v>
      </c>
      <c r="BH194" s="150">
        <f>IF(N194="sníž. přenesená",J194,0)</f>
        <v>0</v>
      </c>
      <c r="BI194" s="150">
        <f>IF(N194="nulová",J194,0)</f>
        <v>0</v>
      </c>
      <c r="BJ194" s="17" t="s">
        <v>83</v>
      </c>
      <c r="BK194" s="150">
        <f>ROUND(I194*H194,2)</f>
        <v>0</v>
      </c>
      <c r="BL194" s="17" t="s">
        <v>107</v>
      </c>
      <c r="BM194" s="149" t="s">
        <v>4369</v>
      </c>
    </row>
    <row r="195" spans="2:65" s="12" customFormat="1">
      <c r="B195" s="151"/>
      <c r="D195" s="152" t="s">
        <v>304</v>
      </c>
      <c r="E195" s="153" t="s">
        <v>1</v>
      </c>
      <c r="F195" s="154" t="s">
        <v>4370</v>
      </c>
      <c r="H195" s="155">
        <v>44</v>
      </c>
      <c r="I195" s="156"/>
      <c r="L195" s="151"/>
      <c r="M195" s="157"/>
      <c r="T195" s="158"/>
      <c r="AT195" s="153" t="s">
        <v>304</v>
      </c>
      <c r="AU195" s="153" t="s">
        <v>85</v>
      </c>
      <c r="AV195" s="12" t="s">
        <v>85</v>
      </c>
      <c r="AW195" s="12" t="s">
        <v>32</v>
      </c>
      <c r="AX195" s="12" t="s">
        <v>83</v>
      </c>
      <c r="AY195" s="153" t="s">
        <v>296</v>
      </c>
    </row>
    <row r="196" spans="2:65" s="1" customFormat="1" ht="24.2" customHeight="1">
      <c r="B196" s="32"/>
      <c r="C196" s="173" t="s">
        <v>625</v>
      </c>
      <c r="D196" s="173" t="s">
        <v>343</v>
      </c>
      <c r="E196" s="174" t="s">
        <v>4231</v>
      </c>
      <c r="F196" s="175" t="s">
        <v>4232</v>
      </c>
      <c r="G196" s="176" t="s">
        <v>376</v>
      </c>
      <c r="H196" s="177">
        <v>8</v>
      </c>
      <c r="I196" s="178"/>
      <c r="J196" s="179">
        <f t="shared" ref="J196:J217" si="40">ROUND(I196*H196,2)</f>
        <v>0</v>
      </c>
      <c r="K196" s="175" t="s">
        <v>302</v>
      </c>
      <c r="L196" s="180"/>
      <c r="M196" s="181" t="s">
        <v>1</v>
      </c>
      <c r="N196" s="182" t="s">
        <v>41</v>
      </c>
      <c r="P196" s="147">
        <f t="shared" ref="P196:P217" si="41">O196*H196</f>
        <v>0</v>
      </c>
      <c r="Q196" s="147">
        <v>2.9999999999999997E-4</v>
      </c>
      <c r="R196" s="147">
        <f t="shared" ref="R196:R217" si="42">Q196*H196</f>
        <v>2.3999999999999998E-3</v>
      </c>
      <c r="S196" s="147">
        <v>0</v>
      </c>
      <c r="T196" s="148">
        <f t="shared" ref="T196:T217" si="43">S196*H196</f>
        <v>0</v>
      </c>
      <c r="AR196" s="149" t="s">
        <v>347</v>
      </c>
      <c r="AT196" s="149" t="s">
        <v>343</v>
      </c>
      <c r="AU196" s="149" t="s">
        <v>85</v>
      </c>
      <c r="AY196" s="17" t="s">
        <v>296</v>
      </c>
      <c r="BE196" s="150">
        <f t="shared" ref="BE196:BE217" si="44">IF(N196="základní",J196,0)</f>
        <v>0</v>
      </c>
      <c r="BF196" s="150">
        <f t="shared" ref="BF196:BF217" si="45">IF(N196="snížená",J196,0)</f>
        <v>0</v>
      </c>
      <c r="BG196" s="150">
        <f t="shared" ref="BG196:BG217" si="46">IF(N196="zákl. přenesená",J196,0)</f>
        <v>0</v>
      </c>
      <c r="BH196" s="150">
        <f t="shared" ref="BH196:BH217" si="47">IF(N196="sníž. přenesená",J196,0)</f>
        <v>0</v>
      </c>
      <c r="BI196" s="150">
        <f t="shared" ref="BI196:BI217" si="48">IF(N196="nulová",J196,0)</f>
        <v>0</v>
      </c>
      <c r="BJ196" s="17" t="s">
        <v>83</v>
      </c>
      <c r="BK196" s="150">
        <f t="shared" ref="BK196:BK217" si="49">ROUND(I196*H196,2)</f>
        <v>0</v>
      </c>
      <c r="BL196" s="17" t="s">
        <v>107</v>
      </c>
      <c r="BM196" s="149" t="s">
        <v>4371</v>
      </c>
    </row>
    <row r="197" spans="2:65" s="1" customFormat="1" ht="24.2" customHeight="1">
      <c r="B197" s="32"/>
      <c r="C197" s="173" t="s">
        <v>632</v>
      </c>
      <c r="D197" s="173" t="s">
        <v>343</v>
      </c>
      <c r="E197" s="174" t="s">
        <v>4234</v>
      </c>
      <c r="F197" s="175" t="s">
        <v>4235</v>
      </c>
      <c r="G197" s="176" t="s">
        <v>376</v>
      </c>
      <c r="H197" s="177">
        <v>2</v>
      </c>
      <c r="I197" s="178"/>
      <c r="J197" s="179">
        <f t="shared" si="40"/>
        <v>0</v>
      </c>
      <c r="K197" s="175" t="s">
        <v>302</v>
      </c>
      <c r="L197" s="180"/>
      <c r="M197" s="181" t="s">
        <v>1</v>
      </c>
      <c r="N197" s="182" t="s">
        <v>41</v>
      </c>
      <c r="P197" s="147">
        <f t="shared" si="41"/>
        <v>0</v>
      </c>
      <c r="Q197" s="147">
        <v>4.0000000000000002E-4</v>
      </c>
      <c r="R197" s="147">
        <f t="shared" si="42"/>
        <v>8.0000000000000004E-4</v>
      </c>
      <c r="S197" s="147">
        <v>0</v>
      </c>
      <c r="T197" s="148">
        <f t="shared" si="43"/>
        <v>0</v>
      </c>
      <c r="AR197" s="149" t="s">
        <v>347</v>
      </c>
      <c r="AT197" s="149" t="s">
        <v>343</v>
      </c>
      <c r="AU197" s="149" t="s">
        <v>85</v>
      </c>
      <c r="AY197" s="17" t="s">
        <v>296</v>
      </c>
      <c r="BE197" s="150">
        <f t="shared" si="44"/>
        <v>0</v>
      </c>
      <c r="BF197" s="150">
        <f t="shared" si="45"/>
        <v>0</v>
      </c>
      <c r="BG197" s="150">
        <f t="shared" si="46"/>
        <v>0</v>
      </c>
      <c r="BH197" s="150">
        <f t="shared" si="47"/>
        <v>0</v>
      </c>
      <c r="BI197" s="150">
        <f t="shared" si="48"/>
        <v>0</v>
      </c>
      <c r="BJ197" s="17" t="s">
        <v>83</v>
      </c>
      <c r="BK197" s="150">
        <f t="shared" si="49"/>
        <v>0</v>
      </c>
      <c r="BL197" s="17" t="s">
        <v>107</v>
      </c>
      <c r="BM197" s="149" t="s">
        <v>4372</v>
      </c>
    </row>
    <row r="198" spans="2:65" s="1" customFormat="1" ht="16.5" customHeight="1">
      <c r="B198" s="32"/>
      <c r="C198" s="138" t="s">
        <v>668</v>
      </c>
      <c r="D198" s="138" t="s">
        <v>298</v>
      </c>
      <c r="E198" s="139" t="s">
        <v>4373</v>
      </c>
      <c r="F198" s="140" t="s">
        <v>4374</v>
      </c>
      <c r="G198" s="141" t="s">
        <v>1102</v>
      </c>
      <c r="H198" s="142">
        <v>3</v>
      </c>
      <c r="I198" s="143"/>
      <c r="J198" s="144">
        <f t="shared" si="40"/>
        <v>0</v>
      </c>
      <c r="K198" s="140" t="s">
        <v>1</v>
      </c>
      <c r="L198" s="32"/>
      <c r="M198" s="145" t="s">
        <v>1</v>
      </c>
      <c r="N198" s="146" t="s">
        <v>41</v>
      </c>
      <c r="P198" s="147">
        <f t="shared" si="41"/>
        <v>0</v>
      </c>
      <c r="Q198" s="147">
        <v>0</v>
      </c>
      <c r="R198" s="147">
        <f t="shared" si="42"/>
        <v>0</v>
      </c>
      <c r="S198" s="147">
        <v>0</v>
      </c>
      <c r="T198" s="148">
        <f t="shared" si="43"/>
        <v>0</v>
      </c>
      <c r="AR198" s="149" t="s">
        <v>107</v>
      </c>
      <c r="AT198" s="149" t="s">
        <v>298</v>
      </c>
      <c r="AU198" s="149" t="s">
        <v>85</v>
      </c>
      <c r="AY198" s="17" t="s">
        <v>296</v>
      </c>
      <c r="BE198" s="150">
        <f t="shared" si="44"/>
        <v>0</v>
      </c>
      <c r="BF198" s="150">
        <f t="shared" si="45"/>
        <v>0</v>
      </c>
      <c r="BG198" s="150">
        <f t="shared" si="46"/>
        <v>0</v>
      </c>
      <c r="BH198" s="150">
        <f t="shared" si="47"/>
        <v>0</v>
      </c>
      <c r="BI198" s="150">
        <f t="shared" si="48"/>
        <v>0</v>
      </c>
      <c r="BJ198" s="17" t="s">
        <v>83</v>
      </c>
      <c r="BK198" s="150">
        <f t="shared" si="49"/>
        <v>0</v>
      </c>
      <c r="BL198" s="17" t="s">
        <v>107</v>
      </c>
      <c r="BM198" s="149" t="s">
        <v>4375</v>
      </c>
    </row>
    <row r="199" spans="2:65" s="1" customFormat="1" ht="16.5" customHeight="1">
      <c r="B199" s="32"/>
      <c r="C199" s="138" t="s">
        <v>695</v>
      </c>
      <c r="D199" s="138" t="s">
        <v>298</v>
      </c>
      <c r="E199" s="139" t="s">
        <v>4376</v>
      </c>
      <c r="F199" s="140" t="s">
        <v>4377</v>
      </c>
      <c r="G199" s="141" t="s">
        <v>1102</v>
      </c>
      <c r="H199" s="142">
        <v>2</v>
      </c>
      <c r="I199" s="143"/>
      <c r="J199" s="144">
        <f t="shared" si="40"/>
        <v>0</v>
      </c>
      <c r="K199" s="140" t="s">
        <v>1</v>
      </c>
      <c r="L199" s="32"/>
      <c r="M199" s="145" t="s">
        <v>1</v>
      </c>
      <c r="N199" s="146" t="s">
        <v>41</v>
      </c>
      <c r="P199" s="147">
        <f t="shared" si="41"/>
        <v>0</v>
      </c>
      <c r="Q199" s="147">
        <v>0</v>
      </c>
      <c r="R199" s="147">
        <f t="shared" si="42"/>
        <v>0</v>
      </c>
      <c r="S199" s="147">
        <v>0</v>
      </c>
      <c r="T199" s="148">
        <f t="shared" si="43"/>
        <v>0</v>
      </c>
      <c r="AR199" s="149" t="s">
        <v>107</v>
      </c>
      <c r="AT199" s="149" t="s">
        <v>298</v>
      </c>
      <c r="AU199" s="149" t="s">
        <v>85</v>
      </c>
      <c r="AY199" s="17" t="s">
        <v>296</v>
      </c>
      <c r="BE199" s="150">
        <f t="shared" si="44"/>
        <v>0</v>
      </c>
      <c r="BF199" s="150">
        <f t="shared" si="45"/>
        <v>0</v>
      </c>
      <c r="BG199" s="150">
        <f t="shared" si="46"/>
        <v>0</v>
      </c>
      <c r="BH199" s="150">
        <f t="shared" si="47"/>
        <v>0</v>
      </c>
      <c r="BI199" s="150">
        <f t="shared" si="48"/>
        <v>0</v>
      </c>
      <c r="BJ199" s="17" t="s">
        <v>83</v>
      </c>
      <c r="BK199" s="150">
        <f t="shared" si="49"/>
        <v>0</v>
      </c>
      <c r="BL199" s="17" t="s">
        <v>107</v>
      </c>
      <c r="BM199" s="149" t="s">
        <v>4378</v>
      </c>
    </row>
    <row r="200" spans="2:65" s="1" customFormat="1" ht="16.5" customHeight="1">
      <c r="B200" s="32"/>
      <c r="C200" s="138" t="s">
        <v>718</v>
      </c>
      <c r="D200" s="138" t="s">
        <v>298</v>
      </c>
      <c r="E200" s="139" t="s">
        <v>4379</v>
      </c>
      <c r="F200" s="140" t="s">
        <v>4380</v>
      </c>
      <c r="G200" s="141" t="s">
        <v>1102</v>
      </c>
      <c r="H200" s="142">
        <v>1</v>
      </c>
      <c r="I200" s="143"/>
      <c r="J200" s="144">
        <f t="shared" si="40"/>
        <v>0</v>
      </c>
      <c r="K200" s="140" t="s">
        <v>1</v>
      </c>
      <c r="L200" s="32"/>
      <c r="M200" s="145" t="s">
        <v>1</v>
      </c>
      <c r="N200" s="146" t="s">
        <v>41</v>
      </c>
      <c r="P200" s="147">
        <f t="shared" si="41"/>
        <v>0</v>
      </c>
      <c r="Q200" s="147">
        <v>0</v>
      </c>
      <c r="R200" s="147">
        <f t="shared" si="42"/>
        <v>0</v>
      </c>
      <c r="S200" s="147">
        <v>0</v>
      </c>
      <c r="T200" s="148">
        <f t="shared" si="43"/>
        <v>0</v>
      </c>
      <c r="AR200" s="149" t="s">
        <v>107</v>
      </c>
      <c r="AT200" s="149" t="s">
        <v>298</v>
      </c>
      <c r="AU200" s="149" t="s">
        <v>85</v>
      </c>
      <c r="AY200" s="17" t="s">
        <v>296</v>
      </c>
      <c r="BE200" s="150">
        <f t="shared" si="44"/>
        <v>0</v>
      </c>
      <c r="BF200" s="150">
        <f t="shared" si="45"/>
        <v>0</v>
      </c>
      <c r="BG200" s="150">
        <f t="shared" si="46"/>
        <v>0</v>
      </c>
      <c r="BH200" s="150">
        <f t="shared" si="47"/>
        <v>0</v>
      </c>
      <c r="BI200" s="150">
        <f t="shared" si="48"/>
        <v>0</v>
      </c>
      <c r="BJ200" s="17" t="s">
        <v>83</v>
      </c>
      <c r="BK200" s="150">
        <f t="shared" si="49"/>
        <v>0</v>
      </c>
      <c r="BL200" s="17" t="s">
        <v>107</v>
      </c>
      <c r="BM200" s="149" t="s">
        <v>4381</v>
      </c>
    </row>
    <row r="201" spans="2:65" s="1" customFormat="1" ht="16.5" customHeight="1">
      <c r="B201" s="32"/>
      <c r="C201" s="138" t="s">
        <v>722</v>
      </c>
      <c r="D201" s="138" t="s">
        <v>298</v>
      </c>
      <c r="E201" s="139" t="s">
        <v>4382</v>
      </c>
      <c r="F201" s="140" t="s">
        <v>4383</v>
      </c>
      <c r="G201" s="141" t="s">
        <v>1102</v>
      </c>
      <c r="H201" s="142">
        <v>1</v>
      </c>
      <c r="I201" s="143"/>
      <c r="J201" s="144">
        <f t="shared" si="40"/>
        <v>0</v>
      </c>
      <c r="K201" s="140" t="s">
        <v>1</v>
      </c>
      <c r="L201" s="32"/>
      <c r="M201" s="145" t="s">
        <v>1</v>
      </c>
      <c r="N201" s="146" t="s">
        <v>41</v>
      </c>
      <c r="P201" s="147">
        <f t="shared" si="41"/>
        <v>0</v>
      </c>
      <c r="Q201" s="147">
        <v>0</v>
      </c>
      <c r="R201" s="147">
        <f t="shared" si="42"/>
        <v>0</v>
      </c>
      <c r="S201" s="147">
        <v>0</v>
      </c>
      <c r="T201" s="148">
        <f t="shared" si="43"/>
        <v>0</v>
      </c>
      <c r="AR201" s="149" t="s">
        <v>107</v>
      </c>
      <c r="AT201" s="149" t="s">
        <v>298</v>
      </c>
      <c r="AU201" s="149" t="s">
        <v>85</v>
      </c>
      <c r="AY201" s="17" t="s">
        <v>296</v>
      </c>
      <c r="BE201" s="150">
        <f t="shared" si="44"/>
        <v>0</v>
      </c>
      <c r="BF201" s="150">
        <f t="shared" si="45"/>
        <v>0</v>
      </c>
      <c r="BG201" s="150">
        <f t="shared" si="46"/>
        <v>0</v>
      </c>
      <c r="BH201" s="150">
        <f t="shared" si="47"/>
        <v>0</v>
      </c>
      <c r="BI201" s="150">
        <f t="shared" si="48"/>
        <v>0</v>
      </c>
      <c r="BJ201" s="17" t="s">
        <v>83</v>
      </c>
      <c r="BK201" s="150">
        <f t="shared" si="49"/>
        <v>0</v>
      </c>
      <c r="BL201" s="17" t="s">
        <v>107</v>
      </c>
      <c r="BM201" s="149" t="s">
        <v>4384</v>
      </c>
    </row>
    <row r="202" spans="2:65" s="1" customFormat="1" ht="16.5" customHeight="1">
      <c r="B202" s="32"/>
      <c r="C202" s="138" t="s">
        <v>738</v>
      </c>
      <c r="D202" s="138" t="s">
        <v>298</v>
      </c>
      <c r="E202" s="139" t="s">
        <v>4385</v>
      </c>
      <c r="F202" s="140" t="s">
        <v>4386</v>
      </c>
      <c r="G202" s="141" t="s">
        <v>1102</v>
      </c>
      <c r="H202" s="142">
        <v>1</v>
      </c>
      <c r="I202" s="143"/>
      <c r="J202" s="144">
        <f t="shared" si="40"/>
        <v>0</v>
      </c>
      <c r="K202" s="140" t="s">
        <v>1</v>
      </c>
      <c r="L202" s="32"/>
      <c r="M202" s="145" t="s">
        <v>1</v>
      </c>
      <c r="N202" s="146" t="s">
        <v>41</v>
      </c>
      <c r="P202" s="147">
        <f t="shared" si="41"/>
        <v>0</v>
      </c>
      <c r="Q202" s="147">
        <v>0</v>
      </c>
      <c r="R202" s="147">
        <f t="shared" si="42"/>
        <v>0</v>
      </c>
      <c r="S202" s="147">
        <v>0</v>
      </c>
      <c r="T202" s="148">
        <f t="shared" si="43"/>
        <v>0</v>
      </c>
      <c r="AR202" s="149" t="s">
        <v>107</v>
      </c>
      <c r="AT202" s="149" t="s">
        <v>298</v>
      </c>
      <c r="AU202" s="149" t="s">
        <v>85</v>
      </c>
      <c r="AY202" s="17" t="s">
        <v>296</v>
      </c>
      <c r="BE202" s="150">
        <f t="shared" si="44"/>
        <v>0</v>
      </c>
      <c r="BF202" s="150">
        <f t="shared" si="45"/>
        <v>0</v>
      </c>
      <c r="BG202" s="150">
        <f t="shared" si="46"/>
        <v>0</v>
      </c>
      <c r="BH202" s="150">
        <f t="shared" si="47"/>
        <v>0</v>
      </c>
      <c r="BI202" s="150">
        <f t="shared" si="48"/>
        <v>0</v>
      </c>
      <c r="BJ202" s="17" t="s">
        <v>83</v>
      </c>
      <c r="BK202" s="150">
        <f t="shared" si="49"/>
        <v>0</v>
      </c>
      <c r="BL202" s="17" t="s">
        <v>107</v>
      </c>
      <c r="BM202" s="149" t="s">
        <v>4387</v>
      </c>
    </row>
    <row r="203" spans="2:65" s="1" customFormat="1" ht="16.5" customHeight="1">
      <c r="B203" s="32"/>
      <c r="C203" s="138" t="s">
        <v>742</v>
      </c>
      <c r="D203" s="138" t="s">
        <v>298</v>
      </c>
      <c r="E203" s="139" t="s">
        <v>4388</v>
      </c>
      <c r="F203" s="140" t="s">
        <v>4389</v>
      </c>
      <c r="G203" s="141" t="s">
        <v>1102</v>
      </c>
      <c r="H203" s="142">
        <v>1</v>
      </c>
      <c r="I203" s="143"/>
      <c r="J203" s="144">
        <f t="shared" si="40"/>
        <v>0</v>
      </c>
      <c r="K203" s="140" t="s">
        <v>1</v>
      </c>
      <c r="L203" s="32"/>
      <c r="M203" s="145" t="s">
        <v>1</v>
      </c>
      <c r="N203" s="146" t="s">
        <v>41</v>
      </c>
      <c r="P203" s="147">
        <f t="shared" si="41"/>
        <v>0</v>
      </c>
      <c r="Q203" s="147">
        <v>0</v>
      </c>
      <c r="R203" s="147">
        <f t="shared" si="42"/>
        <v>0</v>
      </c>
      <c r="S203" s="147">
        <v>0</v>
      </c>
      <c r="T203" s="148">
        <f t="shared" si="43"/>
        <v>0</v>
      </c>
      <c r="AR203" s="149" t="s">
        <v>107</v>
      </c>
      <c r="AT203" s="149" t="s">
        <v>298</v>
      </c>
      <c r="AU203" s="149" t="s">
        <v>85</v>
      </c>
      <c r="AY203" s="17" t="s">
        <v>296</v>
      </c>
      <c r="BE203" s="150">
        <f t="shared" si="44"/>
        <v>0</v>
      </c>
      <c r="BF203" s="150">
        <f t="shared" si="45"/>
        <v>0</v>
      </c>
      <c r="BG203" s="150">
        <f t="shared" si="46"/>
        <v>0</v>
      </c>
      <c r="BH203" s="150">
        <f t="shared" si="47"/>
        <v>0</v>
      </c>
      <c r="BI203" s="150">
        <f t="shared" si="48"/>
        <v>0</v>
      </c>
      <c r="BJ203" s="17" t="s">
        <v>83</v>
      </c>
      <c r="BK203" s="150">
        <f t="shared" si="49"/>
        <v>0</v>
      </c>
      <c r="BL203" s="17" t="s">
        <v>107</v>
      </c>
      <c r="BM203" s="149" t="s">
        <v>4390</v>
      </c>
    </row>
    <row r="204" spans="2:65" s="1" customFormat="1" ht="16.5" customHeight="1">
      <c r="B204" s="32"/>
      <c r="C204" s="138" t="s">
        <v>747</v>
      </c>
      <c r="D204" s="138" t="s">
        <v>298</v>
      </c>
      <c r="E204" s="139" t="s">
        <v>4391</v>
      </c>
      <c r="F204" s="140" t="s">
        <v>4392</v>
      </c>
      <c r="G204" s="141" t="s">
        <v>1102</v>
      </c>
      <c r="H204" s="142">
        <v>2</v>
      </c>
      <c r="I204" s="143"/>
      <c r="J204" s="144">
        <f t="shared" si="40"/>
        <v>0</v>
      </c>
      <c r="K204" s="140" t="s">
        <v>1</v>
      </c>
      <c r="L204" s="32"/>
      <c r="M204" s="145" t="s">
        <v>1</v>
      </c>
      <c r="N204" s="146" t="s">
        <v>41</v>
      </c>
      <c r="P204" s="147">
        <f t="shared" si="41"/>
        <v>0</v>
      </c>
      <c r="Q204" s="147">
        <v>0</v>
      </c>
      <c r="R204" s="147">
        <f t="shared" si="42"/>
        <v>0</v>
      </c>
      <c r="S204" s="147">
        <v>0</v>
      </c>
      <c r="T204" s="148">
        <f t="shared" si="43"/>
        <v>0</v>
      </c>
      <c r="AR204" s="149" t="s">
        <v>107</v>
      </c>
      <c r="AT204" s="149" t="s">
        <v>298</v>
      </c>
      <c r="AU204" s="149" t="s">
        <v>85</v>
      </c>
      <c r="AY204" s="17" t="s">
        <v>296</v>
      </c>
      <c r="BE204" s="150">
        <f t="shared" si="44"/>
        <v>0</v>
      </c>
      <c r="BF204" s="150">
        <f t="shared" si="45"/>
        <v>0</v>
      </c>
      <c r="BG204" s="150">
        <f t="shared" si="46"/>
        <v>0</v>
      </c>
      <c r="BH204" s="150">
        <f t="shared" si="47"/>
        <v>0</v>
      </c>
      <c r="BI204" s="150">
        <f t="shared" si="48"/>
        <v>0</v>
      </c>
      <c r="BJ204" s="17" t="s">
        <v>83</v>
      </c>
      <c r="BK204" s="150">
        <f t="shared" si="49"/>
        <v>0</v>
      </c>
      <c r="BL204" s="17" t="s">
        <v>107</v>
      </c>
      <c r="BM204" s="149" t="s">
        <v>4393</v>
      </c>
    </row>
    <row r="205" spans="2:65" s="1" customFormat="1" ht="16.5" customHeight="1">
      <c r="B205" s="32"/>
      <c r="C205" s="138" t="s">
        <v>751</v>
      </c>
      <c r="D205" s="138" t="s">
        <v>298</v>
      </c>
      <c r="E205" s="139" t="s">
        <v>4394</v>
      </c>
      <c r="F205" s="140" t="s">
        <v>4395</v>
      </c>
      <c r="G205" s="141" t="s">
        <v>1102</v>
      </c>
      <c r="H205" s="142">
        <v>1</v>
      </c>
      <c r="I205" s="143"/>
      <c r="J205" s="144">
        <f t="shared" si="40"/>
        <v>0</v>
      </c>
      <c r="K205" s="140" t="s">
        <v>1</v>
      </c>
      <c r="L205" s="32"/>
      <c r="M205" s="145" t="s">
        <v>1</v>
      </c>
      <c r="N205" s="146" t="s">
        <v>41</v>
      </c>
      <c r="P205" s="147">
        <f t="shared" si="41"/>
        <v>0</v>
      </c>
      <c r="Q205" s="147">
        <v>0</v>
      </c>
      <c r="R205" s="147">
        <f t="shared" si="42"/>
        <v>0</v>
      </c>
      <c r="S205" s="147">
        <v>0</v>
      </c>
      <c r="T205" s="148">
        <f t="shared" si="43"/>
        <v>0</v>
      </c>
      <c r="AR205" s="149" t="s">
        <v>107</v>
      </c>
      <c r="AT205" s="149" t="s">
        <v>298</v>
      </c>
      <c r="AU205" s="149" t="s">
        <v>85</v>
      </c>
      <c r="AY205" s="17" t="s">
        <v>296</v>
      </c>
      <c r="BE205" s="150">
        <f t="shared" si="44"/>
        <v>0</v>
      </c>
      <c r="BF205" s="150">
        <f t="shared" si="45"/>
        <v>0</v>
      </c>
      <c r="BG205" s="150">
        <f t="shared" si="46"/>
        <v>0</v>
      </c>
      <c r="BH205" s="150">
        <f t="shared" si="47"/>
        <v>0</v>
      </c>
      <c r="BI205" s="150">
        <f t="shared" si="48"/>
        <v>0</v>
      </c>
      <c r="BJ205" s="17" t="s">
        <v>83</v>
      </c>
      <c r="BK205" s="150">
        <f t="shared" si="49"/>
        <v>0</v>
      </c>
      <c r="BL205" s="17" t="s">
        <v>107</v>
      </c>
      <c r="BM205" s="149" t="s">
        <v>4396</v>
      </c>
    </row>
    <row r="206" spans="2:65" s="1" customFormat="1" ht="24.2" customHeight="1">
      <c r="B206" s="32"/>
      <c r="C206" s="138" t="s">
        <v>756</v>
      </c>
      <c r="D206" s="138" t="s">
        <v>298</v>
      </c>
      <c r="E206" s="139" t="s">
        <v>4316</v>
      </c>
      <c r="F206" s="140" t="s">
        <v>4317</v>
      </c>
      <c r="G206" s="141" t="s">
        <v>1102</v>
      </c>
      <c r="H206" s="142">
        <v>5</v>
      </c>
      <c r="I206" s="143"/>
      <c r="J206" s="144">
        <f t="shared" si="40"/>
        <v>0</v>
      </c>
      <c r="K206" s="140" t="s">
        <v>1</v>
      </c>
      <c r="L206" s="32"/>
      <c r="M206" s="145" t="s">
        <v>1</v>
      </c>
      <c r="N206" s="146" t="s">
        <v>41</v>
      </c>
      <c r="P206" s="147">
        <f t="shared" si="41"/>
        <v>0</v>
      </c>
      <c r="Q206" s="147">
        <v>0</v>
      </c>
      <c r="R206" s="147">
        <f t="shared" si="42"/>
        <v>0</v>
      </c>
      <c r="S206" s="147">
        <v>0</v>
      </c>
      <c r="T206" s="148">
        <f t="shared" si="43"/>
        <v>0</v>
      </c>
      <c r="AR206" s="149" t="s">
        <v>107</v>
      </c>
      <c r="AT206" s="149" t="s">
        <v>298</v>
      </c>
      <c r="AU206" s="149" t="s">
        <v>85</v>
      </c>
      <c r="AY206" s="17" t="s">
        <v>296</v>
      </c>
      <c r="BE206" s="150">
        <f t="shared" si="44"/>
        <v>0</v>
      </c>
      <c r="BF206" s="150">
        <f t="shared" si="45"/>
        <v>0</v>
      </c>
      <c r="BG206" s="150">
        <f t="shared" si="46"/>
        <v>0</v>
      </c>
      <c r="BH206" s="150">
        <f t="shared" si="47"/>
        <v>0</v>
      </c>
      <c r="BI206" s="150">
        <f t="shared" si="48"/>
        <v>0</v>
      </c>
      <c r="BJ206" s="17" t="s">
        <v>83</v>
      </c>
      <c r="BK206" s="150">
        <f t="shared" si="49"/>
        <v>0</v>
      </c>
      <c r="BL206" s="17" t="s">
        <v>107</v>
      </c>
      <c r="BM206" s="149" t="s">
        <v>4397</v>
      </c>
    </row>
    <row r="207" spans="2:65" s="1" customFormat="1" ht="24.2" customHeight="1">
      <c r="B207" s="32"/>
      <c r="C207" s="138" t="s">
        <v>764</v>
      </c>
      <c r="D207" s="138" t="s">
        <v>298</v>
      </c>
      <c r="E207" s="139" t="s">
        <v>4398</v>
      </c>
      <c r="F207" s="140" t="s">
        <v>4399</v>
      </c>
      <c r="G207" s="141" t="s">
        <v>1102</v>
      </c>
      <c r="H207" s="142">
        <v>2</v>
      </c>
      <c r="I207" s="143"/>
      <c r="J207" s="144">
        <f t="shared" si="40"/>
        <v>0</v>
      </c>
      <c r="K207" s="140" t="s">
        <v>1</v>
      </c>
      <c r="L207" s="32"/>
      <c r="M207" s="145" t="s">
        <v>1</v>
      </c>
      <c r="N207" s="146" t="s">
        <v>41</v>
      </c>
      <c r="P207" s="147">
        <f t="shared" si="41"/>
        <v>0</v>
      </c>
      <c r="Q207" s="147">
        <v>0</v>
      </c>
      <c r="R207" s="147">
        <f t="shared" si="42"/>
        <v>0</v>
      </c>
      <c r="S207" s="147">
        <v>0</v>
      </c>
      <c r="T207" s="148">
        <f t="shared" si="43"/>
        <v>0</v>
      </c>
      <c r="AR207" s="149" t="s">
        <v>107</v>
      </c>
      <c r="AT207" s="149" t="s">
        <v>298</v>
      </c>
      <c r="AU207" s="149" t="s">
        <v>85</v>
      </c>
      <c r="AY207" s="17" t="s">
        <v>296</v>
      </c>
      <c r="BE207" s="150">
        <f t="shared" si="44"/>
        <v>0</v>
      </c>
      <c r="BF207" s="150">
        <f t="shared" si="45"/>
        <v>0</v>
      </c>
      <c r="BG207" s="150">
        <f t="shared" si="46"/>
        <v>0</v>
      </c>
      <c r="BH207" s="150">
        <f t="shared" si="47"/>
        <v>0</v>
      </c>
      <c r="BI207" s="150">
        <f t="shared" si="48"/>
        <v>0</v>
      </c>
      <c r="BJ207" s="17" t="s">
        <v>83</v>
      </c>
      <c r="BK207" s="150">
        <f t="shared" si="49"/>
        <v>0</v>
      </c>
      <c r="BL207" s="17" t="s">
        <v>107</v>
      </c>
      <c r="BM207" s="149" t="s">
        <v>4400</v>
      </c>
    </row>
    <row r="208" spans="2:65" s="1" customFormat="1" ht="24.2" customHeight="1">
      <c r="B208" s="32"/>
      <c r="C208" s="138" t="s">
        <v>770</v>
      </c>
      <c r="D208" s="138" t="s">
        <v>298</v>
      </c>
      <c r="E208" s="139" t="s">
        <v>4401</v>
      </c>
      <c r="F208" s="140" t="s">
        <v>4402</v>
      </c>
      <c r="G208" s="141" t="s">
        <v>1102</v>
      </c>
      <c r="H208" s="142">
        <v>3</v>
      </c>
      <c r="I208" s="143"/>
      <c r="J208" s="144">
        <f t="shared" si="40"/>
        <v>0</v>
      </c>
      <c r="K208" s="140" t="s">
        <v>1</v>
      </c>
      <c r="L208" s="32"/>
      <c r="M208" s="145" t="s">
        <v>1</v>
      </c>
      <c r="N208" s="146" t="s">
        <v>41</v>
      </c>
      <c r="P208" s="147">
        <f t="shared" si="41"/>
        <v>0</v>
      </c>
      <c r="Q208" s="147">
        <v>0</v>
      </c>
      <c r="R208" s="147">
        <f t="shared" si="42"/>
        <v>0</v>
      </c>
      <c r="S208" s="147">
        <v>0</v>
      </c>
      <c r="T208" s="148">
        <f t="shared" si="43"/>
        <v>0</v>
      </c>
      <c r="AR208" s="149" t="s">
        <v>107</v>
      </c>
      <c r="AT208" s="149" t="s">
        <v>298</v>
      </c>
      <c r="AU208" s="149" t="s">
        <v>85</v>
      </c>
      <c r="AY208" s="17" t="s">
        <v>296</v>
      </c>
      <c r="BE208" s="150">
        <f t="shared" si="44"/>
        <v>0</v>
      </c>
      <c r="BF208" s="150">
        <f t="shared" si="45"/>
        <v>0</v>
      </c>
      <c r="BG208" s="150">
        <f t="shared" si="46"/>
        <v>0</v>
      </c>
      <c r="BH208" s="150">
        <f t="shared" si="47"/>
        <v>0</v>
      </c>
      <c r="BI208" s="150">
        <f t="shared" si="48"/>
        <v>0</v>
      </c>
      <c r="BJ208" s="17" t="s">
        <v>83</v>
      </c>
      <c r="BK208" s="150">
        <f t="shared" si="49"/>
        <v>0</v>
      </c>
      <c r="BL208" s="17" t="s">
        <v>107</v>
      </c>
      <c r="BM208" s="149" t="s">
        <v>4403</v>
      </c>
    </row>
    <row r="209" spans="2:65" s="1" customFormat="1" ht="24.2" customHeight="1">
      <c r="B209" s="32"/>
      <c r="C209" s="138" t="s">
        <v>775</v>
      </c>
      <c r="D209" s="138" t="s">
        <v>298</v>
      </c>
      <c r="E209" s="139" t="s">
        <v>4404</v>
      </c>
      <c r="F209" s="140" t="s">
        <v>4405</v>
      </c>
      <c r="G209" s="141" t="s">
        <v>1102</v>
      </c>
      <c r="H209" s="142">
        <v>2</v>
      </c>
      <c r="I209" s="143"/>
      <c r="J209" s="144">
        <f t="shared" si="40"/>
        <v>0</v>
      </c>
      <c r="K209" s="140" t="s">
        <v>1</v>
      </c>
      <c r="L209" s="32"/>
      <c r="M209" s="145" t="s">
        <v>1</v>
      </c>
      <c r="N209" s="146" t="s">
        <v>41</v>
      </c>
      <c r="P209" s="147">
        <f t="shared" si="41"/>
        <v>0</v>
      </c>
      <c r="Q209" s="147">
        <v>0</v>
      </c>
      <c r="R209" s="147">
        <f t="shared" si="42"/>
        <v>0</v>
      </c>
      <c r="S209" s="147">
        <v>0</v>
      </c>
      <c r="T209" s="148">
        <f t="shared" si="43"/>
        <v>0</v>
      </c>
      <c r="AR209" s="149" t="s">
        <v>107</v>
      </c>
      <c r="AT209" s="149" t="s">
        <v>298</v>
      </c>
      <c r="AU209" s="149" t="s">
        <v>85</v>
      </c>
      <c r="AY209" s="17" t="s">
        <v>296</v>
      </c>
      <c r="BE209" s="150">
        <f t="shared" si="44"/>
        <v>0</v>
      </c>
      <c r="BF209" s="150">
        <f t="shared" si="45"/>
        <v>0</v>
      </c>
      <c r="BG209" s="150">
        <f t="shared" si="46"/>
        <v>0</v>
      </c>
      <c r="BH209" s="150">
        <f t="shared" si="47"/>
        <v>0</v>
      </c>
      <c r="BI209" s="150">
        <f t="shared" si="48"/>
        <v>0</v>
      </c>
      <c r="BJ209" s="17" t="s">
        <v>83</v>
      </c>
      <c r="BK209" s="150">
        <f t="shared" si="49"/>
        <v>0</v>
      </c>
      <c r="BL209" s="17" t="s">
        <v>107</v>
      </c>
      <c r="BM209" s="149" t="s">
        <v>4406</v>
      </c>
    </row>
    <row r="210" spans="2:65" s="1" customFormat="1" ht="24.2" customHeight="1">
      <c r="B210" s="32"/>
      <c r="C210" s="138" t="s">
        <v>781</v>
      </c>
      <c r="D210" s="138" t="s">
        <v>298</v>
      </c>
      <c r="E210" s="139" t="s">
        <v>4407</v>
      </c>
      <c r="F210" s="140" t="s">
        <v>4408</v>
      </c>
      <c r="G210" s="141" t="s">
        <v>1102</v>
      </c>
      <c r="H210" s="142">
        <v>2</v>
      </c>
      <c r="I210" s="143"/>
      <c r="J210" s="144">
        <f t="shared" si="40"/>
        <v>0</v>
      </c>
      <c r="K210" s="140" t="s">
        <v>1</v>
      </c>
      <c r="L210" s="32"/>
      <c r="M210" s="145" t="s">
        <v>1</v>
      </c>
      <c r="N210" s="146" t="s">
        <v>41</v>
      </c>
      <c r="P210" s="147">
        <f t="shared" si="41"/>
        <v>0</v>
      </c>
      <c r="Q210" s="147">
        <v>0</v>
      </c>
      <c r="R210" s="147">
        <f t="shared" si="42"/>
        <v>0</v>
      </c>
      <c r="S210" s="147">
        <v>0</v>
      </c>
      <c r="T210" s="148">
        <f t="shared" si="43"/>
        <v>0</v>
      </c>
      <c r="AR210" s="149" t="s">
        <v>107</v>
      </c>
      <c r="AT210" s="149" t="s">
        <v>298</v>
      </c>
      <c r="AU210" s="149" t="s">
        <v>85</v>
      </c>
      <c r="AY210" s="17" t="s">
        <v>296</v>
      </c>
      <c r="BE210" s="150">
        <f t="shared" si="44"/>
        <v>0</v>
      </c>
      <c r="BF210" s="150">
        <f t="shared" si="45"/>
        <v>0</v>
      </c>
      <c r="BG210" s="150">
        <f t="shared" si="46"/>
        <v>0</v>
      </c>
      <c r="BH210" s="150">
        <f t="shared" si="47"/>
        <v>0</v>
      </c>
      <c r="BI210" s="150">
        <f t="shared" si="48"/>
        <v>0</v>
      </c>
      <c r="BJ210" s="17" t="s">
        <v>83</v>
      </c>
      <c r="BK210" s="150">
        <f t="shared" si="49"/>
        <v>0</v>
      </c>
      <c r="BL210" s="17" t="s">
        <v>107</v>
      </c>
      <c r="BM210" s="149" t="s">
        <v>4409</v>
      </c>
    </row>
    <row r="211" spans="2:65" s="1" customFormat="1" ht="37.9" customHeight="1">
      <c r="B211" s="32"/>
      <c r="C211" s="138" t="s">
        <v>785</v>
      </c>
      <c r="D211" s="138" t="s">
        <v>298</v>
      </c>
      <c r="E211" s="139" t="s">
        <v>4243</v>
      </c>
      <c r="F211" s="140" t="s">
        <v>4244</v>
      </c>
      <c r="G211" s="141" t="s">
        <v>339</v>
      </c>
      <c r="H211" s="142">
        <v>160</v>
      </c>
      <c r="I211" s="143"/>
      <c r="J211" s="144">
        <f t="shared" si="40"/>
        <v>0</v>
      </c>
      <c r="K211" s="140" t="s">
        <v>302</v>
      </c>
      <c r="L211" s="32"/>
      <c r="M211" s="145" t="s">
        <v>1</v>
      </c>
      <c r="N211" s="146" t="s">
        <v>41</v>
      </c>
      <c r="P211" s="147">
        <f t="shared" si="41"/>
        <v>0</v>
      </c>
      <c r="Q211" s="147">
        <v>3.4399999999999999E-3</v>
      </c>
      <c r="R211" s="147">
        <f t="shared" si="42"/>
        <v>0.5504</v>
      </c>
      <c r="S211" s="147">
        <v>0</v>
      </c>
      <c r="T211" s="148">
        <f t="shared" si="43"/>
        <v>0</v>
      </c>
      <c r="AR211" s="149" t="s">
        <v>107</v>
      </c>
      <c r="AT211" s="149" t="s">
        <v>298</v>
      </c>
      <c r="AU211" s="149" t="s">
        <v>85</v>
      </c>
      <c r="AY211" s="17" t="s">
        <v>296</v>
      </c>
      <c r="BE211" s="150">
        <f t="shared" si="44"/>
        <v>0</v>
      </c>
      <c r="BF211" s="150">
        <f t="shared" si="45"/>
        <v>0</v>
      </c>
      <c r="BG211" s="150">
        <f t="shared" si="46"/>
        <v>0</v>
      </c>
      <c r="BH211" s="150">
        <f t="shared" si="47"/>
        <v>0</v>
      </c>
      <c r="BI211" s="150">
        <f t="shared" si="48"/>
        <v>0</v>
      </c>
      <c r="BJ211" s="17" t="s">
        <v>83</v>
      </c>
      <c r="BK211" s="150">
        <f t="shared" si="49"/>
        <v>0</v>
      </c>
      <c r="BL211" s="17" t="s">
        <v>107</v>
      </c>
      <c r="BM211" s="149" t="s">
        <v>4410</v>
      </c>
    </row>
    <row r="212" spans="2:65" s="1" customFormat="1" ht="37.9" customHeight="1">
      <c r="B212" s="32"/>
      <c r="C212" s="138" t="s">
        <v>792</v>
      </c>
      <c r="D212" s="138" t="s">
        <v>298</v>
      </c>
      <c r="E212" s="139" t="s">
        <v>4281</v>
      </c>
      <c r="F212" s="140" t="s">
        <v>4282</v>
      </c>
      <c r="G212" s="141" t="s">
        <v>301</v>
      </c>
      <c r="H212" s="142">
        <v>280</v>
      </c>
      <c r="I212" s="143"/>
      <c r="J212" s="144">
        <f t="shared" si="40"/>
        <v>0</v>
      </c>
      <c r="K212" s="140" t="s">
        <v>1</v>
      </c>
      <c r="L212" s="32"/>
      <c r="M212" s="145" t="s">
        <v>1</v>
      </c>
      <c r="N212" s="146" t="s">
        <v>41</v>
      </c>
      <c r="P212" s="147">
        <f t="shared" si="41"/>
        <v>0</v>
      </c>
      <c r="Q212" s="147">
        <v>0</v>
      </c>
      <c r="R212" s="147">
        <f t="shared" si="42"/>
        <v>0</v>
      </c>
      <c r="S212" s="147">
        <v>0</v>
      </c>
      <c r="T212" s="148">
        <f t="shared" si="43"/>
        <v>0</v>
      </c>
      <c r="AR212" s="149" t="s">
        <v>107</v>
      </c>
      <c r="AT212" s="149" t="s">
        <v>298</v>
      </c>
      <c r="AU212" s="149" t="s">
        <v>85</v>
      </c>
      <c r="AY212" s="17" t="s">
        <v>296</v>
      </c>
      <c r="BE212" s="150">
        <f t="shared" si="44"/>
        <v>0</v>
      </c>
      <c r="BF212" s="150">
        <f t="shared" si="45"/>
        <v>0</v>
      </c>
      <c r="BG212" s="150">
        <f t="shared" si="46"/>
        <v>0</v>
      </c>
      <c r="BH212" s="150">
        <f t="shared" si="47"/>
        <v>0</v>
      </c>
      <c r="BI212" s="150">
        <f t="shared" si="48"/>
        <v>0</v>
      </c>
      <c r="BJ212" s="17" t="s">
        <v>83</v>
      </c>
      <c r="BK212" s="150">
        <f t="shared" si="49"/>
        <v>0</v>
      </c>
      <c r="BL212" s="17" t="s">
        <v>107</v>
      </c>
      <c r="BM212" s="149" t="s">
        <v>4411</v>
      </c>
    </row>
    <row r="213" spans="2:65" s="1" customFormat="1" ht="16.5" customHeight="1">
      <c r="B213" s="32"/>
      <c r="C213" s="138" t="s">
        <v>797</v>
      </c>
      <c r="D213" s="138" t="s">
        <v>298</v>
      </c>
      <c r="E213" s="139" t="s">
        <v>4324</v>
      </c>
      <c r="F213" s="140" t="s">
        <v>7181</v>
      </c>
      <c r="G213" s="141" t="s">
        <v>4325</v>
      </c>
      <c r="H213" s="142">
        <v>44</v>
      </c>
      <c r="I213" s="143"/>
      <c r="J213" s="144">
        <f t="shared" si="40"/>
        <v>0</v>
      </c>
      <c r="K213" s="140" t="s">
        <v>1</v>
      </c>
      <c r="L213" s="32"/>
      <c r="M213" s="145" t="s">
        <v>1</v>
      </c>
      <c r="N213" s="146" t="s">
        <v>41</v>
      </c>
      <c r="P213" s="147">
        <f t="shared" si="41"/>
        <v>0</v>
      </c>
      <c r="Q213" s="147">
        <v>0</v>
      </c>
      <c r="R213" s="147">
        <f t="shared" si="42"/>
        <v>0</v>
      </c>
      <c r="S213" s="147">
        <v>0</v>
      </c>
      <c r="T213" s="148">
        <f t="shared" si="43"/>
        <v>0</v>
      </c>
      <c r="AR213" s="149" t="s">
        <v>107</v>
      </c>
      <c r="AT213" s="149" t="s">
        <v>298</v>
      </c>
      <c r="AU213" s="149" t="s">
        <v>85</v>
      </c>
      <c r="AY213" s="17" t="s">
        <v>296</v>
      </c>
      <c r="BE213" s="150">
        <f t="shared" si="44"/>
        <v>0</v>
      </c>
      <c r="BF213" s="150">
        <f t="shared" si="45"/>
        <v>0</v>
      </c>
      <c r="BG213" s="150">
        <f t="shared" si="46"/>
        <v>0</v>
      </c>
      <c r="BH213" s="150">
        <f t="shared" si="47"/>
        <v>0</v>
      </c>
      <c r="BI213" s="150">
        <f t="shared" si="48"/>
        <v>0</v>
      </c>
      <c r="BJ213" s="17" t="s">
        <v>83</v>
      </c>
      <c r="BK213" s="150">
        <f t="shared" si="49"/>
        <v>0</v>
      </c>
      <c r="BL213" s="17" t="s">
        <v>107</v>
      </c>
      <c r="BM213" s="149" t="s">
        <v>4412</v>
      </c>
    </row>
    <row r="214" spans="2:65" s="1" customFormat="1" ht="16.5" customHeight="1">
      <c r="B214" s="32"/>
      <c r="C214" s="138" t="s">
        <v>821</v>
      </c>
      <c r="D214" s="138" t="s">
        <v>298</v>
      </c>
      <c r="E214" s="139" t="s">
        <v>4413</v>
      </c>
      <c r="F214" s="140" t="s">
        <v>7182</v>
      </c>
      <c r="G214" s="141" t="s">
        <v>4325</v>
      </c>
      <c r="H214" s="142">
        <v>11</v>
      </c>
      <c r="I214" s="143"/>
      <c r="J214" s="144">
        <f t="shared" si="40"/>
        <v>0</v>
      </c>
      <c r="K214" s="140" t="s">
        <v>1</v>
      </c>
      <c r="L214" s="32"/>
      <c r="M214" s="145" t="s">
        <v>1</v>
      </c>
      <c r="N214" s="146" t="s">
        <v>41</v>
      </c>
      <c r="P214" s="147">
        <f t="shared" si="41"/>
        <v>0</v>
      </c>
      <c r="Q214" s="147">
        <v>0</v>
      </c>
      <c r="R214" s="147">
        <f t="shared" si="42"/>
        <v>0</v>
      </c>
      <c r="S214" s="147">
        <v>0</v>
      </c>
      <c r="T214" s="148">
        <f t="shared" si="43"/>
        <v>0</v>
      </c>
      <c r="AR214" s="149" t="s">
        <v>107</v>
      </c>
      <c r="AT214" s="149" t="s">
        <v>298</v>
      </c>
      <c r="AU214" s="149" t="s">
        <v>85</v>
      </c>
      <c r="AY214" s="17" t="s">
        <v>296</v>
      </c>
      <c r="BE214" s="150">
        <f t="shared" si="44"/>
        <v>0</v>
      </c>
      <c r="BF214" s="150">
        <f t="shared" si="45"/>
        <v>0</v>
      </c>
      <c r="BG214" s="150">
        <f t="shared" si="46"/>
        <v>0</v>
      </c>
      <c r="BH214" s="150">
        <f t="shared" si="47"/>
        <v>0</v>
      </c>
      <c r="BI214" s="150">
        <f t="shared" si="48"/>
        <v>0</v>
      </c>
      <c r="BJ214" s="17" t="s">
        <v>83</v>
      </c>
      <c r="BK214" s="150">
        <f t="shared" si="49"/>
        <v>0</v>
      </c>
      <c r="BL214" s="17" t="s">
        <v>107</v>
      </c>
      <c r="BM214" s="149" t="s">
        <v>4414</v>
      </c>
    </row>
    <row r="215" spans="2:65" s="1" customFormat="1" ht="16.5" customHeight="1">
      <c r="B215" s="32"/>
      <c r="C215" s="138" t="s">
        <v>841</v>
      </c>
      <c r="D215" s="138" t="s">
        <v>298</v>
      </c>
      <c r="E215" s="139" t="s">
        <v>4415</v>
      </c>
      <c r="F215" s="140" t="s">
        <v>7183</v>
      </c>
      <c r="G215" s="141" t="s">
        <v>4325</v>
      </c>
      <c r="H215" s="142">
        <v>2</v>
      </c>
      <c r="I215" s="143"/>
      <c r="J215" s="144">
        <f t="shared" si="40"/>
        <v>0</v>
      </c>
      <c r="K215" s="140" t="s">
        <v>1</v>
      </c>
      <c r="L215" s="32"/>
      <c r="M215" s="145" t="s">
        <v>1</v>
      </c>
      <c r="N215" s="146" t="s">
        <v>41</v>
      </c>
      <c r="P215" s="147">
        <f t="shared" si="41"/>
        <v>0</v>
      </c>
      <c r="Q215" s="147">
        <v>0</v>
      </c>
      <c r="R215" s="147">
        <f t="shared" si="42"/>
        <v>0</v>
      </c>
      <c r="S215" s="147">
        <v>0</v>
      </c>
      <c r="T215" s="148">
        <f t="shared" si="43"/>
        <v>0</v>
      </c>
      <c r="AR215" s="149" t="s">
        <v>107</v>
      </c>
      <c r="AT215" s="149" t="s">
        <v>298</v>
      </c>
      <c r="AU215" s="149" t="s">
        <v>85</v>
      </c>
      <c r="AY215" s="17" t="s">
        <v>296</v>
      </c>
      <c r="BE215" s="150">
        <f t="shared" si="44"/>
        <v>0</v>
      </c>
      <c r="BF215" s="150">
        <f t="shared" si="45"/>
        <v>0</v>
      </c>
      <c r="BG215" s="150">
        <f t="shared" si="46"/>
        <v>0</v>
      </c>
      <c r="BH215" s="150">
        <f t="shared" si="47"/>
        <v>0</v>
      </c>
      <c r="BI215" s="150">
        <f t="shared" si="48"/>
        <v>0</v>
      </c>
      <c r="BJ215" s="17" t="s">
        <v>83</v>
      </c>
      <c r="BK215" s="150">
        <f t="shared" si="49"/>
        <v>0</v>
      </c>
      <c r="BL215" s="17" t="s">
        <v>107</v>
      </c>
      <c r="BM215" s="149" t="s">
        <v>4416</v>
      </c>
    </row>
    <row r="216" spans="2:65" s="1" customFormat="1" ht="21.75" customHeight="1">
      <c r="B216" s="32"/>
      <c r="C216" s="138" t="s">
        <v>845</v>
      </c>
      <c r="D216" s="138" t="s">
        <v>298</v>
      </c>
      <c r="E216" s="139" t="s">
        <v>4327</v>
      </c>
      <c r="F216" s="140" t="s">
        <v>4328</v>
      </c>
      <c r="G216" s="141" t="s">
        <v>301</v>
      </c>
      <c r="H216" s="142">
        <v>70</v>
      </c>
      <c r="I216" s="143"/>
      <c r="J216" s="144">
        <f t="shared" si="40"/>
        <v>0</v>
      </c>
      <c r="K216" s="140" t="s">
        <v>1</v>
      </c>
      <c r="L216" s="32"/>
      <c r="M216" s="145" t="s">
        <v>1</v>
      </c>
      <c r="N216" s="146" t="s">
        <v>41</v>
      </c>
      <c r="P216" s="147">
        <f t="shared" si="41"/>
        <v>0</v>
      </c>
      <c r="Q216" s="147">
        <v>0</v>
      </c>
      <c r="R216" s="147">
        <f t="shared" si="42"/>
        <v>0</v>
      </c>
      <c r="S216" s="147">
        <v>0</v>
      </c>
      <c r="T216" s="148">
        <f t="shared" si="43"/>
        <v>0</v>
      </c>
      <c r="AR216" s="149" t="s">
        <v>107</v>
      </c>
      <c r="AT216" s="149" t="s">
        <v>298</v>
      </c>
      <c r="AU216" s="149" t="s">
        <v>85</v>
      </c>
      <c r="AY216" s="17" t="s">
        <v>296</v>
      </c>
      <c r="BE216" s="150">
        <f t="shared" si="44"/>
        <v>0</v>
      </c>
      <c r="BF216" s="150">
        <f t="shared" si="45"/>
        <v>0</v>
      </c>
      <c r="BG216" s="150">
        <f t="shared" si="46"/>
        <v>0</v>
      </c>
      <c r="BH216" s="150">
        <f t="shared" si="47"/>
        <v>0</v>
      </c>
      <c r="BI216" s="150">
        <f t="shared" si="48"/>
        <v>0</v>
      </c>
      <c r="BJ216" s="17" t="s">
        <v>83</v>
      </c>
      <c r="BK216" s="150">
        <f t="shared" si="49"/>
        <v>0</v>
      </c>
      <c r="BL216" s="17" t="s">
        <v>107</v>
      </c>
      <c r="BM216" s="149" t="s">
        <v>4417</v>
      </c>
    </row>
    <row r="217" spans="2:65" s="1" customFormat="1" ht="24.2" customHeight="1">
      <c r="B217" s="32"/>
      <c r="C217" s="138" t="s">
        <v>850</v>
      </c>
      <c r="D217" s="138" t="s">
        <v>298</v>
      </c>
      <c r="E217" s="139" t="s">
        <v>4246</v>
      </c>
      <c r="F217" s="140" t="s">
        <v>4247</v>
      </c>
      <c r="G217" s="141" t="s">
        <v>301</v>
      </c>
      <c r="H217" s="142">
        <v>230</v>
      </c>
      <c r="I217" s="143"/>
      <c r="J217" s="144">
        <f t="shared" si="40"/>
        <v>0</v>
      </c>
      <c r="K217" s="140" t="s">
        <v>1</v>
      </c>
      <c r="L217" s="32"/>
      <c r="M217" s="145" t="s">
        <v>1</v>
      </c>
      <c r="N217" s="146" t="s">
        <v>41</v>
      </c>
      <c r="P217" s="147">
        <f t="shared" si="41"/>
        <v>0</v>
      </c>
      <c r="Q217" s="147">
        <v>0</v>
      </c>
      <c r="R217" s="147">
        <f t="shared" si="42"/>
        <v>0</v>
      </c>
      <c r="S217" s="147">
        <v>0</v>
      </c>
      <c r="T217" s="148">
        <f t="shared" si="43"/>
        <v>0</v>
      </c>
      <c r="AR217" s="149" t="s">
        <v>107</v>
      </c>
      <c r="AT217" s="149" t="s">
        <v>298</v>
      </c>
      <c r="AU217" s="149" t="s">
        <v>85</v>
      </c>
      <c r="AY217" s="17" t="s">
        <v>296</v>
      </c>
      <c r="BE217" s="150">
        <f t="shared" si="44"/>
        <v>0</v>
      </c>
      <c r="BF217" s="150">
        <f t="shared" si="45"/>
        <v>0</v>
      </c>
      <c r="BG217" s="150">
        <f t="shared" si="46"/>
        <v>0</v>
      </c>
      <c r="BH217" s="150">
        <f t="shared" si="47"/>
        <v>0</v>
      </c>
      <c r="BI217" s="150">
        <f t="shared" si="48"/>
        <v>0</v>
      </c>
      <c r="BJ217" s="17" t="s">
        <v>83</v>
      </c>
      <c r="BK217" s="150">
        <f t="shared" si="49"/>
        <v>0</v>
      </c>
      <c r="BL217" s="17" t="s">
        <v>107</v>
      </c>
      <c r="BM217" s="149" t="s">
        <v>4418</v>
      </c>
    </row>
    <row r="218" spans="2:65" s="11" customFormat="1" ht="22.9" customHeight="1">
      <c r="B218" s="126"/>
      <c r="D218" s="127" t="s">
        <v>75</v>
      </c>
      <c r="E218" s="136" t="s">
        <v>4419</v>
      </c>
      <c r="F218" s="136" t="s">
        <v>4166</v>
      </c>
      <c r="I218" s="129"/>
      <c r="J218" s="137">
        <f>BK218</f>
        <v>0</v>
      </c>
      <c r="L218" s="126"/>
      <c r="M218" s="131"/>
      <c r="P218" s="132">
        <f>SUM(P219:P223)</f>
        <v>0</v>
      </c>
      <c r="R218" s="132">
        <f>SUM(R219:R223)</f>
        <v>0</v>
      </c>
      <c r="T218" s="133">
        <f>SUM(T219:T223)</f>
        <v>0</v>
      </c>
      <c r="AR218" s="127" t="s">
        <v>83</v>
      </c>
      <c r="AT218" s="134" t="s">
        <v>75</v>
      </c>
      <c r="AU218" s="134" t="s">
        <v>83</v>
      </c>
      <c r="AY218" s="127" t="s">
        <v>296</v>
      </c>
      <c r="BK218" s="135">
        <f>SUM(BK219:BK223)</f>
        <v>0</v>
      </c>
    </row>
    <row r="219" spans="2:65" s="1" customFormat="1" ht="37.9" customHeight="1">
      <c r="B219" s="32"/>
      <c r="C219" s="138" t="s">
        <v>858</v>
      </c>
      <c r="D219" s="138" t="s">
        <v>298</v>
      </c>
      <c r="E219" s="139" t="s">
        <v>4420</v>
      </c>
      <c r="F219" s="140" t="s">
        <v>4421</v>
      </c>
      <c r="G219" s="141" t="s">
        <v>3209</v>
      </c>
      <c r="H219" s="142">
        <v>1</v>
      </c>
      <c r="I219" s="143"/>
      <c r="J219" s="144">
        <f>ROUND(I219*H219,2)</f>
        <v>0</v>
      </c>
      <c r="K219" s="140" t="s">
        <v>1</v>
      </c>
      <c r="L219" s="32"/>
      <c r="M219" s="145" t="s">
        <v>1</v>
      </c>
      <c r="N219" s="146" t="s">
        <v>41</v>
      </c>
      <c r="P219" s="147">
        <f>O219*H219</f>
        <v>0</v>
      </c>
      <c r="Q219" s="147">
        <v>0</v>
      </c>
      <c r="R219" s="147">
        <f>Q219*H219</f>
        <v>0</v>
      </c>
      <c r="S219" s="147">
        <v>0</v>
      </c>
      <c r="T219" s="148">
        <f>S219*H219</f>
        <v>0</v>
      </c>
      <c r="AR219" s="149" t="s">
        <v>107</v>
      </c>
      <c r="AT219" s="149" t="s">
        <v>298</v>
      </c>
      <c r="AU219" s="149" t="s">
        <v>85</v>
      </c>
      <c r="AY219" s="17" t="s">
        <v>296</v>
      </c>
      <c r="BE219" s="150">
        <f>IF(N219="základní",J219,0)</f>
        <v>0</v>
      </c>
      <c r="BF219" s="150">
        <f>IF(N219="snížená",J219,0)</f>
        <v>0</v>
      </c>
      <c r="BG219" s="150">
        <f>IF(N219="zákl. přenesená",J219,0)</f>
        <v>0</v>
      </c>
      <c r="BH219" s="150">
        <f>IF(N219="sníž. přenesená",J219,0)</f>
        <v>0</v>
      </c>
      <c r="BI219" s="150">
        <f>IF(N219="nulová",J219,0)</f>
        <v>0</v>
      </c>
      <c r="BJ219" s="17" t="s">
        <v>83</v>
      </c>
      <c r="BK219" s="150">
        <f>ROUND(I219*H219,2)</f>
        <v>0</v>
      </c>
      <c r="BL219" s="17" t="s">
        <v>107</v>
      </c>
      <c r="BM219" s="149" t="s">
        <v>4422</v>
      </c>
    </row>
    <row r="220" spans="2:65" s="1" customFormat="1" ht="21.75" customHeight="1">
      <c r="B220" s="32"/>
      <c r="C220" s="138" t="s">
        <v>876</v>
      </c>
      <c r="D220" s="138" t="s">
        <v>298</v>
      </c>
      <c r="E220" s="139" t="s">
        <v>4423</v>
      </c>
      <c r="F220" s="140" t="s">
        <v>4424</v>
      </c>
      <c r="G220" s="141" t="s">
        <v>3209</v>
      </c>
      <c r="H220" s="142">
        <v>1</v>
      </c>
      <c r="I220" s="143"/>
      <c r="J220" s="144">
        <f>ROUND(I220*H220,2)</f>
        <v>0</v>
      </c>
      <c r="K220" s="140" t="s">
        <v>1</v>
      </c>
      <c r="L220" s="32"/>
      <c r="M220" s="145" t="s">
        <v>1</v>
      </c>
      <c r="N220" s="146" t="s">
        <v>41</v>
      </c>
      <c r="P220" s="147">
        <f>O220*H220</f>
        <v>0</v>
      </c>
      <c r="Q220" s="147">
        <v>0</v>
      </c>
      <c r="R220" s="147">
        <f>Q220*H220</f>
        <v>0</v>
      </c>
      <c r="S220" s="147">
        <v>0</v>
      </c>
      <c r="T220" s="148">
        <f>S220*H220</f>
        <v>0</v>
      </c>
      <c r="AR220" s="149" t="s">
        <v>107</v>
      </c>
      <c r="AT220" s="149" t="s">
        <v>298</v>
      </c>
      <c r="AU220" s="149" t="s">
        <v>85</v>
      </c>
      <c r="AY220" s="17" t="s">
        <v>296</v>
      </c>
      <c r="BE220" s="150">
        <f>IF(N220="základní",J220,0)</f>
        <v>0</v>
      </c>
      <c r="BF220" s="150">
        <f>IF(N220="snížená",J220,0)</f>
        <v>0</v>
      </c>
      <c r="BG220" s="150">
        <f>IF(N220="zákl. přenesená",J220,0)</f>
        <v>0</v>
      </c>
      <c r="BH220" s="150">
        <f>IF(N220="sníž. přenesená",J220,0)</f>
        <v>0</v>
      </c>
      <c r="BI220" s="150">
        <f>IF(N220="nulová",J220,0)</f>
        <v>0</v>
      </c>
      <c r="BJ220" s="17" t="s">
        <v>83</v>
      </c>
      <c r="BK220" s="150">
        <f>ROUND(I220*H220,2)</f>
        <v>0</v>
      </c>
      <c r="BL220" s="17" t="s">
        <v>107</v>
      </c>
      <c r="BM220" s="149" t="s">
        <v>4425</v>
      </c>
    </row>
    <row r="221" spans="2:65" s="1" customFormat="1" ht="16.5" customHeight="1">
      <c r="B221" s="32"/>
      <c r="C221" s="138" t="s">
        <v>900</v>
      </c>
      <c r="D221" s="138" t="s">
        <v>298</v>
      </c>
      <c r="E221" s="139" t="s">
        <v>4426</v>
      </c>
      <c r="F221" s="140" t="s">
        <v>4427</v>
      </c>
      <c r="G221" s="141" t="s">
        <v>3209</v>
      </c>
      <c r="H221" s="142">
        <v>1</v>
      </c>
      <c r="I221" s="143"/>
      <c r="J221" s="144">
        <f>ROUND(I221*H221,2)</f>
        <v>0</v>
      </c>
      <c r="K221" s="140" t="s">
        <v>1</v>
      </c>
      <c r="L221" s="32"/>
      <c r="M221" s="145" t="s">
        <v>1</v>
      </c>
      <c r="N221" s="146" t="s">
        <v>41</v>
      </c>
      <c r="P221" s="147">
        <f>O221*H221</f>
        <v>0</v>
      </c>
      <c r="Q221" s="147">
        <v>0</v>
      </c>
      <c r="R221" s="147">
        <f>Q221*H221</f>
        <v>0</v>
      </c>
      <c r="S221" s="147">
        <v>0</v>
      </c>
      <c r="T221" s="148">
        <f>S221*H221</f>
        <v>0</v>
      </c>
      <c r="AR221" s="149" t="s">
        <v>107</v>
      </c>
      <c r="AT221" s="149" t="s">
        <v>298</v>
      </c>
      <c r="AU221" s="149" t="s">
        <v>85</v>
      </c>
      <c r="AY221" s="17" t="s">
        <v>296</v>
      </c>
      <c r="BE221" s="150">
        <f>IF(N221="základní",J221,0)</f>
        <v>0</v>
      </c>
      <c r="BF221" s="150">
        <f>IF(N221="snížená",J221,0)</f>
        <v>0</v>
      </c>
      <c r="BG221" s="150">
        <f>IF(N221="zákl. přenesená",J221,0)</f>
        <v>0</v>
      </c>
      <c r="BH221" s="150">
        <f>IF(N221="sníž. přenesená",J221,0)</f>
        <v>0</v>
      </c>
      <c r="BI221" s="150">
        <f>IF(N221="nulová",J221,0)</f>
        <v>0</v>
      </c>
      <c r="BJ221" s="17" t="s">
        <v>83</v>
      </c>
      <c r="BK221" s="150">
        <f>ROUND(I221*H221,2)</f>
        <v>0</v>
      </c>
      <c r="BL221" s="17" t="s">
        <v>107</v>
      </c>
      <c r="BM221" s="149" t="s">
        <v>4428</v>
      </c>
    </row>
    <row r="222" spans="2:65" s="1" customFormat="1" ht="21.75" customHeight="1">
      <c r="B222" s="32"/>
      <c r="C222" s="138" t="s">
        <v>200</v>
      </c>
      <c r="D222" s="138" t="s">
        <v>298</v>
      </c>
      <c r="E222" s="139" t="s">
        <v>4429</v>
      </c>
      <c r="F222" s="140" t="s">
        <v>4430</v>
      </c>
      <c r="G222" s="141" t="s">
        <v>3209</v>
      </c>
      <c r="H222" s="142">
        <v>1</v>
      </c>
      <c r="I222" s="143"/>
      <c r="J222" s="144">
        <f>ROUND(I222*H222,2)</f>
        <v>0</v>
      </c>
      <c r="K222" s="140" t="s">
        <v>1</v>
      </c>
      <c r="L222" s="32"/>
      <c r="M222" s="145" t="s">
        <v>1</v>
      </c>
      <c r="N222" s="146" t="s">
        <v>41</v>
      </c>
      <c r="P222" s="147">
        <f>O222*H222</f>
        <v>0</v>
      </c>
      <c r="Q222" s="147">
        <v>0</v>
      </c>
      <c r="R222" s="147">
        <f>Q222*H222</f>
        <v>0</v>
      </c>
      <c r="S222" s="147">
        <v>0</v>
      </c>
      <c r="T222" s="148">
        <f>S222*H222</f>
        <v>0</v>
      </c>
      <c r="AR222" s="149" t="s">
        <v>107</v>
      </c>
      <c r="AT222" s="149" t="s">
        <v>298</v>
      </c>
      <c r="AU222" s="149" t="s">
        <v>85</v>
      </c>
      <c r="AY222" s="17" t="s">
        <v>296</v>
      </c>
      <c r="BE222" s="150">
        <f>IF(N222="základní",J222,0)</f>
        <v>0</v>
      </c>
      <c r="BF222" s="150">
        <f>IF(N222="snížená",J222,0)</f>
        <v>0</v>
      </c>
      <c r="BG222" s="150">
        <f>IF(N222="zákl. přenesená",J222,0)</f>
        <v>0</v>
      </c>
      <c r="BH222" s="150">
        <f>IF(N222="sníž. přenesená",J222,0)</f>
        <v>0</v>
      </c>
      <c r="BI222" s="150">
        <f>IF(N222="nulová",J222,0)</f>
        <v>0</v>
      </c>
      <c r="BJ222" s="17" t="s">
        <v>83</v>
      </c>
      <c r="BK222" s="150">
        <f>ROUND(I222*H222,2)</f>
        <v>0</v>
      </c>
      <c r="BL222" s="17" t="s">
        <v>107</v>
      </c>
      <c r="BM222" s="149" t="s">
        <v>4431</v>
      </c>
    </row>
    <row r="223" spans="2:65" s="1" customFormat="1" ht="16.5" customHeight="1">
      <c r="B223" s="32"/>
      <c r="C223" s="138" t="s">
        <v>910</v>
      </c>
      <c r="D223" s="138" t="s">
        <v>298</v>
      </c>
      <c r="E223" s="139" t="s">
        <v>4432</v>
      </c>
      <c r="F223" s="140" t="s">
        <v>4433</v>
      </c>
      <c r="G223" s="141" t="s">
        <v>3209</v>
      </c>
      <c r="H223" s="142">
        <v>1</v>
      </c>
      <c r="I223" s="143"/>
      <c r="J223" s="144">
        <f>ROUND(I223*H223,2)</f>
        <v>0</v>
      </c>
      <c r="K223" s="140" t="s">
        <v>1</v>
      </c>
      <c r="L223" s="32"/>
      <c r="M223" s="145" t="s">
        <v>1</v>
      </c>
      <c r="N223" s="146" t="s">
        <v>41</v>
      </c>
      <c r="P223" s="147">
        <f>O223*H223</f>
        <v>0</v>
      </c>
      <c r="Q223" s="147">
        <v>0</v>
      </c>
      <c r="R223" s="147">
        <f>Q223*H223</f>
        <v>0</v>
      </c>
      <c r="S223" s="147">
        <v>0</v>
      </c>
      <c r="T223" s="148">
        <f>S223*H223</f>
        <v>0</v>
      </c>
      <c r="AR223" s="149" t="s">
        <v>107</v>
      </c>
      <c r="AT223" s="149" t="s">
        <v>298</v>
      </c>
      <c r="AU223" s="149" t="s">
        <v>85</v>
      </c>
      <c r="AY223" s="17" t="s">
        <v>296</v>
      </c>
      <c r="BE223" s="150">
        <f>IF(N223="základní",J223,0)</f>
        <v>0</v>
      </c>
      <c r="BF223" s="150">
        <f>IF(N223="snížená",J223,0)</f>
        <v>0</v>
      </c>
      <c r="BG223" s="150">
        <f>IF(N223="zákl. přenesená",J223,0)</f>
        <v>0</v>
      </c>
      <c r="BH223" s="150">
        <f>IF(N223="sníž. přenesená",J223,0)</f>
        <v>0</v>
      </c>
      <c r="BI223" s="150">
        <f>IF(N223="nulová",J223,0)</f>
        <v>0</v>
      </c>
      <c r="BJ223" s="17" t="s">
        <v>83</v>
      </c>
      <c r="BK223" s="150">
        <f>ROUND(I223*H223,2)</f>
        <v>0</v>
      </c>
      <c r="BL223" s="17" t="s">
        <v>107</v>
      </c>
      <c r="BM223" s="149" t="s">
        <v>4434</v>
      </c>
    </row>
    <row r="224" spans="2:65" s="11" customFormat="1" ht="25.9" customHeight="1">
      <c r="B224" s="126"/>
      <c r="D224" s="127" t="s">
        <v>75</v>
      </c>
      <c r="E224" s="128" t="s">
        <v>294</v>
      </c>
      <c r="F224" s="128" t="s">
        <v>295</v>
      </c>
      <c r="I224" s="129"/>
      <c r="J224" s="130">
        <f>BK224</f>
        <v>0</v>
      </c>
      <c r="L224" s="126"/>
      <c r="M224" s="131"/>
      <c r="P224" s="132">
        <f>P225</f>
        <v>0</v>
      </c>
      <c r="R224" s="132">
        <f>R225</f>
        <v>2.1000000000000001E-2</v>
      </c>
      <c r="T224" s="133">
        <f>T225</f>
        <v>0</v>
      </c>
      <c r="AR224" s="127" t="s">
        <v>83</v>
      </c>
      <c r="AT224" s="134" t="s">
        <v>75</v>
      </c>
      <c r="AU224" s="134" t="s">
        <v>76</v>
      </c>
      <c r="AY224" s="127" t="s">
        <v>296</v>
      </c>
      <c r="BK224" s="135">
        <f>BK225</f>
        <v>0</v>
      </c>
    </row>
    <row r="225" spans="2:65" s="11" customFormat="1" ht="22.9" customHeight="1">
      <c r="B225" s="126"/>
      <c r="D225" s="127" t="s">
        <v>75</v>
      </c>
      <c r="E225" s="136" t="s">
        <v>354</v>
      </c>
      <c r="F225" s="136" t="s">
        <v>1333</v>
      </c>
      <c r="I225" s="129"/>
      <c r="J225" s="137">
        <f>BK225</f>
        <v>0</v>
      </c>
      <c r="L225" s="126"/>
      <c r="M225" s="131"/>
      <c r="P225" s="132">
        <f>P226</f>
        <v>0</v>
      </c>
      <c r="R225" s="132">
        <f>R226</f>
        <v>2.1000000000000001E-2</v>
      </c>
      <c r="T225" s="133">
        <f>T226</f>
        <v>0</v>
      </c>
      <c r="AR225" s="127" t="s">
        <v>83</v>
      </c>
      <c r="AT225" s="134" t="s">
        <v>75</v>
      </c>
      <c r="AU225" s="134" t="s">
        <v>83</v>
      </c>
      <c r="AY225" s="127" t="s">
        <v>296</v>
      </c>
      <c r="BK225" s="135">
        <f>BK226</f>
        <v>0</v>
      </c>
    </row>
    <row r="226" spans="2:65" s="1" customFormat="1" ht="37.9" customHeight="1">
      <c r="B226" s="32"/>
      <c r="C226" s="138" t="s">
        <v>917</v>
      </c>
      <c r="D226" s="138" t="s">
        <v>298</v>
      </c>
      <c r="E226" s="139" t="s">
        <v>4435</v>
      </c>
      <c r="F226" s="140" t="s">
        <v>4436</v>
      </c>
      <c r="G226" s="141" t="s">
        <v>301</v>
      </c>
      <c r="H226" s="142">
        <v>100</v>
      </c>
      <c r="I226" s="143"/>
      <c r="J226" s="144">
        <f>ROUND(I226*H226,2)</f>
        <v>0</v>
      </c>
      <c r="K226" s="140" t="s">
        <v>302</v>
      </c>
      <c r="L226" s="32"/>
      <c r="M226" s="190" t="s">
        <v>1</v>
      </c>
      <c r="N226" s="191" t="s">
        <v>41</v>
      </c>
      <c r="O226" s="192"/>
      <c r="P226" s="193">
        <f>O226*H226</f>
        <v>0</v>
      </c>
      <c r="Q226" s="193">
        <v>2.1000000000000001E-4</v>
      </c>
      <c r="R226" s="193">
        <f>Q226*H226</f>
        <v>2.1000000000000001E-2</v>
      </c>
      <c r="S226" s="193">
        <v>0</v>
      </c>
      <c r="T226" s="194">
        <f>S226*H226</f>
        <v>0</v>
      </c>
      <c r="AR226" s="149" t="s">
        <v>107</v>
      </c>
      <c r="AT226" s="149" t="s">
        <v>298</v>
      </c>
      <c r="AU226" s="149" t="s">
        <v>85</v>
      </c>
      <c r="AY226" s="17" t="s">
        <v>296</v>
      </c>
      <c r="BE226" s="150">
        <f>IF(N226="základní",J226,0)</f>
        <v>0</v>
      </c>
      <c r="BF226" s="150">
        <f>IF(N226="snížená",J226,0)</f>
        <v>0</v>
      </c>
      <c r="BG226" s="150">
        <f>IF(N226="zákl. přenesená",J226,0)</f>
        <v>0</v>
      </c>
      <c r="BH226" s="150">
        <f>IF(N226="sníž. přenesená",J226,0)</f>
        <v>0</v>
      </c>
      <c r="BI226" s="150">
        <f>IF(N226="nulová",J226,0)</f>
        <v>0</v>
      </c>
      <c r="BJ226" s="17" t="s">
        <v>83</v>
      </c>
      <c r="BK226" s="150">
        <f>ROUND(I226*H226,2)</f>
        <v>0</v>
      </c>
      <c r="BL226" s="17" t="s">
        <v>107</v>
      </c>
      <c r="BM226" s="149" t="s">
        <v>4437</v>
      </c>
    </row>
    <row r="227" spans="2:65" s="1" customFormat="1" ht="7.15" customHeight="1">
      <c r="B227" s="44"/>
      <c r="C227" s="45"/>
      <c r="D227" s="45"/>
      <c r="E227" s="45"/>
      <c r="F227" s="45"/>
      <c r="G227" s="45"/>
      <c r="H227" s="45"/>
      <c r="I227" s="45"/>
      <c r="J227" s="45"/>
      <c r="K227" s="45"/>
      <c r="L227" s="32"/>
    </row>
  </sheetData>
  <sheetProtection algorithmName="SHA-512" hashValue="zcgWUJvOxWNEV8irEG2NWIdMTdFbffeAiF/k2Be0jvvErT7u4Zxv9JkXSbbV3ocQZbvYTfXVLRFQl2q/bBp7zA==" saltValue="K/Hv2Vs09LHfUfXfwzD+Xg==" spinCount="100000" sheet="1" objects="1" scenarios="1" formatColumns="0" formatRows="0" autoFilter="0"/>
  <autoFilter ref="C132:K226"/>
  <mergeCells count="15">
    <mergeCell ref="E119:H119"/>
    <mergeCell ref="E123:H123"/>
    <mergeCell ref="E121:H121"/>
    <mergeCell ref="E125:H125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73"/>
  <sheetViews>
    <sheetView showGridLines="0" topLeftCell="A165" workbookViewId="0">
      <selection activeCell="F172" sqref="F172"/>
    </sheetView>
  </sheetViews>
  <sheetFormatPr defaultRowHeight="11.25"/>
  <cols>
    <col min="1" max="1" width="8.33203125" customWidth="1"/>
    <col min="2" max="2" width="1.33203125" customWidth="1"/>
    <col min="3" max="3" width="4.1640625" customWidth="1"/>
    <col min="4" max="4" width="4.33203125" customWidth="1"/>
    <col min="5" max="5" width="17.1640625" customWidth="1"/>
    <col min="6" max="6" width="50.6640625" customWidth="1"/>
    <col min="7" max="7" width="7.5" customWidth="1"/>
    <col min="8" max="8" width="14" customWidth="1"/>
    <col min="9" max="9" width="15.6640625" customWidth="1"/>
    <col min="10" max="11" width="22.33203125" customWidth="1"/>
    <col min="12" max="12" width="9.33203125" customWidth="1"/>
    <col min="13" max="13" width="10.66406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.15" customHeight="1"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7" t="s">
        <v>108</v>
      </c>
    </row>
    <row r="3" spans="2:46" ht="7.1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ht="25.15" customHeight="1">
      <c r="B4" s="20"/>
      <c r="D4" s="21" t="s">
        <v>182</v>
      </c>
      <c r="L4" s="20"/>
      <c r="M4" s="94" t="s">
        <v>10</v>
      </c>
      <c r="AT4" s="17" t="s">
        <v>4</v>
      </c>
    </row>
    <row r="5" spans="2:46" ht="7.15" customHeight="1">
      <c r="B5" s="20"/>
      <c r="L5" s="20"/>
    </row>
    <row r="6" spans="2:46" ht="12" customHeight="1">
      <c r="B6" s="20"/>
      <c r="D6" s="27" t="s">
        <v>16</v>
      </c>
      <c r="L6" s="20"/>
    </row>
    <row r="7" spans="2:46" ht="16.5" customHeight="1">
      <c r="B7" s="20"/>
      <c r="E7" s="249" t="str">
        <f>'Rekapitulace stavby'!K6</f>
        <v>Pobytová odlehčovací služba Zábřeh - Sušilova</v>
      </c>
      <c r="F7" s="250"/>
      <c r="G7" s="250"/>
      <c r="H7" s="250"/>
      <c r="L7" s="20"/>
    </row>
    <row r="8" spans="2:46" ht="12.75">
      <c r="B8" s="20"/>
      <c r="D8" s="27" t="s">
        <v>191</v>
      </c>
      <c r="L8" s="20"/>
    </row>
    <row r="9" spans="2:46" ht="16.5" customHeight="1">
      <c r="B9" s="20"/>
      <c r="E9" s="249" t="s">
        <v>194</v>
      </c>
      <c r="F9" s="209"/>
      <c r="G9" s="209"/>
      <c r="H9" s="209"/>
      <c r="L9" s="20"/>
    </row>
    <row r="10" spans="2:46" ht="12" customHeight="1">
      <c r="B10" s="20"/>
      <c r="D10" s="27" t="s">
        <v>3006</v>
      </c>
      <c r="L10" s="20"/>
    </row>
    <row r="11" spans="2:46" s="1" customFormat="1" ht="16.5" customHeight="1">
      <c r="B11" s="32"/>
      <c r="E11" s="231" t="s">
        <v>3007</v>
      </c>
      <c r="F11" s="248"/>
      <c r="G11" s="248"/>
      <c r="H11" s="248"/>
      <c r="L11" s="32"/>
    </row>
    <row r="12" spans="2:46" s="1" customFormat="1" ht="12" customHeight="1">
      <c r="B12" s="32"/>
      <c r="D12" s="27" t="s">
        <v>4438</v>
      </c>
      <c r="L12" s="32"/>
    </row>
    <row r="13" spans="2:46" s="1" customFormat="1" ht="16.5" customHeight="1">
      <c r="B13" s="32"/>
      <c r="E13" s="243" t="s">
        <v>4439</v>
      </c>
      <c r="F13" s="248"/>
      <c r="G13" s="248"/>
      <c r="H13" s="248"/>
      <c r="L13" s="32"/>
    </row>
    <row r="14" spans="2:46" s="1" customFormat="1">
      <c r="B14" s="32"/>
      <c r="L14" s="32"/>
    </row>
    <row r="15" spans="2:46" s="1" customFormat="1" ht="12" customHeight="1">
      <c r="B15" s="32"/>
      <c r="D15" s="27" t="s">
        <v>18</v>
      </c>
      <c r="F15" s="25" t="s">
        <v>1</v>
      </c>
      <c r="I15" s="27" t="s">
        <v>19</v>
      </c>
      <c r="J15" s="25" t="s">
        <v>1</v>
      </c>
      <c r="L15" s="32"/>
    </row>
    <row r="16" spans="2:46" s="1" customFormat="1" ht="12" customHeight="1">
      <c r="B16" s="32"/>
      <c r="D16" s="27" t="s">
        <v>20</v>
      </c>
      <c r="F16" s="25" t="s">
        <v>21</v>
      </c>
      <c r="I16" s="27" t="s">
        <v>22</v>
      </c>
      <c r="J16" s="52" t="str">
        <f>'Rekapitulace stavby'!AN8</f>
        <v>5. 7. 2024</v>
      </c>
      <c r="L16" s="32"/>
    </row>
    <row r="17" spans="2:12" s="1" customFormat="1" ht="10.9" customHeight="1">
      <c r="B17" s="32"/>
      <c r="L17" s="32"/>
    </row>
    <row r="18" spans="2:12" s="1" customFormat="1" ht="12" customHeight="1">
      <c r="B18" s="32"/>
      <c r="D18" s="27" t="s">
        <v>24</v>
      </c>
      <c r="I18" s="27" t="s">
        <v>25</v>
      </c>
      <c r="J18" s="25" t="s">
        <v>1</v>
      </c>
      <c r="L18" s="32"/>
    </row>
    <row r="19" spans="2:12" s="1" customFormat="1" ht="18" customHeight="1">
      <c r="B19" s="32"/>
      <c r="E19" s="25" t="s">
        <v>26</v>
      </c>
      <c r="I19" s="27" t="s">
        <v>27</v>
      </c>
      <c r="J19" s="25" t="s">
        <v>1</v>
      </c>
      <c r="L19" s="32"/>
    </row>
    <row r="20" spans="2:12" s="1" customFormat="1" ht="7.15" customHeight="1">
      <c r="B20" s="32"/>
      <c r="L20" s="32"/>
    </row>
    <row r="21" spans="2:12" s="1" customFormat="1" ht="12" customHeight="1">
      <c r="B21" s="32"/>
      <c r="D21" s="27" t="s">
        <v>28</v>
      </c>
      <c r="I21" s="27" t="s">
        <v>25</v>
      </c>
      <c r="J21" s="28" t="str">
        <f>'Rekapitulace stavby'!AN13</f>
        <v>Vyplň údaj</v>
      </c>
      <c r="L21" s="32"/>
    </row>
    <row r="22" spans="2:12" s="1" customFormat="1" ht="18" customHeight="1">
      <c r="B22" s="32"/>
      <c r="E22" s="251" t="str">
        <f>'Rekapitulace stavby'!E14</f>
        <v>Vyplň údaj</v>
      </c>
      <c r="F22" s="213"/>
      <c r="G22" s="213"/>
      <c r="H22" s="213"/>
      <c r="I22" s="27" t="s">
        <v>27</v>
      </c>
      <c r="J22" s="28" t="str">
        <f>'Rekapitulace stavby'!AN14</f>
        <v>Vyplň údaj</v>
      </c>
      <c r="L22" s="32"/>
    </row>
    <row r="23" spans="2:12" s="1" customFormat="1" ht="7.15" customHeight="1">
      <c r="B23" s="32"/>
      <c r="L23" s="32"/>
    </row>
    <row r="24" spans="2:12" s="1" customFormat="1" ht="12" customHeight="1">
      <c r="B24" s="32"/>
      <c r="D24" s="27" t="s">
        <v>30</v>
      </c>
      <c r="I24" s="27" t="s">
        <v>25</v>
      </c>
      <c r="J24" s="25" t="s">
        <v>1</v>
      </c>
      <c r="L24" s="32"/>
    </row>
    <row r="25" spans="2:12" s="1" customFormat="1" ht="18" customHeight="1">
      <c r="B25" s="32"/>
      <c r="E25" s="25" t="s">
        <v>31</v>
      </c>
      <c r="I25" s="27" t="s">
        <v>27</v>
      </c>
      <c r="J25" s="25" t="s">
        <v>1</v>
      </c>
      <c r="L25" s="32"/>
    </row>
    <row r="26" spans="2:12" s="1" customFormat="1" ht="7.15" customHeight="1">
      <c r="B26" s="32"/>
      <c r="L26" s="32"/>
    </row>
    <row r="27" spans="2:12" s="1" customFormat="1" ht="12" customHeight="1">
      <c r="B27" s="32"/>
      <c r="D27" s="27" t="s">
        <v>33</v>
      </c>
      <c r="I27" s="27" t="s">
        <v>25</v>
      </c>
      <c r="J27" s="25" t="s">
        <v>1</v>
      </c>
      <c r="L27" s="32"/>
    </row>
    <row r="28" spans="2:12" s="1" customFormat="1" ht="18" customHeight="1">
      <c r="B28" s="32"/>
      <c r="E28" s="25" t="s">
        <v>3010</v>
      </c>
      <c r="I28" s="27" t="s">
        <v>27</v>
      </c>
      <c r="J28" s="25" t="s">
        <v>1</v>
      </c>
      <c r="L28" s="32"/>
    </row>
    <row r="29" spans="2:12" s="1" customFormat="1" ht="7.15" customHeight="1">
      <c r="B29" s="32"/>
      <c r="L29" s="32"/>
    </row>
    <row r="30" spans="2:12" s="1" customFormat="1" ht="12" customHeight="1">
      <c r="B30" s="32"/>
      <c r="D30" s="27" t="s">
        <v>35</v>
      </c>
      <c r="L30" s="32"/>
    </row>
    <row r="31" spans="2:12" s="7" customFormat="1" ht="16.5" customHeight="1">
      <c r="B31" s="95"/>
      <c r="E31" s="217" t="s">
        <v>1</v>
      </c>
      <c r="F31" s="217"/>
      <c r="G31" s="217"/>
      <c r="H31" s="217"/>
      <c r="L31" s="95"/>
    </row>
    <row r="32" spans="2:12" s="1" customFormat="1" ht="7.15" customHeight="1">
      <c r="B32" s="32"/>
      <c r="L32" s="32"/>
    </row>
    <row r="33" spans="2:12" s="1" customFormat="1" ht="7.1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25.35" customHeight="1">
      <c r="B34" s="32"/>
      <c r="D34" s="97" t="s">
        <v>36</v>
      </c>
      <c r="J34" s="66">
        <f>ROUND(J129, 2)</f>
        <v>0</v>
      </c>
      <c r="L34" s="32"/>
    </row>
    <row r="35" spans="2:12" s="1" customFormat="1" ht="7.15" customHeight="1">
      <c r="B35" s="32"/>
      <c r="D35" s="53"/>
      <c r="E35" s="53"/>
      <c r="F35" s="53"/>
      <c r="G35" s="53"/>
      <c r="H35" s="53"/>
      <c r="I35" s="53"/>
      <c r="J35" s="53"/>
      <c r="K35" s="53"/>
      <c r="L35" s="32"/>
    </row>
    <row r="36" spans="2:12" s="1" customFormat="1" ht="14.45" customHeight="1">
      <c r="B36" s="32"/>
      <c r="F36" s="35" t="s">
        <v>38</v>
      </c>
      <c r="I36" s="35" t="s">
        <v>37</v>
      </c>
      <c r="J36" s="35" t="s">
        <v>39</v>
      </c>
      <c r="L36" s="32"/>
    </row>
    <row r="37" spans="2:12" s="1" customFormat="1" ht="14.45" customHeight="1">
      <c r="B37" s="32"/>
      <c r="D37" s="55" t="s">
        <v>40</v>
      </c>
      <c r="E37" s="27" t="s">
        <v>41</v>
      </c>
      <c r="F37" s="86">
        <f>ROUND((SUM(BE129:BE172)),  2)</f>
        <v>0</v>
      </c>
      <c r="I37" s="98">
        <v>0.21</v>
      </c>
      <c r="J37" s="86">
        <f>ROUND(((SUM(BE129:BE172))*I37),  2)</f>
        <v>0</v>
      </c>
      <c r="L37" s="32"/>
    </row>
    <row r="38" spans="2:12" s="1" customFormat="1" ht="14.45" customHeight="1">
      <c r="B38" s="32"/>
      <c r="E38" s="27" t="s">
        <v>42</v>
      </c>
      <c r="F38" s="86">
        <f>ROUND((SUM(BF129:BF172)),  2)</f>
        <v>0</v>
      </c>
      <c r="I38" s="98">
        <v>0.12</v>
      </c>
      <c r="J38" s="86">
        <f>ROUND(((SUM(BF129:BF172))*I38),  2)</f>
        <v>0</v>
      </c>
      <c r="L38" s="32"/>
    </row>
    <row r="39" spans="2:12" s="1" customFormat="1" ht="14.45" hidden="1" customHeight="1">
      <c r="B39" s="32"/>
      <c r="E39" s="27" t="s">
        <v>43</v>
      </c>
      <c r="F39" s="86">
        <f>ROUND((SUM(BG129:BG172)),  2)</f>
        <v>0</v>
      </c>
      <c r="I39" s="98">
        <v>0.21</v>
      </c>
      <c r="J39" s="86">
        <f>0</f>
        <v>0</v>
      </c>
      <c r="L39" s="32"/>
    </row>
    <row r="40" spans="2:12" s="1" customFormat="1" ht="14.45" hidden="1" customHeight="1">
      <c r="B40" s="32"/>
      <c r="E40" s="27" t="s">
        <v>44</v>
      </c>
      <c r="F40" s="86">
        <f>ROUND((SUM(BH129:BH172)),  2)</f>
        <v>0</v>
      </c>
      <c r="I40" s="98">
        <v>0.12</v>
      </c>
      <c r="J40" s="86">
        <f>0</f>
        <v>0</v>
      </c>
      <c r="L40" s="32"/>
    </row>
    <row r="41" spans="2:12" s="1" customFormat="1" ht="14.45" hidden="1" customHeight="1">
      <c r="B41" s="32"/>
      <c r="E41" s="27" t="s">
        <v>45</v>
      </c>
      <c r="F41" s="86">
        <f>ROUND((SUM(BI129:BI172)),  2)</f>
        <v>0</v>
      </c>
      <c r="I41" s="98">
        <v>0</v>
      </c>
      <c r="J41" s="86">
        <f>0</f>
        <v>0</v>
      </c>
      <c r="L41" s="32"/>
    </row>
    <row r="42" spans="2:12" s="1" customFormat="1" ht="7.15" customHeight="1">
      <c r="B42" s="32"/>
      <c r="L42" s="32"/>
    </row>
    <row r="43" spans="2:12" s="1" customFormat="1" ht="25.35" customHeight="1">
      <c r="B43" s="32"/>
      <c r="C43" s="99"/>
      <c r="D43" s="100" t="s">
        <v>46</v>
      </c>
      <c r="E43" s="57"/>
      <c r="F43" s="57"/>
      <c r="G43" s="101" t="s">
        <v>47</v>
      </c>
      <c r="H43" s="102" t="s">
        <v>48</v>
      </c>
      <c r="I43" s="57"/>
      <c r="J43" s="103">
        <f>SUM(J34:J41)</f>
        <v>0</v>
      </c>
      <c r="K43" s="104"/>
      <c r="L43" s="32"/>
    </row>
    <row r="44" spans="2:12" s="1" customFormat="1" ht="14.45" customHeight="1">
      <c r="B44" s="32"/>
      <c r="L44" s="32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42"/>
      <c r="J50" s="42"/>
      <c r="K50" s="42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3" t="s">
        <v>51</v>
      </c>
      <c r="E61" s="34"/>
      <c r="F61" s="105" t="s">
        <v>52</v>
      </c>
      <c r="G61" s="43" t="s">
        <v>51</v>
      </c>
      <c r="H61" s="34"/>
      <c r="I61" s="34"/>
      <c r="J61" s="106" t="s">
        <v>52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42"/>
      <c r="J65" s="42"/>
      <c r="K65" s="42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3" t="s">
        <v>51</v>
      </c>
      <c r="E76" s="34"/>
      <c r="F76" s="105" t="s">
        <v>52</v>
      </c>
      <c r="G76" s="43" t="s">
        <v>51</v>
      </c>
      <c r="H76" s="34"/>
      <c r="I76" s="34"/>
      <c r="J76" s="106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7.1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5.15" customHeight="1">
      <c r="B82" s="32"/>
      <c r="C82" s="21" t="s">
        <v>249</v>
      </c>
      <c r="L82" s="32"/>
    </row>
    <row r="83" spans="2:12" s="1" customFormat="1" ht="7.1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49" t="str">
        <f>E7</f>
        <v>Pobytová odlehčovací služba Zábřeh - Sušilova</v>
      </c>
      <c r="F85" s="250"/>
      <c r="G85" s="250"/>
      <c r="H85" s="250"/>
      <c r="L85" s="32"/>
    </row>
    <row r="86" spans="2:12" ht="12" customHeight="1">
      <c r="B86" s="20"/>
      <c r="C86" s="27" t="s">
        <v>191</v>
      </c>
      <c r="L86" s="20"/>
    </row>
    <row r="87" spans="2:12" ht="16.5" customHeight="1">
      <c r="B87" s="20"/>
      <c r="E87" s="249" t="s">
        <v>194</v>
      </c>
      <c r="F87" s="209"/>
      <c r="G87" s="209"/>
      <c r="H87" s="209"/>
      <c r="L87" s="20"/>
    </row>
    <row r="88" spans="2:12" ht="12" customHeight="1">
      <c r="B88" s="20"/>
      <c r="C88" s="27" t="s">
        <v>3006</v>
      </c>
      <c r="L88" s="20"/>
    </row>
    <row r="89" spans="2:12" s="1" customFormat="1" ht="16.5" customHeight="1">
      <c r="B89" s="32"/>
      <c r="E89" s="231" t="s">
        <v>3007</v>
      </c>
      <c r="F89" s="248"/>
      <c r="G89" s="248"/>
      <c r="H89" s="248"/>
      <c r="L89" s="32"/>
    </row>
    <row r="90" spans="2:12" s="1" customFormat="1" ht="12" customHeight="1">
      <c r="B90" s="32"/>
      <c r="C90" s="27" t="s">
        <v>4438</v>
      </c>
      <c r="L90" s="32"/>
    </row>
    <row r="91" spans="2:12" s="1" customFormat="1" ht="16.5" customHeight="1">
      <c r="B91" s="32"/>
      <c r="E91" s="243" t="str">
        <f>E13</f>
        <v>04a - Přípojka vody</v>
      </c>
      <c r="F91" s="248"/>
      <c r="G91" s="248"/>
      <c r="H91" s="248"/>
      <c r="L91" s="32"/>
    </row>
    <row r="92" spans="2:12" s="1" customFormat="1" ht="7.15" customHeight="1">
      <c r="B92" s="32"/>
      <c r="L92" s="32"/>
    </row>
    <row r="93" spans="2:12" s="1" customFormat="1" ht="12" customHeight="1">
      <c r="B93" s="32"/>
      <c r="C93" s="27" t="s">
        <v>20</v>
      </c>
      <c r="F93" s="25" t="str">
        <f>F16</f>
        <v xml:space="preserve"> Zábřeh, Sušilova 1375/41</v>
      </c>
      <c r="I93" s="27" t="s">
        <v>22</v>
      </c>
      <c r="J93" s="52" t="str">
        <f>IF(J16="","",J16)</f>
        <v>5. 7. 2024</v>
      </c>
      <c r="L93" s="32"/>
    </row>
    <row r="94" spans="2:12" s="1" customFormat="1" ht="7.15" customHeight="1">
      <c r="B94" s="32"/>
      <c r="L94" s="32"/>
    </row>
    <row r="95" spans="2:12" s="1" customFormat="1" ht="25.7" customHeight="1">
      <c r="B95" s="32"/>
      <c r="C95" s="27" t="s">
        <v>24</v>
      </c>
      <c r="F95" s="25" t="str">
        <f>E19</f>
        <v>Město Zábřeh</v>
      </c>
      <c r="I95" s="27" t="s">
        <v>30</v>
      </c>
      <c r="J95" s="30" t="str">
        <f>E25</f>
        <v>Ing. arch. Josef Hlavatý</v>
      </c>
      <c r="L95" s="32"/>
    </row>
    <row r="96" spans="2:12" s="1" customFormat="1" ht="15.2" customHeight="1">
      <c r="B96" s="32"/>
      <c r="C96" s="27" t="s">
        <v>28</v>
      </c>
      <c r="F96" s="25" t="str">
        <f>IF(E22="","",E22)</f>
        <v>Vyplň údaj</v>
      </c>
      <c r="I96" s="27" t="s">
        <v>33</v>
      </c>
      <c r="J96" s="30" t="str">
        <f>E28</f>
        <v>Jaroslav Kudláček</v>
      </c>
      <c r="L96" s="32"/>
    </row>
    <row r="97" spans="2:47" s="1" customFormat="1" ht="10.15" customHeight="1">
      <c r="B97" s="32"/>
      <c r="L97" s="32"/>
    </row>
    <row r="98" spans="2:47" s="1" customFormat="1" ht="29.25" customHeight="1">
      <c r="B98" s="32"/>
      <c r="C98" s="107" t="s">
        <v>250</v>
      </c>
      <c r="D98" s="99"/>
      <c r="E98" s="99"/>
      <c r="F98" s="99"/>
      <c r="G98" s="99"/>
      <c r="H98" s="99"/>
      <c r="I98" s="99"/>
      <c r="J98" s="108" t="s">
        <v>251</v>
      </c>
      <c r="K98" s="99"/>
      <c r="L98" s="32"/>
    </row>
    <row r="99" spans="2:47" s="1" customFormat="1" ht="10.15" customHeight="1">
      <c r="B99" s="32"/>
      <c r="L99" s="32"/>
    </row>
    <row r="100" spans="2:47" s="1" customFormat="1" ht="22.9" customHeight="1">
      <c r="B100" s="32"/>
      <c r="C100" s="109" t="s">
        <v>252</v>
      </c>
      <c r="J100" s="66">
        <f>J129</f>
        <v>0</v>
      </c>
      <c r="L100" s="32"/>
      <c r="AU100" s="17" t="s">
        <v>253</v>
      </c>
    </row>
    <row r="101" spans="2:47" s="8" customFormat="1" ht="25.15" customHeight="1">
      <c r="B101" s="110"/>
      <c r="D101" s="111" t="s">
        <v>254</v>
      </c>
      <c r="E101" s="112"/>
      <c r="F101" s="112"/>
      <c r="G101" s="112"/>
      <c r="H101" s="112"/>
      <c r="I101" s="112"/>
      <c r="J101" s="113">
        <f>J130</f>
        <v>0</v>
      </c>
      <c r="L101" s="110"/>
    </row>
    <row r="102" spans="2:47" s="9" customFormat="1" ht="19.899999999999999" customHeight="1">
      <c r="B102" s="114"/>
      <c r="D102" s="115" t="s">
        <v>255</v>
      </c>
      <c r="E102" s="116"/>
      <c r="F102" s="116"/>
      <c r="G102" s="116"/>
      <c r="H102" s="116"/>
      <c r="I102" s="116"/>
      <c r="J102" s="117">
        <f>J131</f>
        <v>0</v>
      </c>
      <c r="L102" s="114"/>
    </row>
    <row r="103" spans="2:47" s="9" customFormat="1" ht="19.899999999999999" customHeight="1">
      <c r="B103" s="114"/>
      <c r="D103" s="115" t="s">
        <v>258</v>
      </c>
      <c r="E103" s="116"/>
      <c r="F103" s="116"/>
      <c r="G103" s="116"/>
      <c r="H103" s="116"/>
      <c r="I103" s="116"/>
      <c r="J103" s="117">
        <f>J156</f>
        <v>0</v>
      </c>
      <c r="L103" s="114"/>
    </row>
    <row r="104" spans="2:47" s="9" customFormat="1" ht="19.899999999999999" customHeight="1">
      <c r="B104" s="114"/>
      <c r="D104" s="115" t="s">
        <v>4440</v>
      </c>
      <c r="E104" s="116"/>
      <c r="F104" s="116"/>
      <c r="G104" s="116"/>
      <c r="H104" s="116"/>
      <c r="I104" s="116"/>
      <c r="J104" s="117">
        <f>J160</f>
        <v>0</v>
      </c>
      <c r="L104" s="114"/>
    </row>
    <row r="105" spans="2:47" s="9" customFormat="1" ht="19.899999999999999" customHeight="1">
      <c r="B105" s="114"/>
      <c r="D105" s="115" t="s">
        <v>261</v>
      </c>
      <c r="E105" s="116"/>
      <c r="F105" s="116"/>
      <c r="G105" s="116"/>
      <c r="H105" s="116"/>
      <c r="I105" s="116"/>
      <c r="J105" s="117">
        <f>J171</f>
        <v>0</v>
      </c>
      <c r="L105" s="114"/>
    </row>
    <row r="106" spans="2:47" s="1" customFormat="1" ht="21.75" customHeight="1">
      <c r="B106" s="32"/>
      <c r="L106" s="32"/>
    </row>
    <row r="107" spans="2:47" s="1" customFormat="1" ht="7.15" customHeight="1"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32"/>
    </row>
    <row r="111" spans="2:47" s="1" customFormat="1" ht="7.15" customHeight="1"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32"/>
    </row>
    <row r="112" spans="2:47" s="1" customFormat="1" ht="25.15" customHeight="1">
      <c r="B112" s="32"/>
      <c r="C112" s="21" t="s">
        <v>281</v>
      </c>
      <c r="L112" s="32"/>
    </row>
    <row r="113" spans="2:20" s="1" customFormat="1" ht="7.15" customHeight="1">
      <c r="B113" s="32"/>
      <c r="L113" s="32"/>
    </row>
    <row r="114" spans="2:20" s="1" customFormat="1" ht="12" customHeight="1">
      <c r="B114" s="32"/>
      <c r="C114" s="27" t="s">
        <v>16</v>
      </c>
      <c r="L114" s="32"/>
    </row>
    <row r="115" spans="2:20" s="1" customFormat="1" ht="16.5" customHeight="1">
      <c r="B115" s="32"/>
      <c r="E115" s="249" t="str">
        <f>E7</f>
        <v>Pobytová odlehčovací služba Zábřeh - Sušilova</v>
      </c>
      <c r="F115" s="250"/>
      <c r="G115" s="250"/>
      <c r="H115" s="250"/>
      <c r="L115" s="32"/>
    </row>
    <row r="116" spans="2:20" ht="12" customHeight="1">
      <c r="B116" s="20"/>
      <c r="C116" s="27" t="s">
        <v>191</v>
      </c>
      <c r="L116" s="20"/>
    </row>
    <row r="117" spans="2:20" ht="16.5" customHeight="1">
      <c r="B117" s="20"/>
      <c r="E117" s="249" t="s">
        <v>194</v>
      </c>
      <c r="F117" s="209"/>
      <c r="G117" s="209"/>
      <c r="H117" s="209"/>
      <c r="L117" s="20"/>
    </row>
    <row r="118" spans="2:20" ht="12" customHeight="1">
      <c r="B118" s="20"/>
      <c r="C118" s="27" t="s">
        <v>3006</v>
      </c>
      <c r="L118" s="20"/>
    </row>
    <row r="119" spans="2:20" s="1" customFormat="1" ht="16.5" customHeight="1">
      <c r="B119" s="32"/>
      <c r="E119" s="231" t="s">
        <v>3007</v>
      </c>
      <c r="F119" s="248"/>
      <c r="G119" s="248"/>
      <c r="H119" s="248"/>
      <c r="L119" s="32"/>
    </row>
    <row r="120" spans="2:20" s="1" customFormat="1" ht="12" customHeight="1">
      <c r="B120" s="32"/>
      <c r="C120" s="27" t="s">
        <v>4438</v>
      </c>
      <c r="L120" s="32"/>
    </row>
    <row r="121" spans="2:20" s="1" customFormat="1" ht="16.5" customHeight="1">
      <c r="B121" s="32"/>
      <c r="E121" s="243" t="str">
        <f>E13</f>
        <v>04a - Přípojka vody</v>
      </c>
      <c r="F121" s="248"/>
      <c r="G121" s="248"/>
      <c r="H121" s="248"/>
      <c r="L121" s="32"/>
    </row>
    <row r="122" spans="2:20" s="1" customFormat="1" ht="7.15" customHeight="1">
      <c r="B122" s="32"/>
      <c r="L122" s="32"/>
    </row>
    <row r="123" spans="2:20" s="1" customFormat="1" ht="12" customHeight="1">
      <c r="B123" s="32"/>
      <c r="C123" s="27" t="s">
        <v>20</v>
      </c>
      <c r="F123" s="25" t="str">
        <f>F16</f>
        <v xml:space="preserve"> Zábřeh, Sušilova 1375/41</v>
      </c>
      <c r="I123" s="27" t="s">
        <v>22</v>
      </c>
      <c r="J123" s="52" t="str">
        <f>IF(J16="","",J16)</f>
        <v>5. 7. 2024</v>
      </c>
      <c r="L123" s="32"/>
    </row>
    <row r="124" spans="2:20" s="1" customFormat="1" ht="7.15" customHeight="1">
      <c r="B124" s="32"/>
      <c r="L124" s="32"/>
    </row>
    <row r="125" spans="2:20" s="1" customFormat="1" ht="25.7" customHeight="1">
      <c r="B125" s="32"/>
      <c r="C125" s="27" t="s">
        <v>24</v>
      </c>
      <c r="F125" s="25" t="str">
        <f>E19</f>
        <v>Město Zábřeh</v>
      </c>
      <c r="I125" s="27" t="s">
        <v>30</v>
      </c>
      <c r="J125" s="30" t="str">
        <f>E25</f>
        <v>Ing. arch. Josef Hlavatý</v>
      </c>
      <c r="L125" s="32"/>
    </row>
    <row r="126" spans="2:20" s="1" customFormat="1" ht="15.2" customHeight="1">
      <c r="B126" s="32"/>
      <c r="C126" s="27" t="s">
        <v>28</v>
      </c>
      <c r="F126" s="25" t="str">
        <f>IF(E22="","",E22)</f>
        <v>Vyplň údaj</v>
      </c>
      <c r="I126" s="27" t="s">
        <v>33</v>
      </c>
      <c r="J126" s="30" t="str">
        <f>E28</f>
        <v>Jaroslav Kudláček</v>
      </c>
      <c r="L126" s="32"/>
    </row>
    <row r="127" spans="2:20" s="1" customFormat="1" ht="10.15" customHeight="1">
      <c r="B127" s="32"/>
      <c r="L127" s="32"/>
    </row>
    <row r="128" spans="2:20" s="10" customFormat="1" ht="29.25" customHeight="1">
      <c r="B128" s="118"/>
      <c r="C128" s="119" t="s">
        <v>282</v>
      </c>
      <c r="D128" s="120" t="s">
        <v>61</v>
      </c>
      <c r="E128" s="120" t="s">
        <v>57</v>
      </c>
      <c r="F128" s="120" t="s">
        <v>58</v>
      </c>
      <c r="G128" s="120" t="s">
        <v>283</v>
      </c>
      <c r="H128" s="120" t="s">
        <v>284</v>
      </c>
      <c r="I128" s="120" t="s">
        <v>285</v>
      </c>
      <c r="J128" s="120" t="s">
        <v>251</v>
      </c>
      <c r="K128" s="121" t="s">
        <v>286</v>
      </c>
      <c r="L128" s="118"/>
      <c r="M128" s="59" t="s">
        <v>1</v>
      </c>
      <c r="N128" s="60" t="s">
        <v>40</v>
      </c>
      <c r="O128" s="60" t="s">
        <v>287</v>
      </c>
      <c r="P128" s="60" t="s">
        <v>288</v>
      </c>
      <c r="Q128" s="60" t="s">
        <v>289</v>
      </c>
      <c r="R128" s="60" t="s">
        <v>290</v>
      </c>
      <c r="S128" s="60" t="s">
        <v>291</v>
      </c>
      <c r="T128" s="61" t="s">
        <v>292</v>
      </c>
    </row>
    <row r="129" spans="2:65" s="1" customFormat="1" ht="22.9" customHeight="1">
      <c r="B129" s="32"/>
      <c r="C129" s="64" t="s">
        <v>293</v>
      </c>
      <c r="J129" s="122">
        <f>BK129</f>
        <v>0</v>
      </c>
      <c r="L129" s="32"/>
      <c r="M129" s="62"/>
      <c r="N129" s="53"/>
      <c r="O129" s="53"/>
      <c r="P129" s="123">
        <f>P130</f>
        <v>0</v>
      </c>
      <c r="Q129" s="53"/>
      <c r="R129" s="123">
        <f>R130</f>
        <v>13.91112105</v>
      </c>
      <c r="S129" s="53"/>
      <c r="T129" s="124">
        <f>T130</f>
        <v>0</v>
      </c>
      <c r="AT129" s="17" t="s">
        <v>75</v>
      </c>
      <c r="AU129" s="17" t="s">
        <v>253</v>
      </c>
      <c r="BK129" s="125">
        <f>BK130</f>
        <v>0</v>
      </c>
    </row>
    <row r="130" spans="2:65" s="11" customFormat="1" ht="25.9" customHeight="1">
      <c r="B130" s="126"/>
      <c r="D130" s="127" t="s">
        <v>75</v>
      </c>
      <c r="E130" s="128" t="s">
        <v>294</v>
      </c>
      <c r="F130" s="128" t="s">
        <v>295</v>
      </c>
      <c r="I130" s="129"/>
      <c r="J130" s="130">
        <f>BK130</f>
        <v>0</v>
      </c>
      <c r="L130" s="126"/>
      <c r="M130" s="131"/>
      <c r="P130" s="132">
        <f>P131+P156+P160+P171</f>
        <v>0</v>
      </c>
      <c r="R130" s="132">
        <f>R131+R156+R160+R171</f>
        <v>13.91112105</v>
      </c>
      <c r="T130" s="133">
        <f>T131+T156+T160+T171</f>
        <v>0</v>
      </c>
      <c r="AR130" s="127" t="s">
        <v>83</v>
      </c>
      <c r="AT130" s="134" t="s">
        <v>75</v>
      </c>
      <c r="AU130" s="134" t="s">
        <v>76</v>
      </c>
      <c r="AY130" s="127" t="s">
        <v>296</v>
      </c>
      <c r="BK130" s="135">
        <f>BK131+BK156+BK160+BK171</f>
        <v>0</v>
      </c>
    </row>
    <row r="131" spans="2:65" s="11" customFormat="1" ht="22.9" customHeight="1">
      <c r="B131" s="126"/>
      <c r="D131" s="127" t="s">
        <v>75</v>
      </c>
      <c r="E131" s="136" t="s">
        <v>83</v>
      </c>
      <c r="F131" s="136" t="s">
        <v>297</v>
      </c>
      <c r="I131" s="129"/>
      <c r="J131" s="137">
        <f>BK131</f>
        <v>0</v>
      </c>
      <c r="L131" s="126"/>
      <c r="M131" s="131"/>
      <c r="P131" s="132">
        <f>SUM(P132:P155)</f>
        <v>0</v>
      </c>
      <c r="R131" s="132">
        <f>SUM(R132:R155)</f>
        <v>8.8191400000000009</v>
      </c>
      <c r="T131" s="133">
        <f>SUM(T132:T155)</f>
        <v>0</v>
      </c>
      <c r="AR131" s="127" t="s">
        <v>83</v>
      </c>
      <c r="AT131" s="134" t="s">
        <v>75</v>
      </c>
      <c r="AU131" s="134" t="s">
        <v>83</v>
      </c>
      <c r="AY131" s="127" t="s">
        <v>296</v>
      </c>
      <c r="BK131" s="135">
        <f>SUM(BK132:BK155)</f>
        <v>0</v>
      </c>
    </row>
    <row r="132" spans="2:65" s="1" customFormat="1" ht="44.25" customHeight="1">
      <c r="B132" s="32"/>
      <c r="C132" s="138" t="s">
        <v>83</v>
      </c>
      <c r="D132" s="138" t="s">
        <v>298</v>
      </c>
      <c r="E132" s="139" t="s">
        <v>4441</v>
      </c>
      <c r="F132" s="140" t="s">
        <v>4442</v>
      </c>
      <c r="G132" s="141" t="s">
        <v>311</v>
      </c>
      <c r="H132" s="142">
        <v>4.5</v>
      </c>
      <c r="I132" s="143"/>
      <c r="J132" s="144">
        <f>ROUND(I132*H132,2)</f>
        <v>0</v>
      </c>
      <c r="K132" s="140" t="s">
        <v>302</v>
      </c>
      <c r="L132" s="32"/>
      <c r="M132" s="145" t="s">
        <v>1</v>
      </c>
      <c r="N132" s="146" t="s">
        <v>41</v>
      </c>
      <c r="P132" s="147">
        <f>O132*H132</f>
        <v>0</v>
      </c>
      <c r="Q132" s="147">
        <v>0</v>
      </c>
      <c r="R132" s="147">
        <f>Q132*H132</f>
        <v>0</v>
      </c>
      <c r="S132" s="147">
        <v>0</v>
      </c>
      <c r="T132" s="148">
        <f>S132*H132</f>
        <v>0</v>
      </c>
      <c r="AR132" s="149" t="s">
        <v>107</v>
      </c>
      <c r="AT132" s="149" t="s">
        <v>298</v>
      </c>
      <c r="AU132" s="149" t="s">
        <v>85</v>
      </c>
      <c r="AY132" s="17" t="s">
        <v>296</v>
      </c>
      <c r="BE132" s="150">
        <f>IF(N132="základní",J132,0)</f>
        <v>0</v>
      </c>
      <c r="BF132" s="150">
        <f>IF(N132="snížená",J132,0)</f>
        <v>0</v>
      </c>
      <c r="BG132" s="150">
        <f>IF(N132="zákl. přenesená",J132,0)</f>
        <v>0</v>
      </c>
      <c r="BH132" s="150">
        <f>IF(N132="sníž. přenesená",J132,0)</f>
        <v>0</v>
      </c>
      <c r="BI132" s="150">
        <f>IF(N132="nulová",J132,0)</f>
        <v>0</v>
      </c>
      <c r="BJ132" s="17" t="s">
        <v>83</v>
      </c>
      <c r="BK132" s="150">
        <f>ROUND(I132*H132,2)</f>
        <v>0</v>
      </c>
      <c r="BL132" s="17" t="s">
        <v>107</v>
      </c>
      <c r="BM132" s="149" t="s">
        <v>4443</v>
      </c>
    </row>
    <row r="133" spans="2:65" s="15" customFormat="1">
      <c r="B133" s="183"/>
      <c r="D133" s="152" t="s">
        <v>304</v>
      </c>
      <c r="E133" s="184" t="s">
        <v>1</v>
      </c>
      <c r="F133" s="185" t="s">
        <v>4444</v>
      </c>
      <c r="H133" s="184" t="s">
        <v>1</v>
      </c>
      <c r="I133" s="186"/>
      <c r="L133" s="183"/>
      <c r="M133" s="187"/>
      <c r="T133" s="188"/>
      <c r="AT133" s="184" t="s">
        <v>304</v>
      </c>
      <c r="AU133" s="184" t="s">
        <v>85</v>
      </c>
      <c r="AV133" s="15" t="s">
        <v>83</v>
      </c>
      <c r="AW133" s="15" t="s">
        <v>32</v>
      </c>
      <c r="AX133" s="15" t="s">
        <v>76</v>
      </c>
      <c r="AY133" s="184" t="s">
        <v>296</v>
      </c>
    </row>
    <row r="134" spans="2:65" s="12" customFormat="1">
      <c r="B134" s="151"/>
      <c r="D134" s="152" t="s">
        <v>304</v>
      </c>
      <c r="E134" s="153" t="s">
        <v>1</v>
      </c>
      <c r="F134" s="154" t="s">
        <v>4445</v>
      </c>
      <c r="H134" s="155">
        <v>4.5</v>
      </c>
      <c r="I134" s="156"/>
      <c r="L134" s="151"/>
      <c r="M134" s="157"/>
      <c r="T134" s="158"/>
      <c r="AT134" s="153" t="s">
        <v>304</v>
      </c>
      <c r="AU134" s="153" t="s">
        <v>85</v>
      </c>
      <c r="AV134" s="12" t="s">
        <v>85</v>
      </c>
      <c r="AW134" s="12" t="s">
        <v>32</v>
      </c>
      <c r="AX134" s="12" t="s">
        <v>76</v>
      </c>
      <c r="AY134" s="153" t="s">
        <v>296</v>
      </c>
    </row>
    <row r="135" spans="2:65" s="14" customFormat="1">
      <c r="B135" s="166"/>
      <c r="D135" s="152" t="s">
        <v>304</v>
      </c>
      <c r="E135" s="167" t="s">
        <v>1</v>
      </c>
      <c r="F135" s="168" t="s">
        <v>308</v>
      </c>
      <c r="H135" s="169">
        <v>4.5</v>
      </c>
      <c r="I135" s="170"/>
      <c r="L135" s="166"/>
      <c r="M135" s="171"/>
      <c r="T135" s="172"/>
      <c r="AT135" s="167" t="s">
        <v>304</v>
      </c>
      <c r="AU135" s="167" t="s">
        <v>85</v>
      </c>
      <c r="AV135" s="14" t="s">
        <v>107</v>
      </c>
      <c r="AW135" s="14" t="s">
        <v>32</v>
      </c>
      <c r="AX135" s="14" t="s">
        <v>83</v>
      </c>
      <c r="AY135" s="167" t="s">
        <v>296</v>
      </c>
    </row>
    <row r="136" spans="2:65" s="1" customFormat="1" ht="44.25" customHeight="1">
      <c r="B136" s="32"/>
      <c r="C136" s="138" t="s">
        <v>85</v>
      </c>
      <c r="D136" s="138" t="s">
        <v>298</v>
      </c>
      <c r="E136" s="139" t="s">
        <v>4446</v>
      </c>
      <c r="F136" s="140" t="s">
        <v>4447</v>
      </c>
      <c r="G136" s="141" t="s">
        <v>311</v>
      </c>
      <c r="H136" s="142">
        <v>16.5</v>
      </c>
      <c r="I136" s="143"/>
      <c r="J136" s="144">
        <f>ROUND(I136*H136,2)</f>
        <v>0</v>
      </c>
      <c r="K136" s="140" t="s">
        <v>302</v>
      </c>
      <c r="L136" s="32"/>
      <c r="M136" s="145" t="s">
        <v>1</v>
      </c>
      <c r="N136" s="146" t="s">
        <v>41</v>
      </c>
      <c r="P136" s="147">
        <f>O136*H136</f>
        <v>0</v>
      </c>
      <c r="Q136" s="147">
        <v>0</v>
      </c>
      <c r="R136" s="147">
        <f>Q136*H136</f>
        <v>0</v>
      </c>
      <c r="S136" s="147">
        <v>0</v>
      </c>
      <c r="T136" s="148">
        <f>S136*H136</f>
        <v>0</v>
      </c>
      <c r="AR136" s="149" t="s">
        <v>107</v>
      </c>
      <c r="AT136" s="149" t="s">
        <v>298</v>
      </c>
      <c r="AU136" s="149" t="s">
        <v>85</v>
      </c>
      <c r="AY136" s="17" t="s">
        <v>296</v>
      </c>
      <c r="BE136" s="150">
        <f>IF(N136="základní",J136,0)</f>
        <v>0</v>
      </c>
      <c r="BF136" s="150">
        <f>IF(N136="snížená",J136,0)</f>
        <v>0</v>
      </c>
      <c r="BG136" s="150">
        <f>IF(N136="zákl. přenesená",J136,0)</f>
        <v>0</v>
      </c>
      <c r="BH136" s="150">
        <f>IF(N136="sníž. přenesená",J136,0)</f>
        <v>0</v>
      </c>
      <c r="BI136" s="150">
        <f>IF(N136="nulová",J136,0)</f>
        <v>0</v>
      </c>
      <c r="BJ136" s="17" t="s">
        <v>83</v>
      </c>
      <c r="BK136" s="150">
        <f>ROUND(I136*H136,2)</f>
        <v>0</v>
      </c>
      <c r="BL136" s="17" t="s">
        <v>107</v>
      </c>
      <c r="BM136" s="149" t="s">
        <v>4448</v>
      </c>
    </row>
    <row r="137" spans="2:65" s="12" customFormat="1">
      <c r="B137" s="151"/>
      <c r="D137" s="152" t="s">
        <v>304</v>
      </c>
      <c r="E137" s="153" t="s">
        <v>1</v>
      </c>
      <c r="F137" s="154" t="s">
        <v>4449</v>
      </c>
      <c r="H137" s="155">
        <v>16.5</v>
      </c>
      <c r="I137" s="156"/>
      <c r="L137" s="151"/>
      <c r="M137" s="157"/>
      <c r="T137" s="158"/>
      <c r="AT137" s="153" t="s">
        <v>304</v>
      </c>
      <c r="AU137" s="153" t="s">
        <v>85</v>
      </c>
      <c r="AV137" s="12" t="s">
        <v>85</v>
      </c>
      <c r="AW137" s="12" t="s">
        <v>32</v>
      </c>
      <c r="AX137" s="12" t="s">
        <v>83</v>
      </c>
      <c r="AY137" s="153" t="s">
        <v>296</v>
      </c>
    </row>
    <row r="138" spans="2:65" s="1" customFormat="1" ht="37.9" customHeight="1">
      <c r="B138" s="32"/>
      <c r="C138" s="138" t="s">
        <v>94</v>
      </c>
      <c r="D138" s="138" t="s">
        <v>298</v>
      </c>
      <c r="E138" s="139" t="s">
        <v>4450</v>
      </c>
      <c r="F138" s="140" t="s">
        <v>4451</v>
      </c>
      <c r="G138" s="141" t="s">
        <v>301</v>
      </c>
      <c r="H138" s="142">
        <v>33</v>
      </c>
      <c r="I138" s="143"/>
      <c r="J138" s="144">
        <f>ROUND(I138*H138,2)</f>
        <v>0</v>
      </c>
      <c r="K138" s="140" t="s">
        <v>302</v>
      </c>
      <c r="L138" s="32"/>
      <c r="M138" s="145" t="s">
        <v>1</v>
      </c>
      <c r="N138" s="146" t="s">
        <v>41</v>
      </c>
      <c r="P138" s="147">
        <f>O138*H138</f>
        <v>0</v>
      </c>
      <c r="Q138" s="147">
        <v>5.8E-4</v>
      </c>
      <c r="R138" s="147">
        <f>Q138*H138</f>
        <v>1.9140000000000001E-2</v>
      </c>
      <c r="S138" s="147">
        <v>0</v>
      </c>
      <c r="T138" s="148">
        <f>S138*H138</f>
        <v>0</v>
      </c>
      <c r="AR138" s="149" t="s">
        <v>107</v>
      </c>
      <c r="AT138" s="149" t="s">
        <v>298</v>
      </c>
      <c r="AU138" s="149" t="s">
        <v>85</v>
      </c>
      <c r="AY138" s="17" t="s">
        <v>296</v>
      </c>
      <c r="BE138" s="150">
        <f>IF(N138="základní",J138,0)</f>
        <v>0</v>
      </c>
      <c r="BF138" s="150">
        <f>IF(N138="snížená",J138,0)</f>
        <v>0</v>
      </c>
      <c r="BG138" s="150">
        <f>IF(N138="zákl. přenesená",J138,0)</f>
        <v>0</v>
      </c>
      <c r="BH138" s="150">
        <f>IF(N138="sníž. přenesená",J138,0)</f>
        <v>0</v>
      </c>
      <c r="BI138" s="150">
        <f>IF(N138="nulová",J138,0)</f>
        <v>0</v>
      </c>
      <c r="BJ138" s="17" t="s">
        <v>83</v>
      </c>
      <c r="BK138" s="150">
        <f>ROUND(I138*H138,2)</f>
        <v>0</v>
      </c>
      <c r="BL138" s="17" t="s">
        <v>107</v>
      </c>
      <c r="BM138" s="149" t="s">
        <v>4452</v>
      </c>
    </row>
    <row r="139" spans="2:65" s="12" customFormat="1">
      <c r="B139" s="151"/>
      <c r="D139" s="152" t="s">
        <v>304</v>
      </c>
      <c r="E139" s="153" t="s">
        <v>1</v>
      </c>
      <c r="F139" s="154" t="s">
        <v>4453</v>
      </c>
      <c r="H139" s="155">
        <v>33</v>
      </c>
      <c r="I139" s="156"/>
      <c r="L139" s="151"/>
      <c r="M139" s="157"/>
      <c r="T139" s="158"/>
      <c r="AT139" s="153" t="s">
        <v>304</v>
      </c>
      <c r="AU139" s="153" t="s">
        <v>85</v>
      </c>
      <c r="AV139" s="12" t="s">
        <v>85</v>
      </c>
      <c r="AW139" s="12" t="s">
        <v>32</v>
      </c>
      <c r="AX139" s="12" t="s">
        <v>76</v>
      </c>
      <c r="AY139" s="153" t="s">
        <v>296</v>
      </c>
    </row>
    <row r="140" spans="2:65" s="14" customFormat="1">
      <c r="B140" s="166"/>
      <c r="D140" s="152" t="s">
        <v>304</v>
      </c>
      <c r="E140" s="167" t="s">
        <v>1</v>
      </c>
      <c r="F140" s="168" t="s">
        <v>308</v>
      </c>
      <c r="H140" s="169">
        <v>33</v>
      </c>
      <c r="I140" s="170"/>
      <c r="L140" s="166"/>
      <c r="M140" s="171"/>
      <c r="T140" s="172"/>
      <c r="AT140" s="167" t="s">
        <v>304</v>
      </c>
      <c r="AU140" s="167" t="s">
        <v>85</v>
      </c>
      <c r="AV140" s="14" t="s">
        <v>107</v>
      </c>
      <c r="AW140" s="14" t="s">
        <v>32</v>
      </c>
      <c r="AX140" s="14" t="s">
        <v>83</v>
      </c>
      <c r="AY140" s="167" t="s">
        <v>296</v>
      </c>
    </row>
    <row r="141" spans="2:65" s="1" customFormat="1" ht="37.9" customHeight="1">
      <c r="B141" s="32"/>
      <c r="C141" s="138" t="s">
        <v>107</v>
      </c>
      <c r="D141" s="138" t="s">
        <v>298</v>
      </c>
      <c r="E141" s="139" t="s">
        <v>4454</v>
      </c>
      <c r="F141" s="140" t="s">
        <v>4455</v>
      </c>
      <c r="G141" s="141" t="s">
        <v>301</v>
      </c>
      <c r="H141" s="142">
        <v>33</v>
      </c>
      <c r="I141" s="143"/>
      <c r="J141" s="144">
        <f>ROUND(I141*H141,2)</f>
        <v>0</v>
      </c>
      <c r="K141" s="140" t="s">
        <v>302</v>
      </c>
      <c r="L141" s="32"/>
      <c r="M141" s="145" t="s">
        <v>1</v>
      </c>
      <c r="N141" s="146" t="s">
        <v>41</v>
      </c>
      <c r="P141" s="147">
        <f>O141*H141</f>
        <v>0</v>
      </c>
      <c r="Q141" s="147">
        <v>0</v>
      </c>
      <c r="R141" s="147">
        <f>Q141*H141</f>
        <v>0</v>
      </c>
      <c r="S141" s="147">
        <v>0</v>
      </c>
      <c r="T141" s="148">
        <f>S141*H141</f>
        <v>0</v>
      </c>
      <c r="AR141" s="149" t="s">
        <v>107</v>
      </c>
      <c r="AT141" s="149" t="s">
        <v>298</v>
      </c>
      <c r="AU141" s="149" t="s">
        <v>85</v>
      </c>
      <c r="AY141" s="17" t="s">
        <v>296</v>
      </c>
      <c r="BE141" s="150">
        <f>IF(N141="základní",J141,0)</f>
        <v>0</v>
      </c>
      <c r="BF141" s="150">
        <f>IF(N141="snížená",J141,0)</f>
        <v>0</v>
      </c>
      <c r="BG141" s="150">
        <f>IF(N141="zákl. přenesená",J141,0)</f>
        <v>0</v>
      </c>
      <c r="BH141" s="150">
        <f>IF(N141="sníž. přenesená",J141,0)</f>
        <v>0</v>
      </c>
      <c r="BI141" s="150">
        <f>IF(N141="nulová",J141,0)</f>
        <v>0</v>
      </c>
      <c r="BJ141" s="17" t="s">
        <v>83</v>
      </c>
      <c r="BK141" s="150">
        <f>ROUND(I141*H141,2)</f>
        <v>0</v>
      </c>
      <c r="BL141" s="17" t="s">
        <v>107</v>
      </c>
      <c r="BM141" s="149" t="s">
        <v>4456</v>
      </c>
    </row>
    <row r="142" spans="2:65" s="1" customFormat="1" ht="62.65" customHeight="1">
      <c r="B142" s="32"/>
      <c r="C142" s="138" t="s">
        <v>332</v>
      </c>
      <c r="D142" s="138" t="s">
        <v>298</v>
      </c>
      <c r="E142" s="139" t="s">
        <v>4457</v>
      </c>
      <c r="F142" s="140" t="s">
        <v>4458</v>
      </c>
      <c r="G142" s="141" t="s">
        <v>311</v>
      </c>
      <c r="H142" s="142">
        <v>10.55</v>
      </c>
      <c r="I142" s="143"/>
      <c r="J142" s="144">
        <f>ROUND(I142*H142,2)</f>
        <v>0</v>
      </c>
      <c r="K142" s="140" t="s">
        <v>302</v>
      </c>
      <c r="L142" s="32"/>
      <c r="M142" s="145" t="s">
        <v>1</v>
      </c>
      <c r="N142" s="146" t="s">
        <v>41</v>
      </c>
      <c r="P142" s="147">
        <f>O142*H142</f>
        <v>0</v>
      </c>
      <c r="Q142" s="147">
        <v>0</v>
      </c>
      <c r="R142" s="147">
        <f>Q142*H142</f>
        <v>0</v>
      </c>
      <c r="S142" s="147">
        <v>0</v>
      </c>
      <c r="T142" s="148">
        <f>S142*H142</f>
        <v>0</v>
      </c>
      <c r="AR142" s="149" t="s">
        <v>107</v>
      </c>
      <c r="AT142" s="149" t="s">
        <v>298</v>
      </c>
      <c r="AU142" s="149" t="s">
        <v>85</v>
      </c>
      <c r="AY142" s="17" t="s">
        <v>296</v>
      </c>
      <c r="BE142" s="150">
        <f>IF(N142="základní",J142,0)</f>
        <v>0</v>
      </c>
      <c r="BF142" s="150">
        <f>IF(N142="snížená",J142,0)</f>
        <v>0</v>
      </c>
      <c r="BG142" s="150">
        <f>IF(N142="zákl. přenesená",J142,0)</f>
        <v>0</v>
      </c>
      <c r="BH142" s="150">
        <f>IF(N142="sníž. přenesená",J142,0)</f>
        <v>0</v>
      </c>
      <c r="BI142" s="150">
        <f>IF(N142="nulová",J142,0)</f>
        <v>0</v>
      </c>
      <c r="BJ142" s="17" t="s">
        <v>83</v>
      </c>
      <c r="BK142" s="150">
        <f>ROUND(I142*H142,2)</f>
        <v>0</v>
      </c>
      <c r="BL142" s="17" t="s">
        <v>107</v>
      </c>
      <c r="BM142" s="149" t="s">
        <v>4459</v>
      </c>
    </row>
    <row r="143" spans="2:65" s="12" customFormat="1">
      <c r="B143" s="151"/>
      <c r="D143" s="152" t="s">
        <v>304</v>
      </c>
      <c r="E143" s="153" t="s">
        <v>1</v>
      </c>
      <c r="F143" s="154" t="s">
        <v>4460</v>
      </c>
      <c r="H143" s="155">
        <v>10.55</v>
      </c>
      <c r="I143" s="156"/>
      <c r="L143" s="151"/>
      <c r="M143" s="157"/>
      <c r="T143" s="158"/>
      <c r="AT143" s="153" t="s">
        <v>304</v>
      </c>
      <c r="AU143" s="153" t="s">
        <v>85</v>
      </c>
      <c r="AV143" s="12" t="s">
        <v>85</v>
      </c>
      <c r="AW143" s="12" t="s">
        <v>32</v>
      </c>
      <c r="AX143" s="12" t="s">
        <v>83</v>
      </c>
      <c r="AY143" s="153" t="s">
        <v>296</v>
      </c>
    </row>
    <row r="144" spans="2:65" s="1" customFormat="1" ht="44.25" customHeight="1">
      <c r="B144" s="32"/>
      <c r="C144" s="138" t="s">
        <v>336</v>
      </c>
      <c r="D144" s="138" t="s">
        <v>298</v>
      </c>
      <c r="E144" s="139" t="s">
        <v>410</v>
      </c>
      <c r="F144" s="140" t="s">
        <v>4461</v>
      </c>
      <c r="G144" s="141" t="s">
        <v>311</v>
      </c>
      <c r="H144" s="142">
        <v>10.55</v>
      </c>
      <c r="I144" s="143"/>
      <c r="J144" s="144">
        <f>ROUND(I144*H144,2)</f>
        <v>0</v>
      </c>
      <c r="K144" s="140" t="s">
        <v>302</v>
      </c>
      <c r="L144" s="32"/>
      <c r="M144" s="145" t="s">
        <v>1</v>
      </c>
      <c r="N144" s="146" t="s">
        <v>41</v>
      </c>
      <c r="P144" s="147">
        <f>O144*H144</f>
        <v>0</v>
      </c>
      <c r="Q144" s="147">
        <v>0</v>
      </c>
      <c r="R144" s="147">
        <f>Q144*H144</f>
        <v>0</v>
      </c>
      <c r="S144" s="147">
        <v>0</v>
      </c>
      <c r="T144" s="148">
        <f>S144*H144</f>
        <v>0</v>
      </c>
      <c r="AR144" s="149" t="s">
        <v>107</v>
      </c>
      <c r="AT144" s="149" t="s">
        <v>298</v>
      </c>
      <c r="AU144" s="149" t="s">
        <v>85</v>
      </c>
      <c r="AY144" s="17" t="s">
        <v>296</v>
      </c>
      <c r="BE144" s="150">
        <f>IF(N144="základní",J144,0)</f>
        <v>0</v>
      </c>
      <c r="BF144" s="150">
        <f>IF(N144="snížená",J144,0)</f>
        <v>0</v>
      </c>
      <c r="BG144" s="150">
        <f>IF(N144="zákl. přenesená",J144,0)</f>
        <v>0</v>
      </c>
      <c r="BH144" s="150">
        <f>IF(N144="sníž. přenesená",J144,0)</f>
        <v>0</v>
      </c>
      <c r="BI144" s="150">
        <f>IF(N144="nulová",J144,0)</f>
        <v>0</v>
      </c>
      <c r="BJ144" s="17" t="s">
        <v>83</v>
      </c>
      <c r="BK144" s="150">
        <f>ROUND(I144*H144,2)</f>
        <v>0</v>
      </c>
      <c r="BL144" s="17" t="s">
        <v>107</v>
      </c>
      <c r="BM144" s="149" t="s">
        <v>4462</v>
      </c>
    </row>
    <row r="145" spans="2:65" s="12" customFormat="1">
      <c r="B145" s="151"/>
      <c r="D145" s="152" t="s">
        <v>304</v>
      </c>
      <c r="E145" s="153" t="s">
        <v>1</v>
      </c>
      <c r="F145" s="154" t="s">
        <v>4463</v>
      </c>
      <c r="H145" s="155">
        <v>10.55</v>
      </c>
      <c r="I145" s="156"/>
      <c r="L145" s="151"/>
      <c r="M145" s="157"/>
      <c r="T145" s="158"/>
      <c r="AT145" s="153" t="s">
        <v>304</v>
      </c>
      <c r="AU145" s="153" t="s">
        <v>85</v>
      </c>
      <c r="AV145" s="12" t="s">
        <v>85</v>
      </c>
      <c r="AW145" s="12" t="s">
        <v>32</v>
      </c>
      <c r="AX145" s="12" t="s">
        <v>83</v>
      </c>
      <c r="AY145" s="153" t="s">
        <v>296</v>
      </c>
    </row>
    <row r="146" spans="2:65" s="1" customFormat="1" ht="44.25" customHeight="1">
      <c r="B146" s="32"/>
      <c r="C146" s="138" t="s">
        <v>342</v>
      </c>
      <c r="D146" s="138" t="s">
        <v>298</v>
      </c>
      <c r="E146" s="139" t="s">
        <v>423</v>
      </c>
      <c r="F146" s="140" t="s">
        <v>4464</v>
      </c>
      <c r="G146" s="141" t="s">
        <v>346</v>
      </c>
      <c r="H146" s="142">
        <v>18.989999999999998</v>
      </c>
      <c r="I146" s="143"/>
      <c r="J146" s="144">
        <f>ROUND(I146*H146,2)</f>
        <v>0</v>
      </c>
      <c r="K146" s="140" t="s">
        <v>302</v>
      </c>
      <c r="L146" s="32"/>
      <c r="M146" s="145" t="s">
        <v>1</v>
      </c>
      <c r="N146" s="146" t="s">
        <v>41</v>
      </c>
      <c r="P146" s="147">
        <f>O146*H146</f>
        <v>0</v>
      </c>
      <c r="Q146" s="147">
        <v>0</v>
      </c>
      <c r="R146" s="147">
        <f>Q146*H146</f>
        <v>0</v>
      </c>
      <c r="S146" s="147">
        <v>0</v>
      </c>
      <c r="T146" s="148">
        <f>S146*H146</f>
        <v>0</v>
      </c>
      <c r="AR146" s="149" t="s">
        <v>107</v>
      </c>
      <c r="AT146" s="149" t="s">
        <v>298</v>
      </c>
      <c r="AU146" s="149" t="s">
        <v>85</v>
      </c>
      <c r="AY146" s="17" t="s">
        <v>296</v>
      </c>
      <c r="BE146" s="150">
        <f>IF(N146="základní",J146,0)</f>
        <v>0</v>
      </c>
      <c r="BF146" s="150">
        <f>IF(N146="snížená",J146,0)</f>
        <v>0</v>
      </c>
      <c r="BG146" s="150">
        <f>IF(N146="zákl. přenesená",J146,0)</f>
        <v>0</v>
      </c>
      <c r="BH146" s="150">
        <f>IF(N146="sníž. přenesená",J146,0)</f>
        <v>0</v>
      </c>
      <c r="BI146" s="150">
        <f>IF(N146="nulová",J146,0)</f>
        <v>0</v>
      </c>
      <c r="BJ146" s="17" t="s">
        <v>83</v>
      </c>
      <c r="BK146" s="150">
        <f>ROUND(I146*H146,2)</f>
        <v>0</v>
      </c>
      <c r="BL146" s="17" t="s">
        <v>107</v>
      </c>
      <c r="BM146" s="149" t="s">
        <v>4465</v>
      </c>
    </row>
    <row r="147" spans="2:65" s="12" customFormat="1">
      <c r="B147" s="151"/>
      <c r="D147" s="152" t="s">
        <v>304</v>
      </c>
      <c r="E147" s="153" t="s">
        <v>1</v>
      </c>
      <c r="F147" s="154" t="s">
        <v>4466</v>
      </c>
      <c r="H147" s="155">
        <v>18.989999999999998</v>
      </c>
      <c r="I147" s="156"/>
      <c r="L147" s="151"/>
      <c r="M147" s="157"/>
      <c r="T147" s="158"/>
      <c r="AT147" s="153" t="s">
        <v>304</v>
      </c>
      <c r="AU147" s="153" t="s">
        <v>85</v>
      </c>
      <c r="AV147" s="12" t="s">
        <v>85</v>
      </c>
      <c r="AW147" s="12" t="s">
        <v>32</v>
      </c>
      <c r="AX147" s="12" t="s">
        <v>83</v>
      </c>
      <c r="AY147" s="153" t="s">
        <v>296</v>
      </c>
    </row>
    <row r="148" spans="2:65" s="1" customFormat="1" ht="37.9" customHeight="1">
      <c r="B148" s="32"/>
      <c r="C148" s="138" t="s">
        <v>347</v>
      </c>
      <c r="D148" s="138" t="s">
        <v>298</v>
      </c>
      <c r="E148" s="139" t="s">
        <v>428</v>
      </c>
      <c r="F148" s="140" t="s">
        <v>4467</v>
      </c>
      <c r="G148" s="141" t="s">
        <v>311</v>
      </c>
      <c r="H148" s="142">
        <v>10.55</v>
      </c>
      <c r="I148" s="143"/>
      <c r="J148" s="144">
        <f>ROUND(I148*H148,2)</f>
        <v>0</v>
      </c>
      <c r="K148" s="140" t="s">
        <v>302</v>
      </c>
      <c r="L148" s="32"/>
      <c r="M148" s="145" t="s">
        <v>1</v>
      </c>
      <c r="N148" s="146" t="s">
        <v>41</v>
      </c>
      <c r="P148" s="147">
        <f>O148*H148</f>
        <v>0</v>
      </c>
      <c r="Q148" s="147">
        <v>0</v>
      </c>
      <c r="R148" s="147">
        <f>Q148*H148</f>
        <v>0</v>
      </c>
      <c r="S148" s="147">
        <v>0</v>
      </c>
      <c r="T148" s="148">
        <f>S148*H148</f>
        <v>0</v>
      </c>
      <c r="AR148" s="149" t="s">
        <v>107</v>
      </c>
      <c r="AT148" s="149" t="s">
        <v>298</v>
      </c>
      <c r="AU148" s="149" t="s">
        <v>85</v>
      </c>
      <c r="AY148" s="17" t="s">
        <v>296</v>
      </c>
      <c r="BE148" s="150">
        <f>IF(N148="základní",J148,0)</f>
        <v>0</v>
      </c>
      <c r="BF148" s="150">
        <f>IF(N148="snížená",J148,0)</f>
        <v>0</v>
      </c>
      <c r="BG148" s="150">
        <f>IF(N148="zákl. přenesená",J148,0)</f>
        <v>0</v>
      </c>
      <c r="BH148" s="150">
        <f>IF(N148="sníž. přenesená",J148,0)</f>
        <v>0</v>
      </c>
      <c r="BI148" s="150">
        <f>IF(N148="nulová",J148,0)</f>
        <v>0</v>
      </c>
      <c r="BJ148" s="17" t="s">
        <v>83</v>
      </c>
      <c r="BK148" s="150">
        <f>ROUND(I148*H148,2)</f>
        <v>0</v>
      </c>
      <c r="BL148" s="17" t="s">
        <v>107</v>
      </c>
      <c r="BM148" s="149" t="s">
        <v>4468</v>
      </c>
    </row>
    <row r="149" spans="2:65" s="1" customFormat="1" ht="44.25" customHeight="1">
      <c r="B149" s="32"/>
      <c r="C149" s="138" t="s">
        <v>354</v>
      </c>
      <c r="D149" s="138" t="s">
        <v>298</v>
      </c>
      <c r="E149" s="139" t="s">
        <v>4469</v>
      </c>
      <c r="F149" s="140" t="s">
        <v>4470</v>
      </c>
      <c r="G149" s="141" t="s">
        <v>311</v>
      </c>
      <c r="H149" s="142">
        <v>10.45</v>
      </c>
      <c r="I149" s="143"/>
      <c r="J149" s="144">
        <f>ROUND(I149*H149,2)</f>
        <v>0</v>
      </c>
      <c r="K149" s="140" t="s">
        <v>302</v>
      </c>
      <c r="L149" s="32"/>
      <c r="M149" s="145" t="s">
        <v>1</v>
      </c>
      <c r="N149" s="146" t="s">
        <v>41</v>
      </c>
      <c r="P149" s="147">
        <f>O149*H149</f>
        <v>0</v>
      </c>
      <c r="Q149" s="147">
        <v>0</v>
      </c>
      <c r="R149" s="147">
        <f>Q149*H149</f>
        <v>0</v>
      </c>
      <c r="S149" s="147">
        <v>0</v>
      </c>
      <c r="T149" s="148">
        <f>S149*H149</f>
        <v>0</v>
      </c>
      <c r="AR149" s="149" t="s">
        <v>107</v>
      </c>
      <c r="AT149" s="149" t="s">
        <v>298</v>
      </c>
      <c r="AU149" s="149" t="s">
        <v>85</v>
      </c>
      <c r="AY149" s="17" t="s">
        <v>296</v>
      </c>
      <c r="BE149" s="150">
        <f>IF(N149="základní",J149,0)</f>
        <v>0</v>
      </c>
      <c r="BF149" s="150">
        <f>IF(N149="snížená",J149,0)</f>
        <v>0</v>
      </c>
      <c r="BG149" s="150">
        <f>IF(N149="zákl. přenesená",J149,0)</f>
        <v>0</v>
      </c>
      <c r="BH149" s="150">
        <f>IF(N149="sníž. přenesená",J149,0)</f>
        <v>0</v>
      </c>
      <c r="BI149" s="150">
        <f>IF(N149="nulová",J149,0)</f>
        <v>0</v>
      </c>
      <c r="BJ149" s="17" t="s">
        <v>83</v>
      </c>
      <c r="BK149" s="150">
        <f>ROUND(I149*H149,2)</f>
        <v>0</v>
      </c>
      <c r="BL149" s="17" t="s">
        <v>107</v>
      </c>
      <c r="BM149" s="149" t="s">
        <v>4471</v>
      </c>
    </row>
    <row r="150" spans="2:65" s="12" customFormat="1">
      <c r="B150" s="151"/>
      <c r="D150" s="152" t="s">
        <v>304</v>
      </c>
      <c r="E150" s="153" t="s">
        <v>1</v>
      </c>
      <c r="F150" s="154" t="s">
        <v>4472</v>
      </c>
      <c r="H150" s="155">
        <v>10.45</v>
      </c>
      <c r="I150" s="156"/>
      <c r="L150" s="151"/>
      <c r="M150" s="157"/>
      <c r="T150" s="158"/>
      <c r="AT150" s="153" t="s">
        <v>304</v>
      </c>
      <c r="AU150" s="153" t="s">
        <v>85</v>
      </c>
      <c r="AV150" s="12" t="s">
        <v>85</v>
      </c>
      <c r="AW150" s="12" t="s">
        <v>32</v>
      </c>
      <c r="AX150" s="12" t="s">
        <v>83</v>
      </c>
      <c r="AY150" s="153" t="s">
        <v>296</v>
      </c>
    </row>
    <row r="151" spans="2:65" s="1" customFormat="1" ht="66.75" customHeight="1">
      <c r="B151" s="32"/>
      <c r="C151" s="138" t="s">
        <v>358</v>
      </c>
      <c r="D151" s="138" t="s">
        <v>298</v>
      </c>
      <c r="E151" s="139" t="s">
        <v>4473</v>
      </c>
      <c r="F151" s="140" t="s">
        <v>4474</v>
      </c>
      <c r="G151" s="141" t="s">
        <v>311</v>
      </c>
      <c r="H151" s="142">
        <v>4.4000000000000004</v>
      </c>
      <c r="I151" s="143"/>
      <c r="J151" s="144">
        <f>ROUND(I151*H151,2)</f>
        <v>0</v>
      </c>
      <c r="K151" s="140" t="s">
        <v>302</v>
      </c>
      <c r="L151" s="32"/>
      <c r="M151" s="145" t="s">
        <v>1</v>
      </c>
      <c r="N151" s="146" t="s">
        <v>41</v>
      </c>
      <c r="P151" s="147">
        <f>O151*H151</f>
        <v>0</v>
      </c>
      <c r="Q151" s="147">
        <v>0</v>
      </c>
      <c r="R151" s="147">
        <f>Q151*H151</f>
        <v>0</v>
      </c>
      <c r="S151" s="147">
        <v>0</v>
      </c>
      <c r="T151" s="148">
        <f>S151*H151</f>
        <v>0</v>
      </c>
      <c r="AR151" s="149" t="s">
        <v>107</v>
      </c>
      <c r="AT151" s="149" t="s">
        <v>298</v>
      </c>
      <c r="AU151" s="149" t="s">
        <v>85</v>
      </c>
      <c r="AY151" s="17" t="s">
        <v>296</v>
      </c>
      <c r="BE151" s="150">
        <f>IF(N151="základní",J151,0)</f>
        <v>0</v>
      </c>
      <c r="BF151" s="150">
        <f>IF(N151="snížená",J151,0)</f>
        <v>0</v>
      </c>
      <c r="BG151" s="150">
        <f>IF(N151="zákl. přenesená",J151,0)</f>
        <v>0</v>
      </c>
      <c r="BH151" s="150">
        <f>IF(N151="sníž. přenesená",J151,0)</f>
        <v>0</v>
      </c>
      <c r="BI151" s="150">
        <f>IF(N151="nulová",J151,0)</f>
        <v>0</v>
      </c>
      <c r="BJ151" s="17" t="s">
        <v>83</v>
      </c>
      <c r="BK151" s="150">
        <f>ROUND(I151*H151,2)</f>
        <v>0</v>
      </c>
      <c r="BL151" s="17" t="s">
        <v>107</v>
      </c>
      <c r="BM151" s="149" t="s">
        <v>4475</v>
      </c>
    </row>
    <row r="152" spans="2:65" s="12" customFormat="1">
      <c r="B152" s="151"/>
      <c r="D152" s="152" t="s">
        <v>304</v>
      </c>
      <c r="E152" s="153" t="s">
        <v>1</v>
      </c>
      <c r="F152" s="154" t="s">
        <v>4476</v>
      </c>
      <c r="H152" s="155">
        <v>4.4000000000000004</v>
      </c>
      <c r="I152" s="156"/>
      <c r="L152" s="151"/>
      <c r="M152" s="157"/>
      <c r="T152" s="158"/>
      <c r="AT152" s="153" t="s">
        <v>304</v>
      </c>
      <c r="AU152" s="153" t="s">
        <v>85</v>
      </c>
      <c r="AV152" s="12" t="s">
        <v>85</v>
      </c>
      <c r="AW152" s="12" t="s">
        <v>32</v>
      </c>
      <c r="AX152" s="12" t="s">
        <v>76</v>
      </c>
      <c r="AY152" s="153" t="s">
        <v>296</v>
      </c>
    </row>
    <row r="153" spans="2:65" s="14" customFormat="1">
      <c r="B153" s="166"/>
      <c r="D153" s="152" t="s">
        <v>304</v>
      </c>
      <c r="E153" s="167" t="s">
        <v>1</v>
      </c>
      <c r="F153" s="168" t="s">
        <v>308</v>
      </c>
      <c r="H153" s="169">
        <v>4.4000000000000004</v>
      </c>
      <c r="I153" s="170"/>
      <c r="L153" s="166"/>
      <c r="M153" s="171"/>
      <c r="T153" s="172"/>
      <c r="AT153" s="167" t="s">
        <v>304</v>
      </c>
      <c r="AU153" s="167" t="s">
        <v>85</v>
      </c>
      <c r="AV153" s="14" t="s">
        <v>107</v>
      </c>
      <c r="AW153" s="14" t="s">
        <v>32</v>
      </c>
      <c r="AX153" s="14" t="s">
        <v>83</v>
      </c>
      <c r="AY153" s="167" t="s">
        <v>296</v>
      </c>
    </row>
    <row r="154" spans="2:65" s="1" customFormat="1" ht="16.5" customHeight="1">
      <c r="B154" s="32"/>
      <c r="C154" s="173" t="s">
        <v>365</v>
      </c>
      <c r="D154" s="173" t="s">
        <v>343</v>
      </c>
      <c r="E154" s="174" t="s">
        <v>4477</v>
      </c>
      <c r="F154" s="175" t="s">
        <v>4478</v>
      </c>
      <c r="G154" s="176" t="s">
        <v>346</v>
      </c>
      <c r="H154" s="177">
        <v>8.8000000000000007</v>
      </c>
      <c r="I154" s="178"/>
      <c r="J154" s="179">
        <f>ROUND(I154*H154,2)</f>
        <v>0</v>
      </c>
      <c r="K154" s="175" t="s">
        <v>302</v>
      </c>
      <c r="L154" s="180"/>
      <c r="M154" s="181" t="s">
        <v>1</v>
      </c>
      <c r="N154" s="182" t="s">
        <v>41</v>
      </c>
      <c r="P154" s="147">
        <f>O154*H154</f>
        <v>0</v>
      </c>
      <c r="Q154" s="147">
        <v>1</v>
      </c>
      <c r="R154" s="147">
        <f>Q154*H154</f>
        <v>8.8000000000000007</v>
      </c>
      <c r="S154" s="147">
        <v>0</v>
      </c>
      <c r="T154" s="148">
        <f>S154*H154</f>
        <v>0</v>
      </c>
      <c r="AR154" s="149" t="s">
        <v>347</v>
      </c>
      <c r="AT154" s="149" t="s">
        <v>343</v>
      </c>
      <c r="AU154" s="149" t="s">
        <v>85</v>
      </c>
      <c r="AY154" s="17" t="s">
        <v>296</v>
      </c>
      <c r="BE154" s="150">
        <f>IF(N154="základní",J154,0)</f>
        <v>0</v>
      </c>
      <c r="BF154" s="150">
        <f>IF(N154="snížená",J154,0)</f>
        <v>0</v>
      </c>
      <c r="BG154" s="150">
        <f>IF(N154="zákl. přenesená",J154,0)</f>
        <v>0</v>
      </c>
      <c r="BH154" s="150">
        <f>IF(N154="sníž. přenesená",J154,0)</f>
        <v>0</v>
      </c>
      <c r="BI154" s="150">
        <f>IF(N154="nulová",J154,0)</f>
        <v>0</v>
      </c>
      <c r="BJ154" s="17" t="s">
        <v>83</v>
      </c>
      <c r="BK154" s="150">
        <f>ROUND(I154*H154,2)</f>
        <v>0</v>
      </c>
      <c r="BL154" s="17" t="s">
        <v>107</v>
      </c>
      <c r="BM154" s="149" t="s">
        <v>4479</v>
      </c>
    </row>
    <row r="155" spans="2:65" s="12" customFormat="1">
      <c r="B155" s="151"/>
      <c r="D155" s="152" t="s">
        <v>304</v>
      </c>
      <c r="E155" s="153" t="s">
        <v>1</v>
      </c>
      <c r="F155" s="154" t="s">
        <v>4480</v>
      </c>
      <c r="H155" s="155">
        <v>8.8000000000000007</v>
      </c>
      <c r="I155" s="156"/>
      <c r="L155" s="151"/>
      <c r="M155" s="157"/>
      <c r="T155" s="158"/>
      <c r="AT155" s="153" t="s">
        <v>304</v>
      </c>
      <c r="AU155" s="153" t="s">
        <v>85</v>
      </c>
      <c r="AV155" s="12" t="s">
        <v>85</v>
      </c>
      <c r="AW155" s="12" t="s">
        <v>32</v>
      </c>
      <c r="AX155" s="12" t="s">
        <v>83</v>
      </c>
      <c r="AY155" s="153" t="s">
        <v>296</v>
      </c>
    </row>
    <row r="156" spans="2:65" s="11" customFormat="1" ht="22.9" customHeight="1">
      <c r="B156" s="126"/>
      <c r="D156" s="127" t="s">
        <v>75</v>
      </c>
      <c r="E156" s="136" t="s">
        <v>107</v>
      </c>
      <c r="F156" s="136" t="s">
        <v>939</v>
      </c>
      <c r="I156" s="129"/>
      <c r="J156" s="137">
        <f>BK156</f>
        <v>0</v>
      </c>
      <c r="L156" s="126"/>
      <c r="M156" s="131"/>
      <c r="P156" s="132">
        <f>SUM(P157:P159)</f>
        <v>0</v>
      </c>
      <c r="R156" s="132">
        <f>SUM(R157:R159)</f>
        <v>3.1197705</v>
      </c>
      <c r="T156" s="133">
        <f>SUM(T157:T159)</f>
        <v>0</v>
      </c>
      <c r="AR156" s="127" t="s">
        <v>83</v>
      </c>
      <c r="AT156" s="134" t="s">
        <v>75</v>
      </c>
      <c r="AU156" s="134" t="s">
        <v>83</v>
      </c>
      <c r="AY156" s="127" t="s">
        <v>296</v>
      </c>
      <c r="BK156" s="135">
        <f>SUM(BK157:BK159)</f>
        <v>0</v>
      </c>
    </row>
    <row r="157" spans="2:65" s="1" customFormat="1" ht="33" customHeight="1">
      <c r="B157" s="32"/>
      <c r="C157" s="138" t="s">
        <v>8</v>
      </c>
      <c r="D157" s="138" t="s">
        <v>298</v>
      </c>
      <c r="E157" s="139" t="s">
        <v>4481</v>
      </c>
      <c r="F157" s="140" t="s">
        <v>4482</v>
      </c>
      <c r="G157" s="141" t="s">
        <v>311</v>
      </c>
      <c r="H157" s="142">
        <v>1.65</v>
      </c>
      <c r="I157" s="143"/>
      <c r="J157" s="144">
        <f>ROUND(I157*H157,2)</f>
        <v>0</v>
      </c>
      <c r="K157" s="140" t="s">
        <v>302</v>
      </c>
      <c r="L157" s="32"/>
      <c r="M157" s="145" t="s">
        <v>1</v>
      </c>
      <c r="N157" s="146" t="s">
        <v>41</v>
      </c>
      <c r="P157" s="147">
        <f>O157*H157</f>
        <v>0</v>
      </c>
      <c r="Q157" s="147">
        <v>1.8907700000000001</v>
      </c>
      <c r="R157" s="147">
        <f>Q157*H157</f>
        <v>3.1197705</v>
      </c>
      <c r="S157" s="147">
        <v>0</v>
      </c>
      <c r="T157" s="148">
        <f>S157*H157</f>
        <v>0</v>
      </c>
      <c r="AR157" s="149" t="s">
        <v>107</v>
      </c>
      <c r="AT157" s="149" t="s">
        <v>298</v>
      </c>
      <c r="AU157" s="149" t="s">
        <v>85</v>
      </c>
      <c r="AY157" s="17" t="s">
        <v>296</v>
      </c>
      <c r="BE157" s="150">
        <f>IF(N157="základní",J157,0)</f>
        <v>0</v>
      </c>
      <c r="BF157" s="150">
        <f>IF(N157="snížená",J157,0)</f>
        <v>0</v>
      </c>
      <c r="BG157" s="150">
        <f>IF(N157="zákl. přenesená",J157,0)</f>
        <v>0</v>
      </c>
      <c r="BH157" s="150">
        <f>IF(N157="sníž. přenesená",J157,0)</f>
        <v>0</v>
      </c>
      <c r="BI157" s="150">
        <f>IF(N157="nulová",J157,0)</f>
        <v>0</v>
      </c>
      <c r="BJ157" s="17" t="s">
        <v>83</v>
      </c>
      <c r="BK157" s="150">
        <f>ROUND(I157*H157,2)</f>
        <v>0</v>
      </c>
      <c r="BL157" s="17" t="s">
        <v>107</v>
      </c>
      <c r="BM157" s="149" t="s">
        <v>4483</v>
      </c>
    </row>
    <row r="158" spans="2:65" s="12" customFormat="1">
      <c r="B158" s="151"/>
      <c r="D158" s="152" t="s">
        <v>304</v>
      </c>
      <c r="E158" s="153" t="s">
        <v>1</v>
      </c>
      <c r="F158" s="154" t="s">
        <v>4484</v>
      </c>
      <c r="H158" s="155">
        <v>1.65</v>
      </c>
      <c r="I158" s="156"/>
      <c r="L158" s="151"/>
      <c r="M158" s="157"/>
      <c r="T158" s="158"/>
      <c r="AT158" s="153" t="s">
        <v>304</v>
      </c>
      <c r="AU158" s="153" t="s">
        <v>85</v>
      </c>
      <c r="AV158" s="12" t="s">
        <v>85</v>
      </c>
      <c r="AW158" s="12" t="s">
        <v>32</v>
      </c>
      <c r="AX158" s="12" t="s">
        <v>76</v>
      </c>
      <c r="AY158" s="153" t="s">
        <v>296</v>
      </c>
    </row>
    <row r="159" spans="2:65" s="14" customFormat="1">
      <c r="B159" s="166"/>
      <c r="D159" s="152" t="s">
        <v>304</v>
      </c>
      <c r="E159" s="167" t="s">
        <v>1</v>
      </c>
      <c r="F159" s="168" t="s">
        <v>308</v>
      </c>
      <c r="H159" s="169">
        <v>1.65</v>
      </c>
      <c r="I159" s="170"/>
      <c r="L159" s="166"/>
      <c r="M159" s="171"/>
      <c r="T159" s="172"/>
      <c r="AT159" s="167" t="s">
        <v>304</v>
      </c>
      <c r="AU159" s="167" t="s">
        <v>85</v>
      </c>
      <c r="AV159" s="14" t="s">
        <v>107</v>
      </c>
      <c r="AW159" s="14" t="s">
        <v>32</v>
      </c>
      <c r="AX159" s="14" t="s">
        <v>83</v>
      </c>
      <c r="AY159" s="167" t="s">
        <v>296</v>
      </c>
    </row>
    <row r="160" spans="2:65" s="11" customFormat="1" ht="22.9" customHeight="1">
      <c r="B160" s="126"/>
      <c r="D160" s="127" t="s">
        <v>75</v>
      </c>
      <c r="E160" s="136" t="s">
        <v>347</v>
      </c>
      <c r="F160" s="136" t="s">
        <v>4485</v>
      </c>
      <c r="I160" s="129"/>
      <c r="J160" s="137">
        <f>BK160</f>
        <v>0</v>
      </c>
      <c r="L160" s="126"/>
      <c r="M160" s="131"/>
      <c r="P160" s="132">
        <f>SUM(P161:P170)</f>
        <v>0</v>
      </c>
      <c r="R160" s="132">
        <f>SUM(R161:R170)</f>
        <v>1.9722105499999998</v>
      </c>
      <c r="T160" s="133">
        <f>SUM(T161:T170)</f>
        <v>0</v>
      </c>
      <c r="AR160" s="127" t="s">
        <v>83</v>
      </c>
      <c r="AT160" s="134" t="s">
        <v>75</v>
      </c>
      <c r="AU160" s="134" t="s">
        <v>83</v>
      </c>
      <c r="AY160" s="127" t="s">
        <v>296</v>
      </c>
      <c r="BK160" s="135">
        <f>SUM(BK161:BK170)</f>
        <v>0</v>
      </c>
    </row>
    <row r="161" spans="2:65" s="1" customFormat="1" ht="37.9" customHeight="1">
      <c r="B161" s="32"/>
      <c r="C161" s="138" t="s">
        <v>373</v>
      </c>
      <c r="D161" s="138" t="s">
        <v>298</v>
      </c>
      <c r="E161" s="139" t="s">
        <v>4486</v>
      </c>
      <c r="F161" s="140" t="s">
        <v>4487</v>
      </c>
      <c r="G161" s="141" t="s">
        <v>339</v>
      </c>
      <c r="H161" s="142">
        <v>11</v>
      </c>
      <c r="I161" s="143"/>
      <c r="J161" s="144">
        <f>ROUND(I161*H161,2)</f>
        <v>0</v>
      </c>
      <c r="K161" s="140" t="s">
        <v>1</v>
      </c>
      <c r="L161" s="32"/>
      <c r="M161" s="145" t="s">
        <v>1</v>
      </c>
      <c r="N161" s="146" t="s">
        <v>41</v>
      </c>
      <c r="P161" s="147">
        <f>O161*H161</f>
        <v>0</v>
      </c>
      <c r="Q161" s="147">
        <v>0</v>
      </c>
      <c r="R161" s="147">
        <f>Q161*H161</f>
        <v>0</v>
      </c>
      <c r="S161" s="147">
        <v>0</v>
      </c>
      <c r="T161" s="148">
        <f>S161*H161</f>
        <v>0</v>
      </c>
      <c r="AR161" s="149" t="s">
        <v>107</v>
      </c>
      <c r="AT161" s="149" t="s">
        <v>298</v>
      </c>
      <c r="AU161" s="149" t="s">
        <v>85</v>
      </c>
      <c r="AY161" s="17" t="s">
        <v>296</v>
      </c>
      <c r="BE161" s="150">
        <f>IF(N161="základní",J161,0)</f>
        <v>0</v>
      </c>
      <c r="BF161" s="150">
        <f>IF(N161="snížená",J161,0)</f>
        <v>0</v>
      </c>
      <c r="BG161" s="150">
        <f>IF(N161="zákl. přenesená",J161,0)</f>
        <v>0</v>
      </c>
      <c r="BH161" s="150">
        <f>IF(N161="sníž. přenesená",J161,0)</f>
        <v>0</v>
      </c>
      <c r="BI161" s="150">
        <f>IF(N161="nulová",J161,0)</f>
        <v>0</v>
      </c>
      <c r="BJ161" s="17" t="s">
        <v>83</v>
      </c>
      <c r="BK161" s="150">
        <f>ROUND(I161*H161,2)</f>
        <v>0</v>
      </c>
      <c r="BL161" s="17" t="s">
        <v>107</v>
      </c>
      <c r="BM161" s="149" t="s">
        <v>4488</v>
      </c>
    </row>
    <row r="162" spans="2:65" s="1" customFormat="1" ht="24.2" customHeight="1">
      <c r="B162" s="32"/>
      <c r="C162" s="173" t="s">
        <v>379</v>
      </c>
      <c r="D162" s="173" t="s">
        <v>343</v>
      </c>
      <c r="E162" s="174" t="s">
        <v>4489</v>
      </c>
      <c r="F162" s="175" t="s">
        <v>4490</v>
      </c>
      <c r="G162" s="176" t="s">
        <v>339</v>
      </c>
      <c r="H162" s="177">
        <v>11.164999999999999</v>
      </c>
      <c r="I162" s="178"/>
      <c r="J162" s="179">
        <f>ROUND(I162*H162,2)</f>
        <v>0</v>
      </c>
      <c r="K162" s="175" t="s">
        <v>1</v>
      </c>
      <c r="L162" s="180"/>
      <c r="M162" s="181" t="s">
        <v>1</v>
      </c>
      <c r="N162" s="182" t="s">
        <v>41</v>
      </c>
      <c r="P162" s="147">
        <f>O162*H162</f>
        <v>0</v>
      </c>
      <c r="Q162" s="147">
        <v>6.7000000000000002E-4</v>
      </c>
      <c r="R162" s="147">
        <f>Q162*H162</f>
        <v>7.4805499999999999E-3</v>
      </c>
      <c r="S162" s="147">
        <v>0</v>
      </c>
      <c r="T162" s="148">
        <f>S162*H162</f>
        <v>0</v>
      </c>
      <c r="AR162" s="149" t="s">
        <v>347</v>
      </c>
      <c r="AT162" s="149" t="s">
        <v>343</v>
      </c>
      <c r="AU162" s="149" t="s">
        <v>85</v>
      </c>
      <c r="AY162" s="17" t="s">
        <v>296</v>
      </c>
      <c r="BE162" s="150">
        <f>IF(N162="základní",J162,0)</f>
        <v>0</v>
      </c>
      <c r="BF162" s="150">
        <f>IF(N162="snížená",J162,0)</f>
        <v>0</v>
      </c>
      <c r="BG162" s="150">
        <f>IF(N162="zákl. přenesená",J162,0)</f>
        <v>0</v>
      </c>
      <c r="BH162" s="150">
        <f>IF(N162="sníž. přenesená",J162,0)</f>
        <v>0</v>
      </c>
      <c r="BI162" s="150">
        <f>IF(N162="nulová",J162,0)</f>
        <v>0</v>
      </c>
      <c r="BJ162" s="17" t="s">
        <v>83</v>
      </c>
      <c r="BK162" s="150">
        <f>ROUND(I162*H162,2)</f>
        <v>0</v>
      </c>
      <c r="BL162" s="17" t="s">
        <v>107</v>
      </c>
      <c r="BM162" s="149" t="s">
        <v>4491</v>
      </c>
    </row>
    <row r="163" spans="2:65" s="12" customFormat="1">
      <c r="B163" s="151"/>
      <c r="D163" s="152" t="s">
        <v>304</v>
      </c>
      <c r="E163" s="153" t="s">
        <v>1</v>
      </c>
      <c r="F163" s="154" t="s">
        <v>4492</v>
      </c>
      <c r="H163" s="155">
        <v>11.164999999999999</v>
      </c>
      <c r="I163" s="156"/>
      <c r="L163" s="151"/>
      <c r="M163" s="157"/>
      <c r="T163" s="158"/>
      <c r="AT163" s="153" t="s">
        <v>304</v>
      </c>
      <c r="AU163" s="153" t="s">
        <v>85</v>
      </c>
      <c r="AV163" s="12" t="s">
        <v>85</v>
      </c>
      <c r="AW163" s="12" t="s">
        <v>32</v>
      </c>
      <c r="AX163" s="12" t="s">
        <v>83</v>
      </c>
      <c r="AY163" s="153" t="s">
        <v>296</v>
      </c>
    </row>
    <row r="164" spans="2:65" s="1" customFormat="1" ht="24.2" customHeight="1">
      <c r="B164" s="32"/>
      <c r="C164" s="138" t="s">
        <v>385</v>
      </c>
      <c r="D164" s="138" t="s">
        <v>298</v>
      </c>
      <c r="E164" s="139" t="s">
        <v>4493</v>
      </c>
      <c r="F164" s="140" t="s">
        <v>4494</v>
      </c>
      <c r="G164" s="141" t="s">
        <v>339</v>
      </c>
      <c r="H164" s="142">
        <v>11</v>
      </c>
      <c r="I164" s="143"/>
      <c r="J164" s="144">
        <f t="shared" ref="J164:J170" si="0">ROUND(I164*H164,2)</f>
        <v>0</v>
      </c>
      <c r="K164" s="140" t="s">
        <v>302</v>
      </c>
      <c r="L164" s="32"/>
      <c r="M164" s="145" t="s">
        <v>1</v>
      </c>
      <c r="N164" s="146" t="s">
        <v>41</v>
      </c>
      <c r="P164" s="147">
        <f t="shared" ref="P164:P170" si="1">O164*H164</f>
        <v>0</v>
      </c>
      <c r="Q164" s="147">
        <v>0</v>
      </c>
      <c r="R164" s="147">
        <f t="shared" ref="R164:R170" si="2">Q164*H164</f>
        <v>0</v>
      </c>
      <c r="S164" s="147">
        <v>0</v>
      </c>
      <c r="T164" s="148">
        <f t="shared" ref="T164:T170" si="3">S164*H164</f>
        <v>0</v>
      </c>
      <c r="AR164" s="149" t="s">
        <v>107</v>
      </c>
      <c r="AT164" s="149" t="s">
        <v>298</v>
      </c>
      <c r="AU164" s="149" t="s">
        <v>85</v>
      </c>
      <c r="AY164" s="17" t="s">
        <v>296</v>
      </c>
      <c r="BE164" s="150">
        <f t="shared" ref="BE164:BE170" si="4">IF(N164="základní",J164,0)</f>
        <v>0</v>
      </c>
      <c r="BF164" s="150">
        <f t="shared" ref="BF164:BF170" si="5">IF(N164="snížená",J164,0)</f>
        <v>0</v>
      </c>
      <c r="BG164" s="150">
        <f t="shared" ref="BG164:BG170" si="6">IF(N164="zákl. přenesená",J164,0)</f>
        <v>0</v>
      </c>
      <c r="BH164" s="150">
        <f t="shared" ref="BH164:BH170" si="7">IF(N164="sníž. přenesená",J164,0)</f>
        <v>0</v>
      </c>
      <c r="BI164" s="150">
        <f t="shared" ref="BI164:BI170" si="8">IF(N164="nulová",J164,0)</f>
        <v>0</v>
      </c>
      <c r="BJ164" s="17" t="s">
        <v>83</v>
      </c>
      <c r="BK164" s="150">
        <f t="shared" ref="BK164:BK170" si="9">ROUND(I164*H164,2)</f>
        <v>0</v>
      </c>
      <c r="BL164" s="17" t="s">
        <v>107</v>
      </c>
      <c r="BM164" s="149" t="s">
        <v>4495</v>
      </c>
    </row>
    <row r="165" spans="2:65" s="1" customFormat="1" ht="16.5" customHeight="1">
      <c r="B165" s="32"/>
      <c r="C165" s="138" t="s">
        <v>378</v>
      </c>
      <c r="D165" s="138" t="s">
        <v>298</v>
      </c>
      <c r="E165" s="139" t="s">
        <v>4496</v>
      </c>
      <c r="F165" s="140" t="s">
        <v>4497</v>
      </c>
      <c r="G165" s="141" t="s">
        <v>339</v>
      </c>
      <c r="H165" s="142">
        <v>11</v>
      </c>
      <c r="I165" s="143"/>
      <c r="J165" s="144">
        <f t="shared" si="0"/>
        <v>0</v>
      </c>
      <c r="K165" s="140" t="s">
        <v>302</v>
      </c>
      <c r="L165" s="32"/>
      <c r="M165" s="145" t="s">
        <v>1</v>
      </c>
      <c r="N165" s="146" t="s">
        <v>41</v>
      </c>
      <c r="P165" s="147">
        <f t="shared" si="1"/>
        <v>0</v>
      </c>
      <c r="Q165" s="147">
        <v>0</v>
      </c>
      <c r="R165" s="147">
        <f t="shared" si="2"/>
        <v>0</v>
      </c>
      <c r="S165" s="147">
        <v>0</v>
      </c>
      <c r="T165" s="148">
        <f t="shared" si="3"/>
        <v>0</v>
      </c>
      <c r="AR165" s="149" t="s">
        <v>107</v>
      </c>
      <c r="AT165" s="149" t="s">
        <v>298</v>
      </c>
      <c r="AU165" s="149" t="s">
        <v>85</v>
      </c>
      <c r="AY165" s="17" t="s">
        <v>296</v>
      </c>
      <c r="BE165" s="150">
        <f t="shared" si="4"/>
        <v>0</v>
      </c>
      <c r="BF165" s="150">
        <f t="shared" si="5"/>
        <v>0</v>
      </c>
      <c r="BG165" s="150">
        <f t="shared" si="6"/>
        <v>0</v>
      </c>
      <c r="BH165" s="150">
        <f t="shared" si="7"/>
        <v>0</v>
      </c>
      <c r="BI165" s="150">
        <f t="shared" si="8"/>
        <v>0</v>
      </c>
      <c r="BJ165" s="17" t="s">
        <v>83</v>
      </c>
      <c r="BK165" s="150">
        <f t="shared" si="9"/>
        <v>0</v>
      </c>
      <c r="BL165" s="17" t="s">
        <v>107</v>
      </c>
      <c r="BM165" s="149" t="s">
        <v>4498</v>
      </c>
    </row>
    <row r="166" spans="2:65" s="1" customFormat="1" ht="44.25" customHeight="1">
      <c r="B166" s="32"/>
      <c r="C166" s="138" t="s">
        <v>393</v>
      </c>
      <c r="D166" s="138" t="s">
        <v>298</v>
      </c>
      <c r="E166" s="139" t="s">
        <v>4499</v>
      </c>
      <c r="F166" s="140" t="s">
        <v>4500</v>
      </c>
      <c r="G166" s="141" t="s">
        <v>376</v>
      </c>
      <c r="H166" s="142">
        <v>1</v>
      </c>
      <c r="I166" s="143"/>
      <c r="J166" s="144">
        <f t="shared" si="0"/>
        <v>0</v>
      </c>
      <c r="K166" s="140" t="s">
        <v>302</v>
      </c>
      <c r="L166" s="32"/>
      <c r="M166" s="145" t="s">
        <v>1</v>
      </c>
      <c r="N166" s="146" t="s">
        <v>41</v>
      </c>
      <c r="P166" s="147">
        <f t="shared" si="1"/>
        <v>0</v>
      </c>
      <c r="Q166" s="147">
        <v>1.9068700000000001</v>
      </c>
      <c r="R166" s="147">
        <f t="shared" si="2"/>
        <v>1.9068700000000001</v>
      </c>
      <c r="S166" s="147">
        <v>0</v>
      </c>
      <c r="T166" s="148">
        <f t="shared" si="3"/>
        <v>0</v>
      </c>
      <c r="AR166" s="149" t="s">
        <v>107</v>
      </c>
      <c r="AT166" s="149" t="s">
        <v>298</v>
      </c>
      <c r="AU166" s="149" t="s">
        <v>85</v>
      </c>
      <c r="AY166" s="17" t="s">
        <v>296</v>
      </c>
      <c r="BE166" s="150">
        <f t="shared" si="4"/>
        <v>0</v>
      </c>
      <c r="BF166" s="150">
        <f t="shared" si="5"/>
        <v>0</v>
      </c>
      <c r="BG166" s="150">
        <f t="shared" si="6"/>
        <v>0</v>
      </c>
      <c r="BH166" s="150">
        <f t="shared" si="7"/>
        <v>0</v>
      </c>
      <c r="BI166" s="150">
        <f t="shared" si="8"/>
        <v>0</v>
      </c>
      <c r="BJ166" s="17" t="s">
        <v>83</v>
      </c>
      <c r="BK166" s="150">
        <f t="shared" si="9"/>
        <v>0</v>
      </c>
      <c r="BL166" s="17" t="s">
        <v>107</v>
      </c>
      <c r="BM166" s="149" t="s">
        <v>4501</v>
      </c>
    </row>
    <row r="167" spans="2:65" s="1" customFormat="1" ht="55.5" customHeight="1">
      <c r="B167" s="32"/>
      <c r="C167" s="173" t="s">
        <v>397</v>
      </c>
      <c r="D167" s="173" t="s">
        <v>343</v>
      </c>
      <c r="E167" s="174" t="s">
        <v>4502</v>
      </c>
      <c r="F167" s="175" t="s">
        <v>4503</v>
      </c>
      <c r="G167" s="176" t="s">
        <v>376</v>
      </c>
      <c r="H167" s="177">
        <v>1</v>
      </c>
      <c r="I167" s="178"/>
      <c r="J167" s="179">
        <f t="shared" si="0"/>
        <v>0</v>
      </c>
      <c r="K167" s="175" t="s">
        <v>1</v>
      </c>
      <c r="L167" s="180"/>
      <c r="M167" s="181" t="s">
        <v>1</v>
      </c>
      <c r="N167" s="182" t="s">
        <v>41</v>
      </c>
      <c r="P167" s="147">
        <f t="shared" si="1"/>
        <v>0</v>
      </c>
      <c r="Q167" s="147">
        <v>5.5E-2</v>
      </c>
      <c r="R167" s="147">
        <f t="shared" si="2"/>
        <v>5.5E-2</v>
      </c>
      <c r="S167" s="147">
        <v>0</v>
      </c>
      <c r="T167" s="148">
        <f t="shared" si="3"/>
        <v>0</v>
      </c>
      <c r="AR167" s="149" t="s">
        <v>347</v>
      </c>
      <c r="AT167" s="149" t="s">
        <v>343</v>
      </c>
      <c r="AU167" s="149" t="s">
        <v>85</v>
      </c>
      <c r="AY167" s="17" t="s">
        <v>296</v>
      </c>
      <c r="BE167" s="150">
        <f t="shared" si="4"/>
        <v>0</v>
      </c>
      <c r="BF167" s="150">
        <f t="shared" si="5"/>
        <v>0</v>
      </c>
      <c r="BG167" s="150">
        <f t="shared" si="6"/>
        <v>0</v>
      </c>
      <c r="BH167" s="150">
        <f t="shared" si="7"/>
        <v>0</v>
      </c>
      <c r="BI167" s="150">
        <f t="shared" si="8"/>
        <v>0</v>
      </c>
      <c r="BJ167" s="17" t="s">
        <v>83</v>
      </c>
      <c r="BK167" s="150">
        <f t="shared" si="9"/>
        <v>0</v>
      </c>
      <c r="BL167" s="17" t="s">
        <v>107</v>
      </c>
      <c r="BM167" s="149" t="s">
        <v>4504</v>
      </c>
    </row>
    <row r="168" spans="2:65" s="1" customFormat="1" ht="16.5" customHeight="1">
      <c r="B168" s="32"/>
      <c r="C168" s="138" t="s">
        <v>402</v>
      </c>
      <c r="D168" s="138" t="s">
        <v>298</v>
      </c>
      <c r="E168" s="139" t="s">
        <v>4505</v>
      </c>
      <c r="F168" s="140" t="s">
        <v>4506</v>
      </c>
      <c r="G168" s="141" t="s">
        <v>339</v>
      </c>
      <c r="H168" s="142">
        <v>11</v>
      </c>
      <c r="I168" s="143"/>
      <c r="J168" s="144">
        <f t="shared" si="0"/>
        <v>0</v>
      </c>
      <c r="K168" s="140" t="s">
        <v>302</v>
      </c>
      <c r="L168" s="32"/>
      <c r="M168" s="145" t="s">
        <v>1</v>
      </c>
      <c r="N168" s="146" t="s">
        <v>41</v>
      </c>
      <c r="P168" s="147">
        <f t="shared" si="1"/>
        <v>0</v>
      </c>
      <c r="Q168" s="147">
        <v>1.9000000000000001E-4</v>
      </c>
      <c r="R168" s="147">
        <f t="shared" si="2"/>
        <v>2.0900000000000003E-3</v>
      </c>
      <c r="S168" s="147">
        <v>0</v>
      </c>
      <c r="T168" s="148">
        <f t="shared" si="3"/>
        <v>0</v>
      </c>
      <c r="AR168" s="149" t="s">
        <v>107</v>
      </c>
      <c r="AT168" s="149" t="s">
        <v>298</v>
      </c>
      <c r="AU168" s="149" t="s">
        <v>85</v>
      </c>
      <c r="AY168" s="17" t="s">
        <v>296</v>
      </c>
      <c r="BE168" s="150">
        <f t="shared" si="4"/>
        <v>0</v>
      </c>
      <c r="BF168" s="150">
        <f t="shared" si="5"/>
        <v>0</v>
      </c>
      <c r="BG168" s="150">
        <f t="shared" si="6"/>
        <v>0</v>
      </c>
      <c r="BH168" s="150">
        <f t="shared" si="7"/>
        <v>0</v>
      </c>
      <c r="BI168" s="150">
        <f t="shared" si="8"/>
        <v>0</v>
      </c>
      <c r="BJ168" s="17" t="s">
        <v>83</v>
      </c>
      <c r="BK168" s="150">
        <f t="shared" si="9"/>
        <v>0</v>
      </c>
      <c r="BL168" s="17" t="s">
        <v>107</v>
      </c>
      <c r="BM168" s="149" t="s">
        <v>4507</v>
      </c>
    </row>
    <row r="169" spans="2:65" s="1" customFormat="1" ht="24.2" customHeight="1">
      <c r="B169" s="32"/>
      <c r="C169" s="138" t="s">
        <v>409</v>
      </c>
      <c r="D169" s="138" t="s">
        <v>298</v>
      </c>
      <c r="E169" s="139" t="s">
        <v>4508</v>
      </c>
      <c r="F169" s="140" t="s">
        <v>4509</v>
      </c>
      <c r="G169" s="141" t="s">
        <v>339</v>
      </c>
      <c r="H169" s="142">
        <v>11</v>
      </c>
      <c r="I169" s="143"/>
      <c r="J169" s="144">
        <f t="shared" si="0"/>
        <v>0</v>
      </c>
      <c r="K169" s="140" t="s">
        <v>302</v>
      </c>
      <c r="L169" s="32"/>
      <c r="M169" s="145" t="s">
        <v>1</v>
      </c>
      <c r="N169" s="146" t="s">
        <v>41</v>
      </c>
      <c r="P169" s="147">
        <f t="shared" si="1"/>
        <v>0</v>
      </c>
      <c r="Q169" s="147">
        <v>6.9999999999999994E-5</v>
      </c>
      <c r="R169" s="147">
        <f t="shared" si="2"/>
        <v>7.6999999999999996E-4</v>
      </c>
      <c r="S169" s="147">
        <v>0</v>
      </c>
      <c r="T169" s="148">
        <f t="shared" si="3"/>
        <v>0</v>
      </c>
      <c r="AR169" s="149" t="s">
        <v>107</v>
      </c>
      <c r="AT169" s="149" t="s">
        <v>298</v>
      </c>
      <c r="AU169" s="149" t="s">
        <v>85</v>
      </c>
      <c r="AY169" s="17" t="s">
        <v>296</v>
      </c>
      <c r="BE169" s="150">
        <f t="shared" si="4"/>
        <v>0</v>
      </c>
      <c r="BF169" s="150">
        <f t="shared" si="5"/>
        <v>0</v>
      </c>
      <c r="BG169" s="150">
        <f t="shared" si="6"/>
        <v>0</v>
      </c>
      <c r="BH169" s="150">
        <f t="shared" si="7"/>
        <v>0</v>
      </c>
      <c r="BI169" s="150">
        <f t="shared" si="8"/>
        <v>0</v>
      </c>
      <c r="BJ169" s="17" t="s">
        <v>83</v>
      </c>
      <c r="BK169" s="150">
        <f t="shared" si="9"/>
        <v>0</v>
      </c>
      <c r="BL169" s="17" t="s">
        <v>107</v>
      </c>
      <c r="BM169" s="149" t="s">
        <v>4510</v>
      </c>
    </row>
    <row r="170" spans="2:65" s="1" customFormat="1" ht="16.5" customHeight="1">
      <c r="B170" s="32"/>
      <c r="C170" s="138" t="s">
        <v>7</v>
      </c>
      <c r="D170" s="138" t="s">
        <v>298</v>
      </c>
      <c r="E170" s="139" t="s">
        <v>4511</v>
      </c>
      <c r="F170" s="140" t="s">
        <v>4512</v>
      </c>
      <c r="G170" s="141" t="s">
        <v>3209</v>
      </c>
      <c r="H170" s="142">
        <v>1</v>
      </c>
      <c r="I170" s="143"/>
      <c r="J170" s="144">
        <f t="shared" si="0"/>
        <v>0</v>
      </c>
      <c r="K170" s="140" t="s">
        <v>1</v>
      </c>
      <c r="L170" s="32"/>
      <c r="M170" s="145" t="s">
        <v>1</v>
      </c>
      <c r="N170" s="146" t="s">
        <v>41</v>
      </c>
      <c r="P170" s="147">
        <f t="shared" si="1"/>
        <v>0</v>
      </c>
      <c r="Q170" s="147">
        <v>0</v>
      </c>
      <c r="R170" s="147">
        <f t="shared" si="2"/>
        <v>0</v>
      </c>
      <c r="S170" s="147">
        <v>0</v>
      </c>
      <c r="T170" s="148">
        <f t="shared" si="3"/>
        <v>0</v>
      </c>
      <c r="AR170" s="149" t="s">
        <v>107</v>
      </c>
      <c r="AT170" s="149" t="s">
        <v>298</v>
      </c>
      <c r="AU170" s="149" t="s">
        <v>85</v>
      </c>
      <c r="AY170" s="17" t="s">
        <v>296</v>
      </c>
      <c r="BE170" s="150">
        <f t="shared" si="4"/>
        <v>0</v>
      </c>
      <c r="BF170" s="150">
        <f t="shared" si="5"/>
        <v>0</v>
      </c>
      <c r="BG170" s="150">
        <f t="shared" si="6"/>
        <v>0</v>
      </c>
      <c r="BH170" s="150">
        <f t="shared" si="7"/>
        <v>0</v>
      </c>
      <c r="BI170" s="150">
        <f t="shared" si="8"/>
        <v>0</v>
      </c>
      <c r="BJ170" s="17" t="s">
        <v>83</v>
      </c>
      <c r="BK170" s="150">
        <f t="shared" si="9"/>
        <v>0</v>
      </c>
      <c r="BL170" s="17" t="s">
        <v>107</v>
      </c>
      <c r="BM170" s="149" t="s">
        <v>4513</v>
      </c>
    </row>
    <row r="171" spans="2:65" s="11" customFormat="1" ht="22.9" customHeight="1">
      <c r="B171" s="126"/>
      <c r="D171" s="127" t="s">
        <v>75</v>
      </c>
      <c r="E171" s="136" t="s">
        <v>1404</v>
      </c>
      <c r="F171" s="136" t="s">
        <v>1405</v>
      </c>
      <c r="I171" s="129"/>
      <c r="J171" s="137">
        <f>BK171</f>
        <v>0</v>
      </c>
      <c r="L171" s="126"/>
      <c r="M171" s="131"/>
      <c r="P171" s="132">
        <f>P172</f>
        <v>0</v>
      </c>
      <c r="R171" s="132">
        <f>R172</f>
        <v>0</v>
      </c>
      <c r="T171" s="133">
        <f>T172</f>
        <v>0</v>
      </c>
      <c r="AR171" s="127" t="s">
        <v>83</v>
      </c>
      <c r="AT171" s="134" t="s">
        <v>75</v>
      </c>
      <c r="AU171" s="134" t="s">
        <v>83</v>
      </c>
      <c r="AY171" s="127" t="s">
        <v>296</v>
      </c>
      <c r="BK171" s="135">
        <f>BK172</f>
        <v>0</v>
      </c>
    </row>
    <row r="172" spans="2:65" s="1" customFormat="1" ht="55.5" customHeight="1">
      <c r="B172" s="32"/>
      <c r="C172" s="138" t="s">
        <v>422</v>
      </c>
      <c r="D172" s="138" t="s">
        <v>298</v>
      </c>
      <c r="E172" s="139" t="s">
        <v>4514</v>
      </c>
      <c r="F172" s="140" t="s">
        <v>4515</v>
      </c>
      <c r="G172" s="141" t="s">
        <v>346</v>
      </c>
      <c r="H172" s="142">
        <v>13.911</v>
      </c>
      <c r="I172" s="143"/>
      <c r="J172" s="144">
        <f>ROUND(I172*H172,2)</f>
        <v>0</v>
      </c>
      <c r="K172" s="140" t="s">
        <v>302</v>
      </c>
      <c r="L172" s="32"/>
      <c r="M172" s="190" t="s">
        <v>1</v>
      </c>
      <c r="N172" s="191" t="s">
        <v>41</v>
      </c>
      <c r="O172" s="192"/>
      <c r="P172" s="193">
        <f>O172*H172</f>
        <v>0</v>
      </c>
      <c r="Q172" s="193">
        <v>0</v>
      </c>
      <c r="R172" s="193">
        <f>Q172*H172</f>
        <v>0</v>
      </c>
      <c r="S172" s="193">
        <v>0</v>
      </c>
      <c r="T172" s="194">
        <f>S172*H172</f>
        <v>0</v>
      </c>
      <c r="AR172" s="149" t="s">
        <v>107</v>
      </c>
      <c r="AT172" s="149" t="s">
        <v>298</v>
      </c>
      <c r="AU172" s="149" t="s">
        <v>85</v>
      </c>
      <c r="AY172" s="17" t="s">
        <v>296</v>
      </c>
      <c r="BE172" s="150">
        <f>IF(N172="základní",J172,0)</f>
        <v>0</v>
      </c>
      <c r="BF172" s="150">
        <f>IF(N172="snížená",J172,0)</f>
        <v>0</v>
      </c>
      <c r="BG172" s="150">
        <f>IF(N172="zákl. přenesená",J172,0)</f>
        <v>0</v>
      </c>
      <c r="BH172" s="150">
        <f>IF(N172="sníž. přenesená",J172,0)</f>
        <v>0</v>
      </c>
      <c r="BI172" s="150">
        <f>IF(N172="nulová",J172,0)</f>
        <v>0</v>
      </c>
      <c r="BJ172" s="17" t="s">
        <v>83</v>
      </c>
      <c r="BK172" s="150">
        <f>ROUND(I172*H172,2)</f>
        <v>0</v>
      </c>
      <c r="BL172" s="17" t="s">
        <v>107</v>
      </c>
      <c r="BM172" s="149" t="s">
        <v>4516</v>
      </c>
    </row>
    <row r="173" spans="2:65" s="1" customFormat="1" ht="7.15" customHeight="1">
      <c r="B173" s="44"/>
      <c r="C173" s="45"/>
      <c r="D173" s="45"/>
      <c r="E173" s="45"/>
      <c r="F173" s="45"/>
      <c r="G173" s="45"/>
      <c r="H173" s="45"/>
      <c r="I173" s="45"/>
      <c r="J173" s="45"/>
      <c r="K173" s="45"/>
      <c r="L173" s="32"/>
    </row>
  </sheetData>
  <sheetProtection algorithmName="SHA-512" hashValue="R7m3iHaz6Dfy0ljFPlMTNJEry5g82niiCb6ZrMfFwPFj9nAPoplTwuG2Z9Ko6fWc3RuO0/leYqqX5vDx/sUSwg==" saltValue="DvILheIJCkKm4b4DgSmbcLCOASBupjE2KzAauWgVykJkGEyTmVCq6srOYRvVGgMpKGtrz6wStjoDK+QRQaX7pQ==" spinCount="100000" sheet="1" objects="1" scenarios="1" formatColumns="0" formatRows="0" autoFilter="0"/>
  <autoFilter ref="C128:K172"/>
  <mergeCells count="15">
    <mergeCell ref="E115:H115"/>
    <mergeCell ref="E119:H119"/>
    <mergeCell ref="E117:H117"/>
    <mergeCell ref="E121:H121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89"/>
  <sheetViews>
    <sheetView showGridLines="0" topLeftCell="A180" workbookViewId="0">
      <selection activeCell="F188" sqref="F188"/>
    </sheetView>
  </sheetViews>
  <sheetFormatPr defaultRowHeight="11.25"/>
  <cols>
    <col min="1" max="1" width="8.33203125" customWidth="1"/>
    <col min="2" max="2" width="1.33203125" customWidth="1"/>
    <col min="3" max="3" width="4.1640625" customWidth="1"/>
    <col min="4" max="4" width="4.33203125" customWidth="1"/>
    <col min="5" max="5" width="17.1640625" customWidth="1"/>
    <col min="6" max="6" width="50.6640625" customWidth="1"/>
    <col min="7" max="7" width="7.5" customWidth="1"/>
    <col min="8" max="8" width="14" customWidth="1"/>
    <col min="9" max="9" width="15.6640625" customWidth="1"/>
    <col min="10" max="11" width="22.33203125" customWidth="1"/>
    <col min="12" max="12" width="9.33203125" customWidth="1"/>
    <col min="13" max="13" width="10.66406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.15" customHeight="1"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7" t="s">
        <v>111</v>
      </c>
    </row>
    <row r="3" spans="2:46" ht="7.1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ht="25.15" customHeight="1">
      <c r="B4" s="20"/>
      <c r="D4" s="21" t="s">
        <v>182</v>
      </c>
      <c r="L4" s="20"/>
      <c r="M4" s="94" t="s">
        <v>10</v>
      </c>
      <c r="AT4" s="17" t="s">
        <v>4</v>
      </c>
    </row>
    <row r="5" spans="2:46" ht="7.15" customHeight="1">
      <c r="B5" s="20"/>
      <c r="L5" s="20"/>
    </row>
    <row r="6" spans="2:46" ht="12" customHeight="1">
      <c r="B6" s="20"/>
      <c r="D6" s="27" t="s">
        <v>16</v>
      </c>
      <c r="L6" s="20"/>
    </row>
    <row r="7" spans="2:46" ht="16.5" customHeight="1">
      <c r="B7" s="20"/>
      <c r="E7" s="249" t="str">
        <f>'Rekapitulace stavby'!K6</f>
        <v>Pobytová odlehčovací služba Zábřeh - Sušilova</v>
      </c>
      <c r="F7" s="250"/>
      <c r="G7" s="250"/>
      <c r="H7" s="250"/>
      <c r="L7" s="20"/>
    </row>
    <row r="8" spans="2:46" ht="12.75">
      <c r="B8" s="20"/>
      <c r="D8" s="27" t="s">
        <v>191</v>
      </c>
      <c r="L8" s="20"/>
    </row>
    <row r="9" spans="2:46" ht="16.5" customHeight="1">
      <c r="B9" s="20"/>
      <c r="E9" s="249" t="s">
        <v>194</v>
      </c>
      <c r="F9" s="209"/>
      <c r="G9" s="209"/>
      <c r="H9" s="209"/>
      <c r="L9" s="20"/>
    </row>
    <row r="10" spans="2:46" ht="12" customHeight="1">
      <c r="B10" s="20"/>
      <c r="D10" s="27" t="s">
        <v>3006</v>
      </c>
      <c r="L10" s="20"/>
    </row>
    <row r="11" spans="2:46" s="1" customFormat="1" ht="16.5" customHeight="1">
      <c r="B11" s="32"/>
      <c r="E11" s="231" t="s">
        <v>3007</v>
      </c>
      <c r="F11" s="248"/>
      <c r="G11" s="248"/>
      <c r="H11" s="248"/>
      <c r="L11" s="32"/>
    </row>
    <row r="12" spans="2:46" s="1" customFormat="1" ht="12" customHeight="1">
      <c r="B12" s="32"/>
      <c r="D12" s="27" t="s">
        <v>4438</v>
      </c>
      <c r="L12" s="32"/>
    </row>
    <row r="13" spans="2:46" s="1" customFormat="1" ht="16.5" customHeight="1">
      <c r="B13" s="32"/>
      <c r="E13" s="243" t="s">
        <v>4517</v>
      </c>
      <c r="F13" s="248"/>
      <c r="G13" s="248"/>
      <c r="H13" s="248"/>
      <c r="L13" s="32"/>
    </row>
    <row r="14" spans="2:46" s="1" customFormat="1">
      <c r="B14" s="32"/>
      <c r="L14" s="32"/>
    </row>
    <row r="15" spans="2:46" s="1" customFormat="1" ht="12" customHeight="1">
      <c r="B15" s="32"/>
      <c r="D15" s="27" t="s">
        <v>18</v>
      </c>
      <c r="F15" s="25" t="s">
        <v>1</v>
      </c>
      <c r="I15" s="27" t="s">
        <v>19</v>
      </c>
      <c r="J15" s="25" t="s">
        <v>1</v>
      </c>
      <c r="L15" s="32"/>
    </row>
    <row r="16" spans="2:46" s="1" customFormat="1" ht="12" customHeight="1">
      <c r="B16" s="32"/>
      <c r="D16" s="27" t="s">
        <v>20</v>
      </c>
      <c r="F16" s="25" t="s">
        <v>21</v>
      </c>
      <c r="I16" s="27" t="s">
        <v>22</v>
      </c>
      <c r="J16" s="52" t="str">
        <f>'Rekapitulace stavby'!AN8</f>
        <v>5. 7. 2024</v>
      </c>
      <c r="L16" s="32"/>
    </row>
    <row r="17" spans="2:12" s="1" customFormat="1" ht="10.9" customHeight="1">
      <c r="B17" s="32"/>
      <c r="L17" s="32"/>
    </row>
    <row r="18" spans="2:12" s="1" customFormat="1" ht="12" customHeight="1">
      <c r="B18" s="32"/>
      <c r="D18" s="27" t="s">
        <v>24</v>
      </c>
      <c r="I18" s="27" t="s">
        <v>25</v>
      </c>
      <c r="J18" s="25" t="s">
        <v>1</v>
      </c>
      <c r="L18" s="32"/>
    </row>
    <row r="19" spans="2:12" s="1" customFormat="1" ht="18" customHeight="1">
      <c r="B19" s="32"/>
      <c r="E19" s="25" t="s">
        <v>26</v>
      </c>
      <c r="I19" s="27" t="s">
        <v>27</v>
      </c>
      <c r="J19" s="25" t="s">
        <v>1</v>
      </c>
      <c r="L19" s="32"/>
    </row>
    <row r="20" spans="2:12" s="1" customFormat="1" ht="7.15" customHeight="1">
      <c r="B20" s="32"/>
      <c r="L20" s="32"/>
    </row>
    <row r="21" spans="2:12" s="1" customFormat="1" ht="12" customHeight="1">
      <c r="B21" s="32"/>
      <c r="D21" s="27" t="s">
        <v>28</v>
      </c>
      <c r="I21" s="27" t="s">
        <v>25</v>
      </c>
      <c r="J21" s="28" t="str">
        <f>'Rekapitulace stavby'!AN13</f>
        <v>Vyplň údaj</v>
      </c>
      <c r="L21" s="32"/>
    </row>
    <row r="22" spans="2:12" s="1" customFormat="1" ht="18" customHeight="1">
      <c r="B22" s="32"/>
      <c r="E22" s="251" t="str">
        <f>'Rekapitulace stavby'!E14</f>
        <v>Vyplň údaj</v>
      </c>
      <c r="F22" s="213"/>
      <c r="G22" s="213"/>
      <c r="H22" s="213"/>
      <c r="I22" s="27" t="s">
        <v>27</v>
      </c>
      <c r="J22" s="28" t="str">
        <f>'Rekapitulace stavby'!AN14</f>
        <v>Vyplň údaj</v>
      </c>
      <c r="L22" s="32"/>
    </row>
    <row r="23" spans="2:12" s="1" customFormat="1" ht="7.15" customHeight="1">
      <c r="B23" s="32"/>
      <c r="L23" s="32"/>
    </row>
    <row r="24" spans="2:12" s="1" customFormat="1" ht="12" customHeight="1">
      <c r="B24" s="32"/>
      <c r="D24" s="27" t="s">
        <v>30</v>
      </c>
      <c r="I24" s="27" t="s">
        <v>25</v>
      </c>
      <c r="J24" s="25" t="s">
        <v>1</v>
      </c>
      <c r="L24" s="32"/>
    </row>
    <row r="25" spans="2:12" s="1" customFormat="1" ht="18" customHeight="1">
      <c r="B25" s="32"/>
      <c r="E25" s="25" t="s">
        <v>31</v>
      </c>
      <c r="I25" s="27" t="s">
        <v>27</v>
      </c>
      <c r="J25" s="25" t="s">
        <v>1</v>
      </c>
      <c r="L25" s="32"/>
    </row>
    <row r="26" spans="2:12" s="1" customFormat="1" ht="7.15" customHeight="1">
      <c r="B26" s="32"/>
      <c r="L26" s="32"/>
    </row>
    <row r="27" spans="2:12" s="1" customFormat="1" ht="12" customHeight="1">
      <c r="B27" s="32"/>
      <c r="D27" s="27" t="s">
        <v>33</v>
      </c>
      <c r="I27" s="27" t="s">
        <v>25</v>
      </c>
      <c r="J27" s="25" t="s">
        <v>1</v>
      </c>
      <c r="L27" s="32"/>
    </row>
    <row r="28" spans="2:12" s="1" customFormat="1" ht="18" customHeight="1">
      <c r="B28" s="32"/>
      <c r="E28" s="25" t="s">
        <v>3010</v>
      </c>
      <c r="I28" s="27" t="s">
        <v>27</v>
      </c>
      <c r="J28" s="25" t="s">
        <v>1</v>
      </c>
      <c r="L28" s="32"/>
    </row>
    <row r="29" spans="2:12" s="1" customFormat="1" ht="7.15" customHeight="1">
      <c r="B29" s="32"/>
      <c r="L29" s="32"/>
    </row>
    <row r="30" spans="2:12" s="1" customFormat="1" ht="12" customHeight="1">
      <c r="B30" s="32"/>
      <c r="D30" s="27" t="s">
        <v>35</v>
      </c>
      <c r="L30" s="32"/>
    </row>
    <row r="31" spans="2:12" s="7" customFormat="1" ht="16.5" customHeight="1">
      <c r="B31" s="95"/>
      <c r="E31" s="217" t="s">
        <v>1</v>
      </c>
      <c r="F31" s="217"/>
      <c r="G31" s="217"/>
      <c r="H31" s="217"/>
      <c r="L31" s="95"/>
    </row>
    <row r="32" spans="2:12" s="1" customFormat="1" ht="7.15" customHeight="1">
      <c r="B32" s="32"/>
      <c r="L32" s="32"/>
    </row>
    <row r="33" spans="2:12" s="1" customFormat="1" ht="7.1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25.35" customHeight="1">
      <c r="B34" s="32"/>
      <c r="D34" s="97" t="s">
        <v>36</v>
      </c>
      <c r="J34" s="66">
        <f>ROUND(J129, 2)</f>
        <v>0</v>
      </c>
      <c r="L34" s="32"/>
    </row>
    <row r="35" spans="2:12" s="1" customFormat="1" ht="7.15" customHeight="1">
      <c r="B35" s="32"/>
      <c r="D35" s="53"/>
      <c r="E35" s="53"/>
      <c r="F35" s="53"/>
      <c r="G35" s="53"/>
      <c r="H35" s="53"/>
      <c r="I35" s="53"/>
      <c r="J35" s="53"/>
      <c r="K35" s="53"/>
      <c r="L35" s="32"/>
    </row>
    <row r="36" spans="2:12" s="1" customFormat="1" ht="14.45" customHeight="1">
      <c r="B36" s="32"/>
      <c r="F36" s="35" t="s">
        <v>38</v>
      </c>
      <c r="I36" s="35" t="s">
        <v>37</v>
      </c>
      <c r="J36" s="35" t="s">
        <v>39</v>
      </c>
      <c r="L36" s="32"/>
    </row>
    <row r="37" spans="2:12" s="1" customFormat="1" ht="14.45" customHeight="1">
      <c r="B37" s="32"/>
      <c r="D37" s="55" t="s">
        <v>40</v>
      </c>
      <c r="E37" s="27" t="s">
        <v>41</v>
      </c>
      <c r="F37" s="86">
        <f>ROUND((SUM(BE129:BE188)),  2)</f>
        <v>0</v>
      </c>
      <c r="I37" s="98">
        <v>0.21</v>
      </c>
      <c r="J37" s="86">
        <f>ROUND(((SUM(BE129:BE188))*I37),  2)</f>
        <v>0</v>
      </c>
      <c r="L37" s="32"/>
    </row>
    <row r="38" spans="2:12" s="1" customFormat="1" ht="14.45" customHeight="1">
      <c r="B38" s="32"/>
      <c r="E38" s="27" t="s">
        <v>42</v>
      </c>
      <c r="F38" s="86">
        <f>ROUND((SUM(BF129:BF188)),  2)</f>
        <v>0</v>
      </c>
      <c r="I38" s="98">
        <v>0.12</v>
      </c>
      <c r="J38" s="86">
        <f>ROUND(((SUM(BF129:BF188))*I38),  2)</f>
        <v>0</v>
      </c>
      <c r="L38" s="32"/>
    </row>
    <row r="39" spans="2:12" s="1" customFormat="1" ht="14.45" hidden="1" customHeight="1">
      <c r="B39" s="32"/>
      <c r="E39" s="27" t="s">
        <v>43</v>
      </c>
      <c r="F39" s="86">
        <f>ROUND((SUM(BG129:BG188)),  2)</f>
        <v>0</v>
      </c>
      <c r="I39" s="98">
        <v>0.21</v>
      </c>
      <c r="J39" s="86">
        <f>0</f>
        <v>0</v>
      </c>
      <c r="L39" s="32"/>
    </row>
    <row r="40" spans="2:12" s="1" customFormat="1" ht="14.45" hidden="1" customHeight="1">
      <c r="B40" s="32"/>
      <c r="E40" s="27" t="s">
        <v>44</v>
      </c>
      <c r="F40" s="86">
        <f>ROUND((SUM(BH129:BH188)),  2)</f>
        <v>0</v>
      </c>
      <c r="I40" s="98">
        <v>0.12</v>
      </c>
      <c r="J40" s="86">
        <f>0</f>
        <v>0</v>
      </c>
      <c r="L40" s="32"/>
    </row>
    <row r="41" spans="2:12" s="1" customFormat="1" ht="14.45" hidden="1" customHeight="1">
      <c r="B41" s="32"/>
      <c r="E41" s="27" t="s">
        <v>45</v>
      </c>
      <c r="F41" s="86">
        <f>ROUND((SUM(BI129:BI188)),  2)</f>
        <v>0</v>
      </c>
      <c r="I41" s="98">
        <v>0</v>
      </c>
      <c r="J41" s="86">
        <f>0</f>
        <v>0</v>
      </c>
      <c r="L41" s="32"/>
    </row>
    <row r="42" spans="2:12" s="1" customFormat="1" ht="7.15" customHeight="1">
      <c r="B42" s="32"/>
      <c r="L42" s="32"/>
    </row>
    <row r="43" spans="2:12" s="1" customFormat="1" ht="25.35" customHeight="1">
      <c r="B43" s="32"/>
      <c r="C43" s="99"/>
      <c r="D43" s="100" t="s">
        <v>46</v>
      </c>
      <c r="E43" s="57"/>
      <c r="F43" s="57"/>
      <c r="G43" s="101" t="s">
        <v>47</v>
      </c>
      <c r="H43" s="102" t="s">
        <v>48</v>
      </c>
      <c r="I43" s="57"/>
      <c r="J43" s="103">
        <f>SUM(J34:J41)</f>
        <v>0</v>
      </c>
      <c r="K43" s="104"/>
      <c r="L43" s="32"/>
    </row>
    <row r="44" spans="2:12" s="1" customFormat="1" ht="14.45" customHeight="1">
      <c r="B44" s="32"/>
      <c r="L44" s="32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42"/>
      <c r="J50" s="42"/>
      <c r="K50" s="42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3" t="s">
        <v>51</v>
      </c>
      <c r="E61" s="34"/>
      <c r="F61" s="105" t="s">
        <v>52</v>
      </c>
      <c r="G61" s="43" t="s">
        <v>51</v>
      </c>
      <c r="H61" s="34"/>
      <c r="I61" s="34"/>
      <c r="J61" s="106" t="s">
        <v>52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42"/>
      <c r="J65" s="42"/>
      <c r="K65" s="42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3" t="s">
        <v>51</v>
      </c>
      <c r="E76" s="34"/>
      <c r="F76" s="105" t="s">
        <v>52</v>
      </c>
      <c r="G76" s="43" t="s">
        <v>51</v>
      </c>
      <c r="H76" s="34"/>
      <c r="I76" s="34"/>
      <c r="J76" s="106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7.1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5.15" customHeight="1">
      <c r="B82" s="32"/>
      <c r="C82" s="21" t="s">
        <v>249</v>
      </c>
      <c r="L82" s="32"/>
    </row>
    <row r="83" spans="2:12" s="1" customFormat="1" ht="7.1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49" t="str">
        <f>E7</f>
        <v>Pobytová odlehčovací služba Zábřeh - Sušilova</v>
      </c>
      <c r="F85" s="250"/>
      <c r="G85" s="250"/>
      <c r="H85" s="250"/>
      <c r="L85" s="32"/>
    </row>
    <row r="86" spans="2:12" ht="12" customHeight="1">
      <c r="B86" s="20"/>
      <c r="C86" s="27" t="s">
        <v>191</v>
      </c>
      <c r="L86" s="20"/>
    </row>
    <row r="87" spans="2:12" ht="16.5" customHeight="1">
      <c r="B87" s="20"/>
      <c r="E87" s="249" t="s">
        <v>194</v>
      </c>
      <c r="F87" s="209"/>
      <c r="G87" s="209"/>
      <c r="H87" s="209"/>
      <c r="L87" s="20"/>
    </row>
    <row r="88" spans="2:12" ht="12" customHeight="1">
      <c r="B88" s="20"/>
      <c r="C88" s="27" t="s">
        <v>3006</v>
      </c>
      <c r="L88" s="20"/>
    </row>
    <row r="89" spans="2:12" s="1" customFormat="1" ht="16.5" customHeight="1">
      <c r="B89" s="32"/>
      <c r="E89" s="231" t="s">
        <v>3007</v>
      </c>
      <c r="F89" s="248"/>
      <c r="G89" s="248"/>
      <c r="H89" s="248"/>
      <c r="L89" s="32"/>
    </row>
    <row r="90" spans="2:12" s="1" customFormat="1" ht="12" customHeight="1">
      <c r="B90" s="32"/>
      <c r="C90" s="27" t="s">
        <v>4438</v>
      </c>
      <c r="L90" s="32"/>
    </row>
    <row r="91" spans="2:12" s="1" customFormat="1" ht="16.5" customHeight="1">
      <c r="B91" s="32"/>
      <c r="E91" s="243" t="str">
        <f>E13</f>
        <v xml:space="preserve">04b - Přípojka dešťové kanalizace </v>
      </c>
      <c r="F91" s="248"/>
      <c r="G91" s="248"/>
      <c r="H91" s="248"/>
      <c r="L91" s="32"/>
    </row>
    <row r="92" spans="2:12" s="1" customFormat="1" ht="7.15" customHeight="1">
      <c r="B92" s="32"/>
      <c r="L92" s="32"/>
    </row>
    <row r="93" spans="2:12" s="1" customFormat="1" ht="12" customHeight="1">
      <c r="B93" s="32"/>
      <c r="C93" s="27" t="s">
        <v>20</v>
      </c>
      <c r="F93" s="25" t="str">
        <f>F16</f>
        <v xml:space="preserve"> Zábřeh, Sušilova 1375/41</v>
      </c>
      <c r="I93" s="27" t="s">
        <v>22</v>
      </c>
      <c r="J93" s="52" t="str">
        <f>IF(J16="","",J16)</f>
        <v>5. 7. 2024</v>
      </c>
      <c r="L93" s="32"/>
    </row>
    <row r="94" spans="2:12" s="1" customFormat="1" ht="7.15" customHeight="1">
      <c r="B94" s="32"/>
      <c r="L94" s="32"/>
    </row>
    <row r="95" spans="2:12" s="1" customFormat="1" ht="25.7" customHeight="1">
      <c r="B95" s="32"/>
      <c r="C95" s="27" t="s">
        <v>24</v>
      </c>
      <c r="F95" s="25" t="str">
        <f>E19</f>
        <v>Město Zábřeh</v>
      </c>
      <c r="I95" s="27" t="s">
        <v>30</v>
      </c>
      <c r="J95" s="30" t="str">
        <f>E25</f>
        <v>Ing. arch. Josef Hlavatý</v>
      </c>
      <c r="L95" s="32"/>
    </row>
    <row r="96" spans="2:12" s="1" customFormat="1" ht="15.2" customHeight="1">
      <c r="B96" s="32"/>
      <c r="C96" s="27" t="s">
        <v>28</v>
      </c>
      <c r="F96" s="25" t="str">
        <f>IF(E22="","",E22)</f>
        <v>Vyplň údaj</v>
      </c>
      <c r="I96" s="27" t="s">
        <v>33</v>
      </c>
      <c r="J96" s="30" t="str">
        <f>E28</f>
        <v>Jaroslav Kudláček</v>
      </c>
      <c r="L96" s="32"/>
    </row>
    <row r="97" spans="2:47" s="1" customFormat="1" ht="10.15" customHeight="1">
      <c r="B97" s="32"/>
      <c r="L97" s="32"/>
    </row>
    <row r="98" spans="2:47" s="1" customFormat="1" ht="29.25" customHeight="1">
      <c r="B98" s="32"/>
      <c r="C98" s="107" t="s">
        <v>250</v>
      </c>
      <c r="D98" s="99"/>
      <c r="E98" s="99"/>
      <c r="F98" s="99"/>
      <c r="G98" s="99"/>
      <c r="H98" s="99"/>
      <c r="I98" s="99"/>
      <c r="J98" s="108" t="s">
        <v>251</v>
      </c>
      <c r="K98" s="99"/>
      <c r="L98" s="32"/>
    </row>
    <row r="99" spans="2:47" s="1" customFormat="1" ht="10.15" customHeight="1">
      <c r="B99" s="32"/>
      <c r="L99" s="32"/>
    </row>
    <row r="100" spans="2:47" s="1" customFormat="1" ht="22.9" customHeight="1">
      <c r="B100" s="32"/>
      <c r="C100" s="109" t="s">
        <v>252</v>
      </c>
      <c r="J100" s="66">
        <f>J129</f>
        <v>0</v>
      </c>
      <c r="L100" s="32"/>
      <c r="AU100" s="17" t="s">
        <v>253</v>
      </c>
    </row>
    <row r="101" spans="2:47" s="8" customFormat="1" ht="25.15" customHeight="1">
      <c r="B101" s="110"/>
      <c r="D101" s="111" t="s">
        <v>254</v>
      </c>
      <c r="E101" s="112"/>
      <c r="F101" s="112"/>
      <c r="G101" s="112"/>
      <c r="H101" s="112"/>
      <c r="I101" s="112"/>
      <c r="J101" s="113">
        <f>J130</f>
        <v>0</v>
      </c>
      <c r="L101" s="110"/>
    </row>
    <row r="102" spans="2:47" s="9" customFormat="1" ht="19.899999999999999" customHeight="1">
      <c r="B102" s="114"/>
      <c r="D102" s="115" t="s">
        <v>255</v>
      </c>
      <c r="E102" s="116"/>
      <c r="F102" s="116"/>
      <c r="G102" s="116"/>
      <c r="H102" s="116"/>
      <c r="I102" s="116"/>
      <c r="J102" s="117">
        <f>J131</f>
        <v>0</v>
      </c>
      <c r="L102" s="114"/>
    </row>
    <row r="103" spans="2:47" s="9" customFormat="1" ht="19.899999999999999" customHeight="1">
      <c r="B103" s="114"/>
      <c r="D103" s="115" t="s">
        <v>258</v>
      </c>
      <c r="E103" s="116"/>
      <c r="F103" s="116"/>
      <c r="G103" s="116"/>
      <c r="H103" s="116"/>
      <c r="I103" s="116"/>
      <c r="J103" s="117">
        <f>J161</f>
        <v>0</v>
      </c>
      <c r="L103" s="114"/>
    </row>
    <row r="104" spans="2:47" s="9" customFormat="1" ht="19.899999999999999" customHeight="1">
      <c r="B104" s="114"/>
      <c r="D104" s="115" t="s">
        <v>4440</v>
      </c>
      <c r="E104" s="116"/>
      <c r="F104" s="116"/>
      <c r="G104" s="116"/>
      <c r="H104" s="116"/>
      <c r="I104" s="116"/>
      <c r="J104" s="117">
        <f>J166</f>
        <v>0</v>
      </c>
      <c r="L104" s="114"/>
    </row>
    <row r="105" spans="2:47" s="9" customFormat="1" ht="19.899999999999999" customHeight="1">
      <c r="B105" s="114"/>
      <c r="D105" s="115" t="s">
        <v>261</v>
      </c>
      <c r="E105" s="116"/>
      <c r="F105" s="116"/>
      <c r="G105" s="116"/>
      <c r="H105" s="116"/>
      <c r="I105" s="116"/>
      <c r="J105" s="117">
        <f>J187</f>
        <v>0</v>
      </c>
      <c r="L105" s="114"/>
    </row>
    <row r="106" spans="2:47" s="1" customFormat="1" ht="21.75" customHeight="1">
      <c r="B106" s="32"/>
      <c r="L106" s="32"/>
    </row>
    <row r="107" spans="2:47" s="1" customFormat="1" ht="7.15" customHeight="1"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32"/>
    </row>
    <row r="111" spans="2:47" s="1" customFormat="1" ht="7.15" customHeight="1"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32"/>
    </row>
    <row r="112" spans="2:47" s="1" customFormat="1" ht="25.15" customHeight="1">
      <c r="B112" s="32"/>
      <c r="C112" s="21" t="s">
        <v>281</v>
      </c>
      <c r="L112" s="32"/>
    </row>
    <row r="113" spans="2:20" s="1" customFormat="1" ht="7.15" customHeight="1">
      <c r="B113" s="32"/>
      <c r="L113" s="32"/>
    </row>
    <row r="114" spans="2:20" s="1" customFormat="1" ht="12" customHeight="1">
      <c r="B114" s="32"/>
      <c r="C114" s="27" t="s">
        <v>16</v>
      </c>
      <c r="L114" s="32"/>
    </row>
    <row r="115" spans="2:20" s="1" customFormat="1" ht="16.5" customHeight="1">
      <c r="B115" s="32"/>
      <c r="E115" s="249" t="str">
        <f>E7</f>
        <v>Pobytová odlehčovací služba Zábřeh - Sušilova</v>
      </c>
      <c r="F115" s="250"/>
      <c r="G115" s="250"/>
      <c r="H115" s="250"/>
      <c r="L115" s="32"/>
    </row>
    <row r="116" spans="2:20" ht="12" customHeight="1">
      <c r="B116" s="20"/>
      <c r="C116" s="27" t="s">
        <v>191</v>
      </c>
      <c r="L116" s="20"/>
    </row>
    <row r="117" spans="2:20" ht="16.5" customHeight="1">
      <c r="B117" s="20"/>
      <c r="E117" s="249" t="s">
        <v>194</v>
      </c>
      <c r="F117" s="209"/>
      <c r="G117" s="209"/>
      <c r="H117" s="209"/>
      <c r="L117" s="20"/>
    </row>
    <row r="118" spans="2:20" ht="12" customHeight="1">
      <c r="B118" s="20"/>
      <c r="C118" s="27" t="s">
        <v>3006</v>
      </c>
      <c r="L118" s="20"/>
    </row>
    <row r="119" spans="2:20" s="1" customFormat="1" ht="16.5" customHeight="1">
      <c r="B119" s="32"/>
      <c r="E119" s="231" t="s">
        <v>3007</v>
      </c>
      <c r="F119" s="248"/>
      <c r="G119" s="248"/>
      <c r="H119" s="248"/>
      <c r="L119" s="32"/>
    </row>
    <row r="120" spans="2:20" s="1" customFormat="1" ht="12" customHeight="1">
      <c r="B120" s="32"/>
      <c r="C120" s="27" t="s">
        <v>4438</v>
      </c>
      <c r="L120" s="32"/>
    </row>
    <row r="121" spans="2:20" s="1" customFormat="1" ht="16.5" customHeight="1">
      <c r="B121" s="32"/>
      <c r="E121" s="243" t="str">
        <f>E13</f>
        <v xml:space="preserve">04b - Přípojka dešťové kanalizace </v>
      </c>
      <c r="F121" s="248"/>
      <c r="G121" s="248"/>
      <c r="H121" s="248"/>
      <c r="L121" s="32"/>
    </row>
    <row r="122" spans="2:20" s="1" customFormat="1" ht="7.15" customHeight="1">
      <c r="B122" s="32"/>
      <c r="L122" s="32"/>
    </row>
    <row r="123" spans="2:20" s="1" customFormat="1" ht="12" customHeight="1">
      <c r="B123" s="32"/>
      <c r="C123" s="27" t="s">
        <v>20</v>
      </c>
      <c r="F123" s="25" t="str">
        <f>F16</f>
        <v xml:space="preserve"> Zábřeh, Sušilova 1375/41</v>
      </c>
      <c r="I123" s="27" t="s">
        <v>22</v>
      </c>
      <c r="J123" s="52" t="str">
        <f>IF(J16="","",J16)</f>
        <v>5. 7. 2024</v>
      </c>
      <c r="L123" s="32"/>
    </row>
    <row r="124" spans="2:20" s="1" customFormat="1" ht="7.15" customHeight="1">
      <c r="B124" s="32"/>
      <c r="L124" s="32"/>
    </row>
    <row r="125" spans="2:20" s="1" customFormat="1" ht="25.7" customHeight="1">
      <c r="B125" s="32"/>
      <c r="C125" s="27" t="s">
        <v>24</v>
      </c>
      <c r="F125" s="25" t="str">
        <f>E19</f>
        <v>Město Zábřeh</v>
      </c>
      <c r="I125" s="27" t="s">
        <v>30</v>
      </c>
      <c r="J125" s="30" t="str">
        <f>E25</f>
        <v>Ing. arch. Josef Hlavatý</v>
      </c>
      <c r="L125" s="32"/>
    </row>
    <row r="126" spans="2:20" s="1" customFormat="1" ht="15.2" customHeight="1">
      <c r="B126" s="32"/>
      <c r="C126" s="27" t="s">
        <v>28</v>
      </c>
      <c r="F126" s="25" t="str">
        <f>IF(E22="","",E22)</f>
        <v>Vyplň údaj</v>
      </c>
      <c r="I126" s="27" t="s">
        <v>33</v>
      </c>
      <c r="J126" s="30" t="str">
        <f>E28</f>
        <v>Jaroslav Kudláček</v>
      </c>
      <c r="L126" s="32"/>
    </row>
    <row r="127" spans="2:20" s="1" customFormat="1" ht="10.15" customHeight="1">
      <c r="B127" s="32"/>
      <c r="L127" s="32"/>
    </row>
    <row r="128" spans="2:20" s="10" customFormat="1" ht="29.25" customHeight="1">
      <c r="B128" s="118"/>
      <c r="C128" s="119" t="s">
        <v>282</v>
      </c>
      <c r="D128" s="120" t="s">
        <v>61</v>
      </c>
      <c r="E128" s="120" t="s">
        <v>57</v>
      </c>
      <c r="F128" s="120" t="s">
        <v>58</v>
      </c>
      <c r="G128" s="120" t="s">
        <v>283</v>
      </c>
      <c r="H128" s="120" t="s">
        <v>284</v>
      </c>
      <c r="I128" s="120" t="s">
        <v>285</v>
      </c>
      <c r="J128" s="120" t="s">
        <v>251</v>
      </c>
      <c r="K128" s="121" t="s">
        <v>286</v>
      </c>
      <c r="L128" s="118"/>
      <c r="M128" s="59" t="s">
        <v>1</v>
      </c>
      <c r="N128" s="60" t="s">
        <v>40</v>
      </c>
      <c r="O128" s="60" t="s">
        <v>287</v>
      </c>
      <c r="P128" s="60" t="s">
        <v>288</v>
      </c>
      <c r="Q128" s="60" t="s">
        <v>289</v>
      </c>
      <c r="R128" s="60" t="s">
        <v>290</v>
      </c>
      <c r="S128" s="60" t="s">
        <v>291</v>
      </c>
      <c r="T128" s="61" t="s">
        <v>292</v>
      </c>
    </row>
    <row r="129" spans="2:65" s="1" customFormat="1" ht="22.9" customHeight="1">
      <c r="B129" s="32"/>
      <c r="C129" s="64" t="s">
        <v>293</v>
      </c>
      <c r="J129" s="122">
        <f>BK129</f>
        <v>0</v>
      </c>
      <c r="L129" s="32"/>
      <c r="M129" s="62"/>
      <c r="N129" s="53"/>
      <c r="O129" s="53"/>
      <c r="P129" s="123">
        <f>P130</f>
        <v>0</v>
      </c>
      <c r="Q129" s="53"/>
      <c r="R129" s="123">
        <f>R130</f>
        <v>23.066727</v>
      </c>
      <c r="S129" s="53"/>
      <c r="T129" s="124">
        <f>T130</f>
        <v>0</v>
      </c>
      <c r="AT129" s="17" t="s">
        <v>75</v>
      </c>
      <c r="AU129" s="17" t="s">
        <v>253</v>
      </c>
      <c r="BK129" s="125">
        <f>BK130</f>
        <v>0</v>
      </c>
    </row>
    <row r="130" spans="2:65" s="11" customFormat="1" ht="25.9" customHeight="1">
      <c r="B130" s="126"/>
      <c r="D130" s="127" t="s">
        <v>75</v>
      </c>
      <c r="E130" s="128" t="s">
        <v>294</v>
      </c>
      <c r="F130" s="128" t="s">
        <v>295</v>
      </c>
      <c r="I130" s="129"/>
      <c r="J130" s="130">
        <f>BK130</f>
        <v>0</v>
      </c>
      <c r="L130" s="126"/>
      <c r="M130" s="131"/>
      <c r="P130" s="132">
        <f>P131+P161+P166+P187</f>
        <v>0</v>
      </c>
      <c r="R130" s="132">
        <f>R131+R161+R166+R187</f>
        <v>23.066727</v>
      </c>
      <c r="T130" s="133">
        <f>T131+T161+T166+T187</f>
        <v>0</v>
      </c>
      <c r="AR130" s="127" t="s">
        <v>83</v>
      </c>
      <c r="AT130" s="134" t="s">
        <v>75</v>
      </c>
      <c r="AU130" s="134" t="s">
        <v>76</v>
      </c>
      <c r="AY130" s="127" t="s">
        <v>296</v>
      </c>
      <c r="BK130" s="135">
        <f>BK131+BK161+BK166+BK187</f>
        <v>0</v>
      </c>
    </row>
    <row r="131" spans="2:65" s="11" customFormat="1" ht="22.9" customHeight="1">
      <c r="B131" s="126"/>
      <c r="D131" s="127" t="s">
        <v>75</v>
      </c>
      <c r="E131" s="136" t="s">
        <v>83</v>
      </c>
      <c r="F131" s="136" t="s">
        <v>297</v>
      </c>
      <c r="I131" s="129"/>
      <c r="J131" s="137">
        <f>BK131</f>
        <v>0</v>
      </c>
      <c r="L131" s="126"/>
      <c r="M131" s="131"/>
      <c r="P131" s="132">
        <f>SUM(P132:P160)</f>
        <v>0</v>
      </c>
      <c r="R131" s="132">
        <f>SUM(R132:R160)</f>
        <v>9.7450559999999999</v>
      </c>
      <c r="T131" s="133">
        <f>SUM(T132:T160)</f>
        <v>0</v>
      </c>
      <c r="AR131" s="127" t="s">
        <v>83</v>
      </c>
      <c r="AT131" s="134" t="s">
        <v>75</v>
      </c>
      <c r="AU131" s="134" t="s">
        <v>83</v>
      </c>
      <c r="AY131" s="127" t="s">
        <v>296</v>
      </c>
      <c r="BK131" s="135">
        <f>SUM(BK132:BK160)</f>
        <v>0</v>
      </c>
    </row>
    <row r="132" spans="2:65" s="1" customFormat="1" ht="44.25" customHeight="1">
      <c r="B132" s="32"/>
      <c r="C132" s="138" t="s">
        <v>83</v>
      </c>
      <c r="D132" s="138" t="s">
        <v>298</v>
      </c>
      <c r="E132" s="139" t="s">
        <v>4441</v>
      </c>
      <c r="F132" s="140" t="s">
        <v>4442</v>
      </c>
      <c r="G132" s="141" t="s">
        <v>311</v>
      </c>
      <c r="H132" s="142">
        <v>6.75</v>
      </c>
      <c r="I132" s="143"/>
      <c r="J132" s="144">
        <f>ROUND(I132*H132,2)</f>
        <v>0</v>
      </c>
      <c r="K132" s="140" t="s">
        <v>4518</v>
      </c>
      <c r="L132" s="32"/>
      <c r="M132" s="145" t="s">
        <v>1</v>
      </c>
      <c r="N132" s="146" t="s">
        <v>41</v>
      </c>
      <c r="P132" s="147">
        <f>O132*H132</f>
        <v>0</v>
      </c>
      <c r="Q132" s="147">
        <v>0</v>
      </c>
      <c r="R132" s="147">
        <f>Q132*H132</f>
        <v>0</v>
      </c>
      <c r="S132" s="147">
        <v>0</v>
      </c>
      <c r="T132" s="148">
        <f>S132*H132</f>
        <v>0</v>
      </c>
      <c r="AR132" s="149" t="s">
        <v>107</v>
      </c>
      <c r="AT132" s="149" t="s">
        <v>298</v>
      </c>
      <c r="AU132" s="149" t="s">
        <v>85</v>
      </c>
      <c r="AY132" s="17" t="s">
        <v>296</v>
      </c>
      <c r="BE132" s="150">
        <f>IF(N132="základní",J132,0)</f>
        <v>0</v>
      </c>
      <c r="BF132" s="150">
        <f>IF(N132="snížená",J132,0)</f>
        <v>0</v>
      </c>
      <c r="BG132" s="150">
        <f>IF(N132="zákl. přenesená",J132,0)</f>
        <v>0</v>
      </c>
      <c r="BH132" s="150">
        <f>IF(N132="sníž. přenesená",J132,0)</f>
        <v>0</v>
      </c>
      <c r="BI132" s="150">
        <f>IF(N132="nulová",J132,0)</f>
        <v>0</v>
      </c>
      <c r="BJ132" s="17" t="s">
        <v>83</v>
      </c>
      <c r="BK132" s="150">
        <f>ROUND(I132*H132,2)</f>
        <v>0</v>
      </c>
      <c r="BL132" s="17" t="s">
        <v>107</v>
      </c>
      <c r="BM132" s="149" t="s">
        <v>4519</v>
      </c>
    </row>
    <row r="133" spans="2:65" s="15" customFormat="1">
      <c r="B133" s="183"/>
      <c r="D133" s="152" t="s">
        <v>304</v>
      </c>
      <c r="E133" s="184" t="s">
        <v>1</v>
      </c>
      <c r="F133" s="185" t="s">
        <v>4444</v>
      </c>
      <c r="H133" s="184" t="s">
        <v>1</v>
      </c>
      <c r="I133" s="186"/>
      <c r="L133" s="183"/>
      <c r="M133" s="187"/>
      <c r="T133" s="188"/>
      <c r="AT133" s="184" t="s">
        <v>304</v>
      </c>
      <c r="AU133" s="184" t="s">
        <v>85</v>
      </c>
      <c r="AV133" s="15" t="s">
        <v>83</v>
      </c>
      <c r="AW133" s="15" t="s">
        <v>32</v>
      </c>
      <c r="AX133" s="15" t="s">
        <v>76</v>
      </c>
      <c r="AY133" s="184" t="s">
        <v>296</v>
      </c>
    </row>
    <row r="134" spans="2:65" s="12" customFormat="1">
      <c r="B134" s="151"/>
      <c r="D134" s="152" t="s">
        <v>304</v>
      </c>
      <c r="E134" s="153" t="s">
        <v>1</v>
      </c>
      <c r="F134" s="154" t="s">
        <v>4520</v>
      </c>
      <c r="H134" s="155">
        <v>6.75</v>
      </c>
      <c r="I134" s="156"/>
      <c r="L134" s="151"/>
      <c r="M134" s="157"/>
      <c r="T134" s="158"/>
      <c r="AT134" s="153" t="s">
        <v>304</v>
      </c>
      <c r="AU134" s="153" t="s">
        <v>85</v>
      </c>
      <c r="AV134" s="12" t="s">
        <v>85</v>
      </c>
      <c r="AW134" s="12" t="s">
        <v>32</v>
      </c>
      <c r="AX134" s="12" t="s">
        <v>76</v>
      </c>
      <c r="AY134" s="153" t="s">
        <v>296</v>
      </c>
    </row>
    <row r="135" spans="2:65" s="14" customFormat="1">
      <c r="B135" s="166"/>
      <c r="D135" s="152" t="s">
        <v>304</v>
      </c>
      <c r="E135" s="167" t="s">
        <v>1</v>
      </c>
      <c r="F135" s="168" t="s">
        <v>308</v>
      </c>
      <c r="H135" s="169">
        <v>6.75</v>
      </c>
      <c r="I135" s="170"/>
      <c r="L135" s="166"/>
      <c r="M135" s="171"/>
      <c r="T135" s="172"/>
      <c r="AT135" s="167" t="s">
        <v>304</v>
      </c>
      <c r="AU135" s="167" t="s">
        <v>85</v>
      </c>
      <c r="AV135" s="14" t="s">
        <v>107</v>
      </c>
      <c r="AW135" s="14" t="s">
        <v>32</v>
      </c>
      <c r="AX135" s="14" t="s">
        <v>83</v>
      </c>
      <c r="AY135" s="167" t="s">
        <v>296</v>
      </c>
    </row>
    <row r="136" spans="2:65" s="1" customFormat="1" ht="44.25" customHeight="1">
      <c r="B136" s="32"/>
      <c r="C136" s="138" t="s">
        <v>85</v>
      </c>
      <c r="D136" s="138" t="s">
        <v>298</v>
      </c>
      <c r="E136" s="139" t="s">
        <v>4521</v>
      </c>
      <c r="F136" s="140" t="s">
        <v>4522</v>
      </c>
      <c r="G136" s="141" t="s">
        <v>311</v>
      </c>
      <c r="H136" s="142">
        <v>19.440000000000001</v>
      </c>
      <c r="I136" s="143"/>
      <c r="J136" s="144">
        <f>ROUND(I136*H136,2)</f>
        <v>0</v>
      </c>
      <c r="K136" s="140" t="s">
        <v>302</v>
      </c>
      <c r="L136" s="32"/>
      <c r="M136" s="145" t="s">
        <v>1</v>
      </c>
      <c r="N136" s="146" t="s">
        <v>41</v>
      </c>
      <c r="P136" s="147">
        <f>O136*H136</f>
        <v>0</v>
      </c>
      <c r="Q136" s="147">
        <v>0</v>
      </c>
      <c r="R136" s="147">
        <f>Q136*H136</f>
        <v>0</v>
      </c>
      <c r="S136" s="147">
        <v>0</v>
      </c>
      <c r="T136" s="148">
        <f>S136*H136</f>
        <v>0</v>
      </c>
      <c r="AR136" s="149" t="s">
        <v>107</v>
      </c>
      <c r="AT136" s="149" t="s">
        <v>298</v>
      </c>
      <c r="AU136" s="149" t="s">
        <v>85</v>
      </c>
      <c r="AY136" s="17" t="s">
        <v>296</v>
      </c>
      <c r="BE136" s="150">
        <f>IF(N136="základní",J136,0)</f>
        <v>0</v>
      </c>
      <c r="BF136" s="150">
        <f>IF(N136="snížená",J136,0)</f>
        <v>0</v>
      </c>
      <c r="BG136" s="150">
        <f>IF(N136="zákl. přenesená",J136,0)</f>
        <v>0</v>
      </c>
      <c r="BH136" s="150">
        <f>IF(N136="sníž. přenesená",J136,0)</f>
        <v>0</v>
      </c>
      <c r="BI136" s="150">
        <f>IF(N136="nulová",J136,0)</f>
        <v>0</v>
      </c>
      <c r="BJ136" s="17" t="s">
        <v>83</v>
      </c>
      <c r="BK136" s="150">
        <f>ROUND(I136*H136,2)</f>
        <v>0</v>
      </c>
      <c r="BL136" s="17" t="s">
        <v>107</v>
      </c>
      <c r="BM136" s="149" t="s">
        <v>4523</v>
      </c>
    </row>
    <row r="137" spans="2:65" s="15" customFormat="1">
      <c r="B137" s="183"/>
      <c r="D137" s="152" t="s">
        <v>304</v>
      </c>
      <c r="E137" s="184" t="s">
        <v>1</v>
      </c>
      <c r="F137" s="185" t="s">
        <v>4524</v>
      </c>
      <c r="H137" s="184" t="s">
        <v>1</v>
      </c>
      <c r="I137" s="186"/>
      <c r="L137" s="183"/>
      <c r="M137" s="187"/>
      <c r="T137" s="188"/>
      <c r="AT137" s="184" t="s">
        <v>304</v>
      </c>
      <c r="AU137" s="184" t="s">
        <v>85</v>
      </c>
      <c r="AV137" s="15" t="s">
        <v>83</v>
      </c>
      <c r="AW137" s="15" t="s">
        <v>32</v>
      </c>
      <c r="AX137" s="15" t="s">
        <v>76</v>
      </c>
      <c r="AY137" s="184" t="s">
        <v>296</v>
      </c>
    </row>
    <row r="138" spans="2:65" s="12" customFormat="1">
      <c r="B138" s="151"/>
      <c r="D138" s="152" t="s">
        <v>304</v>
      </c>
      <c r="E138" s="153" t="s">
        <v>1</v>
      </c>
      <c r="F138" s="154" t="s">
        <v>4525</v>
      </c>
      <c r="H138" s="155">
        <v>19.440000000000001</v>
      </c>
      <c r="I138" s="156"/>
      <c r="L138" s="151"/>
      <c r="M138" s="157"/>
      <c r="T138" s="158"/>
      <c r="AT138" s="153" t="s">
        <v>304</v>
      </c>
      <c r="AU138" s="153" t="s">
        <v>85</v>
      </c>
      <c r="AV138" s="12" t="s">
        <v>85</v>
      </c>
      <c r="AW138" s="12" t="s">
        <v>32</v>
      </c>
      <c r="AX138" s="12" t="s">
        <v>83</v>
      </c>
      <c r="AY138" s="153" t="s">
        <v>296</v>
      </c>
    </row>
    <row r="139" spans="2:65" s="1" customFormat="1" ht="37.9" customHeight="1">
      <c r="B139" s="32"/>
      <c r="C139" s="138" t="s">
        <v>94</v>
      </c>
      <c r="D139" s="138" t="s">
        <v>298</v>
      </c>
      <c r="E139" s="139" t="s">
        <v>4450</v>
      </c>
      <c r="F139" s="140" t="s">
        <v>4451</v>
      </c>
      <c r="G139" s="141" t="s">
        <v>301</v>
      </c>
      <c r="H139" s="142">
        <v>43.2</v>
      </c>
      <c r="I139" s="143"/>
      <c r="J139" s="144">
        <f>ROUND(I139*H139,2)</f>
        <v>0</v>
      </c>
      <c r="K139" s="140" t="s">
        <v>302</v>
      </c>
      <c r="L139" s="32"/>
      <c r="M139" s="145" t="s">
        <v>1</v>
      </c>
      <c r="N139" s="146" t="s">
        <v>41</v>
      </c>
      <c r="P139" s="147">
        <f>O139*H139</f>
        <v>0</v>
      </c>
      <c r="Q139" s="147">
        <v>5.8E-4</v>
      </c>
      <c r="R139" s="147">
        <f>Q139*H139</f>
        <v>2.5056000000000002E-2</v>
      </c>
      <c r="S139" s="147">
        <v>0</v>
      </c>
      <c r="T139" s="148">
        <f>S139*H139</f>
        <v>0</v>
      </c>
      <c r="AR139" s="149" t="s">
        <v>107</v>
      </c>
      <c r="AT139" s="149" t="s">
        <v>298</v>
      </c>
      <c r="AU139" s="149" t="s">
        <v>85</v>
      </c>
      <c r="AY139" s="17" t="s">
        <v>296</v>
      </c>
      <c r="BE139" s="150">
        <f>IF(N139="základní",J139,0)</f>
        <v>0</v>
      </c>
      <c r="BF139" s="150">
        <f>IF(N139="snížená",J139,0)</f>
        <v>0</v>
      </c>
      <c r="BG139" s="150">
        <f>IF(N139="zákl. přenesená",J139,0)</f>
        <v>0</v>
      </c>
      <c r="BH139" s="150">
        <f>IF(N139="sníž. přenesená",J139,0)</f>
        <v>0</v>
      </c>
      <c r="BI139" s="150">
        <f>IF(N139="nulová",J139,0)</f>
        <v>0</v>
      </c>
      <c r="BJ139" s="17" t="s">
        <v>83</v>
      </c>
      <c r="BK139" s="150">
        <f>ROUND(I139*H139,2)</f>
        <v>0</v>
      </c>
      <c r="BL139" s="17" t="s">
        <v>107</v>
      </c>
      <c r="BM139" s="149" t="s">
        <v>4526</v>
      </c>
    </row>
    <row r="140" spans="2:65" s="15" customFormat="1">
      <c r="B140" s="183"/>
      <c r="D140" s="152" t="s">
        <v>304</v>
      </c>
      <c r="E140" s="184" t="s">
        <v>1</v>
      </c>
      <c r="F140" s="185" t="s">
        <v>4524</v>
      </c>
      <c r="H140" s="184" t="s">
        <v>1</v>
      </c>
      <c r="I140" s="186"/>
      <c r="L140" s="183"/>
      <c r="M140" s="187"/>
      <c r="T140" s="188"/>
      <c r="AT140" s="184" t="s">
        <v>304</v>
      </c>
      <c r="AU140" s="184" t="s">
        <v>85</v>
      </c>
      <c r="AV140" s="15" t="s">
        <v>83</v>
      </c>
      <c r="AW140" s="15" t="s">
        <v>32</v>
      </c>
      <c r="AX140" s="15" t="s">
        <v>76</v>
      </c>
      <c r="AY140" s="184" t="s">
        <v>296</v>
      </c>
    </row>
    <row r="141" spans="2:65" s="12" customFormat="1">
      <c r="B141" s="151"/>
      <c r="D141" s="152" t="s">
        <v>304</v>
      </c>
      <c r="E141" s="153" t="s">
        <v>1</v>
      </c>
      <c r="F141" s="154" t="s">
        <v>4527</v>
      </c>
      <c r="H141" s="155">
        <v>43.2</v>
      </c>
      <c r="I141" s="156"/>
      <c r="L141" s="151"/>
      <c r="M141" s="157"/>
      <c r="T141" s="158"/>
      <c r="AT141" s="153" t="s">
        <v>304</v>
      </c>
      <c r="AU141" s="153" t="s">
        <v>85</v>
      </c>
      <c r="AV141" s="12" t="s">
        <v>85</v>
      </c>
      <c r="AW141" s="12" t="s">
        <v>32</v>
      </c>
      <c r="AX141" s="12" t="s">
        <v>76</v>
      </c>
      <c r="AY141" s="153" t="s">
        <v>296</v>
      </c>
    </row>
    <row r="142" spans="2:65" s="14" customFormat="1">
      <c r="B142" s="166"/>
      <c r="D142" s="152" t="s">
        <v>304</v>
      </c>
      <c r="E142" s="167" t="s">
        <v>1</v>
      </c>
      <c r="F142" s="168" t="s">
        <v>308</v>
      </c>
      <c r="H142" s="169">
        <v>43.2</v>
      </c>
      <c r="I142" s="170"/>
      <c r="L142" s="166"/>
      <c r="M142" s="171"/>
      <c r="T142" s="172"/>
      <c r="AT142" s="167" t="s">
        <v>304</v>
      </c>
      <c r="AU142" s="167" t="s">
        <v>85</v>
      </c>
      <c r="AV142" s="14" t="s">
        <v>107</v>
      </c>
      <c r="AW142" s="14" t="s">
        <v>32</v>
      </c>
      <c r="AX142" s="14" t="s">
        <v>83</v>
      </c>
      <c r="AY142" s="167" t="s">
        <v>296</v>
      </c>
    </row>
    <row r="143" spans="2:65" s="1" customFormat="1" ht="37.9" customHeight="1">
      <c r="B143" s="32"/>
      <c r="C143" s="138" t="s">
        <v>107</v>
      </c>
      <c r="D143" s="138" t="s">
        <v>298</v>
      </c>
      <c r="E143" s="139" t="s">
        <v>4454</v>
      </c>
      <c r="F143" s="140" t="s">
        <v>4455</v>
      </c>
      <c r="G143" s="141" t="s">
        <v>301</v>
      </c>
      <c r="H143" s="142">
        <v>43.2</v>
      </c>
      <c r="I143" s="143"/>
      <c r="J143" s="144">
        <f>ROUND(I143*H143,2)</f>
        <v>0</v>
      </c>
      <c r="K143" s="140" t="s">
        <v>302</v>
      </c>
      <c r="L143" s="32"/>
      <c r="M143" s="145" t="s">
        <v>1</v>
      </c>
      <c r="N143" s="146" t="s">
        <v>41</v>
      </c>
      <c r="P143" s="147">
        <f>O143*H143</f>
        <v>0</v>
      </c>
      <c r="Q143" s="147">
        <v>0</v>
      </c>
      <c r="R143" s="147">
        <f>Q143*H143</f>
        <v>0</v>
      </c>
      <c r="S143" s="147">
        <v>0</v>
      </c>
      <c r="T143" s="148">
        <f>S143*H143</f>
        <v>0</v>
      </c>
      <c r="AR143" s="149" t="s">
        <v>107</v>
      </c>
      <c r="AT143" s="149" t="s">
        <v>298</v>
      </c>
      <c r="AU143" s="149" t="s">
        <v>85</v>
      </c>
      <c r="AY143" s="17" t="s">
        <v>296</v>
      </c>
      <c r="BE143" s="150">
        <f>IF(N143="základní",J143,0)</f>
        <v>0</v>
      </c>
      <c r="BF143" s="150">
        <f>IF(N143="snížená",J143,0)</f>
        <v>0</v>
      </c>
      <c r="BG143" s="150">
        <f>IF(N143="zákl. přenesená",J143,0)</f>
        <v>0</v>
      </c>
      <c r="BH143" s="150">
        <f>IF(N143="sníž. přenesená",J143,0)</f>
        <v>0</v>
      </c>
      <c r="BI143" s="150">
        <f>IF(N143="nulová",J143,0)</f>
        <v>0</v>
      </c>
      <c r="BJ143" s="17" t="s">
        <v>83</v>
      </c>
      <c r="BK143" s="150">
        <f>ROUND(I143*H143,2)</f>
        <v>0</v>
      </c>
      <c r="BL143" s="17" t="s">
        <v>107</v>
      </c>
      <c r="BM143" s="149" t="s">
        <v>4528</v>
      </c>
    </row>
    <row r="144" spans="2:65" s="1" customFormat="1" ht="62.65" customHeight="1">
      <c r="B144" s="32"/>
      <c r="C144" s="138" t="s">
        <v>332</v>
      </c>
      <c r="D144" s="138" t="s">
        <v>298</v>
      </c>
      <c r="E144" s="139" t="s">
        <v>4457</v>
      </c>
      <c r="F144" s="140" t="s">
        <v>4458</v>
      </c>
      <c r="G144" s="141" t="s">
        <v>311</v>
      </c>
      <c r="H144" s="142">
        <v>13.23</v>
      </c>
      <c r="I144" s="143"/>
      <c r="J144" s="144">
        <f>ROUND(I144*H144,2)</f>
        <v>0</v>
      </c>
      <c r="K144" s="140" t="s">
        <v>4518</v>
      </c>
      <c r="L144" s="32"/>
      <c r="M144" s="145" t="s">
        <v>1</v>
      </c>
      <c r="N144" s="146" t="s">
        <v>41</v>
      </c>
      <c r="P144" s="147">
        <f>O144*H144</f>
        <v>0</v>
      </c>
      <c r="Q144" s="147">
        <v>0</v>
      </c>
      <c r="R144" s="147">
        <f>Q144*H144</f>
        <v>0</v>
      </c>
      <c r="S144" s="147">
        <v>0</v>
      </c>
      <c r="T144" s="148">
        <f>S144*H144</f>
        <v>0</v>
      </c>
      <c r="AR144" s="149" t="s">
        <v>107</v>
      </c>
      <c r="AT144" s="149" t="s">
        <v>298</v>
      </c>
      <c r="AU144" s="149" t="s">
        <v>85</v>
      </c>
      <c r="AY144" s="17" t="s">
        <v>296</v>
      </c>
      <c r="BE144" s="150">
        <f>IF(N144="základní",J144,0)</f>
        <v>0</v>
      </c>
      <c r="BF144" s="150">
        <f>IF(N144="snížená",J144,0)</f>
        <v>0</v>
      </c>
      <c r="BG144" s="150">
        <f>IF(N144="zákl. přenesená",J144,0)</f>
        <v>0</v>
      </c>
      <c r="BH144" s="150">
        <f>IF(N144="sníž. přenesená",J144,0)</f>
        <v>0</v>
      </c>
      <c r="BI144" s="150">
        <f>IF(N144="nulová",J144,0)</f>
        <v>0</v>
      </c>
      <c r="BJ144" s="17" t="s">
        <v>83</v>
      </c>
      <c r="BK144" s="150">
        <f>ROUND(I144*H144,2)</f>
        <v>0</v>
      </c>
      <c r="BL144" s="17" t="s">
        <v>107</v>
      </c>
      <c r="BM144" s="149" t="s">
        <v>4529</v>
      </c>
    </row>
    <row r="145" spans="2:65" s="12" customFormat="1">
      <c r="B145" s="151"/>
      <c r="D145" s="152" t="s">
        <v>304</v>
      </c>
      <c r="E145" s="153" t="s">
        <v>1</v>
      </c>
      <c r="F145" s="154" t="s">
        <v>4530</v>
      </c>
      <c r="H145" s="155">
        <v>13.23</v>
      </c>
      <c r="I145" s="156"/>
      <c r="L145" s="151"/>
      <c r="M145" s="157"/>
      <c r="T145" s="158"/>
      <c r="AT145" s="153" t="s">
        <v>304</v>
      </c>
      <c r="AU145" s="153" t="s">
        <v>85</v>
      </c>
      <c r="AV145" s="12" t="s">
        <v>85</v>
      </c>
      <c r="AW145" s="12" t="s">
        <v>32</v>
      </c>
      <c r="AX145" s="12" t="s">
        <v>83</v>
      </c>
      <c r="AY145" s="153" t="s">
        <v>296</v>
      </c>
    </row>
    <row r="146" spans="2:65" s="1" customFormat="1" ht="44.25" customHeight="1">
      <c r="B146" s="32"/>
      <c r="C146" s="138" t="s">
        <v>336</v>
      </c>
      <c r="D146" s="138" t="s">
        <v>298</v>
      </c>
      <c r="E146" s="139" t="s">
        <v>410</v>
      </c>
      <c r="F146" s="140" t="s">
        <v>4531</v>
      </c>
      <c r="G146" s="141" t="s">
        <v>311</v>
      </c>
      <c r="H146" s="142">
        <v>13.23</v>
      </c>
      <c r="I146" s="143"/>
      <c r="J146" s="144">
        <f>ROUND(I146*H146,2)</f>
        <v>0</v>
      </c>
      <c r="K146" s="140" t="s">
        <v>4518</v>
      </c>
      <c r="L146" s="32"/>
      <c r="M146" s="145" t="s">
        <v>1</v>
      </c>
      <c r="N146" s="146" t="s">
        <v>41</v>
      </c>
      <c r="P146" s="147">
        <f>O146*H146</f>
        <v>0</v>
      </c>
      <c r="Q146" s="147">
        <v>0</v>
      </c>
      <c r="R146" s="147">
        <f>Q146*H146</f>
        <v>0</v>
      </c>
      <c r="S146" s="147">
        <v>0</v>
      </c>
      <c r="T146" s="148">
        <f>S146*H146</f>
        <v>0</v>
      </c>
      <c r="AR146" s="149" t="s">
        <v>107</v>
      </c>
      <c r="AT146" s="149" t="s">
        <v>298</v>
      </c>
      <c r="AU146" s="149" t="s">
        <v>85</v>
      </c>
      <c r="AY146" s="17" t="s">
        <v>296</v>
      </c>
      <c r="BE146" s="150">
        <f>IF(N146="základní",J146,0)</f>
        <v>0</v>
      </c>
      <c r="BF146" s="150">
        <f>IF(N146="snížená",J146,0)</f>
        <v>0</v>
      </c>
      <c r="BG146" s="150">
        <f>IF(N146="zákl. přenesená",J146,0)</f>
        <v>0</v>
      </c>
      <c r="BH146" s="150">
        <f>IF(N146="sníž. přenesená",J146,0)</f>
        <v>0</v>
      </c>
      <c r="BI146" s="150">
        <f>IF(N146="nulová",J146,0)</f>
        <v>0</v>
      </c>
      <c r="BJ146" s="17" t="s">
        <v>83</v>
      </c>
      <c r="BK146" s="150">
        <f>ROUND(I146*H146,2)</f>
        <v>0</v>
      </c>
      <c r="BL146" s="17" t="s">
        <v>107</v>
      </c>
      <c r="BM146" s="149" t="s">
        <v>4532</v>
      </c>
    </row>
    <row r="147" spans="2:65" s="12" customFormat="1">
      <c r="B147" s="151"/>
      <c r="D147" s="152" t="s">
        <v>304</v>
      </c>
      <c r="E147" s="153" t="s">
        <v>1</v>
      </c>
      <c r="F147" s="154" t="s">
        <v>4533</v>
      </c>
      <c r="H147" s="155">
        <v>13.23</v>
      </c>
      <c r="I147" s="156"/>
      <c r="L147" s="151"/>
      <c r="M147" s="157"/>
      <c r="T147" s="158"/>
      <c r="AT147" s="153" t="s">
        <v>304</v>
      </c>
      <c r="AU147" s="153" t="s">
        <v>85</v>
      </c>
      <c r="AV147" s="12" t="s">
        <v>85</v>
      </c>
      <c r="AW147" s="12" t="s">
        <v>32</v>
      </c>
      <c r="AX147" s="12" t="s">
        <v>83</v>
      </c>
      <c r="AY147" s="153" t="s">
        <v>296</v>
      </c>
    </row>
    <row r="148" spans="2:65" s="1" customFormat="1" ht="44.25" customHeight="1">
      <c r="B148" s="32"/>
      <c r="C148" s="138" t="s">
        <v>342</v>
      </c>
      <c r="D148" s="138" t="s">
        <v>298</v>
      </c>
      <c r="E148" s="139" t="s">
        <v>423</v>
      </c>
      <c r="F148" s="140" t="s">
        <v>4464</v>
      </c>
      <c r="G148" s="141" t="s">
        <v>346</v>
      </c>
      <c r="H148" s="142">
        <v>23.814</v>
      </c>
      <c r="I148" s="143"/>
      <c r="J148" s="144">
        <f>ROUND(I148*H148,2)</f>
        <v>0</v>
      </c>
      <c r="K148" s="140" t="s">
        <v>4518</v>
      </c>
      <c r="L148" s="32"/>
      <c r="M148" s="145" t="s">
        <v>1</v>
      </c>
      <c r="N148" s="146" t="s">
        <v>41</v>
      </c>
      <c r="P148" s="147">
        <f>O148*H148</f>
        <v>0</v>
      </c>
      <c r="Q148" s="147">
        <v>0</v>
      </c>
      <c r="R148" s="147">
        <f>Q148*H148</f>
        <v>0</v>
      </c>
      <c r="S148" s="147">
        <v>0</v>
      </c>
      <c r="T148" s="148">
        <f>S148*H148</f>
        <v>0</v>
      </c>
      <c r="AR148" s="149" t="s">
        <v>107</v>
      </c>
      <c r="AT148" s="149" t="s">
        <v>298</v>
      </c>
      <c r="AU148" s="149" t="s">
        <v>85</v>
      </c>
      <c r="AY148" s="17" t="s">
        <v>296</v>
      </c>
      <c r="BE148" s="150">
        <f>IF(N148="základní",J148,0)</f>
        <v>0</v>
      </c>
      <c r="BF148" s="150">
        <f>IF(N148="snížená",J148,0)</f>
        <v>0</v>
      </c>
      <c r="BG148" s="150">
        <f>IF(N148="zákl. přenesená",J148,0)</f>
        <v>0</v>
      </c>
      <c r="BH148" s="150">
        <f>IF(N148="sníž. přenesená",J148,0)</f>
        <v>0</v>
      </c>
      <c r="BI148" s="150">
        <f>IF(N148="nulová",J148,0)</f>
        <v>0</v>
      </c>
      <c r="BJ148" s="17" t="s">
        <v>83</v>
      </c>
      <c r="BK148" s="150">
        <f>ROUND(I148*H148,2)</f>
        <v>0</v>
      </c>
      <c r="BL148" s="17" t="s">
        <v>107</v>
      </c>
      <c r="BM148" s="149" t="s">
        <v>4534</v>
      </c>
    </row>
    <row r="149" spans="2:65" s="12" customFormat="1">
      <c r="B149" s="151"/>
      <c r="D149" s="152" t="s">
        <v>304</v>
      </c>
      <c r="E149" s="153" t="s">
        <v>1</v>
      </c>
      <c r="F149" s="154" t="s">
        <v>4535</v>
      </c>
      <c r="H149" s="155">
        <v>23.814</v>
      </c>
      <c r="I149" s="156"/>
      <c r="L149" s="151"/>
      <c r="M149" s="157"/>
      <c r="T149" s="158"/>
      <c r="AT149" s="153" t="s">
        <v>304</v>
      </c>
      <c r="AU149" s="153" t="s">
        <v>85</v>
      </c>
      <c r="AV149" s="12" t="s">
        <v>85</v>
      </c>
      <c r="AW149" s="12" t="s">
        <v>32</v>
      </c>
      <c r="AX149" s="12" t="s">
        <v>83</v>
      </c>
      <c r="AY149" s="153" t="s">
        <v>296</v>
      </c>
    </row>
    <row r="150" spans="2:65" s="1" customFormat="1" ht="37.9" customHeight="1">
      <c r="B150" s="32"/>
      <c r="C150" s="138" t="s">
        <v>347</v>
      </c>
      <c r="D150" s="138" t="s">
        <v>298</v>
      </c>
      <c r="E150" s="139" t="s">
        <v>428</v>
      </c>
      <c r="F150" s="140" t="s">
        <v>4467</v>
      </c>
      <c r="G150" s="141" t="s">
        <v>311</v>
      </c>
      <c r="H150" s="142">
        <v>13.23</v>
      </c>
      <c r="I150" s="143"/>
      <c r="J150" s="144">
        <f>ROUND(I150*H150,2)</f>
        <v>0</v>
      </c>
      <c r="K150" s="140" t="s">
        <v>4518</v>
      </c>
      <c r="L150" s="32"/>
      <c r="M150" s="145" t="s">
        <v>1</v>
      </c>
      <c r="N150" s="146" t="s">
        <v>41</v>
      </c>
      <c r="P150" s="147">
        <f>O150*H150</f>
        <v>0</v>
      </c>
      <c r="Q150" s="147">
        <v>0</v>
      </c>
      <c r="R150" s="147">
        <f>Q150*H150</f>
        <v>0</v>
      </c>
      <c r="S150" s="147">
        <v>0</v>
      </c>
      <c r="T150" s="148">
        <f>S150*H150</f>
        <v>0</v>
      </c>
      <c r="AR150" s="149" t="s">
        <v>107</v>
      </c>
      <c r="AT150" s="149" t="s">
        <v>298</v>
      </c>
      <c r="AU150" s="149" t="s">
        <v>85</v>
      </c>
      <c r="AY150" s="17" t="s">
        <v>296</v>
      </c>
      <c r="BE150" s="150">
        <f>IF(N150="základní",J150,0)</f>
        <v>0</v>
      </c>
      <c r="BF150" s="150">
        <f>IF(N150="snížená",J150,0)</f>
        <v>0</v>
      </c>
      <c r="BG150" s="150">
        <f>IF(N150="zákl. přenesená",J150,0)</f>
        <v>0</v>
      </c>
      <c r="BH150" s="150">
        <f>IF(N150="sníž. přenesená",J150,0)</f>
        <v>0</v>
      </c>
      <c r="BI150" s="150">
        <f>IF(N150="nulová",J150,0)</f>
        <v>0</v>
      </c>
      <c r="BJ150" s="17" t="s">
        <v>83</v>
      </c>
      <c r="BK150" s="150">
        <f>ROUND(I150*H150,2)</f>
        <v>0</v>
      </c>
      <c r="BL150" s="17" t="s">
        <v>107</v>
      </c>
      <c r="BM150" s="149" t="s">
        <v>4536</v>
      </c>
    </row>
    <row r="151" spans="2:65" s="12" customFormat="1">
      <c r="B151" s="151"/>
      <c r="D151" s="152" t="s">
        <v>304</v>
      </c>
      <c r="E151" s="153" t="s">
        <v>1</v>
      </c>
      <c r="F151" s="154" t="s">
        <v>4533</v>
      </c>
      <c r="H151" s="155">
        <v>13.23</v>
      </c>
      <c r="I151" s="156"/>
      <c r="L151" s="151"/>
      <c r="M151" s="157"/>
      <c r="T151" s="158"/>
      <c r="AT151" s="153" t="s">
        <v>304</v>
      </c>
      <c r="AU151" s="153" t="s">
        <v>85</v>
      </c>
      <c r="AV151" s="12" t="s">
        <v>85</v>
      </c>
      <c r="AW151" s="12" t="s">
        <v>32</v>
      </c>
      <c r="AX151" s="12" t="s">
        <v>83</v>
      </c>
      <c r="AY151" s="153" t="s">
        <v>296</v>
      </c>
    </row>
    <row r="152" spans="2:65" s="1" customFormat="1" ht="44.25" customHeight="1">
      <c r="B152" s="32"/>
      <c r="C152" s="138" t="s">
        <v>354</v>
      </c>
      <c r="D152" s="138" t="s">
        <v>298</v>
      </c>
      <c r="E152" s="139" t="s">
        <v>4469</v>
      </c>
      <c r="F152" s="140" t="s">
        <v>4470</v>
      </c>
      <c r="G152" s="141" t="s">
        <v>311</v>
      </c>
      <c r="H152" s="142">
        <v>12.96</v>
      </c>
      <c r="I152" s="143"/>
      <c r="J152" s="144">
        <f>ROUND(I152*H152,2)</f>
        <v>0</v>
      </c>
      <c r="K152" s="140" t="s">
        <v>4518</v>
      </c>
      <c r="L152" s="32"/>
      <c r="M152" s="145" t="s">
        <v>1</v>
      </c>
      <c r="N152" s="146" t="s">
        <v>41</v>
      </c>
      <c r="P152" s="147">
        <f>O152*H152</f>
        <v>0</v>
      </c>
      <c r="Q152" s="147">
        <v>0</v>
      </c>
      <c r="R152" s="147">
        <f>Q152*H152</f>
        <v>0</v>
      </c>
      <c r="S152" s="147">
        <v>0</v>
      </c>
      <c r="T152" s="148">
        <f>S152*H152</f>
        <v>0</v>
      </c>
      <c r="AR152" s="149" t="s">
        <v>107</v>
      </c>
      <c r="AT152" s="149" t="s">
        <v>298</v>
      </c>
      <c r="AU152" s="149" t="s">
        <v>85</v>
      </c>
      <c r="AY152" s="17" t="s">
        <v>296</v>
      </c>
      <c r="BE152" s="150">
        <f>IF(N152="základní",J152,0)</f>
        <v>0</v>
      </c>
      <c r="BF152" s="150">
        <f>IF(N152="snížená",J152,0)</f>
        <v>0</v>
      </c>
      <c r="BG152" s="150">
        <f>IF(N152="zákl. přenesená",J152,0)</f>
        <v>0</v>
      </c>
      <c r="BH152" s="150">
        <f>IF(N152="sníž. přenesená",J152,0)</f>
        <v>0</v>
      </c>
      <c r="BI152" s="150">
        <f>IF(N152="nulová",J152,0)</f>
        <v>0</v>
      </c>
      <c r="BJ152" s="17" t="s">
        <v>83</v>
      </c>
      <c r="BK152" s="150">
        <f>ROUND(I152*H152,2)</f>
        <v>0</v>
      </c>
      <c r="BL152" s="17" t="s">
        <v>107</v>
      </c>
      <c r="BM152" s="149" t="s">
        <v>4537</v>
      </c>
    </row>
    <row r="153" spans="2:65" s="15" customFormat="1">
      <c r="B153" s="183"/>
      <c r="D153" s="152" t="s">
        <v>304</v>
      </c>
      <c r="E153" s="184" t="s">
        <v>1</v>
      </c>
      <c r="F153" s="185" t="s">
        <v>4538</v>
      </c>
      <c r="H153" s="184" t="s">
        <v>1</v>
      </c>
      <c r="I153" s="186"/>
      <c r="L153" s="183"/>
      <c r="M153" s="187"/>
      <c r="T153" s="188"/>
      <c r="AT153" s="184" t="s">
        <v>304</v>
      </c>
      <c r="AU153" s="184" t="s">
        <v>85</v>
      </c>
      <c r="AV153" s="15" t="s">
        <v>83</v>
      </c>
      <c r="AW153" s="15" t="s">
        <v>32</v>
      </c>
      <c r="AX153" s="15" t="s">
        <v>76</v>
      </c>
      <c r="AY153" s="184" t="s">
        <v>296</v>
      </c>
    </row>
    <row r="154" spans="2:65" s="12" customFormat="1">
      <c r="B154" s="151"/>
      <c r="D154" s="152" t="s">
        <v>304</v>
      </c>
      <c r="E154" s="153" t="s">
        <v>1</v>
      </c>
      <c r="F154" s="154" t="s">
        <v>4539</v>
      </c>
      <c r="H154" s="155">
        <v>12.96</v>
      </c>
      <c r="I154" s="156"/>
      <c r="L154" s="151"/>
      <c r="M154" s="157"/>
      <c r="T154" s="158"/>
      <c r="AT154" s="153" t="s">
        <v>304</v>
      </c>
      <c r="AU154" s="153" t="s">
        <v>85</v>
      </c>
      <c r="AV154" s="12" t="s">
        <v>85</v>
      </c>
      <c r="AW154" s="12" t="s">
        <v>32</v>
      </c>
      <c r="AX154" s="12" t="s">
        <v>83</v>
      </c>
      <c r="AY154" s="153" t="s">
        <v>296</v>
      </c>
    </row>
    <row r="155" spans="2:65" s="1" customFormat="1" ht="66.75" customHeight="1">
      <c r="B155" s="32"/>
      <c r="C155" s="138" t="s">
        <v>358</v>
      </c>
      <c r="D155" s="138" t="s">
        <v>298</v>
      </c>
      <c r="E155" s="139" t="s">
        <v>4473</v>
      </c>
      <c r="F155" s="140" t="s">
        <v>4474</v>
      </c>
      <c r="G155" s="141" t="s">
        <v>311</v>
      </c>
      <c r="H155" s="142">
        <v>4.8600000000000003</v>
      </c>
      <c r="I155" s="143"/>
      <c r="J155" s="144">
        <f>ROUND(I155*H155,2)</f>
        <v>0</v>
      </c>
      <c r="K155" s="140" t="s">
        <v>4518</v>
      </c>
      <c r="L155" s="32"/>
      <c r="M155" s="145" t="s">
        <v>1</v>
      </c>
      <c r="N155" s="146" t="s">
        <v>41</v>
      </c>
      <c r="P155" s="147">
        <f>O155*H155</f>
        <v>0</v>
      </c>
      <c r="Q155" s="147">
        <v>0</v>
      </c>
      <c r="R155" s="147">
        <f>Q155*H155</f>
        <v>0</v>
      </c>
      <c r="S155" s="147">
        <v>0</v>
      </c>
      <c r="T155" s="148">
        <f>S155*H155</f>
        <v>0</v>
      </c>
      <c r="AR155" s="149" t="s">
        <v>107</v>
      </c>
      <c r="AT155" s="149" t="s">
        <v>298</v>
      </c>
      <c r="AU155" s="149" t="s">
        <v>85</v>
      </c>
      <c r="AY155" s="17" t="s">
        <v>296</v>
      </c>
      <c r="BE155" s="150">
        <f>IF(N155="základní",J155,0)</f>
        <v>0</v>
      </c>
      <c r="BF155" s="150">
        <f>IF(N155="snížená",J155,0)</f>
        <v>0</v>
      </c>
      <c r="BG155" s="150">
        <f>IF(N155="zákl. přenesená",J155,0)</f>
        <v>0</v>
      </c>
      <c r="BH155" s="150">
        <f>IF(N155="sníž. přenesená",J155,0)</f>
        <v>0</v>
      </c>
      <c r="BI155" s="150">
        <f>IF(N155="nulová",J155,0)</f>
        <v>0</v>
      </c>
      <c r="BJ155" s="17" t="s">
        <v>83</v>
      </c>
      <c r="BK155" s="150">
        <f>ROUND(I155*H155,2)</f>
        <v>0</v>
      </c>
      <c r="BL155" s="17" t="s">
        <v>107</v>
      </c>
      <c r="BM155" s="149" t="s">
        <v>4540</v>
      </c>
    </row>
    <row r="156" spans="2:65" s="15" customFormat="1">
      <c r="B156" s="183"/>
      <c r="D156" s="152" t="s">
        <v>304</v>
      </c>
      <c r="E156" s="184" t="s">
        <v>1</v>
      </c>
      <c r="F156" s="185" t="s">
        <v>4524</v>
      </c>
      <c r="H156" s="184" t="s">
        <v>1</v>
      </c>
      <c r="I156" s="186"/>
      <c r="L156" s="183"/>
      <c r="M156" s="187"/>
      <c r="T156" s="188"/>
      <c r="AT156" s="184" t="s">
        <v>304</v>
      </c>
      <c r="AU156" s="184" t="s">
        <v>85</v>
      </c>
      <c r="AV156" s="15" t="s">
        <v>83</v>
      </c>
      <c r="AW156" s="15" t="s">
        <v>32</v>
      </c>
      <c r="AX156" s="15" t="s">
        <v>76</v>
      </c>
      <c r="AY156" s="184" t="s">
        <v>296</v>
      </c>
    </row>
    <row r="157" spans="2:65" s="12" customFormat="1">
      <c r="B157" s="151"/>
      <c r="D157" s="152" t="s">
        <v>304</v>
      </c>
      <c r="E157" s="153" t="s">
        <v>1</v>
      </c>
      <c r="F157" s="154" t="s">
        <v>4541</v>
      </c>
      <c r="H157" s="155">
        <v>4.8600000000000003</v>
      </c>
      <c r="I157" s="156"/>
      <c r="L157" s="151"/>
      <c r="M157" s="157"/>
      <c r="T157" s="158"/>
      <c r="AT157" s="153" t="s">
        <v>304</v>
      </c>
      <c r="AU157" s="153" t="s">
        <v>85</v>
      </c>
      <c r="AV157" s="12" t="s">
        <v>85</v>
      </c>
      <c r="AW157" s="12" t="s">
        <v>32</v>
      </c>
      <c r="AX157" s="12" t="s">
        <v>76</v>
      </c>
      <c r="AY157" s="153" t="s">
        <v>296</v>
      </c>
    </row>
    <row r="158" spans="2:65" s="14" customFormat="1">
      <c r="B158" s="166"/>
      <c r="D158" s="152" t="s">
        <v>304</v>
      </c>
      <c r="E158" s="167" t="s">
        <v>1</v>
      </c>
      <c r="F158" s="168" t="s">
        <v>308</v>
      </c>
      <c r="H158" s="169">
        <v>4.8600000000000003</v>
      </c>
      <c r="I158" s="170"/>
      <c r="L158" s="166"/>
      <c r="M158" s="171"/>
      <c r="T158" s="172"/>
      <c r="AT158" s="167" t="s">
        <v>304</v>
      </c>
      <c r="AU158" s="167" t="s">
        <v>85</v>
      </c>
      <c r="AV158" s="14" t="s">
        <v>107</v>
      </c>
      <c r="AW158" s="14" t="s">
        <v>32</v>
      </c>
      <c r="AX158" s="14" t="s">
        <v>83</v>
      </c>
      <c r="AY158" s="167" t="s">
        <v>296</v>
      </c>
    </row>
    <row r="159" spans="2:65" s="1" customFormat="1" ht="16.5" customHeight="1">
      <c r="B159" s="32"/>
      <c r="C159" s="173" t="s">
        <v>365</v>
      </c>
      <c r="D159" s="173" t="s">
        <v>343</v>
      </c>
      <c r="E159" s="174" t="s">
        <v>4477</v>
      </c>
      <c r="F159" s="175" t="s">
        <v>4478</v>
      </c>
      <c r="G159" s="176" t="s">
        <v>346</v>
      </c>
      <c r="H159" s="177">
        <v>9.7200000000000006</v>
      </c>
      <c r="I159" s="178"/>
      <c r="J159" s="179">
        <f>ROUND(I159*H159,2)</f>
        <v>0</v>
      </c>
      <c r="K159" s="175" t="s">
        <v>4518</v>
      </c>
      <c r="L159" s="180"/>
      <c r="M159" s="181" t="s">
        <v>1</v>
      </c>
      <c r="N159" s="182" t="s">
        <v>41</v>
      </c>
      <c r="P159" s="147">
        <f>O159*H159</f>
        <v>0</v>
      </c>
      <c r="Q159" s="147">
        <v>1</v>
      </c>
      <c r="R159" s="147">
        <f>Q159*H159</f>
        <v>9.7200000000000006</v>
      </c>
      <c r="S159" s="147">
        <v>0</v>
      </c>
      <c r="T159" s="148">
        <f>S159*H159</f>
        <v>0</v>
      </c>
      <c r="AR159" s="149" t="s">
        <v>347</v>
      </c>
      <c r="AT159" s="149" t="s">
        <v>343</v>
      </c>
      <c r="AU159" s="149" t="s">
        <v>85</v>
      </c>
      <c r="AY159" s="17" t="s">
        <v>296</v>
      </c>
      <c r="BE159" s="150">
        <f>IF(N159="základní",J159,0)</f>
        <v>0</v>
      </c>
      <c r="BF159" s="150">
        <f>IF(N159="snížená",J159,0)</f>
        <v>0</v>
      </c>
      <c r="BG159" s="150">
        <f>IF(N159="zákl. přenesená",J159,0)</f>
        <v>0</v>
      </c>
      <c r="BH159" s="150">
        <f>IF(N159="sníž. přenesená",J159,0)</f>
        <v>0</v>
      </c>
      <c r="BI159" s="150">
        <f>IF(N159="nulová",J159,0)</f>
        <v>0</v>
      </c>
      <c r="BJ159" s="17" t="s">
        <v>83</v>
      </c>
      <c r="BK159" s="150">
        <f>ROUND(I159*H159,2)</f>
        <v>0</v>
      </c>
      <c r="BL159" s="17" t="s">
        <v>107</v>
      </c>
      <c r="BM159" s="149" t="s">
        <v>4542</v>
      </c>
    </row>
    <row r="160" spans="2:65" s="12" customFormat="1">
      <c r="B160" s="151"/>
      <c r="D160" s="152" t="s">
        <v>304</v>
      </c>
      <c r="E160" s="153" t="s">
        <v>1</v>
      </c>
      <c r="F160" s="154" t="s">
        <v>4543</v>
      </c>
      <c r="H160" s="155">
        <v>9.7200000000000006</v>
      </c>
      <c r="I160" s="156"/>
      <c r="L160" s="151"/>
      <c r="M160" s="157"/>
      <c r="T160" s="158"/>
      <c r="AT160" s="153" t="s">
        <v>304</v>
      </c>
      <c r="AU160" s="153" t="s">
        <v>85</v>
      </c>
      <c r="AV160" s="12" t="s">
        <v>85</v>
      </c>
      <c r="AW160" s="12" t="s">
        <v>32</v>
      </c>
      <c r="AX160" s="12" t="s">
        <v>83</v>
      </c>
      <c r="AY160" s="153" t="s">
        <v>296</v>
      </c>
    </row>
    <row r="161" spans="2:65" s="11" customFormat="1" ht="22.9" customHeight="1">
      <c r="B161" s="126"/>
      <c r="D161" s="127" t="s">
        <v>75</v>
      </c>
      <c r="E161" s="136" t="s">
        <v>107</v>
      </c>
      <c r="F161" s="136" t="s">
        <v>939</v>
      </c>
      <c r="I161" s="129"/>
      <c r="J161" s="137">
        <f>BK161</f>
        <v>0</v>
      </c>
      <c r="L161" s="126"/>
      <c r="M161" s="131"/>
      <c r="P161" s="132">
        <f>SUM(P162:P165)</f>
        <v>0</v>
      </c>
      <c r="R161" s="132">
        <f>SUM(R162:R165)</f>
        <v>3.0630474000000003</v>
      </c>
      <c r="T161" s="133">
        <f>SUM(T162:T165)</f>
        <v>0</v>
      </c>
      <c r="AR161" s="127" t="s">
        <v>83</v>
      </c>
      <c r="AT161" s="134" t="s">
        <v>75</v>
      </c>
      <c r="AU161" s="134" t="s">
        <v>83</v>
      </c>
      <c r="AY161" s="127" t="s">
        <v>296</v>
      </c>
      <c r="BK161" s="135">
        <f>SUM(BK162:BK165)</f>
        <v>0</v>
      </c>
    </row>
    <row r="162" spans="2:65" s="1" customFormat="1" ht="33" customHeight="1">
      <c r="B162" s="32"/>
      <c r="C162" s="138" t="s">
        <v>8</v>
      </c>
      <c r="D162" s="138" t="s">
        <v>298</v>
      </c>
      <c r="E162" s="139" t="s">
        <v>4481</v>
      </c>
      <c r="F162" s="140" t="s">
        <v>4482</v>
      </c>
      <c r="G162" s="141" t="s">
        <v>311</v>
      </c>
      <c r="H162" s="142">
        <v>1.62</v>
      </c>
      <c r="I162" s="143"/>
      <c r="J162" s="144">
        <f>ROUND(I162*H162,2)</f>
        <v>0</v>
      </c>
      <c r="K162" s="140" t="s">
        <v>4518</v>
      </c>
      <c r="L162" s="32"/>
      <c r="M162" s="145" t="s">
        <v>1</v>
      </c>
      <c r="N162" s="146" t="s">
        <v>41</v>
      </c>
      <c r="P162" s="147">
        <f>O162*H162</f>
        <v>0</v>
      </c>
      <c r="Q162" s="147">
        <v>1.8907700000000001</v>
      </c>
      <c r="R162" s="147">
        <f>Q162*H162</f>
        <v>3.0630474000000003</v>
      </c>
      <c r="S162" s="147">
        <v>0</v>
      </c>
      <c r="T162" s="148">
        <f>S162*H162</f>
        <v>0</v>
      </c>
      <c r="AR162" s="149" t="s">
        <v>107</v>
      </c>
      <c r="AT162" s="149" t="s">
        <v>298</v>
      </c>
      <c r="AU162" s="149" t="s">
        <v>85</v>
      </c>
      <c r="AY162" s="17" t="s">
        <v>296</v>
      </c>
      <c r="BE162" s="150">
        <f>IF(N162="základní",J162,0)</f>
        <v>0</v>
      </c>
      <c r="BF162" s="150">
        <f>IF(N162="snížená",J162,0)</f>
        <v>0</v>
      </c>
      <c r="BG162" s="150">
        <f>IF(N162="zákl. přenesená",J162,0)</f>
        <v>0</v>
      </c>
      <c r="BH162" s="150">
        <f>IF(N162="sníž. přenesená",J162,0)</f>
        <v>0</v>
      </c>
      <c r="BI162" s="150">
        <f>IF(N162="nulová",J162,0)</f>
        <v>0</v>
      </c>
      <c r="BJ162" s="17" t="s">
        <v>83</v>
      </c>
      <c r="BK162" s="150">
        <f>ROUND(I162*H162,2)</f>
        <v>0</v>
      </c>
      <c r="BL162" s="17" t="s">
        <v>107</v>
      </c>
      <c r="BM162" s="149" t="s">
        <v>4544</v>
      </c>
    </row>
    <row r="163" spans="2:65" s="15" customFormat="1">
      <c r="B163" s="183"/>
      <c r="D163" s="152" t="s">
        <v>304</v>
      </c>
      <c r="E163" s="184" t="s">
        <v>1</v>
      </c>
      <c r="F163" s="185" t="s">
        <v>4524</v>
      </c>
      <c r="H163" s="184" t="s">
        <v>1</v>
      </c>
      <c r="I163" s="186"/>
      <c r="L163" s="183"/>
      <c r="M163" s="187"/>
      <c r="T163" s="188"/>
      <c r="AT163" s="184" t="s">
        <v>304</v>
      </c>
      <c r="AU163" s="184" t="s">
        <v>85</v>
      </c>
      <c r="AV163" s="15" t="s">
        <v>83</v>
      </c>
      <c r="AW163" s="15" t="s">
        <v>32</v>
      </c>
      <c r="AX163" s="15" t="s">
        <v>76</v>
      </c>
      <c r="AY163" s="184" t="s">
        <v>296</v>
      </c>
    </row>
    <row r="164" spans="2:65" s="12" customFormat="1">
      <c r="B164" s="151"/>
      <c r="D164" s="152" t="s">
        <v>304</v>
      </c>
      <c r="E164" s="153" t="s">
        <v>1</v>
      </c>
      <c r="F164" s="154" t="s">
        <v>4545</v>
      </c>
      <c r="H164" s="155">
        <v>1.62</v>
      </c>
      <c r="I164" s="156"/>
      <c r="L164" s="151"/>
      <c r="M164" s="157"/>
      <c r="T164" s="158"/>
      <c r="AT164" s="153" t="s">
        <v>304</v>
      </c>
      <c r="AU164" s="153" t="s">
        <v>85</v>
      </c>
      <c r="AV164" s="12" t="s">
        <v>85</v>
      </c>
      <c r="AW164" s="12" t="s">
        <v>32</v>
      </c>
      <c r="AX164" s="12" t="s">
        <v>76</v>
      </c>
      <c r="AY164" s="153" t="s">
        <v>296</v>
      </c>
    </row>
    <row r="165" spans="2:65" s="14" customFormat="1">
      <c r="B165" s="166"/>
      <c r="D165" s="152" t="s">
        <v>304</v>
      </c>
      <c r="E165" s="167" t="s">
        <v>1</v>
      </c>
      <c r="F165" s="168" t="s">
        <v>308</v>
      </c>
      <c r="H165" s="169">
        <v>1.62</v>
      </c>
      <c r="I165" s="170"/>
      <c r="L165" s="166"/>
      <c r="M165" s="171"/>
      <c r="T165" s="172"/>
      <c r="AT165" s="167" t="s">
        <v>304</v>
      </c>
      <c r="AU165" s="167" t="s">
        <v>85</v>
      </c>
      <c r="AV165" s="14" t="s">
        <v>107</v>
      </c>
      <c r="AW165" s="14" t="s">
        <v>32</v>
      </c>
      <c r="AX165" s="14" t="s">
        <v>83</v>
      </c>
      <c r="AY165" s="167" t="s">
        <v>296</v>
      </c>
    </row>
    <row r="166" spans="2:65" s="11" customFormat="1" ht="22.9" customHeight="1">
      <c r="B166" s="126"/>
      <c r="D166" s="127" t="s">
        <v>75</v>
      </c>
      <c r="E166" s="136" t="s">
        <v>347</v>
      </c>
      <c r="F166" s="136" t="s">
        <v>4485</v>
      </c>
      <c r="I166" s="129"/>
      <c r="J166" s="137">
        <f>BK166</f>
        <v>0</v>
      </c>
      <c r="L166" s="126"/>
      <c r="M166" s="131"/>
      <c r="P166" s="132">
        <f>SUM(P167:P186)</f>
        <v>0</v>
      </c>
      <c r="R166" s="132">
        <f>SUM(R167:R186)</f>
        <v>10.2586236</v>
      </c>
      <c r="T166" s="133">
        <f>SUM(T167:T186)</f>
        <v>0</v>
      </c>
      <c r="AR166" s="127" t="s">
        <v>83</v>
      </c>
      <c r="AT166" s="134" t="s">
        <v>75</v>
      </c>
      <c r="AU166" s="134" t="s">
        <v>83</v>
      </c>
      <c r="AY166" s="127" t="s">
        <v>296</v>
      </c>
      <c r="BK166" s="135">
        <f>SUM(BK167:BK186)</f>
        <v>0</v>
      </c>
    </row>
    <row r="167" spans="2:65" s="1" customFormat="1" ht="49.15" customHeight="1">
      <c r="B167" s="32"/>
      <c r="C167" s="138" t="s">
        <v>373</v>
      </c>
      <c r="D167" s="138" t="s">
        <v>298</v>
      </c>
      <c r="E167" s="139" t="s">
        <v>4546</v>
      </c>
      <c r="F167" s="140" t="s">
        <v>4547</v>
      </c>
      <c r="G167" s="141" t="s">
        <v>376</v>
      </c>
      <c r="H167" s="142">
        <v>1</v>
      </c>
      <c r="I167" s="143"/>
      <c r="J167" s="144">
        <f>ROUND(I167*H167,2)</f>
        <v>0</v>
      </c>
      <c r="K167" s="140" t="s">
        <v>1</v>
      </c>
      <c r="L167" s="32"/>
      <c r="M167" s="145" t="s">
        <v>1</v>
      </c>
      <c r="N167" s="146" t="s">
        <v>41</v>
      </c>
      <c r="P167" s="147">
        <f>O167*H167</f>
        <v>0</v>
      </c>
      <c r="Q167" s="147">
        <v>0</v>
      </c>
      <c r="R167" s="147">
        <f>Q167*H167</f>
        <v>0</v>
      </c>
      <c r="S167" s="147">
        <v>0</v>
      </c>
      <c r="T167" s="148">
        <f>S167*H167</f>
        <v>0</v>
      </c>
      <c r="AR167" s="149" t="s">
        <v>107</v>
      </c>
      <c r="AT167" s="149" t="s">
        <v>298</v>
      </c>
      <c r="AU167" s="149" t="s">
        <v>85</v>
      </c>
      <c r="AY167" s="17" t="s">
        <v>296</v>
      </c>
      <c r="BE167" s="150">
        <f>IF(N167="základní",J167,0)</f>
        <v>0</v>
      </c>
      <c r="BF167" s="150">
        <f>IF(N167="snížená",J167,0)</f>
        <v>0</v>
      </c>
      <c r="BG167" s="150">
        <f>IF(N167="zákl. přenesená",J167,0)</f>
        <v>0</v>
      </c>
      <c r="BH167" s="150">
        <f>IF(N167="sníž. přenesená",J167,0)</f>
        <v>0</v>
      </c>
      <c r="BI167" s="150">
        <f>IF(N167="nulová",J167,0)</f>
        <v>0</v>
      </c>
      <c r="BJ167" s="17" t="s">
        <v>83</v>
      </c>
      <c r="BK167" s="150">
        <f>ROUND(I167*H167,2)</f>
        <v>0</v>
      </c>
      <c r="BL167" s="17" t="s">
        <v>107</v>
      </c>
      <c r="BM167" s="149" t="s">
        <v>4548</v>
      </c>
    </row>
    <row r="168" spans="2:65" s="1" customFormat="1" ht="24.2" customHeight="1">
      <c r="B168" s="32"/>
      <c r="C168" s="138" t="s">
        <v>379</v>
      </c>
      <c r="D168" s="138" t="s">
        <v>298</v>
      </c>
      <c r="E168" s="139" t="s">
        <v>4549</v>
      </c>
      <c r="F168" s="140" t="s">
        <v>4550</v>
      </c>
      <c r="G168" s="141" t="s">
        <v>339</v>
      </c>
      <c r="H168" s="142">
        <v>12</v>
      </c>
      <c r="I168" s="143"/>
      <c r="J168" s="144">
        <f>ROUND(I168*H168,2)</f>
        <v>0</v>
      </c>
      <c r="K168" s="140" t="s">
        <v>302</v>
      </c>
      <c r="L168" s="32"/>
      <c r="M168" s="145" t="s">
        <v>1</v>
      </c>
      <c r="N168" s="146" t="s">
        <v>41</v>
      </c>
      <c r="P168" s="147">
        <f>O168*H168</f>
        <v>0</v>
      </c>
      <c r="Q168" s="147">
        <v>1.0000000000000001E-5</v>
      </c>
      <c r="R168" s="147">
        <f>Q168*H168</f>
        <v>1.2000000000000002E-4</v>
      </c>
      <c r="S168" s="147">
        <v>0</v>
      </c>
      <c r="T168" s="148">
        <f>S168*H168</f>
        <v>0</v>
      </c>
      <c r="AR168" s="149" t="s">
        <v>107</v>
      </c>
      <c r="AT168" s="149" t="s">
        <v>298</v>
      </c>
      <c r="AU168" s="149" t="s">
        <v>85</v>
      </c>
      <c r="AY168" s="17" t="s">
        <v>296</v>
      </c>
      <c r="BE168" s="150">
        <f>IF(N168="základní",J168,0)</f>
        <v>0</v>
      </c>
      <c r="BF168" s="150">
        <f>IF(N168="snížená",J168,0)</f>
        <v>0</v>
      </c>
      <c r="BG168" s="150">
        <f>IF(N168="zákl. přenesená",J168,0)</f>
        <v>0</v>
      </c>
      <c r="BH168" s="150">
        <f>IF(N168="sníž. přenesená",J168,0)</f>
        <v>0</v>
      </c>
      <c r="BI168" s="150">
        <f>IF(N168="nulová",J168,0)</f>
        <v>0</v>
      </c>
      <c r="BJ168" s="17" t="s">
        <v>83</v>
      </c>
      <c r="BK168" s="150">
        <f>ROUND(I168*H168,2)</f>
        <v>0</v>
      </c>
      <c r="BL168" s="17" t="s">
        <v>107</v>
      </c>
      <c r="BM168" s="149" t="s">
        <v>4551</v>
      </c>
    </row>
    <row r="169" spans="2:65" s="1" customFormat="1" ht="24.2" customHeight="1">
      <c r="B169" s="32"/>
      <c r="C169" s="173" t="s">
        <v>385</v>
      </c>
      <c r="D169" s="173" t="s">
        <v>343</v>
      </c>
      <c r="E169" s="174" t="s">
        <v>4552</v>
      </c>
      <c r="F169" s="175" t="s">
        <v>4553</v>
      </c>
      <c r="G169" s="176" t="s">
        <v>339</v>
      </c>
      <c r="H169" s="177">
        <v>12.36</v>
      </c>
      <c r="I169" s="178"/>
      <c r="J169" s="179">
        <f>ROUND(I169*H169,2)</f>
        <v>0</v>
      </c>
      <c r="K169" s="175" t="s">
        <v>302</v>
      </c>
      <c r="L169" s="180"/>
      <c r="M169" s="181" t="s">
        <v>1</v>
      </c>
      <c r="N169" s="182" t="s">
        <v>41</v>
      </c>
      <c r="P169" s="147">
        <f>O169*H169</f>
        <v>0</v>
      </c>
      <c r="Q169" s="147">
        <v>4.2599999999999999E-3</v>
      </c>
      <c r="R169" s="147">
        <f>Q169*H169</f>
        <v>5.2653599999999995E-2</v>
      </c>
      <c r="S169" s="147">
        <v>0</v>
      </c>
      <c r="T169" s="148">
        <f>S169*H169</f>
        <v>0</v>
      </c>
      <c r="AR169" s="149" t="s">
        <v>347</v>
      </c>
      <c r="AT169" s="149" t="s">
        <v>343</v>
      </c>
      <c r="AU169" s="149" t="s">
        <v>85</v>
      </c>
      <c r="AY169" s="17" t="s">
        <v>296</v>
      </c>
      <c r="BE169" s="150">
        <f>IF(N169="základní",J169,0)</f>
        <v>0</v>
      </c>
      <c r="BF169" s="150">
        <f>IF(N169="snížená",J169,0)</f>
        <v>0</v>
      </c>
      <c r="BG169" s="150">
        <f>IF(N169="zákl. přenesená",J169,0)</f>
        <v>0</v>
      </c>
      <c r="BH169" s="150">
        <f>IF(N169="sníž. přenesená",J169,0)</f>
        <v>0</v>
      </c>
      <c r="BI169" s="150">
        <f>IF(N169="nulová",J169,0)</f>
        <v>0</v>
      </c>
      <c r="BJ169" s="17" t="s">
        <v>83</v>
      </c>
      <c r="BK169" s="150">
        <f>ROUND(I169*H169,2)</f>
        <v>0</v>
      </c>
      <c r="BL169" s="17" t="s">
        <v>107</v>
      </c>
      <c r="BM169" s="149" t="s">
        <v>4554</v>
      </c>
    </row>
    <row r="170" spans="2:65" s="12" customFormat="1">
      <c r="B170" s="151"/>
      <c r="D170" s="152" t="s">
        <v>304</v>
      </c>
      <c r="E170" s="153" t="s">
        <v>1</v>
      </c>
      <c r="F170" s="154" t="s">
        <v>4555</v>
      </c>
      <c r="H170" s="155">
        <v>12.36</v>
      </c>
      <c r="I170" s="156"/>
      <c r="L170" s="151"/>
      <c r="M170" s="157"/>
      <c r="T170" s="158"/>
      <c r="AT170" s="153" t="s">
        <v>304</v>
      </c>
      <c r="AU170" s="153" t="s">
        <v>85</v>
      </c>
      <c r="AV170" s="12" t="s">
        <v>85</v>
      </c>
      <c r="AW170" s="12" t="s">
        <v>32</v>
      </c>
      <c r="AX170" s="12" t="s">
        <v>83</v>
      </c>
      <c r="AY170" s="153" t="s">
        <v>296</v>
      </c>
    </row>
    <row r="171" spans="2:65" s="1" customFormat="1" ht="24.2" customHeight="1">
      <c r="B171" s="32"/>
      <c r="C171" s="138" t="s">
        <v>378</v>
      </c>
      <c r="D171" s="138" t="s">
        <v>298</v>
      </c>
      <c r="E171" s="139" t="s">
        <v>4556</v>
      </c>
      <c r="F171" s="140" t="s">
        <v>4557</v>
      </c>
      <c r="G171" s="141" t="s">
        <v>311</v>
      </c>
      <c r="H171" s="142">
        <v>0.67500000000000004</v>
      </c>
      <c r="I171" s="143"/>
      <c r="J171" s="144">
        <f>ROUND(I171*H171,2)</f>
        <v>0</v>
      </c>
      <c r="K171" s="140" t="s">
        <v>1</v>
      </c>
      <c r="L171" s="32"/>
      <c r="M171" s="145" t="s">
        <v>1</v>
      </c>
      <c r="N171" s="146" t="s">
        <v>41</v>
      </c>
      <c r="P171" s="147">
        <f>O171*H171</f>
        <v>0</v>
      </c>
      <c r="Q171" s="147">
        <v>0</v>
      </c>
      <c r="R171" s="147">
        <f>Q171*H171</f>
        <v>0</v>
      </c>
      <c r="S171" s="147">
        <v>0</v>
      </c>
      <c r="T171" s="148">
        <f>S171*H171</f>
        <v>0</v>
      </c>
      <c r="AR171" s="149" t="s">
        <v>107</v>
      </c>
      <c r="AT171" s="149" t="s">
        <v>298</v>
      </c>
      <c r="AU171" s="149" t="s">
        <v>85</v>
      </c>
      <c r="AY171" s="17" t="s">
        <v>296</v>
      </c>
      <c r="BE171" s="150">
        <f>IF(N171="základní",J171,0)</f>
        <v>0</v>
      </c>
      <c r="BF171" s="150">
        <f>IF(N171="snížená",J171,0)</f>
        <v>0</v>
      </c>
      <c r="BG171" s="150">
        <f>IF(N171="zákl. přenesená",J171,0)</f>
        <v>0</v>
      </c>
      <c r="BH171" s="150">
        <f>IF(N171="sníž. přenesená",J171,0)</f>
        <v>0</v>
      </c>
      <c r="BI171" s="150">
        <f>IF(N171="nulová",J171,0)</f>
        <v>0</v>
      </c>
      <c r="BJ171" s="17" t="s">
        <v>83</v>
      </c>
      <c r="BK171" s="150">
        <f>ROUND(I171*H171,2)</f>
        <v>0</v>
      </c>
      <c r="BL171" s="17" t="s">
        <v>107</v>
      </c>
      <c r="BM171" s="149" t="s">
        <v>4558</v>
      </c>
    </row>
    <row r="172" spans="2:65" s="12" customFormat="1">
      <c r="B172" s="151"/>
      <c r="D172" s="152" t="s">
        <v>304</v>
      </c>
      <c r="E172" s="153" t="s">
        <v>1</v>
      </c>
      <c r="F172" s="154" t="s">
        <v>4559</v>
      </c>
      <c r="H172" s="155">
        <v>0.67500000000000004</v>
      </c>
      <c r="I172" s="156"/>
      <c r="L172" s="151"/>
      <c r="M172" s="157"/>
      <c r="T172" s="158"/>
      <c r="AT172" s="153" t="s">
        <v>304</v>
      </c>
      <c r="AU172" s="153" t="s">
        <v>85</v>
      </c>
      <c r="AV172" s="12" t="s">
        <v>85</v>
      </c>
      <c r="AW172" s="12" t="s">
        <v>32</v>
      </c>
      <c r="AX172" s="12" t="s">
        <v>83</v>
      </c>
      <c r="AY172" s="153" t="s">
        <v>296</v>
      </c>
    </row>
    <row r="173" spans="2:65" s="1" customFormat="1" ht="24.2" customHeight="1">
      <c r="B173" s="32"/>
      <c r="C173" s="138" t="s">
        <v>393</v>
      </c>
      <c r="D173" s="138" t="s">
        <v>298</v>
      </c>
      <c r="E173" s="139" t="s">
        <v>4560</v>
      </c>
      <c r="F173" s="140" t="s">
        <v>4561</v>
      </c>
      <c r="G173" s="141" t="s">
        <v>376</v>
      </c>
      <c r="H173" s="142">
        <v>3</v>
      </c>
      <c r="I173" s="143"/>
      <c r="J173" s="144">
        <f t="shared" ref="J173:J183" si="0">ROUND(I173*H173,2)</f>
        <v>0</v>
      </c>
      <c r="K173" s="140" t="s">
        <v>4562</v>
      </c>
      <c r="L173" s="32"/>
      <c r="M173" s="145" t="s">
        <v>1</v>
      </c>
      <c r="N173" s="146" t="s">
        <v>41</v>
      </c>
      <c r="P173" s="147">
        <f t="shared" ref="P173:P183" si="1">O173*H173</f>
        <v>0</v>
      </c>
      <c r="Q173" s="147">
        <v>1.0189999999999999E-2</v>
      </c>
      <c r="R173" s="147">
        <f t="shared" ref="R173:R183" si="2">Q173*H173</f>
        <v>3.057E-2</v>
      </c>
      <c r="S173" s="147">
        <v>0</v>
      </c>
      <c r="T173" s="148">
        <f t="shared" ref="T173:T183" si="3">S173*H173</f>
        <v>0</v>
      </c>
      <c r="AR173" s="149" t="s">
        <v>107</v>
      </c>
      <c r="AT173" s="149" t="s">
        <v>298</v>
      </c>
      <c r="AU173" s="149" t="s">
        <v>85</v>
      </c>
      <c r="AY173" s="17" t="s">
        <v>296</v>
      </c>
      <c r="BE173" s="150">
        <f t="shared" ref="BE173:BE183" si="4">IF(N173="základní",J173,0)</f>
        <v>0</v>
      </c>
      <c r="BF173" s="150">
        <f t="shared" ref="BF173:BF183" si="5">IF(N173="snížená",J173,0)</f>
        <v>0</v>
      </c>
      <c r="BG173" s="150">
        <f t="shared" ref="BG173:BG183" si="6">IF(N173="zákl. přenesená",J173,0)</f>
        <v>0</v>
      </c>
      <c r="BH173" s="150">
        <f t="shared" ref="BH173:BH183" si="7">IF(N173="sníž. přenesená",J173,0)</f>
        <v>0</v>
      </c>
      <c r="BI173" s="150">
        <f t="shared" ref="BI173:BI183" si="8">IF(N173="nulová",J173,0)</f>
        <v>0</v>
      </c>
      <c r="BJ173" s="17" t="s">
        <v>83</v>
      </c>
      <c r="BK173" s="150">
        <f t="shared" ref="BK173:BK183" si="9">ROUND(I173*H173,2)</f>
        <v>0</v>
      </c>
      <c r="BL173" s="17" t="s">
        <v>107</v>
      </c>
      <c r="BM173" s="149" t="s">
        <v>4563</v>
      </c>
    </row>
    <row r="174" spans="2:65" s="1" customFormat="1" ht="24.2" customHeight="1">
      <c r="B174" s="32"/>
      <c r="C174" s="173" t="s">
        <v>397</v>
      </c>
      <c r="D174" s="173" t="s">
        <v>343</v>
      </c>
      <c r="E174" s="174" t="s">
        <v>4564</v>
      </c>
      <c r="F174" s="175" t="s">
        <v>4565</v>
      </c>
      <c r="G174" s="176" t="s">
        <v>376</v>
      </c>
      <c r="H174" s="177">
        <v>3</v>
      </c>
      <c r="I174" s="178"/>
      <c r="J174" s="179">
        <f t="shared" si="0"/>
        <v>0</v>
      </c>
      <c r="K174" s="175" t="s">
        <v>1</v>
      </c>
      <c r="L174" s="180"/>
      <c r="M174" s="181" t="s">
        <v>1</v>
      </c>
      <c r="N174" s="182" t="s">
        <v>41</v>
      </c>
      <c r="P174" s="147">
        <f t="shared" si="1"/>
        <v>0</v>
      </c>
      <c r="Q174" s="147">
        <v>0.86</v>
      </c>
      <c r="R174" s="147">
        <f t="shared" si="2"/>
        <v>2.58</v>
      </c>
      <c r="S174" s="147">
        <v>0</v>
      </c>
      <c r="T174" s="148">
        <f t="shared" si="3"/>
        <v>0</v>
      </c>
      <c r="AR174" s="149" t="s">
        <v>347</v>
      </c>
      <c r="AT174" s="149" t="s">
        <v>343</v>
      </c>
      <c r="AU174" s="149" t="s">
        <v>85</v>
      </c>
      <c r="AY174" s="17" t="s">
        <v>296</v>
      </c>
      <c r="BE174" s="150">
        <f t="shared" si="4"/>
        <v>0</v>
      </c>
      <c r="BF174" s="150">
        <f t="shared" si="5"/>
        <v>0</v>
      </c>
      <c r="BG174" s="150">
        <f t="shared" si="6"/>
        <v>0</v>
      </c>
      <c r="BH174" s="150">
        <f t="shared" si="7"/>
        <v>0</v>
      </c>
      <c r="BI174" s="150">
        <f t="shared" si="8"/>
        <v>0</v>
      </c>
      <c r="BJ174" s="17" t="s">
        <v>83</v>
      </c>
      <c r="BK174" s="150">
        <f t="shared" si="9"/>
        <v>0</v>
      </c>
      <c r="BL174" s="17" t="s">
        <v>107</v>
      </c>
      <c r="BM174" s="149" t="s">
        <v>4566</v>
      </c>
    </row>
    <row r="175" spans="2:65" s="1" customFormat="1" ht="24.2" customHeight="1">
      <c r="B175" s="32"/>
      <c r="C175" s="138" t="s">
        <v>402</v>
      </c>
      <c r="D175" s="138" t="s">
        <v>298</v>
      </c>
      <c r="E175" s="139" t="s">
        <v>4567</v>
      </c>
      <c r="F175" s="140" t="s">
        <v>4568</v>
      </c>
      <c r="G175" s="141" t="s">
        <v>376</v>
      </c>
      <c r="H175" s="142">
        <v>1</v>
      </c>
      <c r="I175" s="143"/>
      <c r="J175" s="144">
        <f t="shared" si="0"/>
        <v>0</v>
      </c>
      <c r="K175" s="140" t="s">
        <v>4562</v>
      </c>
      <c r="L175" s="32"/>
      <c r="M175" s="145" t="s">
        <v>1</v>
      </c>
      <c r="N175" s="146" t="s">
        <v>41</v>
      </c>
      <c r="P175" s="147">
        <f t="shared" si="1"/>
        <v>0</v>
      </c>
      <c r="Q175" s="147">
        <v>1.248E-2</v>
      </c>
      <c r="R175" s="147">
        <f t="shared" si="2"/>
        <v>1.248E-2</v>
      </c>
      <c r="S175" s="147">
        <v>0</v>
      </c>
      <c r="T175" s="148">
        <f t="shared" si="3"/>
        <v>0</v>
      </c>
      <c r="AR175" s="149" t="s">
        <v>107</v>
      </c>
      <c r="AT175" s="149" t="s">
        <v>298</v>
      </c>
      <c r="AU175" s="149" t="s">
        <v>85</v>
      </c>
      <c r="AY175" s="17" t="s">
        <v>296</v>
      </c>
      <c r="BE175" s="150">
        <f t="shared" si="4"/>
        <v>0</v>
      </c>
      <c r="BF175" s="150">
        <f t="shared" si="5"/>
        <v>0</v>
      </c>
      <c r="BG175" s="150">
        <f t="shared" si="6"/>
        <v>0</v>
      </c>
      <c r="BH175" s="150">
        <f t="shared" si="7"/>
        <v>0</v>
      </c>
      <c r="BI175" s="150">
        <f t="shared" si="8"/>
        <v>0</v>
      </c>
      <c r="BJ175" s="17" t="s">
        <v>83</v>
      </c>
      <c r="BK175" s="150">
        <f t="shared" si="9"/>
        <v>0</v>
      </c>
      <c r="BL175" s="17" t="s">
        <v>107</v>
      </c>
      <c r="BM175" s="149" t="s">
        <v>4569</v>
      </c>
    </row>
    <row r="176" spans="2:65" s="1" customFormat="1" ht="24.2" customHeight="1">
      <c r="B176" s="32"/>
      <c r="C176" s="173" t="s">
        <v>409</v>
      </c>
      <c r="D176" s="173" t="s">
        <v>343</v>
      </c>
      <c r="E176" s="174" t="s">
        <v>4570</v>
      </c>
      <c r="F176" s="175" t="s">
        <v>4571</v>
      </c>
      <c r="G176" s="176" t="s">
        <v>376</v>
      </c>
      <c r="H176" s="177">
        <v>1</v>
      </c>
      <c r="I176" s="178"/>
      <c r="J176" s="179">
        <f t="shared" si="0"/>
        <v>0</v>
      </c>
      <c r="K176" s="175" t="s">
        <v>4562</v>
      </c>
      <c r="L176" s="180"/>
      <c r="M176" s="181" t="s">
        <v>1</v>
      </c>
      <c r="N176" s="182" t="s">
        <v>41</v>
      </c>
      <c r="P176" s="147">
        <f t="shared" si="1"/>
        <v>0</v>
      </c>
      <c r="Q176" s="147">
        <v>0.54800000000000004</v>
      </c>
      <c r="R176" s="147">
        <f t="shared" si="2"/>
        <v>0.54800000000000004</v>
      </c>
      <c r="S176" s="147">
        <v>0</v>
      </c>
      <c r="T176" s="148">
        <f t="shared" si="3"/>
        <v>0</v>
      </c>
      <c r="AR176" s="149" t="s">
        <v>347</v>
      </c>
      <c r="AT176" s="149" t="s">
        <v>343</v>
      </c>
      <c r="AU176" s="149" t="s">
        <v>85</v>
      </c>
      <c r="AY176" s="17" t="s">
        <v>296</v>
      </c>
      <c r="BE176" s="150">
        <f t="shared" si="4"/>
        <v>0</v>
      </c>
      <c r="BF176" s="150">
        <f t="shared" si="5"/>
        <v>0</v>
      </c>
      <c r="BG176" s="150">
        <f t="shared" si="6"/>
        <v>0</v>
      </c>
      <c r="BH176" s="150">
        <f t="shared" si="7"/>
        <v>0</v>
      </c>
      <c r="BI176" s="150">
        <f t="shared" si="8"/>
        <v>0</v>
      </c>
      <c r="BJ176" s="17" t="s">
        <v>83</v>
      </c>
      <c r="BK176" s="150">
        <f t="shared" si="9"/>
        <v>0</v>
      </c>
      <c r="BL176" s="17" t="s">
        <v>107</v>
      </c>
      <c r="BM176" s="149" t="s">
        <v>4572</v>
      </c>
    </row>
    <row r="177" spans="2:65" s="1" customFormat="1" ht="24.2" customHeight="1">
      <c r="B177" s="32"/>
      <c r="C177" s="138" t="s">
        <v>7</v>
      </c>
      <c r="D177" s="138" t="s">
        <v>298</v>
      </c>
      <c r="E177" s="139" t="s">
        <v>4573</v>
      </c>
      <c r="F177" s="140" t="s">
        <v>4574</v>
      </c>
      <c r="G177" s="141" t="s">
        <v>376</v>
      </c>
      <c r="H177" s="142">
        <v>1</v>
      </c>
      <c r="I177" s="143"/>
      <c r="J177" s="144">
        <f t="shared" si="0"/>
        <v>0</v>
      </c>
      <c r="K177" s="140" t="s">
        <v>4562</v>
      </c>
      <c r="L177" s="32"/>
      <c r="M177" s="145" t="s">
        <v>1</v>
      </c>
      <c r="N177" s="146" t="s">
        <v>41</v>
      </c>
      <c r="P177" s="147">
        <f t="shared" si="1"/>
        <v>0</v>
      </c>
      <c r="Q177" s="147">
        <v>2.8539999999999999E-2</v>
      </c>
      <c r="R177" s="147">
        <f t="shared" si="2"/>
        <v>2.8539999999999999E-2</v>
      </c>
      <c r="S177" s="147">
        <v>0</v>
      </c>
      <c r="T177" s="148">
        <f t="shared" si="3"/>
        <v>0</v>
      </c>
      <c r="AR177" s="149" t="s">
        <v>107</v>
      </c>
      <c r="AT177" s="149" t="s">
        <v>298</v>
      </c>
      <c r="AU177" s="149" t="s">
        <v>85</v>
      </c>
      <c r="AY177" s="17" t="s">
        <v>296</v>
      </c>
      <c r="BE177" s="150">
        <f t="shared" si="4"/>
        <v>0</v>
      </c>
      <c r="BF177" s="150">
        <f t="shared" si="5"/>
        <v>0</v>
      </c>
      <c r="BG177" s="150">
        <f t="shared" si="6"/>
        <v>0</v>
      </c>
      <c r="BH177" s="150">
        <f t="shared" si="7"/>
        <v>0</v>
      </c>
      <c r="BI177" s="150">
        <f t="shared" si="8"/>
        <v>0</v>
      </c>
      <c r="BJ177" s="17" t="s">
        <v>83</v>
      </c>
      <c r="BK177" s="150">
        <f t="shared" si="9"/>
        <v>0</v>
      </c>
      <c r="BL177" s="17" t="s">
        <v>107</v>
      </c>
      <c r="BM177" s="149" t="s">
        <v>4575</v>
      </c>
    </row>
    <row r="178" spans="2:65" s="1" customFormat="1" ht="24.2" customHeight="1">
      <c r="B178" s="32"/>
      <c r="C178" s="173" t="s">
        <v>422</v>
      </c>
      <c r="D178" s="173" t="s">
        <v>343</v>
      </c>
      <c r="E178" s="174" t="s">
        <v>4576</v>
      </c>
      <c r="F178" s="175" t="s">
        <v>4577</v>
      </c>
      <c r="G178" s="176" t="s">
        <v>376</v>
      </c>
      <c r="H178" s="177">
        <v>1</v>
      </c>
      <c r="I178" s="178"/>
      <c r="J178" s="179">
        <f t="shared" si="0"/>
        <v>0</v>
      </c>
      <c r="K178" s="175" t="s">
        <v>1</v>
      </c>
      <c r="L178" s="180"/>
      <c r="M178" s="181" t="s">
        <v>1</v>
      </c>
      <c r="N178" s="182" t="s">
        <v>41</v>
      </c>
      <c r="P178" s="147">
        <f t="shared" si="1"/>
        <v>0</v>
      </c>
      <c r="Q178" s="147">
        <v>6.6</v>
      </c>
      <c r="R178" s="147">
        <f t="shared" si="2"/>
        <v>6.6</v>
      </c>
      <c r="S178" s="147">
        <v>0</v>
      </c>
      <c r="T178" s="148">
        <f t="shared" si="3"/>
        <v>0</v>
      </c>
      <c r="AR178" s="149" t="s">
        <v>347</v>
      </c>
      <c r="AT178" s="149" t="s">
        <v>343</v>
      </c>
      <c r="AU178" s="149" t="s">
        <v>85</v>
      </c>
      <c r="AY178" s="17" t="s">
        <v>296</v>
      </c>
      <c r="BE178" s="150">
        <f t="shared" si="4"/>
        <v>0</v>
      </c>
      <c r="BF178" s="150">
        <f t="shared" si="5"/>
        <v>0</v>
      </c>
      <c r="BG178" s="150">
        <f t="shared" si="6"/>
        <v>0</v>
      </c>
      <c r="BH178" s="150">
        <f t="shared" si="7"/>
        <v>0</v>
      </c>
      <c r="BI178" s="150">
        <f t="shared" si="8"/>
        <v>0</v>
      </c>
      <c r="BJ178" s="17" t="s">
        <v>83</v>
      </c>
      <c r="BK178" s="150">
        <f t="shared" si="9"/>
        <v>0</v>
      </c>
      <c r="BL178" s="17" t="s">
        <v>107</v>
      </c>
      <c r="BM178" s="149" t="s">
        <v>4578</v>
      </c>
    </row>
    <row r="179" spans="2:65" s="1" customFormat="1" ht="24.2" customHeight="1">
      <c r="B179" s="32"/>
      <c r="C179" s="138" t="s">
        <v>427</v>
      </c>
      <c r="D179" s="138" t="s">
        <v>298</v>
      </c>
      <c r="E179" s="139" t="s">
        <v>4579</v>
      </c>
      <c r="F179" s="140" t="s">
        <v>4580</v>
      </c>
      <c r="G179" s="141" t="s">
        <v>376</v>
      </c>
      <c r="H179" s="142">
        <v>1</v>
      </c>
      <c r="I179" s="143"/>
      <c r="J179" s="144">
        <f t="shared" si="0"/>
        <v>0</v>
      </c>
      <c r="K179" s="140" t="s">
        <v>4562</v>
      </c>
      <c r="L179" s="32"/>
      <c r="M179" s="145" t="s">
        <v>1</v>
      </c>
      <c r="N179" s="146" t="s">
        <v>41</v>
      </c>
      <c r="P179" s="147">
        <f t="shared" si="1"/>
        <v>0</v>
      </c>
      <c r="Q179" s="147">
        <v>8.7419999999999998E-2</v>
      </c>
      <c r="R179" s="147">
        <f t="shared" si="2"/>
        <v>8.7419999999999998E-2</v>
      </c>
      <c r="S179" s="147">
        <v>0</v>
      </c>
      <c r="T179" s="148">
        <f t="shared" si="3"/>
        <v>0</v>
      </c>
      <c r="AR179" s="149" t="s">
        <v>107</v>
      </c>
      <c r="AT179" s="149" t="s">
        <v>298</v>
      </c>
      <c r="AU179" s="149" t="s">
        <v>85</v>
      </c>
      <c r="AY179" s="17" t="s">
        <v>296</v>
      </c>
      <c r="BE179" s="150">
        <f t="shared" si="4"/>
        <v>0</v>
      </c>
      <c r="BF179" s="150">
        <f t="shared" si="5"/>
        <v>0</v>
      </c>
      <c r="BG179" s="150">
        <f t="shared" si="6"/>
        <v>0</v>
      </c>
      <c r="BH179" s="150">
        <f t="shared" si="7"/>
        <v>0</v>
      </c>
      <c r="BI179" s="150">
        <f t="shared" si="8"/>
        <v>0</v>
      </c>
      <c r="BJ179" s="17" t="s">
        <v>83</v>
      </c>
      <c r="BK179" s="150">
        <f t="shared" si="9"/>
        <v>0</v>
      </c>
      <c r="BL179" s="17" t="s">
        <v>107</v>
      </c>
      <c r="BM179" s="149" t="s">
        <v>4581</v>
      </c>
    </row>
    <row r="180" spans="2:65" s="1" customFormat="1" ht="24.2" customHeight="1">
      <c r="B180" s="32"/>
      <c r="C180" s="173" t="s">
        <v>432</v>
      </c>
      <c r="D180" s="173" t="s">
        <v>343</v>
      </c>
      <c r="E180" s="174" t="s">
        <v>4582</v>
      </c>
      <c r="F180" s="175" t="s">
        <v>4583</v>
      </c>
      <c r="G180" s="176" t="s">
        <v>376</v>
      </c>
      <c r="H180" s="177">
        <v>1</v>
      </c>
      <c r="I180" s="178"/>
      <c r="J180" s="179">
        <f t="shared" si="0"/>
        <v>0</v>
      </c>
      <c r="K180" s="175" t="s">
        <v>4562</v>
      </c>
      <c r="L180" s="180"/>
      <c r="M180" s="181" t="s">
        <v>1</v>
      </c>
      <c r="N180" s="182" t="s">
        <v>41</v>
      </c>
      <c r="P180" s="147">
        <f t="shared" si="1"/>
        <v>0</v>
      </c>
      <c r="Q180" s="147">
        <v>3.2000000000000001E-2</v>
      </c>
      <c r="R180" s="147">
        <f t="shared" si="2"/>
        <v>3.2000000000000001E-2</v>
      </c>
      <c r="S180" s="147">
        <v>0</v>
      </c>
      <c r="T180" s="148">
        <f t="shared" si="3"/>
        <v>0</v>
      </c>
      <c r="AR180" s="149" t="s">
        <v>347</v>
      </c>
      <c r="AT180" s="149" t="s">
        <v>343</v>
      </c>
      <c r="AU180" s="149" t="s">
        <v>85</v>
      </c>
      <c r="AY180" s="17" t="s">
        <v>296</v>
      </c>
      <c r="BE180" s="150">
        <f t="shared" si="4"/>
        <v>0</v>
      </c>
      <c r="BF180" s="150">
        <f t="shared" si="5"/>
        <v>0</v>
      </c>
      <c r="BG180" s="150">
        <f t="shared" si="6"/>
        <v>0</v>
      </c>
      <c r="BH180" s="150">
        <f t="shared" si="7"/>
        <v>0</v>
      </c>
      <c r="BI180" s="150">
        <f t="shared" si="8"/>
        <v>0</v>
      </c>
      <c r="BJ180" s="17" t="s">
        <v>83</v>
      </c>
      <c r="BK180" s="150">
        <f t="shared" si="9"/>
        <v>0</v>
      </c>
      <c r="BL180" s="17" t="s">
        <v>107</v>
      </c>
      <c r="BM180" s="149" t="s">
        <v>4584</v>
      </c>
    </row>
    <row r="181" spans="2:65" s="1" customFormat="1" ht="37.9" customHeight="1">
      <c r="B181" s="32"/>
      <c r="C181" s="138" t="s">
        <v>445</v>
      </c>
      <c r="D181" s="138" t="s">
        <v>298</v>
      </c>
      <c r="E181" s="139" t="s">
        <v>4585</v>
      </c>
      <c r="F181" s="140" t="s">
        <v>4586</v>
      </c>
      <c r="G181" s="141" t="s">
        <v>376</v>
      </c>
      <c r="H181" s="142">
        <v>1</v>
      </c>
      <c r="I181" s="143"/>
      <c r="J181" s="144">
        <f t="shared" si="0"/>
        <v>0</v>
      </c>
      <c r="K181" s="140" t="s">
        <v>302</v>
      </c>
      <c r="L181" s="32"/>
      <c r="M181" s="145" t="s">
        <v>1</v>
      </c>
      <c r="N181" s="146" t="s">
        <v>41</v>
      </c>
      <c r="P181" s="147">
        <f t="shared" si="1"/>
        <v>0</v>
      </c>
      <c r="Q181" s="147">
        <v>0.09</v>
      </c>
      <c r="R181" s="147">
        <f t="shared" si="2"/>
        <v>0.09</v>
      </c>
      <c r="S181" s="147">
        <v>0</v>
      </c>
      <c r="T181" s="148">
        <f t="shared" si="3"/>
        <v>0</v>
      </c>
      <c r="AR181" s="149" t="s">
        <v>107</v>
      </c>
      <c r="AT181" s="149" t="s">
        <v>298</v>
      </c>
      <c r="AU181" s="149" t="s">
        <v>85</v>
      </c>
      <c r="AY181" s="17" t="s">
        <v>296</v>
      </c>
      <c r="BE181" s="150">
        <f t="shared" si="4"/>
        <v>0</v>
      </c>
      <c r="BF181" s="150">
        <f t="shared" si="5"/>
        <v>0</v>
      </c>
      <c r="BG181" s="150">
        <f t="shared" si="6"/>
        <v>0</v>
      </c>
      <c r="BH181" s="150">
        <f t="shared" si="7"/>
        <v>0</v>
      </c>
      <c r="BI181" s="150">
        <f t="shared" si="8"/>
        <v>0</v>
      </c>
      <c r="BJ181" s="17" t="s">
        <v>83</v>
      </c>
      <c r="BK181" s="150">
        <f t="shared" si="9"/>
        <v>0</v>
      </c>
      <c r="BL181" s="17" t="s">
        <v>107</v>
      </c>
      <c r="BM181" s="149" t="s">
        <v>4587</v>
      </c>
    </row>
    <row r="182" spans="2:65" s="1" customFormat="1" ht="21.75" customHeight="1">
      <c r="B182" s="32"/>
      <c r="C182" s="173" t="s">
        <v>451</v>
      </c>
      <c r="D182" s="173" t="s">
        <v>343</v>
      </c>
      <c r="E182" s="174" t="s">
        <v>4588</v>
      </c>
      <c r="F182" s="175" t="s">
        <v>4589</v>
      </c>
      <c r="G182" s="176" t="s">
        <v>376</v>
      </c>
      <c r="H182" s="177">
        <v>1</v>
      </c>
      <c r="I182" s="178"/>
      <c r="J182" s="179">
        <f t="shared" si="0"/>
        <v>0</v>
      </c>
      <c r="K182" s="175" t="s">
        <v>302</v>
      </c>
      <c r="L182" s="180"/>
      <c r="M182" s="181" t="s">
        <v>1</v>
      </c>
      <c r="N182" s="182" t="s">
        <v>41</v>
      </c>
      <c r="P182" s="147">
        <f t="shared" si="1"/>
        <v>0</v>
      </c>
      <c r="Q182" s="147">
        <v>0.19600000000000001</v>
      </c>
      <c r="R182" s="147">
        <f t="shared" si="2"/>
        <v>0.19600000000000001</v>
      </c>
      <c r="S182" s="147">
        <v>0</v>
      </c>
      <c r="T182" s="148">
        <f t="shared" si="3"/>
        <v>0</v>
      </c>
      <c r="AR182" s="149" t="s">
        <v>347</v>
      </c>
      <c r="AT182" s="149" t="s">
        <v>343</v>
      </c>
      <c r="AU182" s="149" t="s">
        <v>85</v>
      </c>
      <c r="AY182" s="17" t="s">
        <v>296</v>
      </c>
      <c r="BE182" s="150">
        <f t="shared" si="4"/>
        <v>0</v>
      </c>
      <c r="BF182" s="150">
        <f t="shared" si="5"/>
        <v>0</v>
      </c>
      <c r="BG182" s="150">
        <f t="shared" si="6"/>
        <v>0</v>
      </c>
      <c r="BH182" s="150">
        <f t="shared" si="7"/>
        <v>0</v>
      </c>
      <c r="BI182" s="150">
        <f t="shared" si="8"/>
        <v>0</v>
      </c>
      <c r="BJ182" s="17" t="s">
        <v>83</v>
      </c>
      <c r="BK182" s="150">
        <f t="shared" si="9"/>
        <v>0</v>
      </c>
      <c r="BL182" s="17" t="s">
        <v>107</v>
      </c>
      <c r="BM182" s="149" t="s">
        <v>4590</v>
      </c>
    </row>
    <row r="183" spans="2:65" s="1" customFormat="1" ht="21.75" customHeight="1">
      <c r="B183" s="32"/>
      <c r="C183" s="138" t="s">
        <v>457</v>
      </c>
      <c r="D183" s="138" t="s">
        <v>298</v>
      </c>
      <c r="E183" s="139" t="s">
        <v>4591</v>
      </c>
      <c r="F183" s="140" t="s">
        <v>4592</v>
      </c>
      <c r="G183" s="141" t="s">
        <v>339</v>
      </c>
      <c r="H183" s="142">
        <v>12</v>
      </c>
      <c r="I183" s="143"/>
      <c r="J183" s="144">
        <f t="shared" si="0"/>
        <v>0</v>
      </c>
      <c r="K183" s="140" t="s">
        <v>4518</v>
      </c>
      <c r="L183" s="32"/>
      <c r="M183" s="145" t="s">
        <v>1</v>
      </c>
      <c r="N183" s="146" t="s">
        <v>41</v>
      </c>
      <c r="P183" s="147">
        <f t="shared" si="1"/>
        <v>0</v>
      </c>
      <c r="Q183" s="147">
        <v>0</v>
      </c>
      <c r="R183" s="147">
        <f t="shared" si="2"/>
        <v>0</v>
      </c>
      <c r="S183" s="147">
        <v>0</v>
      </c>
      <c r="T183" s="148">
        <f t="shared" si="3"/>
        <v>0</v>
      </c>
      <c r="AR183" s="149" t="s">
        <v>107</v>
      </c>
      <c r="AT183" s="149" t="s">
        <v>298</v>
      </c>
      <c r="AU183" s="149" t="s">
        <v>85</v>
      </c>
      <c r="AY183" s="17" t="s">
        <v>296</v>
      </c>
      <c r="BE183" s="150">
        <f t="shared" si="4"/>
        <v>0</v>
      </c>
      <c r="BF183" s="150">
        <f t="shared" si="5"/>
        <v>0</v>
      </c>
      <c r="BG183" s="150">
        <f t="shared" si="6"/>
        <v>0</v>
      </c>
      <c r="BH183" s="150">
        <f t="shared" si="7"/>
        <v>0</v>
      </c>
      <c r="BI183" s="150">
        <f t="shared" si="8"/>
        <v>0</v>
      </c>
      <c r="BJ183" s="17" t="s">
        <v>83</v>
      </c>
      <c r="BK183" s="150">
        <f t="shared" si="9"/>
        <v>0</v>
      </c>
      <c r="BL183" s="17" t="s">
        <v>107</v>
      </c>
      <c r="BM183" s="149" t="s">
        <v>4593</v>
      </c>
    </row>
    <row r="184" spans="2:65" s="12" customFormat="1">
      <c r="B184" s="151"/>
      <c r="D184" s="152" t="s">
        <v>304</v>
      </c>
      <c r="E184" s="153" t="s">
        <v>1</v>
      </c>
      <c r="F184" s="154" t="s">
        <v>8</v>
      </c>
      <c r="H184" s="155">
        <v>12</v>
      </c>
      <c r="I184" s="156"/>
      <c r="L184" s="151"/>
      <c r="M184" s="157"/>
      <c r="T184" s="158"/>
      <c r="AT184" s="153" t="s">
        <v>304</v>
      </c>
      <c r="AU184" s="153" t="s">
        <v>85</v>
      </c>
      <c r="AV184" s="12" t="s">
        <v>85</v>
      </c>
      <c r="AW184" s="12" t="s">
        <v>32</v>
      </c>
      <c r="AX184" s="12" t="s">
        <v>83</v>
      </c>
      <c r="AY184" s="153" t="s">
        <v>296</v>
      </c>
    </row>
    <row r="185" spans="2:65" s="1" customFormat="1" ht="21.75" customHeight="1">
      <c r="B185" s="32"/>
      <c r="C185" s="138" t="s">
        <v>462</v>
      </c>
      <c r="D185" s="138" t="s">
        <v>298</v>
      </c>
      <c r="E185" s="139" t="s">
        <v>4508</v>
      </c>
      <c r="F185" s="140" t="s">
        <v>4594</v>
      </c>
      <c r="G185" s="141" t="s">
        <v>339</v>
      </c>
      <c r="H185" s="142">
        <v>12</v>
      </c>
      <c r="I185" s="143"/>
      <c r="J185" s="144">
        <f>ROUND(I185*H185,2)</f>
        <v>0</v>
      </c>
      <c r="K185" s="140" t="s">
        <v>4518</v>
      </c>
      <c r="L185" s="32"/>
      <c r="M185" s="145" t="s">
        <v>1</v>
      </c>
      <c r="N185" s="146" t="s">
        <v>41</v>
      </c>
      <c r="P185" s="147">
        <f>O185*H185</f>
        <v>0</v>
      </c>
      <c r="Q185" s="147">
        <v>6.9999999999999994E-5</v>
      </c>
      <c r="R185" s="147">
        <f>Q185*H185</f>
        <v>8.3999999999999993E-4</v>
      </c>
      <c r="S185" s="147">
        <v>0</v>
      </c>
      <c r="T185" s="148">
        <f>S185*H185</f>
        <v>0</v>
      </c>
      <c r="AR185" s="149" t="s">
        <v>107</v>
      </c>
      <c r="AT185" s="149" t="s">
        <v>298</v>
      </c>
      <c r="AU185" s="149" t="s">
        <v>85</v>
      </c>
      <c r="AY185" s="17" t="s">
        <v>296</v>
      </c>
      <c r="BE185" s="150">
        <f>IF(N185="základní",J185,0)</f>
        <v>0</v>
      </c>
      <c r="BF185" s="150">
        <f>IF(N185="snížená",J185,0)</f>
        <v>0</v>
      </c>
      <c r="BG185" s="150">
        <f>IF(N185="zákl. přenesená",J185,0)</f>
        <v>0</v>
      </c>
      <c r="BH185" s="150">
        <f>IF(N185="sníž. přenesená",J185,0)</f>
        <v>0</v>
      </c>
      <c r="BI185" s="150">
        <f>IF(N185="nulová",J185,0)</f>
        <v>0</v>
      </c>
      <c r="BJ185" s="17" t="s">
        <v>83</v>
      </c>
      <c r="BK185" s="150">
        <f>ROUND(I185*H185,2)</f>
        <v>0</v>
      </c>
      <c r="BL185" s="17" t="s">
        <v>107</v>
      </c>
      <c r="BM185" s="149" t="s">
        <v>4595</v>
      </c>
    </row>
    <row r="186" spans="2:65" s="12" customFormat="1">
      <c r="B186" s="151"/>
      <c r="D186" s="152" t="s">
        <v>304</v>
      </c>
      <c r="E186" s="153" t="s">
        <v>1</v>
      </c>
      <c r="F186" s="154" t="s">
        <v>8</v>
      </c>
      <c r="H186" s="155">
        <v>12</v>
      </c>
      <c r="I186" s="156"/>
      <c r="L186" s="151"/>
      <c r="M186" s="157"/>
      <c r="T186" s="158"/>
      <c r="AT186" s="153" t="s">
        <v>304</v>
      </c>
      <c r="AU186" s="153" t="s">
        <v>85</v>
      </c>
      <c r="AV186" s="12" t="s">
        <v>85</v>
      </c>
      <c r="AW186" s="12" t="s">
        <v>32</v>
      </c>
      <c r="AX186" s="12" t="s">
        <v>83</v>
      </c>
      <c r="AY186" s="153" t="s">
        <v>296</v>
      </c>
    </row>
    <row r="187" spans="2:65" s="11" customFormat="1" ht="22.9" customHeight="1">
      <c r="B187" s="126"/>
      <c r="D187" s="127" t="s">
        <v>75</v>
      </c>
      <c r="E187" s="136" t="s">
        <v>1404</v>
      </c>
      <c r="F187" s="136" t="s">
        <v>1405</v>
      </c>
      <c r="I187" s="129"/>
      <c r="J187" s="137">
        <f>BK187</f>
        <v>0</v>
      </c>
      <c r="L187" s="126"/>
      <c r="M187" s="131"/>
      <c r="P187" s="132">
        <f>P188</f>
        <v>0</v>
      </c>
      <c r="R187" s="132">
        <f>R188</f>
        <v>0</v>
      </c>
      <c r="T187" s="133">
        <f>T188</f>
        <v>0</v>
      </c>
      <c r="AR187" s="127" t="s">
        <v>83</v>
      </c>
      <c r="AT187" s="134" t="s">
        <v>75</v>
      </c>
      <c r="AU187" s="134" t="s">
        <v>83</v>
      </c>
      <c r="AY187" s="127" t="s">
        <v>296</v>
      </c>
      <c r="BK187" s="135">
        <f>BK188</f>
        <v>0</v>
      </c>
    </row>
    <row r="188" spans="2:65" s="1" customFormat="1" ht="55.5" customHeight="1">
      <c r="B188" s="32"/>
      <c r="C188" s="138" t="s">
        <v>466</v>
      </c>
      <c r="D188" s="138" t="s">
        <v>298</v>
      </c>
      <c r="E188" s="139" t="s">
        <v>4514</v>
      </c>
      <c r="F188" s="140" t="s">
        <v>4596</v>
      </c>
      <c r="G188" s="141" t="s">
        <v>346</v>
      </c>
      <c r="H188" s="142">
        <v>23.067</v>
      </c>
      <c r="I188" s="143"/>
      <c r="J188" s="144">
        <f>ROUND(I188*H188,2)</f>
        <v>0</v>
      </c>
      <c r="K188" s="140" t="s">
        <v>4518</v>
      </c>
      <c r="L188" s="32"/>
      <c r="M188" s="190" t="s">
        <v>1</v>
      </c>
      <c r="N188" s="191" t="s">
        <v>41</v>
      </c>
      <c r="O188" s="192"/>
      <c r="P188" s="193">
        <f>O188*H188</f>
        <v>0</v>
      </c>
      <c r="Q188" s="193">
        <v>0</v>
      </c>
      <c r="R188" s="193">
        <f>Q188*H188</f>
        <v>0</v>
      </c>
      <c r="S188" s="193">
        <v>0</v>
      </c>
      <c r="T188" s="194">
        <f>S188*H188</f>
        <v>0</v>
      </c>
      <c r="AR188" s="149" t="s">
        <v>107</v>
      </c>
      <c r="AT188" s="149" t="s">
        <v>298</v>
      </c>
      <c r="AU188" s="149" t="s">
        <v>85</v>
      </c>
      <c r="AY188" s="17" t="s">
        <v>296</v>
      </c>
      <c r="BE188" s="150">
        <f>IF(N188="základní",J188,0)</f>
        <v>0</v>
      </c>
      <c r="BF188" s="150">
        <f>IF(N188="snížená",J188,0)</f>
        <v>0</v>
      </c>
      <c r="BG188" s="150">
        <f>IF(N188="zákl. přenesená",J188,0)</f>
        <v>0</v>
      </c>
      <c r="BH188" s="150">
        <f>IF(N188="sníž. přenesená",J188,0)</f>
        <v>0</v>
      </c>
      <c r="BI188" s="150">
        <f>IF(N188="nulová",J188,0)</f>
        <v>0</v>
      </c>
      <c r="BJ188" s="17" t="s">
        <v>83</v>
      </c>
      <c r="BK188" s="150">
        <f>ROUND(I188*H188,2)</f>
        <v>0</v>
      </c>
      <c r="BL188" s="17" t="s">
        <v>107</v>
      </c>
      <c r="BM188" s="149" t="s">
        <v>4597</v>
      </c>
    </row>
    <row r="189" spans="2:65" s="1" customFormat="1" ht="7.15" customHeight="1">
      <c r="B189" s="44"/>
      <c r="C189" s="45"/>
      <c r="D189" s="45"/>
      <c r="E189" s="45"/>
      <c r="F189" s="45"/>
      <c r="G189" s="45"/>
      <c r="H189" s="45"/>
      <c r="I189" s="45"/>
      <c r="J189" s="45"/>
      <c r="K189" s="45"/>
      <c r="L189" s="32"/>
    </row>
  </sheetData>
  <sheetProtection algorithmName="SHA-512" hashValue="JFslJbG7PU5uvLfi5F9HQ9lXlWGZi1WNZ1P3kZdRYXZ0MBZWnBMzLyOx685HXYuygXleP76Jumz9K5bqWDyaMQ==" saltValue="bhSjrIxMlETcUvTgtW6rV/tQJLZYIHExTYVM9JZWLOQTdnEh3UV4iVJ1o+jjK85BXBMDpNqDwTi7uu25vRxgmg==" spinCount="100000" sheet="1" objects="1" scenarios="1" formatColumns="0" formatRows="0" autoFilter="0"/>
  <autoFilter ref="C128:K188"/>
  <mergeCells count="15">
    <mergeCell ref="E115:H115"/>
    <mergeCell ref="E119:H119"/>
    <mergeCell ref="E117:H117"/>
    <mergeCell ref="E121:H121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04"/>
  <sheetViews>
    <sheetView showGridLines="0" topLeftCell="A162" workbookViewId="0">
      <selection activeCell="G177" sqref="G177"/>
    </sheetView>
  </sheetViews>
  <sheetFormatPr defaultRowHeight="11.25"/>
  <cols>
    <col min="1" max="1" width="8.33203125" customWidth="1"/>
    <col min="2" max="2" width="1.33203125" customWidth="1"/>
    <col min="3" max="3" width="4.1640625" customWidth="1"/>
    <col min="4" max="4" width="4.33203125" customWidth="1"/>
    <col min="5" max="5" width="17.1640625" customWidth="1"/>
    <col min="6" max="6" width="50.6640625" customWidth="1"/>
    <col min="7" max="7" width="7.5" customWidth="1"/>
    <col min="8" max="8" width="14" customWidth="1"/>
    <col min="9" max="9" width="15.6640625" customWidth="1"/>
    <col min="10" max="11" width="22.33203125" customWidth="1"/>
    <col min="12" max="12" width="9.33203125" customWidth="1"/>
    <col min="13" max="13" width="10.66406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.15" customHeight="1"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7" t="s">
        <v>114</v>
      </c>
    </row>
    <row r="3" spans="2:46" ht="7.1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ht="25.15" customHeight="1">
      <c r="B4" s="20"/>
      <c r="D4" s="21" t="s">
        <v>182</v>
      </c>
      <c r="L4" s="20"/>
      <c r="M4" s="94" t="s">
        <v>10</v>
      </c>
      <c r="AT4" s="17" t="s">
        <v>4</v>
      </c>
    </row>
    <row r="5" spans="2:46" ht="7.15" customHeight="1">
      <c r="B5" s="20"/>
      <c r="L5" s="20"/>
    </row>
    <row r="6" spans="2:46" ht="12" customHeight="1">
      <c r="B6" s="20"/>
      <c r="D6" s="27" t="s">
        <v>16</v>
      </c>
      <c r="L6" s="20"/>
    </row>
    <row r="7" spans="2:46" ht="16.5" customHeight="1">
      <c r="B7" s="20"/>
      <c r="E7" s="249" t="str">
        <f>'Rekapitulace stavby'!K6</f>
        <v>Pobytová odlehčovací služba Zábřeh - Sušilova</v>
      </c>
      <c r="F7" s="250"/>
      <c r="G7" s="250"/>
      <c r="H7" s="250"/>
      <c r="L7" s="20"/>
    </row>
    <row r="8" spans="2:46" ht="12.75">
      <c r="B8" s="20"/>
      <c r="D8" s="27" t="s">
        <v>191</v>
      </c>
      <c r="L8" s="20"/>
    </row>
    <row r="9" spans="2:46" ht="16.5" customHeight="1">
      <c r="B9" s="20"/>
      <c r="E9" s="249" t="s">
        <v>194</v>
      </c>
      <c r="F9" s="209"/>
      <c r="G9" s="209"/>
      <c r="H9" s="209"/>
      <c r="L9" s="20"/>
    </row>
    <row r="10" spans="2:46" ht="12" customHeight="1">
      <c r="B10" s="20"/>
      <c r="D10" s="27" t="s">
        <v>3006</v>
      </c>
      <c r="L10" s="20"/>
    </row>
    <row r="11" spans="2:46" s="1" customFormat="1" ht="16.5" customHeight="1">
      <c r="B11" s="32"/>
      <c r="E11" s="231" t="s">
        <v>3007</v>
      </c>
      <c r="F11" s="248"/>
      <c r="G11" s="248"/>
      <c r="H11" s="248"/>
      <c r="L11" s="32"/>
    </row>
    <row r="12" spans="2:46" s="1" customFormat="1" ht="12" customHeight="1">
      <c r="B12" s="32"/>
      <c r="D12" s="27" t="s">
        <v>4438</v>
      </c>
      <c r="L12" s="32"/>
    </row>
    <row r="13" spans="2:46" s="1" customFormat="1" ht="16.5" customHeight="1">
      <c r="B13" s="32"/>
      <c r="E13" s="243" t="s">
        <v>4598</v>
      </c>
      <c r="F13" s="248"/>
      <c r="G13" s="248"/>
      <c r="H13" s="248"/>
      <c r="L13" s="32"/>
    </row>
    <row r="14" spans="2:46" s="1" customFormat="1">
      <c r="B14" s="32"/>
      <c r="L14" s="32"/>
    </row>
    <row r="15" spans="2:46" s="1" customFormat="1" ht="12" customHeight="1">
      <c r="B15" s="32"/>
      <c r="D15" s="27" t="s">
        <v>18</v>
      </c>
      <c r="F15" s="25" t="s">
        <v>1</v>
      </c>
      <c r="I15" s="27" t="s">
        <v>19</v>
      </c>
      <c r="J15" s="25" t="s">
        <v>1</v>
      </c>
      <c r="L15" s="32"/>
    </row>
    <row r="16" spans="2:46" s="1" customFormat="1" ht="12" customHeight="1">
      <c r="B16" s="32"/>
      <c r="D16" s="27" t="s">
        <v>20</v>
      </c>
      <c r="F16" s="25" t="s">
        <v>21</v>
      </c>
      <c r="I16" s="27" t="s">
        <v>22</v>
      </c>
      <c r="J16" s="52" t="str">
        <f>'Rekapitulace stavby'!AN8</f>
        <v>5. 7. 2024</v>
      </c>
      <c r="L16" s="32"/>
    </row>
    <row r="17" spans="2:12" s="1" customFormat="1" ht="10.9" customHeight="1">
      <c r="B17" s="32"/>
      <c r="L17" s="32"/>
    </row>
    <row r="18" spans="2:12" s="1" customFormat="1" ht="12" customHeight="1">
      <c r="B18" s="32"/>
      <c r="D18" s="27" t="s">
        <v>24</v>
      </c>
      <c r="I18" s="27" t="s">
        <v>25</v>
      </c>
      <c r="J18" s="25" t="s">
        <v>1</v>
      </c>
      <c r="L18" s="32"/>
    </row>
    <row r="19" spans="2:12" s="1" customFormat="1" ht="18" customHeight="1">
      <c r="B19" s="32"/>
      <c r="E19" s="25" t="s">
        <v>26</v>
      </c>
      <c r="I19" s="27" t="s">
        <v>27</v>
      </c>
      <c r="J19" s="25" t="s">
        <v>1</v>
      </c>
      <c r="L19" s="32"/>
    </row>
    <row r="20" spans="2:12" s="1" customFormat="1" ht="7.15" customHeight="1">
      <c r="B20" s="32"/>
      <c r="L20" s="32"/>
    </row>
    <row r="21" spans="2:12" s="1" customFormat="1" ht="12" customHeight="1">
      <c r="B21" s="32"/>
      <c r="D21" s="27" t="s">
        <v>28</v>
      </c>
      <c r="I21" s="27" t="s">
        <v>25</v>
      </c>
      <c r="J21" s="28" t="str">
        <f>'Rekapitulace stavby'!AN13</f>
        <v>Vyplň údaj</v>
      </c>
      <c r="L21" s="32"/>
    </row>
    <row r="22" spans="2:12" s="1" customFormat="1" ht="18" customHeight="1">
      <c r="B22" s="32"/>
      <c r="E22" s="251" t="str">
        <f>'Rekapitulace stavby'!E14</f>
        <v>Vyplň údaj</v>
      </c>
      <c r="F22" s="213"/>
      <c r="G22" s="213"/>
      <c r="H22" s="213"/>
      <c r="I22" s="27" t="s">
        <v>27</v>
      </c>
      <c r="J22" s="28" t="str">
        <f>'Rekapitulace stavby'!AN14</f>
        <v>Vyplň údaj</v>
      </c>
      <c r="L22" s="32"/>
    </row>
    <row r="23" spans="2:12" s="1" customFormat="1" ht="7.15" customHeight="1">
      <c r="B23" s="32"/>
      <c r="L23" s="32"/>
    </row>
    <row r="24" spans="2:12" s="1" customFormat="1" ht="12" customHeight="1">
      <c r="B24" s="32"/>
      <c r="D24" s="27" t="s">
        <v>30</v>
      </c>
      <c r="I24" s="27" t="s">
        <v>25</v>
      </c>
      <c r="J24" s="25" t="s">
        <v>1</v>
      </c>
      <c r="L24" s="32"/>
    </row>
    <row r="25" spans="2:12" s="1" customFormat="1" ht="18" customHeight="1">
      <c r="B25" s="32"/>
      <c r="E25" s="25" t="s">
        <v>31</v>
      </c>
      <c r="I25" s="27" t="s">
        <v>27</v>
      </c>
      <c r="J25" s="25" t="s">
        <v>1</v>
      </c>
      <c r="L25" s="32"/>
    </row>
    <row r="26" spans="2:12" s="1" customFormat="1" ht="7.15" customHeight="1">
      <c r="B26" s="32"/>
      <c r="L26" s="32"/>
    </row>
    <row r="27" spans="2:12" s="1" customFormat="1" ht="12" customHeight="1">
      <c r="B27" s="32"/>
      <c r="D27" s="27" t="s">
        <v>33</v>
      </c>
      <c r="I27" s="27" t="s">
        <v>25</v>
      </c>
      <c r="J27" s="25" t="s">
        <v>1</v>
      </c>
      <c r="L27" s="32"/>
    </row>
    <row r="28" spans="2:12" s="1" customFormat="1" ht="18" customHeight="1">
      <c r="B28" s="32"/>
      <c r="E28" s="25" t="s">
        <v>3010</v>
      </c>
      <c r="I28" s="27" t="s">
        <v>27</v>
      </c>
      <c r="J28" s="25" t="s">
        <v>1</v>
      </c>
      <c r="L28" s="32"/>
    </row>
    <row r="29" spans="2:12" s="1" customFormat="1" ht="7.15" customHeight="1">
      <c r="B29" s="32"/>
      <c r="L29" s="32"/>
    </row>
    <row r="30" spans="2:12" s="1" customFormat="1" ht="12" customHeight="1">
      <c r="B30" s="32"/>
      <c r="D30" s="27" t="s">
        <v>35</v>
      </c>
      <c r="L30" s="32"/>
    </row>
    <row r="31" spans="2:12" s="7" customFormat="1" ht="16.5" customHeight="1">
      <c r="B31" s="95"/>
      <c r="E31" s="217" t="s">
        <v>1</v>
      </c>
      <c r="F31" s="217"/>
      <c r="G31" s="217"/>
      <c r="H31" s="217"/>
      <c r="L31" s="95"/>
    </row>
    <row r="32" spans="2:12" s="1" customFormat="1" ht="7.15" customHeight="1">
      <c r="B32" s="32"/>
      <c r="L32" s="32"/>
    </row>
    <row r="33" spans="2:12" s="1" customFormat="1" ht="7.1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25.35" customHeight="1">
      <c r="B34" s="32"/>
      <c r="D34" s="97" t="s">
        <v>36</v>
      </c>
      <c r="J34" s="66">
        <f>ROUND(J131, 2)</f>
        <v>0</v>
      </c>
      <c r="L34" s="32"/>
    </row>
    <row r="35" spans="2:12" s="1" customFormat="1" ht="7.15" customHeight="1">
      <c r="B35" s="32"/>
      <c r="D35" s="53"/>
      <c r="E35" s="53"/>
      <c r="F35" s="53"/>
      <c r="G35" s="53"/>
      <c r="H35" s="53"/>
      <c r="I35" s="53"/>
      <c r="J35" s="53"/>
      <c r="K35" s="53"/>
      <c r="L35" s="32"/>
    </row>
    <row r="36" spans="2:12" s="1" customFormat="1" ht="14.45" customHeight="1">
      <c r="B36" s="32"/>
      <c r="F36" s="35" t="s">
        <v>38</v>
      </c>
      <c r="I36" s="35" t="s">
        <v>37</v>
      </c>
      <c r="J36" s="35" t="s">
        <v>39</v>
      </c>
      <c r="L36" s="32"/>
    </row>
    <row r="37" spans="2:12" s="1" customFormat="1" ht="14.45" customHeight="1">
      <c r="B37" s="32"/>
      <c r="D37" s="55" t="s">
        <v>40</v>
      </c>
      <c r="E37" s="27" t="s">
        <v>41</v>
      </c>
      <c r="F37" s="86">
        <f>ROUND((SUM(BE131:BE203)),  2)</f>
        <v>0</v>
      </c>
      <c r="I37" s="98">
        <v>0.21</v>
      </c>
      <c r="J37" s="86">
        <f>ROUND(((SUM(BE131:BE203))*I37),  2)</f>
        <v>0</v>
      </c>
      <c r="L37" s="32"/>
    </row>
    <row r="38" spans="2:12" s="1" customFormat="1" ht="14.45" customHeight="1">
      <c r="B38" s="32"/>
      <c r="E38" s="27" t="s">
        <v>42</v>
      </c>
      <c r="F38" s="86">
        <f>ROUND((SUM(BF131:BF203)),  2)</f>
        <v>0</v>
      </c>
      <c r="I38" s="98">
        <v>0.12</v>
      </c>
      <c r="J38" s="86">
        <f>ROUND(((SUM(BF131:BF203))*I38),  2)</f>
        <v>0</v>
      </c>
      <c r="L38" s="32"/>
    </row>
    <row r="39" spans="2:12" s="1" customFormat="1" ht="14.45" hidden="1" customHeight="1">
      <c r="B39" s="32"/>
      <c r="E39" s="27" t="s">
        <v>43</v>
      </c>
      <c r="F39" s="86">
        <f>ROUND((SUM(BG131:BG203)),  2)</f>
        <v>0</v>
      </c>
      <c r="I39" s="98">
        <v>0.21</v>
      </c>
      <c r="J39" s="86">
        <f>0</f>
        <v>0</v>
      </c>
      <c r="L39" s="32"/>
    </row>
    <row r="40" spans="2:12" s="1" customFormat="1" ht="14.45" hidden="1" customHeight="1">
      <c r="B40" s="32"/>
      <c r="E40" s="27" t="s">
        <v>44</v>
      </c>
      <c r="F40" s="86">
        <f>ROUND((SUM(BH131:BH203)),  2)</f>
        <v>0</v>
      </c>
      <c r="I40" s="98">
        <v>0.12</v>
      </c>
      <c r="J40" s="86">
        <f>0</f>
        <v>0</v>
      </c>
      <c r="L40" s="32"/>
    </row>
    <row r="41" spans="2:12" s="1" customFormat="1" ht="14.45" hidden="1" customHeight="1">
      <c r="B41" s="32"/>
      <c r="E41" s="27" t="s">
        <v>45</v>
      </c>
      <c r="F41" s="86">
        <f>ROUND((SUM(BI131:BI203)),  2)</f>
        <v>0</v>
      </c>
      <c r="I41" s="98">
        <v>0</v>
      </c>
      <c r="J41" s="86">
        <f>0</f>
        <v>0</v>
      </c>
      <c r="L41" s="32"/>
    </row>
    <row r="42" spans="2:12" s="1" customFormat="1" ht="7.15" customHeight="1">
      <c r="B42" s="32"/>
      <c r="L42" s="32"/>
    </row>
    <row r="43" spans="2:12" s="1" customFormat="1" ht="25.35" customHeight="1">
      <c r="B43" s="32"/>
      <c r="C43" s="99"/>
      <c r="D43" s="100" t="s">
        <v>46</v>
      </c>
      <c r="E43" s="57"/>
      <c r="F43" s="57"/>
      <c r="G43" s="101" t="s">
        <v>47</v>
      </c>
      <c r="H43" s="102" t="s">
        <v>48</v>
      </c>
      <c r="I43" s="57"/>
      <c r="J43" s="103">
        <f>SUM(J34:J41)</f>
        <v>0</v>
      </c>
      <c r="K43" s="104"/>
      <c r="L43" s="32"/>
    </row>
    <row r="44" spans="2:12" s="1" customFormat="1" ht="14.45" customHeight="1">
      <c r="B44" s="32"/>
      <c r="L44" s="32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42"/>
      <c r="J50" s="42"/>
      <c r="K50" s="42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3" t="s">
        <v>51</v>
      </c>
      <c r="E61" s="34"/>
      <c r="F61" s="105" t="s">
        <v>52</v>
      </c>
      <c r="G61" s="43" t="s">
        <v>51</v>
      </c>
      <c r="H61" s="34"/>
      <c r="I61" s="34"/>
      <c r="J61" s="106" t="s">
        <v>52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42"/>
      <c r="J65" s="42"/>
      <c r="K65" s="42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3" t="s">
        <v>51</v>
      </c>
      <c r="E76" s="34"/>
      <c r="F76" s="105" t="s">
        <v>52</v>
      </c>
      <c r="G76" s="43" t="s">
        <v>51</v>
      </c>
      <c r="H76" s="34"/>
      <c r="I76" s="34"/>
      <c r="J76" s="106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7.1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5.15" customHeight="1">
      <c r="B82" s="32"/>
      <c r="C82" s="21" t="s">
        <v>249</v>
      </c>
      <c r="L82" s="32"/>
    </row>
    <row r="83" spans="2:12" s="1" customFormat="1" ht="7.1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49" t="str">
        <f>E7</f>
        <v>Pobytová odlehčovací služba Zábřeh - Sušilova</v>
      </c>
      <c r="F85" s="250"/>
      <c r="G85" s="250"/>
      <c r="H85" s="250"/>
      <c r="L85" s="32"/>
    </row>
    <row r="86" spans="2:12" ht="12" customHeight="1">
      <c r="B86" s="20"/>
      <c r="C86" s="27" t="s">
        <v>191</v>
      </c>
      <c r="L86" s="20"/>
    </row>
    <row r="87" spans="2:12" ht="16.5" customHeight="1">
      <c r="B87" s="20"/>
      <c r="E87" s="249" t="s">
        <v>194</v>
      </c>
      <c r="F87" s="209"/>
      <c r="G87" s="209"/>
      <c r="H87" s="209"/>
      <c r="L87" s="20"/>
    </row>
    <row r="88" spans="2:12" ht="12" customHeight="1">
      <c r="B88" s="20"/>
      <c r="C88" s="27" t="s">
        <v>3006</v>
      </c>
      <c r="L88" s="20"/>
    </row>
    <row r="89" spans="2:12" s="1" customFormat="1" ht="16.5" customHeight="1">
      <c r="B89" s="32"/>
      <c r="E89" s="231" t="s">
        <v>3007</v>
      </c>
      <c r="F89" s="248"/>
      <c r="G89" s="248"/>
      <c r="H89" s="248"/>
      <c r="L89" s="32"/>
    </row>
    <row r="90" spans="2:12" s="1" customFormat="1" ht="12" customHeight="1">
      <c r="B90" s="32"/>
      <c r="C90" s="27" t="s">
        <v>4438</v>
      </c>
      <c r="L90" s="32"/>
    </row>
    <row r="91" spans="2:12" s="1" customFormat="1" ht="16.5" customHeight="1">
      <c r="B91" s="32"/>
      <c r="E91" s="243" t="str">
        <f>E13</f>
        <v>04c - Venkovní kanalizace</v>
      </c>
      <c r="F91" s="248"/>
      <c r="G91" s="248"/>
      <c r="H91" s="248"/>
      <c r="L91" s="32"/>
    </row>
    <row r="92" spans="2:12" s="1" customFormat="1" ht="7.15" customHeight="1">
      <c r="B92" s="32"/>
      <c r="L92" s="32"/>
    </row>
    <row r="93" spans="2:12" s="1" customFormat="1" ht="12" customHeight="1">
      <c r="B93" s="32"/>
      <c r="C93" s="27" t="s">
        <v>20</v>
      </c>
      <c r="F93" s="25" t="str">
        <f>F16</f>
        <v xml:space="preserve"> Zábřeh, Sušilova 1375/41</v>
      </c>
      <c r="I93" s="27" t="s">
        <v>22</v>
      </c>
      <c r="J93" s="52" t="str">
        <f>IF(J16="","",J16)</f>
        <v>5. 7. 2024</v>
      </c>
      <c r="L93" s="32"/>
    </row>
    <row r="94" spans="2:12" s="1" customFormat="1" ht="7.15" customHeight="1">
      <c r="B94" s="32"/>
      <c r="L94" s="32"/>
    </row>
    <row r="95" spans="2:12" s="1" customFormat="1" ht="25.7" customHeight="1">
      <c r="B95" s="32"/>
      <c r="C95" s="27" t="s">
        <v>24</v>
      </c>
      <c r="F95" s="25" t="str">
        <f>E19</f>
        <v>Město Zábřeh</v>
      </c>
      <c r="I95" s="27" t="s">
        <v>30</v>
      </c>
      <c r="J95" s="30" t="str">
        <f>E25</f>
        <v>Ing. arch. Josef Hlavatý</v>
      </c>
      <c r="L95" s="32"/>
    </row>
    <row r="96" spans="2:12" s="1" customFormat="1" ht="15.2" customHeight="1">
      <c r="B96" s="32"/>
      <c r="C96" s="27" t="s">
        <v>28</v>
      </c>
      <c r="F96" s="25" t="str">
        <f>IF(E22="","",E22)</f>
        <v>Vyplň údaj</v>
      </c>
      <c r="I96" s="27" t="s">
        <v>33</v>
      </c>
      <c r="J96" s="30" t="str">
        <f>E28</f>
        <v>Jaroslav Kudláček</v>
      </c>
      <c r="L96" s="32"/>
    </row>
    <row r="97" spans="2:47" s="1" customFormat="1" ht="10.15" customHeight="1">
      <c r="B97" s="32"/>
      <c r="L97" s="32"/>
    </row>
    <row r="98" spans="2:47" s="1" customFormat="1" ht="29.25" customHeight="1">
      <c r="B98" s="32"/>
      <c r="C98" s="107" t="s">
        <v>250</v>
      </c>
      <c r="D98" s="99"/>
      <c r="E98" s="99"/>
      <c r="F98" s="99"/>
      <c r="G98" s="99"/>
      <c r="H98" s="99"/>
      <c r="I98" s="99"/>
      <c r="J98" s="108" t="s">
        <v>251</v>
      </c>
      <c r="K98" s="99"/>
      <c r="L98" s="32"/>
    </row>
    <row r="99" spans="2:47" s="1" customFormat="1" ht="10.15" customHeight="1">
      <c r="B99" s="32"/>
      <c r="L99" s="32"/>
    </row>
    <row r="100" spans="2:47" s="1" customFormat="1" ht="22.9" customHeight="1">
      <c r="B100" s="32"/>
      <c r="C100" s="109" t="s">
        <v>252</v>
      </c>
      <c r="J100" s="66">
        <f>J131</f>
        <v>0</v>
      </c>
      <c r="L100" s="32"/>
      <c r="AU100" s="17" t="s">
        <v>253</v>
      </c>
    </row>
    <row r="101" spans="2:47" s="8" customFormat="1" ht="25.15" customHeight="1">
      <c r="B101" s="110"/>
      <c r="D101" s="111" t="s">
        <v>254</v>
      </c>
      <c r="E101" s="112"/>
      <c r="F101" s="112"/>
      <c r="G101" s="112"/>
      <c r="H101" s="112"/>
      <c r="I101" s="112"/>
      <c r="J101" s="113">
        <f>J132</f>
        <v>0</v>
      </c>
      <c r="L101" s="110"/>
    </row>
    <row r="102" spans="2:47" s="9" customFormat="1" ht="19.899999999999999" customHeight="1">
      <c r="B102" s="114"/>
      <c r="D102" s="115" t="s">
        <v>255</v>
      </c>
      <c r="E102" s="116"/>
      <c r="F102" s="116"/>
      <c r="G102" s="116"/>
      <c r="H102" s="116"/>
      <c r="I102" s="116"/>
      <c r="J102" s="117">
        <f>J133</f>
        <v>0</v>
      </c>
      <c r="L102" s="114"/>
    </row>
    <row r="103" spans="2:47" s="9" customFormat="1" ht="19.899999999999999" customHeight="1">
      <c r="B103" s="114"/>
      <c r="D103" s="115" t="s">
        <v>258</v>
      </c>
      <c r="E103" s="116"/>
      <c r="F103" s="116"/>
      <c r="G103" s="116"/>
      <c r="H103" s="116"/>
      <c r="I103" s="116"/>
      <c r="J103" s="117">
        <f>J164</f>
        <v>0</v>
      </c>
      <c r="L103" s="114"/>
    </row>
    <row r="104" spans="2:47" s="9" customFormat="1" ht="19.899999999999999" customHeight="1">
      <c r="B104" s="114"/>
      <c r="D104" s="115" t="s">
        <v>4440</v>
      </c>
      <c r="E104" s="116"/>
      <c r="F104" s="116"/>
      <c r="G104" s="116"/>
      <c r="H104" s="116"/>
      <c r="I104" s="116"/>
      <c r="J104" s="117">
        <f>J169</f>
        <v>0</v>
      </c>
      <c r="L104" s="114"/>
    </row>
    <row r="105" spans="2:47" s="9" customFormat="1" ht="19.899999999999999" customHeight="1">
      <c r="B105" s="114"/>
      <c r="D105" s="115" t="s">
        <v>261</v>
      </c>
      <c r="E105" s="116"/>
      <c r="F105" s="116"/>
      <c r="G105" s="116"/>
      <c r="H105" s="116"/>
      <c r="I105" s="116"/>
      <c r="J105" s="117">
        <f>J198</f>
        <v>0</v>
      </c>
      <c r="L105" s="114"/>
    </row>
    <row r="106" spans="2:47" s="8" customFormat="1" ht="25.15" customHeight="1">
      <c r="B106" s="110"/>
      <c r="D106" s="111" t="s">
        <v>262</v>
      </c>
      <c r="E106" s="112"/>
      <c r="F106" s="112"/>
      <c r="G106" s="112"/>
      <c r="H106" s="112"/>
      <c r="I106" s="112"/>
      <c r="J106" s="113">
        <f>J200</f>
        <v>0</v>
      </c>
      <c r="L106" s="110"/>
    </row>
    <row r="107" spans="2:47" s="9" customFormat="1" ht="19.899999999999999" customHeight="1">
      <c r="B107" s="114"/>
      <c r="D107" s="115" t="s">
        <v>4599</v>
      </c>
      <c r="E107" s="116"/>
      <c r="F107" s="116"/>
      <c r="G107" s="116"/>
      <c r="H107" s="116"/>
      <c r="I107" s="116"/>
      <c r="J107" s="117">
        <f>J201</f>
        <v>0</v>
      </c>
      <c r="L107" s="114"/>
    </row>
    <row r="108" spans="2:47" s="1" customFormat="1" ht="21.75" customHeight="1">
      <c r="B108" s="32"/>
      <c r="L108" s="32"/>
    </row>
    <row r="109" spans="2:47" s="1" customFormat="1" ht="7.15" customHeight="1"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32"/>
    </row>
    <row r="113" spans="2:12" s="1" customFormat="1" ht="7.15" customHeight="1"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32"/>
    </row>
    <row r="114" spans="2:12" s="1" customFormat="1" ht="25.15" customHeight="1">
      <c r="B114" s="32"/>
      <c r="C114" s="21" t="s">
        <v>281</v>
      </c>
      <c r="L114" s="32"/>
    </row>
    <row r="115" spans="2:12" s="1" customFormat="1" ht="7.15" customHeight="1">
      <c r="B115" s="32"/>
      <c r="L115" s="32"/>
    </row>
    <row r="116" spans="2:12" s="1" customFormat="1" ht="12" customHeight="1">
      <c r="B116" s="32"/>
      <c r="C116" s="27" t="s">
        <v>16</v>
      </c>
      <c r="L116" s="32"/>
    </row>
    <row r="117" spans="2:12" s="1" customFormat="1" ht="16.5" customHeight="1">
      <c r="B117" s="32"/>
      <c r="E117" s="249" t="str">
        <f>E7</f>
        <v>Pobytová odlehčovací služba Zábřeh - Sušilova</v>
      </c>
      <c r="F117" s="250"/>
      <c r="G117" s="250"/>
      <c r="H117" s="250"/>
      <c r="L117" s="32"/>
    </row>
    <row r="118" spans="2:12" ht="12" customHeight="1">
      <c r="B118" s="20"/>
      <c r="C118" s="27" t="s">
        <v>191</v>
      </c>
      <c r="L118" s="20"/>
    </row>
    <row r="119" spans="2:12" ht="16.5" customHeight="1">
      <c r="B119" s="20"/>
      <c r="E119" s="249" t="s">
        <v>194</v>
      </c>
      <c r="F119" s="209"/>
      <c r="G119" s="209"/>
      <c r="H119" s="209"/>
      <c r="L119" s="20"/>
    </row>
    <row r="120" spans="2:12" ht="12" customHeight="1">
      <c r="B120" s="20"/>
      <c r="C120" s="27" t="s">
        <v>3006</v>
      </c>
      <c r="L120" s="20"/>
    </row>
    <row r="121" spans="2:12" s="1" customFormat="1" ht="16.5" customHeight="1">
      <c r="B121" s="32"/>
      <c r="E121" s="231" t="s">
        <v>3007</v>
      </c>
      <c r="F121" s="248"/>
      <c r="G121" s="248"/>
      <c r="H121" s="248"/>
      <c r="L121" s="32"/>
    </row>
    <row r="122" spans="2:12" s="1" customFormat="1" ht="12" customHeight="1">
      <c r="B122" s="32"/>
      <c r="C122" s="27" t="s">
        <v>4438</v>
      </c>
      <c r="L122" s="32"/>
    </row>
    <row r="123" spans="2:12" s="1" customFormat="1" ht="16.5" customHeight="1">
      <c r="B123" s="32"/>
      <c r="E123" s="243" t="str">
        <f>E13</f>
        <v>04c - Venkovní kanalizace</v>
      </c>
      <c r="F123" s="248"/>
      <c r="G123" s="248"/>
      <c r="H123" s="248"/>
      <c r="L123" s="32"/>
    </row>
    <row r="124" spans="2:12" s="1" customFormat="1" ht="7.15" customHeight="1">
      <c r="B124" s="32"/>
      <c r="L124" s="32"/>
    </row>
    <row r="125" spans="2:12" s="1" customFormat="1" ht="12" customHeight="1">
      <c r="B125" s="32"/>
      <c r="C125" s="27" t="s">
        <v>20</v>
      </c>
      <c r="F125" s="25" t="str">
        <f>F16</f>
        <v xml:space="preserve"> Zábřeh, Sušilova 1375/41</v>
      </c>
      <c r="I125" s="27" t="s">
        <v>22</v>
      </c>
      <c r="J125" s="52" t="str">
        <f>IF(J16="","",J16)</f>
        <v>5. 7. 2024</v>
      </c>
      <c r="L125" s="32"/>
    </row>
    <row r="126" spans="2:12" s="1" customFormat="1" ht="7.15" customHeight="1">
      <c r="B126" s="32"/>
      <c r="L126" s="32"/>
    </row>
    <row r="127" spans="2:12" s="1" customFormat="1" ht="25.7" customHeight="1">
      <c r="B127" s="32"/>
      <c r="C127" s="27" t="s">
        <v>24</v>
      </c>
      <c r="F127" s="25" t="str">
        <f>E19</f>
        <v>Město Zábřeh</v>
      </c>
      <c r="I127" s="27" t="s">
        <v>30</v>
      </c>
      <c r="J127" s="30" t="str">
        <f>E25</f>
        <v>Ing. arch. Josef Hlavatý</v>
      </c>
      <c r="L127" s="32"/>
    </row>
    <row r="128" spans="2:12" s="1" customFormat="1" ht="15.2" customHeight="1">
      <c r="B128" s="32"/>
      <c r="C128" s="27" t="s">
        <v>28</v>
      </c>
      <c r="F128" s="25" t="str">
        <f>IF(E22="","",E22)</f>
        <v>Vyplň údaj</v>
      </c>
      <c r="I128" s="27" t="s">
        <v>33</v>
      </c>
      <c r="J128" s="30" t="str">
        <f>E28</f>
        <v>Jaroslav Kudláček</v>
      </c>
      <c r="L128" s="32"/>
    </row>
    <row r="129" spans="2:65" s="1" customFormat="1" ht="10.15" customHeight="1">
      <c r="B129" s="32"/>
      <c r="L129" s="32"/>
    </row>
    <row r="130" spans="2:65" s="10" customFormat="1" ht="29.25" customHeight="1">
      <c r="B130" s="118"/>
      <c r="C130" s="119" t="s">
        <v>282</v>
      </c>
      <c r="D130" s="120" t="s">
        <v>61</v>
      </c>
      <c r="E130" s="120" t="s">
        <v>57</v>
      </c>
      <c r="F130" s="120" t="s">
        <v>58</v>
      </c>
      <c r="G130" s="120" t="s">
        <v>283</v>
      </c>
      <c r="H130" s="120" t="s">
        <v>284</v>
      </c>
      <c r="I130" s="120" t="s">
        <v>285</v>
      </c>
      <c r="J130" s="120" t="s">
        <v>251</v>
      </c>
      <c r="K130" s="121" t="s">
        <v>286</v>
      </c>
      <c r="L130" s="118"/>
      <c r="M130" s="59" t="s">
        <v>1</v>
      </c>
      <c r="N130" s="60" t="s">
        <v>40</v>
      </c>
      <c r="O130" s="60" t="s">
        <v>287</v>
      </c>
      <c r="P130" s="60" t="s">
        <v>288</v>
      </c>
      <c r="Q130" s="60" t="s">
        <v>289</v>
      </c>
      <c r="R130" s="60" t="s">
        <v>290</v>
      </c>
      <c r="S130" s="60" t="s">
        <v>291</v>
      </c>
      <c r="T130" s="61" t="s">
        <v>292</v>
      </c>
    </row>
    <row r="131" spans="2:65" s="1" customFormat="1" ht="22.9" customHeight="1">
      <c r="B131" s="32"/>
      <c r="C131" s="64" t="s">
        <v>293</v>
      </c>
      <c r="J131" s="122">
        <f>BK131</f>
        <v>0</v>
      </c>
      <c r="L131" s="32"/>
      <c r="M131" s="62"/>
      <c r="N131" s="53"/>
      <c r="O131" s="53"/>
      <c r="P131" s="123">
        <f>P132+P200</f>
        <v>0</v>
      </c>
      <c r="Q131" s="53"/>
      <c r="R131" s="123">
        <f>R132+R200</f>
        <v>276.05241144999997</v>
      </c>
      <c r="S131" s="53"/>
      <c r="T131" s="124">
        <f>T132+T200</f>
        <v>0</v>
      </c>
      <c r="AT131" s="17" t="s">
        <v>75</v>
      </c>
      <c r="AU131" s="17" t="s">
        <v>253</v>
      </c>
      <c r="BK131" s="125">
        <f>BK132+BK200</f>
        <v>0</v>
      </c>
    </row>
    <row r="132" spans="2:65" s="11" customFormat="1" ht="25.9" customHeight="1">
      <c r="B132" s="126"/>
      <c r="D132" s="127" t="s">
        <v>75</v>
      </c>
      <c r="E132" s="128" t="s">
        <v>294</v>
      </c>
      <c r="F132" s="128" t="s">
        <v>295</v>
      </c>
      <c r="I132" s="129"/>
      <c r="J132" s="130">
        <f>BK132</f>
        <v>0</v>
      </c>
      <c r="L132" s="126"/>
      <c r="M132" s="131"/>
      <c r="P132" s="132">
        <f>P133+P164+P169+P198</f>
        <v>0</v>
      </c>
      <c r="R132" s="132">
        <f>R133+R164+R169+R198</f>
        <v>276.04641144999999</v>
      </c>
      <c r="T132" s="133">
        <f>T133+T164+T169+T198</f>
        <v>0</v>
      </c>
      <c r="AR132" s="127" t="s">
        <v>83</v>
      </c>
      <c r="AT132" s="134" t="s">
        <v>75</v>
      </c>
      <c r="AU132" s="134" t="s">
        <v>76</v>
      </c>
      <c r="AY132" s="127" t="s">
        <v>296</v>
      </c>
      <c r="BK132" s="135">
        <f>BK133+BK164+BK169+BK198</f>
        <v>0</v>
      </c>
    </row>
    <row r="133" spans="2:65" s="11" customFormat="1" ht="22.9" customHeight="1">
      <c r="B133" s="126"/>
      <c r="D133" s="127" t="s">
        <v>75</v>
      </c>
      <c r="E133" s="136" t="s">
        <v>83</v>
      </c>
      <c r="F133" s="136" t="s">
        <v>297</v>
      </c>
      <c r="I133" s="129"/>
      <c r="J133" s="137">
        <f>BK133</f>
        <v>0</v>
      </c>
      <c r="L133" s="126"/>
      <c r="M133" s="131"/>
      <c r="P133" s="132">
        <f>SUM(P134:P163)</f>
        <v>0</v>
      </c>
      <c r="R133" s="132">
        <f>SUM(R134:R163)</f>
        <v>208.61717999999999</v>
      </c>
      <c r="T133" s="133">
        <f>SUM(T134:T163)</f>
        <v>0</v>
      </c>
      <c r="AR133" s="127" t="s">
        <v>83</v>
      </c>
      <c r="AT133" s="134" t="s">
        <v>75</v>
      </c>
      <c r="AU133" s="134" t="s">
        <v>83</v>
      </c>
      <c r="AY133" s="127" t="s">
        <v>296</v>
      </c>
      <c r="BK133" s="135">
        <f>SUM(BK134:BK163)</f>
        <v>0</v>
      </c>
    </row>
    <row r="134" spans="2:65" s="1" customFormat="1" ht="44.25" customHeight="1">
      <c r="B134" s="32"/>
      <c r="C134" s="138" t="s">
        <v>83</v>
      </c>
      <c r="D134" s="138" t="s">
        <v>298</v>
      </c>
      <c r="E134" s="139" t="s">
        <v>4600</v>
      </c>
      <c r="F134" s="140" t="s">
        <v>4601</v>
      </c>
      <c r="G134" s="141" t="s">
        <v>311</v>
      </c>
      <c r="H134" s="142">
        <v>33.75</v>
      </c>
      <c r="I134" s="143"/>
      <c r="J134" s="144">
        <f>ROUND(I134*H134,2)</f>
        <v>0</v>
      </c>
      <c r="K134" s="140" t="s">
        <v>302</v>
      </c>
      <c r="L134" s="32"/>
      <c r="M134" s="145" t="s">
        <v>1</v>
      </c>
      <c r="N134" s="146" t="s">
        <v>41</v>
      </c>
      <c r="P134" s="147">
        <f>O134*H134</f>
        <v>0</v>
      </c>
      <c r="Q134" s="147">
        <v>0</v>
      </c>
      <c r="R134" s="147">
        <f>Q134*H134</f>
        <v>0</v>
      </c>
      <c r="S134" s="147">
        <v>0</v>
      </c>
      <c r="T134" s="148">
        <f>S134*H134</f>
        <v>0</v>
      </c>
      <c r="AR134" s="149" t="s">
        <v>107</v>
      </c>
      <c r="AT134" s="149" t="s">
        <v>298</v>
      </c>
      <c r="AU134" s="149" t="s">
        <v>85</v>
      </c>
      <c r="AY134" s="17" t="s">
        <v>296</v>
      </c>
      <c r="BE134" s="150">
        <f>IF(N134="základní",J134,0)</f>
        <v>0</v>
      </c>
      <c r="BF134" s="150">
        <f>IF(N134="snížená",J134,0)</f>
        <v>0</v>
      </c>
      <c r="BG134" s="150">
        <f>IF(N134="zákl. přenesená",J134,0)</f>
        <v>0</v>
      </c>
      <c r="BH134" s="150">
        <f>IF(N134="sníž. přenesená",J134,0)</f>
        <v>0</v>
      </c>
      <c r="BI134" s="150">
        <f>IF(N134="nulová",J134,0)</f>
        <v>0</v>
      </c>
      <c r="BJ134" s="17" t="s">
        <v>83</v>
      </c>
      <c r="BK134" s="150">
        <f>ROUND(I134*H134,2)</f>
        <v>0</v>
      </c>
      <c r="BL134" s="17" t="s">
        <v>107</v>
      </c>
      <c r="BM134" s="149" t="s">
        <v>4602</v>
      </c>
    </row>
    <row r="135" spans="2:65" s="15" customFormat="1">
      <c r="B135" s="183"/>
      <c r="D135" s="152" t="s">
        <v>304</v>
      </c>
      <c r="E135" s="184" t="s">
        <v>1</v>
      </c>
      <c r="F135" s="185" t="s">
        <v>4444</v>
      </c>
      <c r="H135" s="184" t="s">
        <v>1</v>
      </c>
      <c r="I135" s="186"/>
      <c r="L135" s="183"/>
      <c r="M135" s="187"/>
      <c r="T135" s="188"/>
      <c r="AT135" s="184" t="s">
        <v>304</v>
      </c>
      <c r="AU135" s="184" t="s">
        <v>85</v>
      </c>
      <c r="AV135" s="15" t="s">
        <v>83</v>
      </c>
      <c r="AW135" s="15" t="s">
        <v>32</v>
      </c>
      <c r="AX135" s="15" t="s">
        <v>76</v>
      </c>
      <c r="AY135" s="184" t="s">
        <v>296</v>
      </c>
    </row>
    <row r="136" spans="2:65" s="12" customFormat="1">
      <c r="B136" s="151"/>
      <c r="D136" s="152" t="s">
        <v>304</v>
      </c>
      <c r="E136" s="153" t="s">
        <v>1</v>
      </c>
      <c r="F136" s="154" t="s">
        <v>4603</v>
      </c>
      <c r="H136" s="155">
        <v>33.75</v>
      </c>
      <c r="I136" s="156"/>
      <c r="L136" s="151"/>
      <c r="M136" s="157"/>
      <c r="T136" s="158"/>
      <c r="AT136" s="153" t="s">
        <v>304</v>
      </c>
      <c r="AU136" s="153" t="s">
        <v>85</v>
      </c>
      <c r="AV136" s="12" t="s">
        <v>85</v>
      </c>
      <c r="AW136" s="12" t="s">
        <v>32</v>
      </c>
      <c r="AX136" s="12" t="s">
        <v>76</v>
      </c>
      <c r="AY136" s="153" t="s">
        <v>296</v>
      </c>
    </row>
    <row r="137" spans="2:65" s="14" customFormat="1">
      <c r="B137" s="166"/>
      <c r="D137" s="152" t="s">
        <v>304</v>
      </c>
      <c r="E137" s="167" t="s">
        <v>1</v>
      </c>
      <c r="F137" s="168" t="s">
        <v>308</v>
      </c>
      <c r="H137" s="169">
        <v>33.75</v>
      </c>
      <c r="I137" s="170"/>
      <c r="L137" s="166"/>
      <c r="M137" s="171"/>
      <c r="T137" s="172"/>
      <c r="AT137" s="167" t="s">
        <v>304</v>
      </c>
      <c r="AU137" s="167" t="s">
        <v>85</v>
      </c>
      <c r="AV137" s="14" t="s">
        <v>107</v>
      </c>
      <c r="AW137" s="14" t="s">
        <v>32</v>
      </c>
      <c r="AX137" s="14" t="s">
        <v>83</v>
      </c>
      <c r="AY137" s="167" t="s">
        <v>296</v>
      </c>
    </row>
    <row r="138" spans="2:65" s="1" customFormat="1" ht="49.15" customHeight="1">
      <c r="B138" s="32"/>
      <c r="C138" s="138" t="s">
        <v>85</v>
      </c>
      <c r="D138" s="138" t="s">
        <v>298</v>
      </c>
      <c r="E138" s="139" t="s">
        <v>4604</v>
      </c>
      <c r="F138" s="140" t="s">
        <v>4605</v>
      </c>
      <c r="G138" s="141" t="s">
        <v>311</v>
      </c>
      <c r="H138" s="142">
        <v>346.95</v>
      </c>
      <c r="I138" s="143"/>
      <c r="J138" s="144">
        <f>ROUND(I138*H138,2)</f>
        <v>0</v>
      </c>
      <c r="K138" s="140" t="s">
        <v>302</v>
      </c>
      <c r="L138" s="32"/>
      <c r="M138" s="145" t="s">
        <v>1</v>
      </c>
      <c r="N138" s="146" t="s">
        <v>41</v>
      </c>
      <c r="P138" s="147">
        <f>O138*H138</f>
        <v>0</v>
      </c>
      <c r="Q138" s="147">
        <v>0</v>
      </c>
      <c r="R138" s="147">
        <f>Q138*H138</f>
        <v>0</v>
      </c>
      <c r="S138" s="147">
        <v>0</v>
      </c>
      <c r="T138" s="148">
        <f>S138*H138</f>
        <v>0</v>
      </c>
      <c r="AR138" s="149" t="s">
        <v>107</v>
      </c>
      <c r="AT138" s="149" t="s">
        <v>298</v>
      </c>
      <c r="AU138" s="149" t="s">
        <v>85</v>
      </c>
      <c r="AY138" s="17" t="s">
        <v>296</v>
      </c>
      <c r="BE138" s="150">
        <f>IF(N138="základní",J138,0)</f>
        <v>0</v>
      </c>
      <c r="BF138" s="150">
        <f>IF(N138="snížená",J138,0)</f>
        <v>0</v>
      </c>
      <c r="BG138" s="150">
        <f>IF(N138="zákl. přenesená",J138,0)</f>
        <v>0</v>
      </c>
      <c r="BH138" s="150">
        <f>IF(N138="sníž. přenesená",J138,0)</f>
        <v>0</v>
      </c>
      <c r="BI138" s="150">
        <f>IF(N138="nulová",J138,0)</f>
        <v>0</v>
      </c>
      <c r="BJ138" s="17" t="s">
        <v>83</v>
      </c>
      <c r="BK138" s="150">
        <f>ROUND(I138*H138,2)</f>
        <v>0</v>
      </c>
      <c r="BL138" s="17" t="s">
        <v>107</v>
      </c>
      <c r="BM138" s="149" t="s">
        <v>4606</v>
      </c>
    </row>
    <row r="139" spans="2:65" s="15" customFormat="1">
      <c r="B139" s="183"/>
      <c r="D139" s="152" t="s">
        <v>304</v>
      </c>
      <c r="E139" s="184" t="s">
        <v>1</v>
      </c>
      <c r="F139" s="185" t="s">
        <v>4524</v>
      </c>
      <c r="H139" s="184" t="s">
        <v>1</v>
      </c>
      <c r="I139" s="186"/>
      <c r="L139" s="183"/>
      <c r="M139" s="187"/>
      <c r="T139" s="188"/>
      <c r="AT139" s="184" t="s">
        <v>304</v>
      </c>
      <c r="AU139" s="184" t="s">
        <v>85</v>
      </c>
      <c r="AV139" s="15" t="s">
        <v>83</v>
      </c>
      <c r="AW139" s="15" t="s">
        <v>32</v>
      </c>
      <c r="AX139" s="15" t="s">
        <v>76</v>
      </c>
      <c r="AY139" s="184" t="s">
        <v>296</v>
      </c>
    </row>
    <row r="140" spans="2:65" s="12" customFormat="1">
      <c r="B140" s="151"/>
      <c r="D140" s="152" t="s">
        <v>304</v>
      </c>
      <c r="E140" s="153" t="s">
        <v>1</v>
      </c>
      <c r="F140" s="154" t="s">
        <v>4607</v>
      </c>
      <c r="H140" s="155">
        <v>346.95</v>
      </c>
      <c r="I140" s="156"/>
      <c r="L140" s="151"/>
      <c r="M140" s="157"/>
      <c r="T140" s="158"/>
      <c r="AT140" s="153" t="s">
        <v>304</v>
      </c>
      <c r="AU140" s="153" t="s">
        <v>85</v>
      </c>
      <c r="AV140" s="12" t="s">
        <v>85</v>
      </c>
      <c r="AW140" s="12" t="s">
        <v>32</v>
      </c>
      <c r="AX140" s="12" t="s">
        <v>76</v>
      </c>
      <c r="AY140" s="153" t="s">
        <v>296</v>
      </c>
    </row>
    <row r="141" spans="2:65" s="14" customFormat="1">
      <c r="B141" s="166"/>
      <c r="D141" s="152" t="s">
        <v>304</v>
      </c>
      <c r="E141" s="167" t="s">
        <v>1</v>
      </c>
      <c r="F141" s="168" t="s">
        <v>308</v>
      </c>
      <c r="H141" s="169">
        <v>346.95</v>
      </c>
      <c r="I141" s="170"/>
      <c r="L141" s="166"/>
      <c r="M141" s="171"/>
      <c r="T141" s="172"/>
      <c r="AT141" s="167" t="s">
        <v>304</v>
      </c>
      <c r="AU141" s="167" t="s">
        <v>85</v>
      </c>
      <c r="AV141" s="14" t="s">
        <v>107</v>
      </c>
      <c r="AW141" s="14" t="s">
        <v>32</v>
      </c>
      <c r="AX141" s="14" t="s">
        <v>83</v>
      </c>
      <c r="AY141" s="167" t="s">
        <v>296</v>
      </c>
    </row>
    <row r="142" spans="2:65" s="1" customFormat="1" ht="37.9" customHeight="1">
      <c r="B142" s="32"/>
      <c r="C142" s="138" t="s">
        <v>94</v>
      </c>
      <c r="D142" s="138" t="s">
        <v>298</v>
      </c>
      <c r="E142" s="139" t="s">
        <v>4450</v>
      </c>
      <c r="F142" s="140" t="s">
        <v>4451</v>
      </c>
      <c r="G142" s="141" t="s">
        <v>301</v>
      </c>
      <c r="H142" s="142">
        <v>771</v>
      </c>
      <c r="I142" s="143"/>
      <c r="J142" s="144">
        <f>ROUND(I142*H142,2)</f>
        <v>0</v>
      </c>
      <c r="K142" s="140" t="s">
        <v>302</v>
      </c>
      <c r="L142" s="32"/>
      <c r="M142" s="145" t="s">
        <v>1</v>
      </c>
      <c r="N142" s="146" t="s">
        <v>41</v>
      </c>
      <c r="P142" s="147">
        <f>O142*H142</f>
        <v>0</v>
      </c>
      <c r="Q142" s="147">
        <v>5.8E-4</v>
      </c>
      <c r="R142" s="147">
        <f>Q142*H142</f>
        <v>0.44718000000000002</v>
      </c>
      <c r="S142" s="147">
        <v>0</v>
      </c>
      <c r="T142" s="148">
        <f>S142*H142</f>
        <v>0</v>
      </c>
      <c r="AR142" s="149" t="s">
        <v>107</v>
      </c>
      <c r="AT142" s="149" t="s">
        <v>298</v>
      </c>
      <c r="AU142" s="149" t="s">
        <v>85</v>
      </c>
      <c r="AY142" s="17" t="s">
        <v>296</v>
      </c>
      <c r="BE142" s="150">
        <f>IF(N142="základní",J142,0)</f>
        <v>0</v>
      </c>
      <c r="BF142" s="150">
        <f>IF(N142="snížená",J142,0)</f>
        <v>0</v>
      </c>
      <c r="BG142" s="150">
        <f>IF(N142="zákl. přenesená",J142,0)</f>
        <v>0</v>
      </c>
      <c r="BH142" s="150">
        <f>IF(N142="sníž. přenesená",J142,0)</f>
        <v>0</v>
      </c>
      <c r="BI142" s="150">
        <f>IF(N142="nulová",J142,0)</f>
        <v>0</v>
      </c>
      <c r="BJ142" s="17" t="s">
        <v>83</v>
      </c>
      <c r="BK142" s="150">
        <f>ROUND(I142*H142,2)</f>
        <v>0</v>
      </c>
      <c r="BL142" s="17" t="s">
        <v>107</v>
      </c>
      <c r="BM142" s="149" t="s">
        <v>4608</v>
      </c>
    </row>
    <row r="143" spans="2:65" s="15" customFormat="1">
      <c r="B143" s="183"/>
      <c r="D143" s="152" t="s">
        <v>304</v>
      </c>
      <c r="E143" s="184" t="s">
        <v>1</v>
      </c>
      <c r="F143" s="185" t="s">
        <v>4524</v>
      </c>
      <c r="H143" s="184" t="s">
        <v>1</v>
      </c>
      <c r="I143" s="186"/>
      <c r="L143" s="183"/>
      <c r="M143" s="187"/>
      <c r="T143" s="188"/>
      <c r="AT143" s="184" t="s">
        <v>304</v>
      </c>
      <c r="AU143" s="184" t="s">
        <v>85</v>
      </c>
      <c r="AV143" s="15" t="s">
        <v>83</v>
      </c>
      <c r="AW143" s="15" t="s">
        <v>32</v>
      </c>
      <c r="AX143" s="15" t="s">
        <v>76</v>
      </c>
      <c r="AY143" s="184" t="s">
        <v>296</v>
      </c>
    </row>
    <row r="144" spans="2:65" s="12" customFormat="1">
      <c r="B144" s="151"/>
      <c r="D144" s="152" t="s">
        <v>304</v>
      </c>
      <c r="E144" s="153" t="s">
        <v>1</v>
      </c>
      <c r="F144" s="154" t="s">
        <v>4609</v>
      </c>
      <c r="H144" s="155">
        <v>771</v>
      </c>
      <c r="I144" s="156"/>
      <c r="L144" s="151"/>
      <c r="M144" s="157"/>
      <c r="T144" s="158"/>
      <c r="AT144" s="153" t="s">
        <v>304</v>
      </c>
      <c r="AU144" s="153" t="s">
        <v>85</v>
      </c>
      <c r="AV144" s="12" t="s">
        <v>85</v>
      </c>
      <c r="AW144" s="12" t="s">
        <v>32</v>
      </c>
      <c r="AX144" s="12" t="s">
        <v>76</v>
      </c>
      <c r="AY144" s="153" t="s">
        <v>296</v>
      </c>
    </row>
    <row r="145" spans="2:65" s="14" customFormat="1">
      <c r="B145" s="166"/>
      <c r="D145" s="152" t="s">
        <v>304</v>
      </c>
      <c r="E145" s="167" t="s">
        <v>1</v>
      </c>
      <c r="F145" s="168" t="s">
        <v>308</v>
      </c>
      <c r="H145" s="169">
        <v>771</v>
      </c>
      <c r="I145" s="170"/>
      <c r="L145" s="166"/>
      <c r="M145" s="171"/>
      <c r="T145" s="172"/>
      <c r="AT145" s="167" t="s">
        <v>304</v>
      </c>
      <c r="AU145" s="167" t="s">
        <v>85</v>
      </c>
      <c r="AV145" s="14" t="s">
        <v>107</v>
      </c>
      <c r="AW145" s="14" t="s">
        <v>32</v>
      </c>
      <c r="AX145" s="14" t="s">
        <v>83</v>
      </c>
      <c r="AY145" s="167" t="s">
        <v>296</v>
      </c>
    </row>
    <row r="146" spans="2:65" s="1" customFormat="1" ht="37.9" customHeight="1">
      <c r="B146" s="32"/>
      <c r="C146" s="138" t="s">
        <v>107</v>
      </c>
      <c r="D146" s="138" t="s">
        <v>298</v>
      </c>
      <c r="E146" s="139" t="s">
        <v>4454</v>
      </c>
      <c r="F146" s="140" t="s">
        <v>4455</v>
      </c>
      <c r="G146" s="141" t="s">
        <v>301</v>
      </c>
      <c r="H146" s="142">
        <v>771</v>
      </c>
      <c r="I146" s="143"/>
      <c r="J146" s="144">
        <f>ROUND(I146*H146,2)</f>
        <v>0</v>
      </c>
      <c r="K146" s="140" t="s">
        <v>302</v>
      </c>
      <c r="L146" s="32"/>
      <c r="M146" s="145" t="s">
        <v>1</v>
      </c>
      <c r="N146" s="146" t="s">
        <v>41</v>
      </c>
      <c r="P146" s="147">
        <f>O146*H146</f>
        <v>0</v>
      </c>
      <c r="Q146" s="147">
        <v>0</v>
      </c>
      <c r="R146" s="147">
        <f>Q146*H146</f>
        <v>0</v>
      </c>
      <c r="S146" s="147">
        <v>0</v>
      </c>
      <c r="T146" s="148">
        <f>S146*H146</f>
        <v>0</v>
      </c>
      <c r="AR146" s="149" t="s">
        <v>107</v>
      </c>
      <c r="AT146" s="149" t="s">
        <v>298</v>
      </c>
      <c r="AU146" s="149" t="s">
        <v>85</v>
      </c>
      <c r="AY146" s="17" t="s">
        <v>296</v>
      </c>
      <c r="BE146" s="150">
        <f>IF(N146="základní",J146,0)</f>
        <v>0</v>
      </c>
      <c r="BF146" s="150">
        <f>IF(N146="snížená",J146,0)</f>
        <v>0</v>
      </c>
      <c r="BG146" s="150">
        <f>IF(N146="zákl. přenesená",J146,0)</f>
        <v>0</v>
      </c>
      <c r="BH146" s="150">
        <f>IF(N146="sníž. přenesená",J146,0)</f>
        <v>0</v>
      </c>
      <c r="BI146" s="150">
        <f>IF(N146="nulová",J146,0)</f>
        <v>0</v>
      </c>
      <c r="BJ146" s="17" t="s">
        <v>83</v>
      </c>
      <c r="BK146" s="150">
        <f>ROUND(I146*H146,2)</f>
        <v>0</v>
      </c>
      <c r="BL146" s="17" t="s">
        <v>107</v>
      </c>
      <c r="BM146" s="149" t="s">
        <v>4610</v>
      </c>
    </row>
    <row r="147" spans="2:65" s="1" customFormat="1" ht="62.65" customHeight="1">
      <c r="B147" s="32"/>
      <c r="C147" s="138" t="s">
        <v>332</v>
      </c>
      <c r="D147" s="138" t="s">
        <v>298</v>
      </c>
      <c r="E147" s="139" t="s">
        <v>4457</v>
      </c>
      <c r="F147" s="140" t="s">
        <v>4458</v>
      </c>
      <c r="G147" s="141" t="s">
        <v>311</v>
      </c>
      <c r="H147" s="142">
        <v>172.53</v>
      </c>
      <c r="I147" s="143"/>
      <c r="J147" s="144">
        <f>ROUND(I147*H147,2)</f>
        <v>0</v>
      </c>
      <c r="K147" s="140" t="s">
        <v>302</v>
      </c>
      <c r="L147" s="32"/>
      <c r="M147" s="145" t="s">
        <v>1</v>
      </c>
      <c r="N147" s="146" t="s">
        <v>41</v>
      </c>
      <c r="P147" s="147">
        <f>O147*H147</f>
        <v>0</v>
      </c>
      <c r="Q147" s="147">
        <v>0</v>
      </c>
      <c r="R147" s="147">
        <f>Q147*H147</f>
        <v>0</v>
      </c>
      <c r="S147" s="147">
        <v>0</v>
      </c>
      <c r="T147" s="148">
        <f>S147*H147</f>
        <v>0</v>
      </c>
      <c r="AR147" s="149" t="s">
        <v>107</v>
      </c>
      <c r="AT147" s="149" t="s">
        <v>298</v>
      </c>
      <c r="AU147" s="149" t="s">
        <v>85</v>
      </c>
      <c r="AY147" s="17" t="s">
        <v>296</v>
      </c>
      <c r="BE147" s="150">
        <f>IF(N147="základní",J147,0)</f>
        <v>0</v>
      </c>
      <c r="BF147" s="150">
        <f>IF(N147="snížená",J147,0)</f>
        <v>0</v>
      </c>
      <c r="BG147" s="150">
        <f>IF(N147="zákl. přenesená",J147,0)</f>
        <v>0</v>
      </c>
      <c r="BH147" s="150">
        <f>IF(N147="sníž. přenesená",J147,0)</f>
        <v>0</v>
      </c>
      <c r="BI147" s="150">
        <f>IF(N147="nulová",J147,0)</f>
        <v>0</v>
      </c>
      <c r="BJ147" s="17" t="s">
        <v>83</v>
      </c>
      <c r="BK147" s="150">
        <f>ROUND(I147*H147,2)</f>
        <v>0</v>
      </c>
      <c r="BL147" s="17" t="s">
        <v>107</v>
      </c>
      <c r="BM147" s="149" t="s">
        <v>4611</v>
      </c>
    </row>
    <row r="148" spans="2:65" s="12" customFormat="1">
      <c r="B148" s="151"/>
      <c r="D148" s="152" t="s">
        <v>304</v>
      </c>
      <c r="E148" s="153" t="s">
        <v>1</v>
      </c>
      <c r="F148" s="154" t="s">
        <v>4612</v>
      </c>
      <c r="H148" s="155">
        <v>172.53</v>
      </c>
      <c r="I148" s="156"/>
      <c r="L148" s="151"/>
      <c r="M148" s="157"/>
      <c r="T148" s="158"/>
      <c r="AT148" s="153" t="s">
        <v>304</v>
      </c>
      <c r="AU148" s="153" t="s">
        <v>85</v>
      </c>
      <c r="AV148" s="12" t="s">
        <v>85</v>
      </c>
      <c r="AW148" s="12" t="s">
        <v>32</v>
      </c>
      <c r="AX148" s="12" t="s">
        <v>83</v>
      </c>
      <c r="AY148" s="153" t="s">
        <v>296</v>
      </c>
    </row>
    <row r="149" spans="2:65" s="1" customFormat="1" ht="44.25" customHeight="1">
      <c r="B149" s="32"/>
      <c r="C149" s="138" t="s">
        <v>336</v>
      </c>
      <c r="D149" s="138" t="s">
        <v>298</v>
      </c>
      <c r="E149" s="139" t="s">
        <v>410</v>
      </c>
      <c r="F149" s="140" t="s">
        <v>4461</v>
      </c>
      <c r="G149" s="141" t="s">
        <v>311</v>
      </c>
      <c r="H149" s="142">
        <v>172.53</v>
      </c>
      <c r="I149" s="143"/>
      <c r="J149" s="144">
        <f>ROUND(I149*H149,2)</f>
        <v>0</v>
      </c>
      <c r="K149" s="140" t="s">
        <v>302</v>
      </c>
      <c r="L149" s="32"/>
      <c r="M149" s="145" t="s">
        <v>1</v>
      </c>
      <c r="N149" s="146" t="s">
        <v>41</v>
      </c>
      <c r="P149" s="147">
        <f>O149*H149</f>
        <v>0</v>
      </c>
      <c r="Q149" s="147">
        <v>0</v>
      </c>
      <c r="R149" s="147">
        <f>Q149*H149</f>
        <v>0</v>
      </c>
      <c r="S149" s="147">
        <v>0</v>
      </c>
      <c r="T149" s="148">
        <f>S149*H149</f>
        <v>0</v>
      </c>
      <c r="AR149" s="149" t="s">
        <v>107</v>
      </c>
      <c r="AT149" s="149" t="s">
        <v>298</v>
      </c>
      <c r="AU149" s="149" t="s">
        <v>85</v>
      </c>
      <c r="AY149" s="17" t="s">
        <v>296</v>
      </c>
      <c r="BE149" s="150">
        <f>IF(N149="základní",J149,0)</f>
        <v>0</v>
      </c>
      <c r="BF149" s="150">
        <f>IF(N149="snížená",J149,0)</f>
        <v>0</v>
      </c>
      <c r="BG149" s="150">
        <f>IF(N149="zákl. přenesená",J149,0)</f>
        <v>0</v>
      </c>
      <c r="BH149" s="150">
        <f>IF(N149="sníž. přenesená",J149,0)</f>
        <v>0</v>
      </c>
      <c r="BI149" s="150">
        <f>IF(N149="nulová",J149,0)</f>
        <v>0</v>
      </c>
      <c r="BJ149" s="17" t="s">
        <v>83</v>
      </c>
      <c r="BK149" s="150">
        <f>ROUND(I149*H149,2)</f>
        <v>0</v>
      </c>
      <c r="BL149" s="17" t="s">
        <v>107</v>
      </c>
      <c r="BM149" s="149" t="s">
        <v>4613</v>
      </c>
    </row>
    <row r="150" spans="2:65" s="12" customFormat="1">
      <c r="B150" s="151"/>
      <c r="D150" s="152" t="s">
        <v>304</v>
      </c>
      <c r="E150" s="153" t="s">
        <v>1</v>
      </c>
      <c r="F150" s="154" t="s">
        <v>4614</v>
      </c>
      <c r="H150" s="155">
        <v>172.53</v>
      </c>
      <c r="I150" s="156"/>
      <c r="L150" s="151"/>
      <c r="M150" s="157"/>
      <c r="T150" s="158"/>
      <c r="AT150" s="153" t="s">
        <v>304</v>
      </c>
      <c r="AU150" s="153" t="s">
        <v>85</v>
      </c>
      <c r="AV150" s="12" t="s">
        <v>85</v>
      </c>
      <c r="AW150" s="12" t="s">
        <v>32</v>
      </c>
      <c r="AX150" s="12" t="s">
        <v>83</v>
      </c>
      <c r="AY150" s="153" t="s">
        <v>296</v>
      </c>
    </row>
    <row r="151" spans="2:65" s="1" customFormat="1" ht="44.25" customHeight="1">
      <c r="B151" s="32"/>
      <c r="C151" s="138" t="s">
        <v>342</v>
      </c>
      <c r="D151" s="138" t="s">
        <v>298</v>
      </c>
      <c r="E151" s="139" t="s">
        <v>423</v>
      </c>
      <c r="F151" s="140" t="s">
        <v>4464</v>
      </c>
      <c r="G151" s="141" t="s">
        <v>346</v>
      </c>
      <c r="H151" s="142">
        <v>310.55399999999997</v>
      </c>
      <c r="I151" s="143"/>
      <c r="J151" s="144">
        <f>ROUND(I151*H151,2)</f>
        <v>0</v>
      </c>
      <c r="K151" s="140" t="s">
        <v>302</v>
      </c>
      <c r="L151" s="32"/>
      <c r="M151" s="145" t="s">
        <v>1</v>
      </c>
      <c r="N151" s="146" t="s">
        <v>41</v>
      </c>
      <c r="P151" s="147">
        <f>O151*H151</f>
        <v>0</v>
      </c>
      <c r="Q151" s="147">
        <v>0</v>
      </c>
      <c r="R151" s="147">
        <f>Q151*H151</f>
        <v>0</v>
      </c>
      <c r="S151" s="147">
        <v>0</v>
      </c>
      <c r="T151" s="148">
        <f>S151*H151</f>
        <v>0</v>
      </c>
      <c r="AR151" s="149" t="s">
        <v>107</v>
      </c>
      <c r="AT151" s="149" t="s">
        <v>298</v>
      </c>
      <c r="AU151" s="149" t="s">
        <v>85</v>
      </c>
      <c r="AY151" s="17" t="s">
        <v>296</v>
      </c>
      <c r="BE151" s="150">
        <f>IF(N151="základní",J151,0)</f>
        <v>0</v>
      </c>
      <c r="BF151" s="150">
        <f>IF(N151="snížená",J151,0)</f>
        <v>0</v>
      </c>
      <c r="BG151" s="150">
        <f>IF(N151="zákl. přenesená",J151,0)</f>
        <v>0</v>
      </c>
      <c r="BH151" s="150">
        <f>IF(N151="sníž. přenesená",J151,0)</f>
        <v>0</v>
      </c>
      <c r="BI151" s="150">
        <f>IF(N151="nulová",J151,0)</f>
        <v>0</v>
      </c>
      <c r="BJ151" s="17" t="s">
        <v>83</v>
      </c>
      <c r="BK151" s="150">
        <f>ROUND(I151*H151,2)</f>
        <v>0</v>
      </c>
      <c r="BL151" s="17" t="s">
        <v>107</v>
      </c>
      <c r="BM151" s="149" t="s">
        <v>4615</v>
      </c>
    </row>
    <row r="152" spans="2:65" s="12" customFormat="1">
      <c r="B152" s="151"/>
      <c r="D152" s="152" t="s">
        <v>304</v>
      </c>
      <c r="E152" s="153" t="s">
        <v>1</v>
      </c>
      <c r="F152" s="154" t="s">
        <v>4616</v>
      </c>
      <c r="H152" s="155">
        <v>310.55399999999997</v>
      </c>
      <c r="I152" s="156"/>
      <c r="L152" s="151"/>
      <c r="M152" s="157"/>
      <c r="T152" s="158"/>
      <c r="AT152" s="153" t="s">
        <v>304</v>
      </c>
      <c r="AU152" s="153" t="s">
        <v>85</v>
      </c>
      <c r="AV152" s="12" t="s">
        <v>85</v>
      </c>
      <c r="AW152" s="12" t="s">
        <v>32</v>
      </c>
      <c r="AX152" s="12" t="s">
        <v>83</v>
      </c>
      <c r="AY152" s="153" t="s">
        <v>296</v>
      </c>
    </row>
    <row r="153" spans="2:65" s="1" customFormat="1" ht="37.9" customHeight="1">
      <c r="B153" s="32"/>
      <c r="C153" s="138" t="s">
        <v>347</v>
      </c>
      <c r="D153" s="138" t="s">
        <v>298</v>
      </c>
      <c r="E153" s="139" t="s">
        <v>428</v>
      </c>
      <c r="F153" s="140" t="s">
        <v>4467</v>
      </c>
      <c r="G153" s="141" t="s">
        <v>311</v>
      </c>
      <c r="H153" s="142">
        <v>172.53</v>
      </c>
      <c r="I153" s="143"/>
      <c r="J153" s="144">
        <f>ROUND(I153*H153,2)</f>
        <v>0</v>
      </c>
      <c r="K153" s="140" t="s">
        <v>302</v>
      </c>
      <c r="L153" s="32"/>
      <c r="M153" s="145" t="s">
        <v>1</v>
      </c>
      <c r="N153" s="146" t="s">
        <v>41</v>
      </c>
      <c r="P153" s="147">
        <f>O153*H153</f>
        <v>0</v>
      </c>
      <c r="Q153" s="147">
        <v>0</v>
      </c>
      <c r="R153" s="147">
        <f>Q153*H153</f>
        <v>0</v>
      </c>
      <c r="S153" s="147">
        <v>0</v>
      </c>
      <c r="T153" s="148">
        <f>S153*H153</f>
        <v>0</v>
      </c>
      <c r="AR153" s="149" t="s">
        <v>107</v>
      </c>
      <c r="AT153" s="149" t="s">
        <v>298</v>
      </c>
      <c r="AU153" s="149" t="s">
        <v>85</v>
      </c>
      <c r="AY153" s="17" t="s">
        <v>296</v>
      </c>
      <c r="BE153" s="150">
        <f>IF(N153="základní",J153,0)</f>
        <v>0</v>
      </c>
      <c r="BF153" s="150">
        <f>IF(N153="snížená",J153,0)</f>
        <v>0</v>
      </c>
      <c r="BG153" s="150">
        <f>IF(N153="zákl. přenesená",J153,0)</f>
        <v>0</v>
      </c>
      <c r="BH153" s="150">
        <f>IF(N153="sníž. přenesená",J153,0)</f>
        <v>0</v>
      </c>
      <c r="BI153" s="150">
        <f>IF(N153="nulová",J153,0)</f>
        <v>0</v>
      </c>
      <c r="BJ153" s="17" t="s">
        <v>83</v>
      </c>
      <c r="BK153" s="150">
        <f>ROUND(I153*H153,2)</f>
        <v>0</v>
      </c>
      <c r="BL153" s="17" t="s">
        <v>107</v>
      </c>
      <c r="BM153" s="149" t="s">
        <v>4617</v>
      </c>
    </row>
    <row r="154" spans="2:65" s="12" customFormat="1">
      <c r="B154" s="151"/>
      <c r="D154" s="152" t="s">
        <v>304</v>
      </c>
      <c r="E154" s="153" t="s">
        <v>1</v>
      </c>
      <c r="F154" s="154" t="s">
        <v>4614</v>
      </c>
      <c r="H154" s="155">
        <v>172.53</v>
      </c>
      <c r="I154" s="156"/>
      <c r="L154" s="151"/>
      <c r="M154" s="157"/>
      <c r="T154" s="158"/>
      <c r="AT154" s="153" t="s">
        <v>304</v>
      </c>
      <c r="AU154" s="153" t="s">
        <v>85</v>
      </c>
      <c r="AV154" s="12" t="s">
        <v>85</v>
      </c>
      <c r="AW154" s="12" t="s">
        <v>32</v>
      </c>
      <c r="AX154" s="12" t="s">
        <v>83</v>
      </c>
      <c r="AY154" s="153" t="s">
        <v>296</v>
      </c>
    </row>
    <row r="155" spans="2:65" s="1" customFormat="1" ht="44.25" customHeight="1">
      <c r="B155" s="32"/>
      <c r="C155" s="138" t="s">
        <v>354</v>
      </c>
      <c r="D155" s="138" t="s">
        <v>298</v>
      </c>
      <c r="E155" s="139" t="s">
        <v>4469</v>
      </c>
      <c r="F155" s="140" t="s">
        <v>4470</v>
      </c>
      <c r="G155" s="141" t="s">
        <v>311</v>
      </c>
      <c r="H155" s="142">
        <v>208.17</v>
      </c>
      <c r="I155" s="143"/>
      <c r="J155" s="144">
        <f>ROUND(I155*H155,2)</f>
        <v>0</v>
      </c>
      <c r="K155" s="140" t="s">
        <v>302</v>
      </c>
      <c r="L155" s="32"/>
      <c r="M155" s="145" t="s">
        <v>1</v>
      </c>
      <c r="N155" s="146" t="s">
        <v>41</v>
      </c>
      <c r="P155" s="147">
        <f>O155*H155</f>
        <v>0</v>
      </c>
      <c r="Q155" s="147">
        <v>0</v>
      </c>
      <c r="R155" s="147">
        <f>Q155*H155</f>
        <v>0</v>
      </c>
      <c r="S155" s="147">
        <v>0</v>
      </c>
      <c r="T155" s="148">
        <f>S155*H155</f>
        <v>0</v>
      </c>
      <c r="AR155" s="149" t="s">
        <v>107</v>
      </c>
      <c r="AT155" s="149" t="s">
        <v>298</v>
      </c>
      <c r="AU155" s="149" t="s">
        <v>85</v>
      </c>
      <c r="AY155" s="17" t="s">
        <v>296</v>
      </c>
      <c r="BE155" s="150">
        <f>IF(N155="základní",J155,0)</f>
        <v>0</v>
      </c>
      <c r="BF155" s="150">
        <f>IF(N155="snížená",J155,0)</f>
        <v>0</v>
      </c>
      <c r="BG155" s="150">
        <f>IF(N155="zákl. přenesená",J155,0)</f>
        <v>0</v>
      </c>
      <c r="BH155" s="150">
        <f>IF(N155="sníž. přenesená",J155,0)</f>
        <v>0</v>
      </c>
      <c r="BI155" s="150">
        <f>IF(N155="nulová",J155,0)</f>
        <v>0</v>
      </c>
      <c r="BJ155" s="17" t="s">
        <v>83</v>
      </c>
      <c r="BK155" s="150">
        <f>ROUND(I155*H155,2)</f>
        <v>0</v>
      </c>
      <c r="BL155" s="17" t="s">
        <v>107</v>
      </c>
      <c r="BM155" s="149" t="s">
        <v>4618</v>
      </c>
    </row>
    <row r="156" spans="2:65" s="15" customFormat="1">
      <c r="B156" s="183"/>
      <c r="D156" s="152" t="s">
        <v>304</v>
      </c>
      <c r="E156" s="184" t="s">
        <v>1</v>
      </c>
      <c r="F156" s="185" t="s">
        <v>4538</v>
      </c>
      <c r="H156" s="184" t="s">
        <v>1</v>
      </c>
      <c r="I156" s="186"/>
      <c r="L156" s="183"/>
      <c r="M156" s="187"/>
      <c r="T156" s="188"/>
      <c r="AT156" s="184" t="s">
        <v>304</v>
      </c>
      <c r="AU156" s="184" t="s">
        <v>85</v>
      </c>
      <c r="AV156" s="15" t="s">
        <v>83</v>
      </c>
      <c r="AW156" s="15" t="s">
        <v>32</v>
      </c>
      <c r="AX156" s="15" t="s">
        <v>76</v>
      </c>
      <c r="AY156" s="184" t="s">
        <v>296</v>
      </c>
    </row>
    <row r="157" spans="2:65" s="12" customFormat="1">
      <c r="B157" s="151"/>
      <c r="D157" s="152" t="s">
        <v>304</v>
      </c>
      <c r="E157" s="153" t="s">
        <v>1</v>
      </c>
      <c r="F157" s="154" t="s">
        <v>4619</v>
      </c>
      <c r="H157" s="155">
        <v>208.17</v>
      </c>
      <c r="I157" s="156"/>
      <c r="L157" s="151"/>
      <c r="M157" s="157"/>
      <c r="T157" s="158"/>
      <c r="AT157" s="153" t="s">
        <v>304</v>
      </c>
      <c r="AU157" s="153" t="s">
        <v>85</v>
      </c>
      <c r="AV157" s="12" t="s">
        <v>85</v>
      </c>
      <c r="AW157" s="12" t="s">
        <v>32</v>
      </c>
      <c r="AX157" s="12" t="s">
        <v>83</v>
      </c>
      <c r="AY157" s="153" t="s">
        <v>296</v>
      </c>
    </row>
    <row r="158" spans="2:65" s="1" customFormat="1" ht="66.75" customHeight="1">
      <c r="B158" s="32"/>
      <c r="C158" s="138" t="s">
        <v>358</v>
      </c>
      <c r="D158" s="138" t="s">
        <v>298</v>
      </c>
      <c r="E158" s="139" t="s">
        <v>4473</v>
      </c>
      <c r="F158" s="140" t="s">
        <v>4474</v>
      </c>
      <c r="G158" s="141" t="s">
        <v>311</v>
      </c>
      <c r="H158" s="142">
        <v>104.08499999999999</v>
      </c>
      <c r="I158" s="143"/>
      <c r="J158" s="144">
        <f>ROUND(I158*H158,2)</f>
        <v>0</v>
      </c>
      <c r="K158" s="140" t="s">
        <v>302</v>
      </c>
      <c r="L158" s="32"/>
      <c r="M158" s="145" t="s">
        <v>1</v>
      </c>
      <c r="N158" s="146" t="s">
        <v>41</v>
      </c>
      <c r="P158" s="147">
        <f>O158*H158</f>
        <v>0</v>
      </c>
      <c r="Q158" s="147">
        <v>0</v>
      </c>
      <c r="R158" s="147">
        <f>Q158*H158</f>
        <v>0</v>
      </c>
      <c r="S158" s="147">
        <v>0</v>
      </c>
      <c r="T158" s="148">
        <f>S158*H158</f>
        <v>0</v>
      </c>
      <c r="AR158" s="149" t="s">
        <v>107</v>
      </c>
      <c r="AT158" s="149" t="s">
        <v>298</v>
      </c>
      <c r="AU158" s="149" t="s">
        <v>85</v>
      </c>
      <c r="AY158" s="17" t="s">
        <v>296</v>
      </c>
      <c r="BE158" s="150">
        <f>IF(N158="základní",J158,0)</f>
        <v>0</v>
      </c>
      <c r="BF158" s="150">
        <f>IF(N158="snížená",J158,0)</f>
        <v>0</v>
      </c>
      <c r="BG158" s="150">
        <f>IF(N158="zákl. přenesená",J158,0)</f>
        <v>0</v>
      </c>
      <c r="BH158" s="150">
        <f>IF(N158="sníž. přenesená",J158,0)</f>
        <v>0</v>
      </c>
      <c r="BI158" s="150">
        <f>IF(N158="nulová",J158,0)</f>
        <v>0</v>
      </c>
      <c r="BJ158" s="17" t="s">
        <v>83</v>
      </c>
      <c r="BK158" s="150">
        <f>ROUND(I158*H158,2)</f>
        <v>0</v>
      </c>
      <c r="BL158" s="17" t="s">
        <v>107</v>
      </c>
      <c r="BM158" s="149" t="s">
        <v>4620</v>
      </c>
    </row>
    <row r="159" spans="2:65" s="15" customFormat="1">
      <c r="B159" s="183"/>
      <c r="D159" s="152" t="s">
        <v>304</v>
      </c>
      <c r="E159" s="184" t="s">
        <v>1</v>
      </c>
      <c r="F159" s="185" t="s">
        <v>4524</v>
      </c>
      <c r="H159" s="184" t="s">
        <v>1</v>
      </c>
      <c r="I159" s="186"/>
      <c r="L159" s="183"/>
      <c r="M159" s="187"/>
      <c r="T159" s="188"/>
      <c r="AT159" s="184" t="s">
        <v>304</v>
      </c>
      <c r="AU159" s="184" t="s">
        <v>85</v>
      </c>
      <c r="AV159" s="15" t="s">
        <v>83</v>
      </c>
      <c r="AW159" s="15" t="s">
        <v>32</v>
      </c>
      <c r="AX159" s="15" t="s">
        <v>76</v>
      </c>
      <c r="AY159" s="184" t="s">
        <v>296</v>
      </c>
    </row>
    <row r="160" spans="2:65" s="12" customFormat="1">
      <c r="B160" s="151"/>
      <c r="D160" s="152" t="s">
        <v>304</v>
      </c>
      <c r="E160" s="153" t="s">
        <v>1</v>
      </c>
      <c r="F160" s="154" t="s">
        <v>4621</v>
      </c>
      <c r="H160" s="155">
        <v>104.08499999999999</v>
      </c>
      <c r="I160" s="156"/>
      <c r="L160" s="151"/>
      <c r="M160" s="157"/>
      <c r="T160" s="158"/>
      <c r="AT160" s="153" t="s">
        <v>304</v>
      </c>
      <c r="AU160" s="153" t="s">
        <v>85</v>
      </c>
      <c r="AV160" s="12" t="s">
        <v>85</v>
      </c>
      <c r="AW160" s="12" t="s">
        <v>32</v>
      </c>
      <c r="AX160" s="12" t="s">
        <v>76</v>
      </c>
      <c r="AY160" s="153" t="s">
        <v>296</v>
      </c>
    </row>
    <row r="161" spans="2:65" s="14" customFormat="1">
      <c r="B161" s="166"/>
      <c r="D161" s="152" t="s">
        <v>304</v>
      </c>
      <c r="E161" s="167" t="s">
        <v>1</v>
      </c>
      <c r="F161" s="168" t="s">
        <v>308</v>
      </c>
      <c r="H161" s="169">
        <v>104.08499999999999</v>
      </c>
      <c r="I161" s="170"/>
      <c r="L161" s="166"/>
      <c r="M161" s="171"/>
      <c r="T161" s="172"/>
      <c r="AT161" s="167" t="s">
        <v>304</v>
      </c>
      <c r="AU161" s="167" t="s">
        <v>85</v>
      </c>
      <c r="AV161" s="14" t="s">
        <v>107</v>
      </c>
      <c r="AW161" s="14" t="s">
        <v>32</v>
      </c>
      <c r="AX161" s="14" t="s">
        <v>83</v>
      </c>
      <c r="AY161" s="167" t="s">
        <v>296</v>
      </c>
    </row>
    <row r="162" spans="2:65" s="1" customFormat="1" ht="16.5" customHeight="1">
      <c r="B162" s="32"/>
      <c r="C162" s="173" t="s">
        <v>365</v>
      </c>
      <c r="D162" s="173" t="s">
        <v>343</v>
      </c>
      <c r="E162" s="174" t="s">
        <v>4477</v>
      </c>
      <c r="F162" s="175" t="s">
        <v>4478</v>
      </c>
      <c r="G162" s="176" t="s">
        <v>346</v>
      </c>
      <c r="H162" s="177">
        <v>208.17</v>
      </c>
      <c r="I162" s="178"/>
      <c r="J162" s="179">
        <f>ROUND(I162*H162,2)</f>
        <v>0</v>
      </c>
      <c r="K162" s="175" t="s">
        <v>302</v>
      </c>
      <c r="L162" s="180"/>
      <c r="M162" s="181" t="s">
        <v>1</v>
      </c>
      <c r="N162" s="182" t="s">
        <v>41</v>
      </c>
      <c r="P162" s="147">
        <f>O162*H162</f>
        <v>0</v>
      </c>
      <c r="Q162" s="147">
        <v>1</v>
      </c>
      <c r="R162" s="147">
        <f>Q162*H162</f>
        <v>208.17</v>
      </c>
      <c r="S162" s="147">
        <v>0</v>
      </c>
      <c r="T162" s="148">
        <f>S162*H162</f>
        <v>0</v>
      </c>
      <c r="AR162" s="149" t="s">
        <v>347</v>
      </c>
      <c r="AT162" s="149" t="s">
        <v>343</v>
      </c>
      <c r="AU162" s="149" t="s">
        <v>85</v>
      </c>
      <c r="AY162" s="17" t="s">
        <v>296</v>
      </c>
      <c r="BE162" s="150">
        <f>IF(N162="základní",J162,0)</f>
        <v>0</v>
      </c>
      <c r="BF162" s="150">
        <f>IF(N162="snížená",J162,0)</f>
        <v>0</v>
      </c>
      <c r="BG162" s="150">
        <f>IF(N162="zákl. přenesená",J162,0)</f>
        <v>0</v>
      </c>
      <c r="BH162" s="150">
        <f>IF(N162="sníž. přenesená",J162,0)</f>
        <v>0</v>
      </c>
      <c r="BI162" s="150">
        <f>IF(N162="nulová",J162,0)</f>
        <v>0</v>
      </c>
      <c r="BJ162" s="17" t="s">
        <v>83</v>
      </c>
      <c r="BK162" s="150">
        <f>ROUND(I162*H162,2)</f>
        <v>0</v>
      </c>
      <c r="BL162" s="17" t="s">
        <v>107</v>
      </c>
      <c r="BM162" s="149" t="s">
        <v>4622</v>
      </c>
    </row>
    <row r="163" spans="2:65" s="12" customFormat="1">
      <c r="B163" s="151"/>
      <c r="D163" s="152" t="s">
        <v>304</v>
      </c>
      <c r="E163" s="153" t="s">
        <v>1</v>
      </c>
      <c r="F163" s="154" t="s">
        <v>4623</v>
      </c>
      <c r="H163" s="155">
        <v>208.17</v>
      </c>
      <c r="I163" s="156"/>
      <c r="L163" s="151"/>
      <c r="M163" s="157"/>
      <c r="T163" s="158"/>
      <c r="AT163" s="153" t="s">
        <v>304</v>
      </c>
      <c r="AU163" s="153" t="s">
        <v>85</v>
      </c>
      <c r="AV163" s="12" t="s">
        <v>85</v>
      </c>
      <c r="AW163" s="12" t="s">
        <v>32</v>
      </c>
      <c r="AX163" s="12" t="s">
        <v>83</v>
      </c>
      <c r="AY163" s="153" t="s">
        <v>296</v>
      </c>
    </row>
    <row r="164" spans="2:65" s="11" customFormat="1" ht="22.9" customHeight="1">
      <c r="B164" s="126"/>
      <c r="D164" s="127" t="s">
        <v>75</v>
      </c>
      <c r="E164" s="136" t="s">
        <v>107</v>
      </c>
      <c r="F164" s="136" t="s">
        <v>939</v>
      </c>
      <c r="I164" s="129"/>
      <c r="J164" s="137">
        <f>BK164</f>
        <v>0</v>
      </c>
      <c r="L164" s="126"/>
      <c r="M164" s="131"/>
      <c r="P164" s="132">
        <f>SUM(P165:P168)</f>
        <v>0</v>
      </c>
      <c r="R164" s="132">
        <f>SUM(R165:R168)</f>
        <v>65.600265149999998</v>
      </c>
      <c r="T164" s="133">
        <f>SUM(T165:T168)</f>
        <v>0</v>
      </c>
      <c r="AR164" s="127" t="s">
        <v>83</v>
      </c>
      <c r="AT164" s="134" t="s">
        <v>75</v>
      </c>
      <c r="AU164" s="134" t="s">
        <v>83</v>
      </c>
      <c r="AY164" s="127" t="s">
        <v>296</v>
      </c>
      <c r="BK164" s="135">
        <f>SUM(BK165:BK168)</f>
        <v>0</v>
      </c>
    </row>
    <row r="165" spans="2:65" s="1" customFormat="1" ht="33" customHeight="1">
      <c r="B165" s="32"/>
      <c r="C165" s="138" t="s">
        <v>8</v>
      </c>
      <c r="D165" s="138" t="s">
        <v>298</v>
      </c>
      <c r="E165" s="139" t="s">
        <v>4481</v>
      </c>
      <c r="F165" s="140" t="s">
        <v>4482</v>
      </c>
      <c r="G165" s="141" t="s">
        <v>311</v>
      </c>
      <c r="H165" s="142">
        <v>34.695</v>
      </c>
      <c r="I165" s="143"/>
      <c r="J165" s="144">
        <f>ROUND(I165*H165,2)</f>
        <v>0</v>
      </c>
      <c r="K165" s="140" t="s">
        <v>302</v>
      </c>
      <c r="L165" s="32"/>
      <c r="M165" s="145" t="s">
        <v>1</v>
      </c>
      <c r="N165" s="146" t="s">
        <v>41</v>
      </c>
      <c r="P165" s="147">
        <f>O165*H165</f>
        <v>0</v>
      </c>
      <c r="Q165" s="147">
        <v>1.8907700000000001</v>
      </c>
      <c r="R165" s="147">
        <f>Q165*H165</f>
        <v>65.600265149999998</v>
      </c>
      <c r="S165" s="147">
        <v>0</v>
      </c>
      <c r="T165" s="148">
        <f>S165*H165</f>
        <v>0</v>
      </c>
      <c r="AR165" s="149" t="s">
        <v>107</v>
      </c>
      <c r="AT165" s="149" t="s">
        <v>298</v>
      </c>
      <c r="AU165" s="149" t="s">
        <v>85</v>
      </c>
      <c r="AY165" s="17" t="s">
        <v>296</v>
      </c>
      <c r="BE165" s="150">
        <f>IF(N165="základní",J165,0)</f>
        <v>0</v>
      </c>
      <c r="BF165" s="150">
        <f>IF(N165="snížená",J165,0)</f>
        <v>0</v>
      </c>
      <c r="BG165" s="150">
        <f>IF(N165="zákl. přenesená",J165,0)</f>
        <v>0</v>
      </c>
      <c r="BH165" s="150">
        <f>IF(N165="sníž. přenesená",J165,0)</f>
        <v>0</v>
      </c>
      <c r="BI165" s="150">
        <f>IF(N165="nulová",J165,0)</f>
        <v>0</v>
      </c>
      <c r="BJ165" s="17" t="s">
        <v>83</v>
      </c>
      <c r="BK165" s="150">
        <f>ROUND(I165*H165,2)</f>
        <v>0</v>
      </c>
      <c r="BL165" s="17" t="s">
        <v>107</v>
      </c>
      <c r="BM165" s="149" t="s">
        <v>4624</v>
      </c>
    </row>
    <row r="166" spans="2:65" s="15" customFormat="1">
      <c r="B166" s="183"/>
      <c r="D166" s="152" t="s">
        <v>304</v>
      </c>
      <c r="E166" s="184" t="s">
        <v>1</v>
      </c>
      <c r="F166" s="185" t="s">
        <v>4524</v>
      </c>
      <c r="H166" s="184" t="s">
        <v>1</v>
      </c>
      <c r="I166" s="186"/>
      <c r="L166" s="183"/>
      <c r="M166" s="187"/>
      <c r="T166" s="188"/>
      <c r="AT166" s="184" t="s">
        <v>304</v>
      </c>
      <c r="AU166" s="184" t="s">
        <v>85</v>
      </c>
      <c r="AV166" s="15" t="s">
        <v>83</v>
      </c>
      <c r="AW166" s="15" t="s">
        <v>32</v>
      </c>
      <c r="AX166" s="15" t="s">
        <v>76</v>
      </c>
      <c r="AY166" s="184" t="s">
        <v>296</v>
      </c>
    </row>
    <row r="167" spans="2:65" s="12" customFormat="1">
      <c r="B167" s="151"/>
      <c r="D167" s="152" t="s">
        <v>304</v>
      </c>
      <c r="E167" s="153" t="s">
        <v>1</v>
      </c>
      <c r="F167" s="154" t="s">
        <v>4625</v>
      </c>
      <c r="H167" s="155">
        <v>34.695</v>
      </c>
      <c r="I167" s="156"/>
      <c r="L167" s="151"/>
      <c r="M167" s="157"/>
      <c r="T167" s="158"/>
      <c r="AT167" s="153" t="s">
        <v>304</v>
      </c>
      <c r="AU167" s="153" t="s">
        <v>85</v>
      </c>
      <c r="AV167" s="12" t="s">
        <v>85</v>
      </c>
      <c r="AW167" s="12" t="s">
        <v>32</v>
      </c>
      <c r="AX167" s="12" t="s">
        <v>76</v>
      </c>
      <c r="AY167" s="153" t="s">
        <v>296</v>
      </c>
    </row>
    <row r="168" spans="2:65" s="14" customFormat="1">
      <c r="B168" s="166"/>
      <c r="D168" s="152" t="s">
        <v>304</v>
      </c>
      <c r="E168" s="167" t="s">
        <v>1</v>
      </c>
      <c r="F168" s="168" t="s">
        <v>308</v>
      </c>
      <c r="H168" s="169">
        <v>34.695</v>
      </c>
      <c r="I168" s="170"/>
      <c r="L168" s="166"/>
      <c r="M168" s="171"/>
      <c r="T168" s="172"/>
      <c r="AT168" s="167" t="s">
        <v>304</v>
      </c>
      <c r="AU168" s="167" t="s">
        <v>85</v>
      </c>
      <c r="AV168" s="14" t="s">
        <v>107</v>
      </c>
      <c r="AW168" s="14" t="s">
        <v>32</v>
      </c>
      <c r="AX168" s="14" t="s">
        <v>83</v>
      </c>
      <c r="AY168" s="167" t="s">
        <v>296</v>
      </c>
    </row>
    <row r="169" spans="2:65" s="11" customFormat="1" ht="22.9" customHeight="1">
      <c r="B169" s="126"/>
      <c r="D169" s="127" t="s">
        <v>75</v>
      </c>
      <c r="E169" s="136" t="s">
        <v>347</v>
      </c>
      <c r="F169" s="136" t="s">
        <v>4485</v>
      </c>
      <c r="I169" s="129"/>
      <c r="J169" s="137">
        <f>BK169</f>
        <v>0</v>
      </c>
      <c r="L169" s="126"/>
      <c r="M169" s="131"/>
      <c r="P169" s="132">
        <f>SUM(P170:P197)</f>
        <v>0</v>
      </c>
      <c r="R169" s="132">
        <f>SUM(R170:R197)</f>
        <v>1.8289663000000003</v>
      </c>
      <c r="T169" s="133">
        <f>SUM(T170:T197)</f>
        <v>0</v>
      </c>
      <c r="AR169" s="127" t="s">
        <v>83</v>
      </c>
      <c r="AT169" s="134" t="s">
        <v>75</v>
      </c>
      <c r="AU169" s="134" t="s">
        <v>83</v>
      </c>
      <c r="AY169" s="127" t="s">
        <v>296</v>
      </c>
      <c r="BK169" s="135">
        <f>SUM(BK170:BK197)</f>
        <v>0</v>
      </c>
    </row>
    <row r="170" spans="2:65" s="1" customFormat="1" ht="16.5" customHeight="1">
      <c r="B170" s="32"/>
      <c r="C170" s="138" t="s">
        <v>373</v>
      </c>
      <c r="D170" s="138" t="s">
        <v>298</v>
      </c>
      <c r="E170" s="139" t="s">
        <v>4626</v>
      </c>
      <c r="F170" s="140" t="s">
        <v>4627</v>
      </c>
      <c r="G170" s="141" t="s">
        <v>339</v>
      </c>
      <c r="H170" s="142">
        <v>5</v>
      </c>
      <c r="I170" s="143"/>
      <c r="J170" s="144">
        <f>ROUND(I170*H170,2)</f>
        <v>0</v>
      </c>
      <c r="K170" s="140" t="s">
        <v>302</v>
      </c>
      <c r="L170" s="32"/>
      <c r="M170" s="145" t="s">
        <v>1</v>
      </c>
      <c r="N170" s="146" t="s">
        <v>41</v>
      </c>
      <c r="P170" s="147">
        <f>O170*H170</f>
        <v>0</v>
      </c>
      <c r="Q170" s="147">
        <v>1.42E-3</v>
      </c>
      <c r="R170" s="147">
        <f>Q170*H170</f>
        <v>7.1000000000000004E-3</v>
      </c>
      <c r="S170" s="147">
        <v>0</v>
      </c>
      <c r="T170" s="148">
        <f>S170*H170</f>
        <v>0</v>
      </c>
      <c r="AR170" s="149" t="s">
        <v>378</v>
      </c>
      <c r="AT170" s="149" t="s">
        <v>298</v>
      </c>
      <c r="AU170" s="149" t="s">
        <v>85</v>
      </c>
      <c r="AY170" s="17" t="s">
        <v>296</v>
      </c>
      <c r="BE170" s="150">
        <f>IF(N170="základní",J170,0)</f>
        <v>0</v>
      </c>
      <c r="BF170" s="150">
        <f>IF(N170="snížená",J170,0)</f>
        <v>0</v>
      </c>
      <c r="BG170" s="150">
        <f>IF(N170="zákl. přenesená",J170,0)</f>
        <v>0</v>
      </c>
      <c r="BH170" s="150">
        <f>IF(N170="sníž. přenesená",J170,0)</f>
        <v>0</v>
      </c>
      <c r="BI170" s="150">
        <f>IF(N170="nulová",J170,0)</f>
        <v>0</v>
      </c>
      <c r="BJ170" s="17" t="s">
        <v>83</v>
      </c>
      <c r="BK170" s="150">
        <f>ROUND(I170*H170,2)</f>
        <v>0</v>
      </c>
      <c r="BL170" s="17" t="s">
        <v>378</v>
      </c>
      <c r="BM170" s="149" t="s">
        <v>4628</v>
      </c>
    </row>
    <row r="171" spans="2:65" s="1" customFormat="1" ht="16.5" customHeight="1">
      <c r="B171" s="32"/>
      <c r="C171" s="138" t="s">
        <v>379</v>
      </c>
      <c r="D171" s="138" t="s">
        <v>298</v>
      </c>
      <c r="E171" s="139" t="s">
        <v>4629</v>
      </c>
      <c r="F171" s="140" t="s">
        <v>4630</v>
      </c>
      <c r="G171" s="141" t="s">
        <v>339</v>
      </c>
      <c r="H171" s="142">
        <v>189</v>
      </c>
      <c r="I171" s="143"/>
      <c r="J171" s="144">
        <f>ROUND(I171*H171,2)</f>
        <v>0</v>
      </c>
      <c r="K171" s="140" t="s">
        <v>302</v>
      </c>
      <c r="L171" s="32"/>
      <c r="M171" s="145" t="s">
        <v>1</v>
      </c>
      <c r="N171" s="146" t="s">
        <v>41</v>
      </c>
      <c r="P171" s="147">
        <f>O171*H171</f>
        <v>0</v>
      </c>
      <c r="Q171" s="147">
        <v>1.97E-3</v>
      </c>
      <c r="R171" s="147">
        <f>Q171*H171</f>
        <v>0.37232999999999999</v>
      </c>
      <c r="S171" s="147">
        <v>0</v>
      </c>
      <c r="T171" s="148">
        <f>S171*H171</f>
        <v>0</v>
      </c>
      <c r="AR171" s="149" t="s">
        <v>378</v>
      </c>
      <c r="AT171" s="149" t="s">
        <v>298</v>
      </c>
      <c r="AU171" s="149" t="s">
        <v>85</v>
      </c>
      <c r="AY171" s="17" t="s">
        <v>296</v>
      </c>
      <c r="BE171" s="150">
        <f>IF(N171="základní",J171,0)</f>
        <v>0</v>
      </c>
      <c r="BF171" s="150">
        <f>IF(N171="snížená",J171,0)</f>
        <v>0</v>
      </c>
      <c r="BG171" s="150">
        <f>IF(N171="zákl. přenesená",J171,0)</f>
        <v>0</v>
      </c>
      <c r="BH171" s="150">
        <f>IF(N171="sníž. přenesená",J171,0)</f>
        <v>0</v>
      </c>
      <c r="BI171" s="150">
        <f>IF(N171="nulová",J171,0)</f>
        <v>0</v>
      </c>
      <c r="BJ171" s="17" t="s">
        <v>83</v>
      </c>
      <c r="BK171" s="150">
        <f>ROUND(I171*H171,2)</f>
        <v>0</v>
      </c>
      <c r="BL171" s="17" t="s">
        <v>378</v>
      </c>
      <c r="BM171" s="149" t="s">
        <v>4631</v>
      </c>
    </row>
    <row r="172" spans="2:65" s="12" customFormat="1">
      <c r="B172" s="151"/>
      <c r="D172" s="152" t="s">
        <v>304</v>
      </c>
      <c r="E172" s="153" t="s">
        <v>1</v>
      </c>
      <c r="F172" s="154" t="s">
        <v>4632</v>
      </c>
      <c r="H172" s="155">
        <v>189</v>
      </c>
      <c r="I172" s="156"/>
      <c r="L172" s="151"/>
      <c r="M172" s="157"/>
      <c r="T172" s="158"/>
      <c r="AT172" s="153" t="s">
        <v>304</v>
      </c>
      <c r="AU172" s="153" t="s">
        <v>85</v>
      </c>
      <c r="AV172" s="12" t="s">
        <v>85</v>
      </c>
      <c r="AW172" s="12" t="s">
        <v>32</v>
      </c>
      <c r="AX172" s="12" t="s">
        <v>83</v>
      </c>
      <c r="AY172" s="153" t="s">
        <v>296</v>
      </c>
    </row>
    <row r="173" spans="2:65" s="1" customFormat="1" ht="24.2" customHeight="1">
      <c r="B173" s="32"/>
      <c r="C173" s="138" t="s">
        <v>385</v>
      </c>
      <c r="D173" s="138" t="s">
        <v>298</v>
      </c>
      <c r="E173" s="139" t="s">
        <v>4633</v>
      </c>
      <c r="F173" s="140" t="s">
        <v>7194</v>
      </c>
      <c r="G173" s="141" t="s">
        <v>339</v>
      </c>
      <c r="H173" s="142">
        <v>47</v>
      </c>
      <c r="I173" s="143"/>
      <c r="J173" s="144">
        <f>ROUND(I173*H173,2)</f>
        <v>0</v>
      </c>
      <c r="K173" s="140" t="s">
        <v>302</v>
      </c>
      <c r="L173" s="32"/>
      <c r="M173" s="145" t="s">
        <v>1</v>
      </c>
      <c r="N173" s="146" t="s">
        <v>41</v>
      </c>
      <c r="P173" s="147">
        <f>O173*H173</f>
        <v>0</v>
      </c>
      <c r="Q173" s="147">
        <v>1.0000000000000001E-5</v>
      </c>
      <c r="R173" s="147">
        <f>Q173*H173</f>
        <v>4.7000000000000004E-4</v>
      </c>
      <c r="S173" s="147">
        <v>0</v>
      </c>
      <c r="T173" s="148">
        <f>S173*H173</f>
        <v>0</v>
      </c>
      <c r="AR173" s="149" t="s">
        <v>107</v>
      </c>
      <c r="AT173" s="149" t="s">
        <v>298</v>
      </c>
      <c r="AU173" s="149" t="s">
        <v>85</v>
      </c>
      <c r="AY173" s="17" t="s">
        <v>296</v>
      </c>
      <c r="BE173" s="150">
        <f>IF(N173="základní",J173,0)</f>
        <v>0</v>
      </c>
      <c r="BF173" s="150">
        <f>IF(N173="snížená",J173,0)</f>
        <v>0</v>
      </c>
      <c r="BG173" s="150">
        <f>IF(N173="zákl. přenesená",J173,0)</f>
        <v>0</v>
      </c>
      <c r="BH173" s="150">
        <f>IF(N173="sníž. přenesená",J173,0)</f>
        <v>0</v>
      </c>
      <c r="BI173" s="150">
        <f>IF(N173="nulová",J173,0)</f>
        <v>0</v>
      </c>
      <c r="BJ173" s="17" t="s">
        <v>83</v>
      </c>
      <c r="BK173" s="150">
        <f>ROUND(I173*H173,2)</f>
        <v>0</v>
      </c>
      <c r="BL173" s="17" t="s">
        <v>107</v>
      </c>
      <c r="BM173" s="149" t="s">
        <v>4634</v>
      </c>
    </row>
    <row r="174" spans="2:65" s="1" customFormat="1" ht="24.2" customHeight="1">
      <c r="B174" s="32"/>
      <c r="C174" s="173" t="s">
        <v>378</v>
      </c>
      <c r="D174" s="173" t="s">
        <v>343</v>
      </c>
      <c r="E174" s="174" t="s">
        <v>4635</v>
      </c>
      <c r="F174" s="175" t="s">
        <v>7195</v>
      </c>
      <c r="G174" s="176" t="s">
        <v>339</v>
      </c>
      <c r="H174" s="177">
        <v>48.41</v>
      </c>
      <c r="I174" s="178"/>
      <c r="J174" s="179">
        <f>ROUND(I174*H174,2)</f>
        <v>0</v>
      </c>
      <c r="K174" s="175" t="s">
        <v>302</v>
      </c>
      <c r="L174" s="180"/>
      <c r="M174" s="181" t="s">
        <v>1</v>
      </c>
      <c r="N174" s="182" t="s">
        <v>41</v>
      </c>
      <c r="P174" s="147">
        <f>O174*H174</f>
        <v>0</v>
      </c>
      <c r="Q174" s="147">
        <v>2.6700000000000001E-3</v>
      </c>
      <c r="R174" s="147">
        <f>Q174*H174</f>
        <v>0.1292547</v>
      </c>
      <c r="S174" s="147">
        <v>0</v>
      </c>
      <c r="T174" s="148">
        <f>S174*H174</f>
        <v>0</v>
      </c>
      <c r="AR174" s="149" t="s">
        <v>347</v>
      </c>
      <c r="AT174" s="149" t="s">
        <v>343</v>
      </c>
      <c r="AU174" s="149" t="s">
        <v>85</v>
      </c>
      <c r="AY174" s="17" t="s">
        <v>296</v>
      </c>
      <c r="BE174" s="150">
        <f>IF(N174="základní",J174,0)</f>
        <v>0</v>
      </c>
      <c r="BF174" s="150">
        <f>IF(N174="snížená",J174,0)</f>
        <v>0</v>
      </c>
      <c r="BG174" s="150">
        <f>IF(N174="zákl. přenesená",J174,0)</f>
        <v>0</v>
      </c>
      <c r="BH174" s="150">
        <f>IF(N174="sníž. přenesená",J174,0)</f>
        <v>0</v>
      </c>
      <c r="BI174" s="150">
        <f>IF(N174="nulová",J174,0)</f>
        <v>0</v>
      </c>
      <c r="BJ174" s="17" t="s">
        <v>83</v>
      </c>
      <c r="BK174" s="150">
        <f>ROUND(I174*H174,2)</f>
        <v>0</v>
      </c>
      <c r="BL174" s="17" t="s">
        <v>107</v>
      </c>
      <c r="BM174" s="149" t="s">
        <v>4636</v>
      </c>
    </row>
    <row r="175" spans="2:65" s="12" customFormat="1">
      <c r="B175" s="151"/>
      <c r="D175" s="152" t="s">
        <v>304</v>
      </c>
      <c r="E175" s="153" t="s">
        <v>1</v>
      </c>
      <c r="F175" s="154" t="s">
        <v>4637</v>
      </c>
      <c r="H175" s="155">
        <v>48.41</v>
      </c>
      <c r="I175" s="156"/>
      <c r="L175" s="151"/>
      <c r="M175" s="157"/>
      <c r="T175" s="158"/>
      <c r="AT175" s="153" t="s">
        <v>304</v>
      </c>
      <c r="AU175" s="153" t="s">
        <v>85</v>
      </c>
      <c r="AV175" s="12" t="s">
        <v>85</v>
      </c>
      <c r="AW175" s="12" t="s">
        <v>32</v>
      </c>
      <c r="AX175" s="12" t="s">
        <v>83</v>
      </c>
      <c r="AY175" s="153" t="s">
        <v>296</v>
      </c>
    </row>
    <row r="176" spans="2:65" s="1" customFormat="1" ht="24.2" customHeight="1">
      <c r="B176" s="32"/>
      <c r="C176" s="138" t="s">
        <v>393</v>
      </c>
      <c r="D176" s="138" t="s">
        <v>298</v>
      </c>
      <c r="E176" s="139" t="s">
        <v>4549</v>
      </c>
      <c r="F176" s="140" t="s">
        <v>7196</v>
      </c>
      <c r="G176" s="141" t="s">
        <v>339</v>
      </c>
      <c r="H176" s="142">
        <v>22</v>
      </c>
      <c r="I176" s="143"/>
      <c r="J176" s="144">
        <f>ROUND(I176*H176,2)</f>
        <v>0</v>
      </c>
      <c r="K176" s="140" t="s">
        <v>302</v>
      </c>
      <c r="L176" s="32"/>
      <c r="M176" s="145" t="s">
        <v>1</v>
      </c>
      <c r="N176" s="146" t="s">
        <v>41</v>
      </c>
      <c r="P176" s="147">
        <f>O176*H176</f>
        <v>0</v>
      </c>
      <c r="Q176" s="147">
        <v>1.0000000000000001E-5</v>
      </c>
      <c r="R176" s="147">
        <f>Q176*H176</f>
        <v>2.2000000000000001E-4</v>
      </c>
      <c r="S176" s="147">
        <v>0</v>
      </c>
      <c r="T176" s="148">
        <f>S176*H176</f>
        <v>0</v>
      </c>
      <c r="AR176" s="149" t="s">
        <v>107</v>
      </c>
      <c r="AT176" s="149" t="s">
        <v>298</v>
      </c>
      <c r="AU176" s="149" t="s">
        <v>85</v>
      </c>
      <c r="AY176" s="17" t="s">
        <v>296</v>
      </c>
      <c r="BE176" s="150">
        <f>IF(N176="základní",J176,0)</f>
        <v>0</v>
      </c>
      <c r="BF176" s="150">
        <f>IF(N176="snížená",J176,0)</f>
        <v>0</v>
      </c>
      <c r="BG176" s="150">
        <f>IF(N176="zákl. přenesená",J176,0)</f>
        <v>0</v>
      </c>
      <c r="BH176" s="150">
        <f>IF(N176="sníž. přenesená",J176,0)</f>
        <v>0</v>
      </c>
      <c r="BI176" s="150">
        <f>IF(N176="nulová",J176,0)</f>
        <v>0</v>
      </c>
      <c r="BJ176" s="17" t="s">
        <v>83</v>
      </c>
      <c r="BK176" s="150">
        <f>ROUND(I176*H176,2)</f>
        <v>0</v>
      </c>
      <c r="BL176" s="17" t="s">
        <v>107</v>
      </c>
      <c r="BM176" s="149" t="s">
        <v>4638</v>
      </c>
    </row>
    <row r="177" spans="2:65" s="1" customFormat="1" ht="24.2" customHeight="1">
      <c r="B177" s="32"/>
      <c r="C177" s="173" t="s">
        <v>397</v>
      </c>
      <c r="D177" s="173" t="s">
        <v>343</v>
      </c>
      <c r="E177" s="174" t="s">
        <v>4552</v>
      </c>
      <c r="F177" s="175" t="s">
        <v>7197</v>
      </c>
      <c r="G177" s="176" t="s">
        <v>339</v>
      </c>
      <c r="H177" s="177">
        <v>22.66</v>
      </c>
      <c r="I177" s="178"/>
      <c r="J177" s="179">
        <f>ROUND(I177*H177,2)</f>
        <v>0</v>
      </c>
      <c r="K177" s="175" t="s">
        <v>302</v>
      </c>
      <c r="L177" s="180"/>
      <c r="M177" s="181" t="s">
        <v>1</v>
      </c>
      <c r="N177" s="182" t="s">
        <v>41</v>
      </c>
      <c r="P177" s="147">
        <f>O177*H177</f>
        <v>0</v>
      </c>
      <c r="Q177" s="147">
        <v>4.2599999999999999E-3</v>
      </c>
      <c r="R177" s="147">
        <f>Q177*H177</f>
        <v>9.6531599999999995E-2</v>
      </c>
      <c r="S177" s="147">
        <v>0</v>
      </c>
      <c r="T177" s="148">
        <f>S177*H177</f>
        <v>0</v>
      </c>
      <c r="AR177" s="149" t="s">
        <v>347</v>
      </c>
      <c r="AT177" s="149" t="s">
        <v>343</v>
      </c>
      <c r="AU177" s="149" t="s">
        <v>85</v>
      </c>
      <c r="AY177" s="17" t="s">
        <v>296</v>
      </c>
      <c r="BE177" s="150">
        <f>IF(N177="základní",J177,0)</f>
        <v>0</v>
      </c>
      <c r="BF177" s="150">
        <f>IF(N177="snížená",J177,0)</f>
        <v>0</v>
      </c>
      <c r="BG177" s="150">
        <f>IF(N177="zákl. přenesená",J177,0)</f>
        <v>0</v>
      </c>
      <c r="BH177" s="150">
        <f>IF(N177="sníž. přenesená",J177,0)</f>
        <v>0</v>
      </c>
      <c r="BI177" s="150">
        <f>IF(N177="nulová",J177,0)</f>
        <v>0</v>
      </c>
      <c r="BJ177" s="17" t="s">
        <v>83</v>
      </c>
      <c r="BK177" s="150">
        <f>ROUND(I177*H177,2)</f>
        <v>0</v>
      </c>
      <c r="BL177" s="17" t="s">
        <v>107</v>
      </c>
      <c r="BM177" s="149" t="s">
        <v>4639</v>
      </c>
    </row>
    <row r="178" spans="2:65" s="12" customFormat="1">
      <c r="B178" s="151"/>
      <c r="D178" s="152" t="s">
        <v>304</v>
      </c>
      <c r="E178" s="153" t="s">
        <v>1</v>
      </c>
      <c r="F178" s="154" t="s">
        <v>4640</v>
      </c>
      <c r="H178" s="155">
        <v>22.66</v>
      </c>
      <c r="I178" s="156"/>
      <c r="L178" s="151"/>
      <c r="M178" s="157"/>
      <c r="T178" s="158"/>
      <c r="AT178" s="153" t="s">
        <v>304</v>
      </c>
      <c r="AU178" s="153" t="s">
        <v>85</v>
      </c>
      <c r="AV178" s="12" t="s">
        <v>85</v>
      </c>
      <c r="AW178" s="12" t="s">
        <v>32</v>
      </c>
      <c r="AX178" s="12" t="s">
        <v>83</v>
      </c>
      <c r="AY178" s="153" t="s">
        <v>296</v>
      </c>
    </row>
    <row r="179" spans="2:65" s="1" customFormat="1" ht="44.25" customHeight="1">
      <c r="B179" s="32"/>
      <c r="C179" s="138" t="s">
        <v>402</v>
      </c>
      <c r="D179" s="138" t="s">
        <v>298</v>
      </c>
      <c r="E179" s="139" t="s">
        <v>4641</v>
      </c>
      <c r="F179" s="140" t="s">
        <v>4642</v>
      </c>
      <c r="G179" s="141" t="s">
        <v>376</v>
      </c>
      <c r="H179" s="142">
        <v>2</v>
      </c>
      <c r="I179" s="143"/>
      <c r="J179" s="144">
        <f>ROUND(I179*H179,2)</f>
        <v>0</v>
      </c>
      <c r="K179" s="140" t="s">
        <v>302</v>
      </c>
      <c r="L179" s="32"/>
      <c r="M179" s="145" t="s">
        <v>1</v>
      </c>
      <c r="N179" s="146" t="s">
        <v>41</v>
      </c>
      <c r="P179" s="147">
        <f>O179*H179</f>
        <v>0</v>
      </c>
      <c r="Q179" s="147">
        <v>0</v>
      </c>
      <c r="R179" s="147">
        <f>Q179*H179</f>
        <v>0</v>
      </c>
      <c r="S179" s="147">
        <v>0</v>
      </c>
      <c r="T179" s="148">
        <f>S179*H179</f>
        <v>0</v>
      </c>
      <c r="AR179" s="149" t="s">
        <v>107</v>
      </c>
      <c r="AT179" s="149" t="s">
        <v>298</v>
      </c>
      <c r="AU179" s="149" t="s">
        <v>85</v>
      </c>
      <c r="AY179" s="17" t="s">
        <v>296</v>
      </c>
      <c r="BE179" s="150">
        <f>IF(N179="základní",J179,0)</f>
        <v>0</v>
      </c>
      <c r="BF179" s="150">
        <f>IF(N179="snížená",J179,0)</f>
        <v>0</v>
      </c>
      <c r="BG179" s="150">
        <f>IF(N179="zákl. přenesená",J179,0)</f>
        <v>0</v>
      </c>
      <c r="BH179" s="150">
        <f>IF(N179="sníž. přenesená",J179,0)</f>
        <v>0</v>
      </c>
      <c r="BI179" s="150">
        <f>IF(N179="nulová",J179,0)</f>
        <v>0</v>
      </c>
      <c r="BJ179" s="17" t="s">
        <v>83</v>
      </c>
      <c r="BK179" s="150">
        <f>ROUND(I179*H179,2)</f>
        <v>0</v>
      </c>
      <c r="BL179" s="17" t="s">
        <v>107</v>
      </c>
      <c r="BM179" s="149" t="s">
        <v>4643</v>
      </c>
    </row>
    <row r="180" spans="2:65" s="12" customFormat="1">
      <c r="B180" s="151"/>
      <c r="D180" s="152" t="s">
        <v>304</v>
      </c>
      <c r="E180" s="153" t="s">
        <v>1</v>
      </c>
      <c r="F180" s="154" t="s">
        <v>85</v>
      </c>
      <c r="H180" s="155">
        <v>2</v>
      </c>
      <c r="I180" s="156"/>
      <c r="L180" s="151"/>
      <c r="M180" s="157"/>
      <c r="T180" s="158"/>
      <c r="AT180" s="153" t="s">
        <v>304</v>
      </c>
      <c r="AU180" s="153" t="s">
        <v>85</v>
      </c>
      <c r="AV180" s="12" t="s">
        <v>85</v>
      </c>
      <c r="AW180" s="12" t="s">
        <v>32</v>
      </c>
      <c r="AX180" s="12" t="s">
        <v>76</v>
      </c>
      <c r="AY180" s="153" t="s">
        <v>296</v>
      </c>
    </row>
    <row r="181" spans="2:65" s="14" customFormat="1">
      <c r="B181" s="166"/>
      <c r="D181" s="152" t="s">
        <v>304</v>
      </c>
      <c r="E181" s="167" t="s">
        <v>1</v>
      </c>
      <c r="F181" s="168" t="s">
        <v>308</v>
      </c>
      <c r="H181" s="169">
        <v>2</v>
      </c>
      <c r="I181" s="170"/>
      <c r="L181" s="166"/>
      <c r="M181" s="171"/>
      <c r="T181" s="172"/>
      <c r="AT181" s="167" t="s">
        <v>304</v>
      </c>
      <c r="AU181" s="167" t="s">
        <v>85</v>
      </c>
      <c r="AV181" s="14" t="s">
        <v>107</v>
      </c>
      <c r="AW181" s="14" t="s">
        <v>32</v>
      </c>
      <c r="AX181" s="14" t="s">
        <v>83</v>
      </c>
      <c r="AY181" s="167" t="s">
        <v>296</v>
      </c>
    </row>
    <row r="182" spans="2:65" s="1" customFormat="1" ht="16.5" customHeight="1">
      <c r="B182" s="32"/>
      <c r="C182" s="173" t="s">
        <v>409</v>
      </c>
      <c r="D182" s="173" t="s">
        <v>343</v>
      </c>
      <c r="E182" s="174" t="s">
        <v>4644</v>
      </c>
      <c r="F182" s="175" t="s">
        <v>4645</v>
      </c>
      <c r="G182" s="176" t="s">
        <v>376</v>
      </c>
      <c r="H182" s="177">
        <v>2</v>
      </c>
      <c r="I182" s="178"/>
      <c r="J182" s="179">
        <f>ROUND(I182*H182,2)</f>
        <v>0</v>
      </c>
      <c r="K182" s="175" t="s">
        <v>302</v>
      </c>
      <c r="L182" s="180"/>
      <c r="M182" s="181" t="s">
        <v>1</v>
      </c>
      <c r="N182" s="182" t="s">
        <v>41</v>
      </c>
      <c r="P182" s="147">
        <f>O182*H182</f>
        <v>0</v>
      </c>
      <c r="Q182" s="147">
        <v>8.0000000000000004E-4</v>
      </c>
      <c r="R182" s="147">
        <f>Q182*H182</f>
        <v>1.6000000000000001E-3</v>
      </c>
      <c r="S182" s="147">
        <v>0</v>
      </c>
      <c r="T182" s="148">
        <f>S182*H182</f>
        <v>0</v>
      </c>
      <c r="AR182" s="149" t="s">
        <v>347</v>
      </c>
      <c r="AT182" s="149" t="s">
        <v>343</v>
      </c>
      <c r="AU182" s="149" t="s">
        <v>85</v>
      </c>
      <c r="AY182" s="17" t="s">
        <v>296</v>
      </c>
      <c r="BE182" s="150">
        <f>IF(N182="základní",J182,0)</f>
        <v>0</v>
      </c>
      <c r="BF182" s="150">
        <f>IF(N182="snížená",J182,0)</f>
        <v>0</v>
      </c>
      <c r="BG182" s="150">
        <f>IF(N182="zákl. přenesená",J182,0)</f>
        <v>0</v>
      </c>
      <c r="BH182" s="150">
        <f>IF(N182="sníž. přenesená",J182,0)</f>
        <v>0</v>
      </c>
      <c r="BI182" s="150">
        <f>IF(N182="nulová",J182,0)</f>
        <v>0</v>
      </c>
      <c r="BJ182" s="17" t="s">
        <v>83</v>
      </c>
      <c r="BK182" s="150">
        <f>ROUND(I182*H182,2)</f>
        <v>0</v>
      </c>
      <c r="BL182" s="17" t="s">
        <v>107</v>
      </c>
      <c r="BM182" s="149" t="s">
        <v>4646</v>
      </c>
    </row>
    <row r="183" spans="2:65" s="1" customFormat="1" ht="44.25" customHeight="1">
      <c r="B183" s="32"/>
      <c r="C183" s="138" t="s">
        <v>7</v>
      </c>
      <c r="D183" s="138" t="s">
        <v>298</v>
      </c>
      <c r="E183" s="139" t="s">
        <v>4647</v>
      </c>
      <c r="F183" s="140" t="s">
        <v>4648</v>
      </c>
      <c r="G183" s="141" t="s">
        <v>376</v>
      </c>
      <c r="H183" s="142">
        <v>4</v>
      </c>
      <c r="I183" s="143"/>
      <c r="J183" s="144">
        <f>ROUND(I183*H183,2)</f>
        <v>0</v>
      </c>
      <c r="K183" s="140" t="s">
        <v>302</v>
      </c>
      <c r="L183" s="32"/>
      <c r="M183" s="145" t="s">
        <v>1</v>
      </c>
      <c r="N183" s="146" t="s">
        <v>41</v>
      </c>
      <c r="P183" s="147">
        <f>O183*H183</f>
        <v>0</v>
      </c>
      <c r="Q183" s="147">
        <v>0</v>
      </c>
      <c r="R183" s="147">
        <f>Q183*H183</f>
        <v>0</v>
      </c>
      <c r="S183" s="147">
        <v>0</v>
      </c>
      <c r="T183" s="148">
        <f>S183*H183</f>
        <v>0</v>
      </c>
      <c r="AR183" s="149" t="s">
        <v>107</v>
      </c>
      <c r="AT183" s="149" t="s">
        <v>298</v>
      </c>
      <c r="AU183" s="149" t="s">
        <v>85</v>
      </c>
      <c r="AY183" s="17" t="s">
        <v>296</v>
      </c>
      <c r="BE183" s="150">
        <f>IF(N183="základní",J183,0)</f>
        <v>0</v>
      </c>
      <c r="BF183" s="150">
        <f>IF(N183="snížená",J183,0)</f>
        <v>0</v>
      </c>
      <c r="BG183" s="150">
        <f>IF(N183="zákl. přenesená",J183,0)</f>
        <v>0</v>
      </c>
      <c r="BH183" s="150">
        <f>IF(N183="sníž. přenesená",J183,0)</f>
        <v>0</v>
      </c>
      <c r="BI183" s="150">
        <f>IF(N183="nulová",J183,0)</f>
        <v>0</v>
      </c>
      <c r="BJ183" s="17" t="s">
        <v>83</v>
      </c>
      <c r="BK183" s="150">
        <f>ROUND(I183*H183,2)</f>
        <v>0</v>
      </c>
      <c r="BL183" s="17" t="s">
        <v>107</v>
      </c>
      <c r="BM183" s="149" t="s">
        <v>4649</v>
      </c>
    </row>
    <row r="184" spans="2:65" s="12" customFormat="1">
      <c r="B184" s="151"/>
      <c r="D184" s="152" t="s">
        <v>304</v>
      </c>
      <c r="E184" s="153" t="s">
        <v>1</v>
      </c>
      <c r="F184" s="154" t="s">
        <v>107</v>
      </c>
      <c r="H184" s="155">
        <v>4</v>
      </c>
      <c r="I184" s="156"/>
      <c r="L184" s="151"/>
      <c r="M184" s="157"/>
      <c r="T184" s="158"/>
      <c r="AT184" s="153" t="s">
        <v>304</v>
      </c>
      <c r="AU184" s="153" t="s">
        <v>85</v>
      </c>
      <c r="AV184" s="12" t="s">
        <v>85</v>
      </c>
      <c r="AW184" s="12" t="s">
        <v>32</v>
      </c>
      <c r="AX184" s="12" t="s">
        <v>83</v>
      </c>
      <c r="AY184" s="153" t="s">
        <v>296</v>
      </c>
    </row>
    <row r="185" spans="2:65" s="1" customFormat="1" ht="16.5" customHeight="1">
      <c r="B185" s="32"/>
      <c r="C185" s="173" t="s">
        <v>422</v>
      </c>
      <c r="D185" s="173" t="s">
        <v>343</v>
      </c>
      <c r="E185" s="174" t="s">
        <v>4650</v>
      </c>
      <c r="F185" s="175" t="s">
        <v>4651</v>
      </c>
      <c r="G185" s="176" t="s">
        <v>376</v>
      </c>
      <c r="H185" s="177">
        <v>4</v>
      </c>
      <c r="I185" s="178"/>
      <c r="J185" s="179">
        <f>ROUND(I185*H185,2)</f>
        <v>0</v>
      </c>
      <c r="K185" s="175" t="s">
        <v>302</v>
      </c>
      <c r="L185" s="180"/>
      <c r="M185" s="181" t="s">
        <v>1</v>
      </c>
      <c r="N185" s="182" t="s">
        <v>41</v>
      </c>
      <c r="P185" s="147">
        <f>O185*H185</f>
        <v>0</v>
      </c>
      <c r="Q185" s="147">
        <v>1.1999999999999999E-3</v>
      </c>
      <c r="R185" s="147">
        <f>Q185*H185</f>
        <v>4.7999999999999996E-3</v>
      </c>
      <c r="S185" s="147">
        <v>0</v>
      </c>
      <c r="T185" s="148">
        <f>S185*H185</f>
        <v>0</v>
      </c>
      <c r="AR185" s="149" t="s">
        <v>347</v>
      </c>
      <c r="AT185" s="149" t="s">
        <v>343</v>
      </c>
      <c r="AU185" s="149" t="s">
        <v>85</v>
      </c>
      <c r="AY185" s="17" t="s">
        <v>296</v>
      </c>
      <c r="BE185" s="150">
        <f>IF(N185="základní",J185,0)</f>
        <v>0</v>
      </c>
      <c r="BF185" s="150">
        <f>IF(N185="snížená",J185,0)</f>
        <v>0</v>
      </c>
      <c r="BG185" s="150">
        <f>IF(N185="zákl. přenesená",J185,0)</f>
        <v>0</v>
      </c>
      <c r="BH185" s="150">
        <f>IF(N185="sníž. přenesená",J185,0)</f>
        <v>0</v>
      </c>
      <c r="BI185" s="150">
        <f>IF(N185="nulová",J185,0)</f>
        <v>0</v>
      </c>
      <c r="BJ185" s="17" t="s">
        <v>83</v>
      </c>
      <c r="BK185" s="150">
        <f>ROUND(I185*H185,2)</f>
        <v>0</v>
      </c>
      <c r="BL185" s="17" t="s">
        <v>107</v>
      </c>
      <c r="BM185" s="149" t="s">
        <v>4652</v>
      </c>
    </row>
    <row r="186" spans="2:65" s="1" customFormat="1" ht="21.75" customHeight="1">
      <c r="B186" s="32"/>
      <c r="C186" s="138" t="s">
        <v>427</v>
      </c>
      <c r="D186" s="138" t="s">
        <v>298</v>
      </c>
      <c r="E186" s="139" t="s">
        <v>4653</v>
      </c>
      <c r="F186" s="140" t="s">
        <v>4654</v>
      </c>
      <c r="G186" s="141" t="s">
        <v>339</v>
      </c>
      <c r="H186" s="142">
        <v>194</v>
      </c>
      <c r="I186" s="143"/>
      <c r="J186" s="144">
        <f>ROUND(I186*H186,2)</f>
        <v>0</v>
      </c>
      <c r="K186" s="140" t="s">
        <v>302</v>
      </c>
      <c r="L186" s="32"/>
      <c r="M186" s="145" t="s">
        <v>1</v>
      </c>
      <c r="N186" s="146" t="s">
        <v>41</v>
      </c>
      <c r="P186" s="147">
        <f>O186*H186</f>
        <v>0</v>
      </c>
      <c r="Q186" s="147">
        <v>0</v>
      </c>
      <c r="R186" s="147">
        <f>Q186*H186</f>
        <v>0</v>
      </c>
      <c r="S186" s="147">
        <v>0</v>
      </c>
      <c r="T186" s="148">
        <f>S186*H186</f>
        <v>0</v>
      </c>
      <c r="AR186" s="149" t="s">
        <v>107</v>
      </c>
      <c r="AT186" s="149" t="s">
        <v>298</v>
      </c>
      <c r="AU186" s="149" t="s">
        <v>85</v>
      </c>
      <c r="AY186" s="17" t="s">
        <v>296</v>
      </c>
      <c r="BE186" s="150">
        <f>IF(N186="základní",J186,0)</f>
        <v>0</v>
      </c>
      <c r="BF186" s="150">
        <f>IF(N186="snížená",J186,0)</f>
        <v>0</v>
      </c>
      <c r="BG186" s="150">
        <f>IF(N186="zákl. přenesená",J186,0)</f>
        <v>0</v>
      </c>
      <c r="BH186" s="150">
        <f>IF(N186="sníž. přenesená",J186,0)</f>
        <v>0</v>
      </c>
      <c r="BI186" s="150">
        <f>IF(N186="nulová",J186,0)</f>
        <v>0</v>
      </c>
      <c r="BJ186" s="17" t="s">
        <v>83</v>
      </c>
      <c r="BK186" s="150">
        <f>ROUND(I186*H186,2)</f>
        <v>0</v>
      </c>
      <c r="BL186" s="17" t="s">
        <v>107</v>
      </c>
      <c r="BM186" s="149" t="s">
        <v>4655</v>
      </c>
    </row>
    <row r="187" spans="2:65" s="12" customFormat="1">
      <c r="B187" s="151"/>
      <c r="D187" s="152" t="s">
        <v>304</v>
      </c>
      <c r="E187" s="153" t="s">
        <v>1</v>
      </c>
      <c r="F187" s="154" t="s">
        <v>4656</v>
      </c>
      <c r="H187" s="155">
        <v>194</v>
      </c>
      <c r="I187" s="156"/>
      <c r="L187" s="151"/>
      <c r="M187" s="157"/>
      <c r="T187" s="158"/>
      <c r="AT187" s="153" t="s">
        <v>304</v>
      </c>
      <c r="AU187" s="153" t="s">
        <v>85</v>
      </c>
      <c r="AV187" s="12" t="s">
        <v>85</v>
      </c>
      <c r="AW187" s="12" t="s">
        <v>32</v>
      </c>
      <c r="AX187" s="12" t="s">
        <v>83</v>
      </c>
      <c r="AY187" s="153" t="s">
        <v>296</v>
      </c>
    </row>
    <row r="188" spans="2:65" s="1" customFormat="1" ht="21.75" customHeight="1">
      <c r="B188" s="32"/>
      <c r="C188" s="138" t="s">
        <v>432</v>
      </c>
      <c r="D188" s="138" t="s">
        <v>298</v>
      </c>
      <c r="E188" s="139" t="s">
        <v>4591</v>
      </c>
      <c r="F188" s="140" t="s">
        <v>4592</v>
      </c>
      <c r="G188" s="141" t="s">
        <v>339</v>
      </c>
      <c r="H188" s="142">
        <v>69</v>
      </c>
      <c r="I188" s="143"/>
      <c r="J188" s="144">
        <f>ROUND(I188*H188,2)</f>
        <v>0</v>
      </c>
      <c r="K188" s="140" t="s">
        <v>302</v>
      </c>
      <c r="L188" s="32"/>
      <c r="M188" s="145" t="s">
        <v>1</v>
      </c>
      <c r="N188" s="146" t="s">
        <v>41</v>
      </c>
      <c r="P188" s="147">
        <f>O188*H188</f>
        <v>0</v>
      </c>
      <c r="Q188" s="147">
        <v>0</v>
      </c>
      <c r="R188" s="147">
        <f>Q188*H188</f>
        <v>0</v>
      </c>
      <c r="S188" s="147">
        <v>0</v>
      </c>
      <c r="T188" s="148">
        <f>S188*H188</f>
        <v>0</v>
      </c>
      <c r="AR188" s="149" t="s">
        <v>107</v>
      </c>
      <c r="AT188" s="149" t="s">
        <v>298</v>
      </c>
      <c r="AU188" s="149" t="s">
        <v>85</v>
      </c>
      <c r="AY188" s="17" t="s">
        <v>296</v>
      </c>
      <c r="BE188" s="150">
        <f>IF(N188="základní",J188,0)</f>
        <v>0</v>
      </c>
      <c r="BF188" s="150">
        <f>IF(N188="snížená",J188,0)</f>
        <v>0</v>
      </c>
      <c r="BG188" s="150">
        <f>IF(N188="zákl. přenesená",J188,0)</f>
        <v>0</v>
      </c>
      <c r="BH188" s="150">
        <f>IF(N188="sníž. přenesená",J188,0)</f>
        <v>0</v>
      </c>
      <c r="BI188" s="150">
        <f>IF(N188="nulová",J188,0)</f>
        <v>0</v>
      </c>
      <c r="BJ188" s="17" t="s">
        <v>83</v>
      </c>
      <c r="BK188" s="150">
        <f>ROUND(I188*H188,2)</f>
        <v>0</v>
      </c>
      <c r="BL188" s="17" t="s">
        <v>107</v>
      </c>
      <c r="BM188" s="149" t="s">
        <v>4657</v>
      </c>
    </row>
    <row r="189" spans="2:65" s="12" customFormat="1">
      <c r="B189" s="151"/>
      <c r="D189" s="152" t="s">
        <v>304</v>
      </c>
      <c r="E189" s="153" t="s">
        <v>1</v>
      </c>
      <c r="F189" s="154" t="s">
        <v>4658</v>
      </c>
      <c r="H189" s="155">
        <v>69</v>
      </c>
      <c r="I189" s="156"/>
      <c r="L189" s="151"/>
      <c r="M189" s="157"/>
      <c r="T189" s="158"/>
      <c r="AT189" s="153" t="s">
        <v>304</v>
      </c>
      <c r="AU189" s="153" t="s">
        <v>85</v>
      </c>
      <c r="AV189" s="12" t="s">
        <v>85</v>
      </c>
      <c r="AW189" s="12" t="s">
        <v>32</v>
      </c>
      <c r="AX189" s="12" t="s">
        <v>83</v>
      </c>
      <c r="AY189" s="153" t="s">
        <v>296</v>
      </c>
    </row>
    <row r="190" spans="2:65" s="1" customFormat="1" ht="44.25" customHeight="1">
      <c r="B190" s="32"/>
      <c r="C190" s="138" t="s">
        <v>445</v>
      </c>
      <c r="D190" s="138" t="s">
        <v>298</v>
      </c>
      <c r="E190" s="139" t="s">
        <v>4659</v>
      </c>
      <c r="F190" s="140" t="s">
        <v>4660</v>
      </c>
      <c r="G190" s="141" t="s">
        <v>376</v>
      </c>
      <c r="H190" s="142">
        <v>5</v>
      </c>
      <c r="I190" s="143"/>
      <c r="J190" s="144">
        <f>ROUND(I190*H190,2)</f>
        <v>0</v>
      </c>
      <c r="K190" s="140" t="s">
        <v>302</v>
      </c>
      <c r="L190" s="32"/>
      <c r="M190" s="145" t="s">
        <v>1</v>
      </c>
      <c r="N190" s="146" t="s">
        <v>41</v>
      </c>
      <c r="P190" s="147">
        <f>O190*H190</f>
        <v>0</v>
      </c>
      <c r="Q190" s="147">
        <v>6.8959999999999994E-2</v>
      </c>
      <c r="R190" s="147">
        <f>Q190*H190</f>
        <v>0.3448</v>
      </c>
      <c r="S190" s="147">
        <v>0</v>
      </c>
      <c r="T190" s="148">
        <f>S190*H190</f>
        <v>0</v>
      </c>
      <c r="AR190" s="149" t="s">
        <v>107</v>
      </c>
      <c r="AT190" s="149" t="s">
        <v>298</v>
      </c>
      <c r="AU190" s="149" t="s">
        <v>85</v>
      </c>
      <c r="AY190" s="17" t="s">
        <v>296</v>
      </c>
      <c r="BE190" s="150">
        <f>IF(N190="základní",J190,0)</f>
        <v>0</v>
      </c>
      <c r="BF190" s="150">
        <f>IF(N190="snížená",J190,0)</f>
        <v>0</v>
      </c>
      <c r="BG190" s="150">
        <f>IF(N190="zákl. přenesená",J190,0)</f>
        <v>0</v>
      </c>
      <c r="BH190" s="150">
        <f>IF(N190="sníž. přenesená",J190,0)</f>
        <v>0</v>
      </c>
      <c r="BI190" s="150">
        <f>IF(N190="nulová",J190,0)</f>
        <v>0</v>
      </c>
      <c r="BJ190" s="17" t="s">
        <v>83</v>
      </c>
      <c r="BK190" s="150">
        <f>ROUND(I190*H190,2)</f>
        <v>0</v>
      </c>
      <c r="BL190" s="17" t="s">
        <v>107</v>
      </c>
      <c r="BM190" s="149" t="s">
        <v>4661</v>
      </c>
    </row>
    <row r="191" spans="2:65" s="1" customFormat="1" ht="37.9" customHeight="1">
      <c r="B191" s="32"/>
      <c r="C191" s="138" t="s">
        <v>451</v>
      </c>
      <c r="D191" s="138" t="s">
        <v>298</v>
      </c>
      <c r="E191" s="139" t="s">
        <v>4662</v>
      </c>
      <c r="F191" s="140" t="s">
        <v>4663</v>
      </c>
      <c r="G191" s="141" t="s">
        <v>376</v>
      </c>
      <c r="H191" s="142">
        <v>5</v>
      </c>
      <c r="I191" s="143"/>
      <c r="J191" s="144">
        <f>ROUND(I191*H191,2)</f>
        <v>0</v>
      </c>
      <c r="K191" s="140" t="s">
        <v>302</v>
      </c>
      <c r="L191" s="32"/>
      <c r="M191" s="145" t="s">
        <v>1</v>
      </c>
      <c r="N191" s="146" t="s">
        <v>41</v>
      </c>
      <c r="P191" s="147">
        <f>O191*H191</f>
        <v>0</v>
      </c>
      <c r="Q191" s="147">
        <v>1.8180000000000002E-2</v>
      </c>
      <c r="R191" s="147">
        <f>Q191*H191</f>
        <v>9.0900000000000009E-2</v>
      </c>
      <c r="S191" s="147">
        <v>0</v>
      </c>
      <c r="T191" s="148">
        <f>S191*H191</f>
        <v>0</v>
      </c>
      <c r="AR191" s="149" t="s">
        <v>107</v>
      </c>
      <c r="AT191" s="149" t="s">
        <v>298</v>
      </c>
      <c r="AU191" s="149" t="s">
        <v>85</v>
      </c>
      <c r="AY191" s="17" t="s">
        <v>296</v>
      </c>
      <c r="BE191" s="150">
        <f>IF(N191="základní",J191,0)</f>
        <v>0</v>
      </c>
      <c r="BF191" s="150">
        <f>IF(N191="snížená",J191,0)</f>
        <v>0</v>
      </c>
      <c r="BG191" s="150">
        <f>IF(N191="zákl. přenesená",J191,0)</f>
        <v>0</v>
      </c>
      <c r="BH191" s="150">
        <f>IF(N191="sníž. přenesená",J191,0)</f>
        <v>0</v>
      </c>
      <c r="BI191" s="150">
        <f>IF(N191="nulová",J191,0)</f>
        <v>0</v>
      </c>
      <c r="BJ191" s="17" t="s">
        <v>83</v>
      </c>
      <c r="BK191" s="150">
        <f>ROUND(I191*H191,2)</f>
        <v>0</v>
      </c>
      <c r="BL191" s="17" t="s">
        <v>107</v>
      </c>
      <c r="BM191" s="149" t="s">
        <v>4664</v>
      </c>
    </row>
    <row r="192" spans="2:65" s="1" customFormat="1" ht="44.25" customHeight="1">
      <c r="B192" s="32"/>
      <c r="C192" s="138" t="s">
        <v>457</v>
      </c>
      <c r="D192" s="138" t="s">
        <v>298</v>
      </c>
      <c r="E192" s="139" t="s">
        <v>4665</v>
      </c>
      <c r="F192" s="140" t="s">
        <v>4666</v>
      </c>
      <c r="G192" s="141" t="s">
        <v>376</v>
      </c>
      <c r="H192" s="142">
        <v>5</v>
      </c>
      <c r="I192" s="143"/>
      <c r="J192" s="144">
        <f>ROUND(I192*H192,2)</f>
        <v>0</v>
      </c>
      <c r="K192" s="140" t="s">
        <v>302</v>
      </c>
      <c r="L192" s="32"/>
      <c r="M192" s="145" t="s">
        <v>1</v>
      </c>
      <c r="N192" s="146" t="s">
        <v>41</v>
      </c>
      <c r="P192" s="147">
        <f>O192*H192</f>
        <v>0</v>
      </c>
      <c r="Q192" s="147">
        <v>0</v>
      </c>
      <c r="R192" s="147">
        <f>Q192*H192</f>
        <v>0</v>
      </c>
      <c r="S192" s="147">
        <v>0</v>
      </c>
      <c r="T192" s="148">
        <f>S192*H192</f>
        <v>0</v>
      </c>
      <c r="AR192" s="149" t="s">
        <v>107</v>
      </c>
      <c r="AT192" s="149" t="s">
        <v>298</v>
      </c>
      <c r="AU192" s="149" t="s">
        <v>85</v>
      </c>
      <c r="AY192" s="17" t="s">
        <v>296</v>
      </c>
      <c r="BE192" s="150">
        <f>IF(N192="základní",J192,0)</f>
        <v>0</v>
      </c>
      <c r="BF192" s="150">
        <f>IF(N192="snížená",J192,0)</f>
        <v>0</v>
      </c>
      <c r="BG192" s="150">
        <f>IF(N192="zákl. přenesená",J192,0)</f>
        <v>0</v>
      </c>
      <c r="BH192" s="150">
        <f>IF(N192="sníž. přenesená",J192,0)</f>
        <v>0</v>
      </c>
      <c r="BI192" s="150">
        <f>IF(N192="nulová",J192,0)</f>
        <v>0</v>
      </c>
      <c r="BJ192" s="17" t="s">
        <v>83</v>
      </c>
      <c r="BK192" s="150">
        <f>ROUND(I192*H192,2)</f>
        <v>0</v>
      </c>
      <c r="BL192" s="17" t="s">
        <v>107</v>
      </c>
      <c r="BM192" s="149" t="s">
        <v>4667</v>
      </c>
    </row>
    <row r="193" spans="2:65" s="1" customFormat="1" ht="44.25" customHeight="1">
      <c r="B193" s="32"/>
      <c r="C193" s="138" t="s">
        <v>462</v>
      </c>
      <c r="D193" s="138" t="s">
        <v>298</v>
      </c>
      <c r="E193" s="139" t="s">
        <v>4668</v>
      </c>
      <c r="F193" s="140" t="s">
        <v>4669</v>
      </c>
      <c r="G193" s="141" t="s">
        <v>376</v>
      </c>
      <c r="H193" s="142">
        <v>5</v>
      </c>
      <c r="I193" s="143"/>
      <c r="J193" s="144">
        <f>ROUND(I193*H193,2)</f>
        <v>0</v>
      </c>
      <c r="K193" s="140" t="s">
        <v>1</v>
      </c>
      <c r="L193" s="32"/>
      <c r="M193" s="145" t="s">
        <v>1</v>
      </c>
      <c r="N193" s="146" t="s">
        <v>41</v>
      </c>
      <c r="P193" s="147">
        <f>O193*H193</f>
        <v>0</v>
      </c>
      <c r="Q193" s="147">
        <v>0.15251000000000001</v>
      </c>
      <c r="R193" s="147">
        <f>Q193*H193</f>
        <v>0.76255000000000006</v>
      </c>
      <c r="S193" s="147">
        <v>0</v>
      </c>
      <c r="T193" s="148">
        <f>S193*H193</f>
        <v>0</v>
      </c>
      <c r="AR193" s="149" t="s">
        <v>107</v>
      </c>
      <c r="AT193" s="149" t="s">
        <v>298</v>
      </c>
      <c r="AU193" s="149" t="s">
        <v>85</v>
      </c>
      <c r="AY193" s="17" t="s">
        <v>296</v>
      </c>
      <c r="BE193" s="150">
        <f>IF(N193="základní",J193,0)</f>
        <v>0</v>
      </c>
      <c r="BF193" s="150">
        <f>IF(N193="snížená",J193,0)</f>
        <v>0</v>
      </c>
      <c r="BG193" s="150">
        <f>IF(N193="zákl. přenesená",J193,0)</f>
        <v>0</v>
      </c>
      <c r="BH193" s="150">
        <f>IF(N193="sníž. přenesená",J193,0)</f>
        <v>0</v>
      </c>
      <c r="BI193" s="150">
        <f>IF(N193="nulová",J193,0)</f>
        <v>0</v>
      </c>
      <c r="BJ193" s="17" t="s">
        <v>83</v>
      </c>
      <c r="BK193" s="150">
        <f>ROUND(I193*H193,2)</f>
        <v>0</v>
      </c>
      <c r="BL193" s="17" t="s">
        <v>107</v>
      </c>
      <c r="BM193" s="149" t="s">
        <v>4670</v>
      </c>
    </row>
    <row r="194" spans="2:65" s="1" customFormat="1" ht="24.2" customHeight="1">
      <c r="B194" s="32"/>
      <c r="C194" s="138" t="s">
        <v>466</v>
      </c>
      <c r="D194" s="138" t="s">
        <v>298</v>
      </c>
      <c r="E194" s="139" t="s">
        <v>4556</v>
      </c>
      <c r="F194" s="140" t="s">
        <v>4557</v>
      </c>
      <c r="G194" s="141" t="s">
        <v>311</v>
      </c>
      <c r="H194" s="142">
        <v>3.375</v>
      </c>
      <c r="I194" s="143"/>
      <c r="J194" s="144">
        <f>ROUND(I194*H194,2)</f>
        <v>0</v>
      </c>
      <c r="K194" s="140" t="s">
        <v>1</v>
      </c>
      <c r="L194" s="32"/>
      <c r="M194" s="145" t="s">
        <v>1</v>
      </c>
      <c r="N194" s="146" t="s">
        <v>41</v>
      </c>
      <c r="P194" s="147">
        <f>O194*H194</f>
        <v>0</v>
      </c>
      <c r="Q194" s="147">
        <v>0</v>
      </c>
      <c r="R194" s="147">
        <f>Q194*H194</f>
        <v>0</v>
      </c>
      <c r="S194" s="147">
        <v>0</v>
      </c>
      <c r="T194" s="148">
        <f>S194*H194</f>
        <v>0</v>
      </c>
      <c r="AR194" s="149" t="s">
        <v>107</v>
      </c>
      <c r="AT194" s="149" t="s">
        <v>298</v>
      </c>
      <c r="AU194" s="149" t="s">
        <v>85</v>
      </c>
      <c r="AY194" s="17" t="s">
        <v>296</v>
      </c>
      <c r="BE194" s="150">
        <f>IF(N194="základní",J194,0)</f>
        <v>0</v>
      </c>
      <c r="BF194" s="150">
        <f>IF(N194="snížená",J194,0)</f>
        <v>0</v>
      </c>
      <c r="BG194" s="150">
        <f>IF(N194="zákl. přenesená",J194,0)</f>
        <v>0</v>
      </c>
      <c r="BH194" s="150">
        <f>IF(N194="sníž. přenesená",J194,0)</f>
        <v>0</v>
      </c>
      <c r="BI194" s="150">
        <f>IF(N194="nulová",J194,0)</f>
        <v>0</v>
      </c>
      <c r="BJ194" s="17" t="s">
        <v>83</v>
      </c>
      <c r="BK194" s="150">
        <f>ROUND(I194*H194,2)</f>
        <v>0</v>
      </c>
      <c r="BL194" s="17" t="s">
        <v>107</v>
      </c>
      <c r="BM194" s="149" t="s">
        <v>4671</v>
      </c>
    </row>
    <row r="195" spans="2:65" s="12" customFormat="1">
      <c r="B195" s="151"/>
      <c r="D195" s="152" t="s">
        <v>304</v>
      </c>
      <c r="E195" s="153" t="s">
        <v>1</v>
      </c>
      <c r="F195" s="154" t="s">
        <v>4672</v>
      </c>
      <c r="H195" s="155">
        <v>3.375</v>
      </c>
      <c r="I195" s="156"/>
      <c r="L195" s="151"/>
      <c r="M195" s="157"/>
      <c r="T195" s="158"/>
      <c r="AT195" s="153" t="s">
        <v>304</v>
      </c>
      <c r="AU195" s="153" t="s">
        <v>85</v>
      </c>
      <c r="AV195" s="12" t="s">
        <v>85</v>
      </c>
      <c r="AW195" s="12" t="s">
        <v>32</v>
      </c>
      <c r="AX195" s="12" t="s">
        <v>83</v>
      </c>
      <c r="AY195" s="153" t="s">
        <v>296</v>
      </c>
    </row>
    <row r="196" spans="2:65" s="1" customFormat="1" ht="24.2" customHeight="1">
      <c r="B196" s="32"/>
      <c r="C196" s="138" t="s">
        <v>470</v>
      </c>
      <c r="D196" s="138" t="s">
        <v>298</v>
      </c>
      <c r="E196" s="139" t="s">
        <v>4508</v>
      </c>
      <c r="F196" s="140" t="s">
        <v>4509</v>
      </c>
      <c r="G196" s="141" t="s">
        <v>339</v>
      </c>
      <c r="H196" s="142">
        <v>263</v>
      </c>
      <c r="I196" s="143"/>
      <c r="J196" s="144">
        <f>ROUND(I196*H196,2)</f>
        <v>0</v>
      </c>
      <c r="K196" s="140" t="s">
        <v>302</v>
      </c>
      <c r="L196" s="32"/>
      <c r="M196" s="145" t="s">
        <v>1</v>
      </c>
      <c r="N196" s="146" t="s">
        <v>41</v>
      </c>
      <c r="P196" s="147">
        <f>O196*H196</f>
        <v>0</v>
      </c>
      <c r="Q196" s="147">
        <v>6.9999999999999994E-5</v>
      </c>
      <c r="R196" s="147">
        <f>Q196*H196</f>
        <v>1.8409999999999999E-2</v>
      </c>
      <c r="S196" s="147">
        <v>0</v>
      </c>
      <c r="T196" s="148">
        <f>S196*H196</f>
        <v>0</v>
      </c>
      <c r="AR196" s="149" t="s">
        <v>107</v>
      </c>
      <c r="AT196" s="149" t="s">
        <v>298</v>
      </c>
      <c r="AU196" s="149" t="s">
        <v>85</v>
      </c>
      <c r="AY196" s="17" t="s">
        <v>296</v>
      </c>
      <c r="BE196" s="150">
        <f>IF(N196="základní",J196,0)</f>
        <v>0</v>
      </c>
      <c r="BF196" s="150">
        <f>IF(N196="snížená",J196,0)</f>
        <v>0</v>
      </c>
      <c r="BG196" s="150">
        <f>IF(N196="zákl. přenesená",J196,0)</f>
        <v>0</v>
      </c>
      <c r="BH196" s="150">
        <f>IF(N196="sníž. přenesená",J196,0)</f>
        <v>0</v>
      </c>
      <c r="BI196" s="150">
        <f>IF(N196="nulová",J196,0)</f>
        <v>0</v>
      </c>
      <c r="BJ196" s="17" t="s">
        <v>83</v>
      </c>
      <c r="BK196" s="150">
        <f>ROUND(I196*H196,2)</f>
        <v>0</v>
      </c>
      <c r="BL196" s="17" t="s">
        <v>107</v>
      </c>
      <c r="BM196" s="149" t="s">
        <v>4673</v>
      </c>
    </row>
    <row r="197" spans="2:65" s="12" customFormat="1">
      <c r="B197" s="151"/>
      <c r="D197" s="152" t="s">
        <v>304</v>
      </c>
      <c r="E197" s="153" t="s">
        <v>1</v>
      </c>
      <c r="F197" s="154" t="s">
        <v>4674</v>
      </c>
      <c r="H197" s="155">
        <v>263</v>
      </c>
      <c r="I197" s="156"/>
      <c r="L197" s="151"/>
      <c r="M197" s="157"/>
      <c r="T197" s="158"/>
      <c r="AT197" s="153" t="s">
        <v>304</v>
      </c>
      <c r="AU197" s="153" t="s">
        <v>85</v>
      </c>
      <c r="AV197" s="12" t="s">
        <v>85</v>
      </c>
      <c r="AW197" s="12" t="s">
        <v>32</v>
      </c>
      <c r="AX197" s="12" t="s">
        <v>83</v>
      </c>
      <c r="AY197" s="153" t="s">
        <v>296</v>
      </c>
    </row>
    <row r="198" spans="2:65" s="11" customFormat="1" ht="22.9" customHeight="1">
      <c r="B198" s="126"/>
      <c r="D198" s="127" t="s">
        <v>75</v>
      </c>
      <c r="E198" s="136" t="s">
        <v>1404</v>
      </c>
      <c r="F198" s="136" t="s">
        <v>1405</v>
      </c>
      <c r="I198" s="129"/>
      <c r="J198" s="137">
        <f>BK198</f>
        <v>0</v>
      </c>
      <c r="L198" s="126"/>
      <c r="M198" s="131"/>
      <c r="P198" s="132">
        <f>P199</f>
        <v>0</v>
      </c>
      <c r="R198" s="132">
        <f>R199</f>
        <v>0</v>
      </c>
      <c r="T198" s="133">
        <f>T199</f>
        <v>0</v>
      </c>
      <c r="AR198" s="127" t="s">
        <v>83</v>
      </c>
      <c r="AT198" s="134" t="s">
        <v>75</v>
      </c>
      <c r="AU198" s="134" t="s">
        <v>83</v>
      </c>
      <c r="AY198" s="127" t="s">
        <v>296</v>
      </c>
      <c r="BK198" s="135">
        <f>BK199</f>
        <v>0</v>
      </c>
    </row>
    <row r="199" spans="2:65" s="1" customFormat="1" ht="62.65" customHeight="1">
      <c r="B199" s="32"/>
      <c r="C199" s="138" t="s">
        <v>474</v>
      </c>
      <c r="D199" s="138" t="s">
        <v>298</v>
      </c>
      <c r="E199" s="139" t="s">
        <v>4675</v>
      </c>
      <c r="F199" s="140" t="s">
        <v>4676</v>
      </c>
      <c r="G199" s="141" t="s">
        <v>346</v>
      </c>
      <c r="H199" s="142">
        <v>275.66699999999997</v>
      </c>
      <c r="I199" s="143"/>
      <c r="J199" s="144">
        <f>ROUND(I199*H199,2)</f>
        <v>0</v>
      </c>
      <c r="K199" s="140" t="s">
        <v>302</v>
      </c>
      <c r="L199" s="32"/>
      <c r="M199" s="145" t="s">
        <v>1</v>
      </c>
      <c r="N199" s="146" t="s">
        <v>41</v>
      </c>
      <c r="P199" s="147">
        <f>O199*H199</f>
        <v>0</v>
      </c>
      <c r="Q199" s="147">
        <v>0</v>
      </c>
      <c r="R199" s="147">
        <f>Q199*H199</f>
        <v>0</v>
      </c>
      <c r="S199" s="147">
        <v>0</v>
      </c>
      <c r="T199" s="148">
        <f>S199*H199</f>
        <v>0</v>
      </c>
      <c r="AR199" s="149" t="s">
        <v>107</v>
      </c>
      <c r="AT199" s="149" t="s">
        <v>298</v>
      </c>
      <c r="AU199" s="149" t="s">
        <v>85</v>
      </c>
      <c r="AY199" s="17" t="s">
        <v>296</v>
      </c>
      <c r="BE199" s="150">
        <f>IF(N199="základní",J199,0)</f>
        <v>0</v>
      </c>
      <c r="BF199" s="150">
        <f>IF(N199="snížená",J199,0)</f>
        <v>0</v>
      </c>
      <c r="BG199" s="150">
        <f>IF(N199="zákl. přenesená",J199,0)</f>
        <v>0</v>
      </c>
      <c r="BH199" s="150">
        <f>IF(N199="sníž. přenesená",J199,0)</f>
        <v>0</v>
      </c>
      <c r="BI199" s="150">
        <f>IF(N199="nulová",J199,0)</f>
        <v>0</v>
      </c>
      <c r="BJ199" s="17" t="s">
        <v>83</v>
      </c>
      <c r="BK199" s="150">
        <f>ROUND(I199*H199,2)</f>
        <v>0</v>
      </c>
      <c r="BL199" s="17" t="s">
        <v>107</v>
      </c>
      <c r="BM199" s="149" t="s">
        <v>4677</v>
      </c>
    </row>
    <row r="200" spans="2:65" s="11" customFormat="1" ht="25.9" customHeight="1">
      <c r="B200" s="126"/>
      <c r="D200" s="127" t="s">
        <v>75</v>
      </c>
      <c r="E200" s="128" t="s">
        <v>1410</v>
      </c>
      <c r="F200" s="128" t="s">
        <v>1411</v>
      </c>
      <c r="I200" s="129"/>
      <c r="J200" s="130">
        <f>BK200</f>
        <v>0</v>
      </c>
      <c r="L200" s="126"/>
      <c r="M200" s="131"/>
      <c r="P200" s="132">
        <f>P201</f>
        <v>0</v>
      </c>
      <c r="R200" s="132">
        <f>R201</f>
        <v>6.0000000000000001E-3</v>
      </c>
      <c r="T200" s="133">
        <f>T201</f>
        <v>0</v>
      </c>
      <c r="AR200" s="127" t="s">
        <v>85</v>
      </c>
      <c r="AT200" s="134" t="s">
        <v>75</v>
      </c>
      <c r="AU200" s="134" t="s">
        <v>76</v>
      </c>
      <c r="AY200" s="127" t="s">
        <v>296</v>
      </c>
      <c r="BK200" s="135">
        <f>BK201</f>
        <v>0</v>
      </c>
    </row>
    <row r="201" spans="2:65" s="11" customFormat="1" ht="22.9" customHeight="1">
      <c r="B201" s="126"/>
      <c r="D201" s="127" t="s">
        <v>75</v>
      </c>
      <c r="E201" s="136" t="s">
        <v>4678</v>
      </c>
      <c r="F201" s="136" t="s">
        <v>4679</v>
      </c>
      <c r="I201" s="129"/>
      <c r="J201" s="137">
        <f>BK201</f>
        <v>0</v>
      </c>
      <c r="L201" s="126"/>
      <c r="M201" s="131"/>
      <c r="P201" s="132">
        <f>SUM(P202:P203)</f>
        <v>0</v>
      </c>
      <c r="R201" s="132">
        <f>SUM(R202:R203)</f>
        <v>6.0000000000000001E-3</v>
      </c>
      <c r="T201" s="133">
        <f>SUM(T202:T203)</f>
        <v>0</v>
      </c>
      <c r="AR201" s="127" t="s">
        <v>85</v>
      </c>
      <c r="AT201" s="134" t="s">
        <v>75</v>
      </c>
      <c r="AU201" s="134" t="s">
        <v>83</v>
      </c>
      <c r="AY201" s="127" t="s">
        <v>296</v>
      </c>
      <c r="BK201" s="135">
        <f>SUM(BK202:BK203)</f>
        <v>0</v>
      </c>
    </row>
    <row r="202" spans="2:65" s="1" customFormat="1" ht="24.2" customHeight="1">
      <c r="B202" s="32"/>
      <c r="C202" s="138" t="s">
        <v>479</v>
      </c>
      <c r="D202" s="138" t="s">
        <v>298</v>
      </c>
      <c r="E202" s="139" t="s">
        <v>4680</v>
      </c>
      <c r="F202" s="140" t="s">
        <v>4681</v>
      </c>
      <c r="G202" s="141" t="s">
        <v>376</v>
      </c>
      <c r="H202" s="142">
        <v>4</v>
      </c>
      <c r="I202" s="143"/>
      <c r="J202" s="144">
        <f>ROUND(I202*H202,2)</f>
        <v>0</v>
      </c>
      <c r="K202" s="140" t="s">
        <v>302</v>
      </c>
      <c r="L202" s="32"/>
      <c r="M202" s="145" t="s">
        <v>1</v>
      </c>
      <c r="N202" s="146" t="s">
        <v>41</v>
      </c>
      <c r="P202" s="147">
        <f>O202*H202</f>
        <v>0</v>
      </c>
      <c r="Q202" s="147">
        <v>1.5E-3</v>
      </c>
      <c r="R202" s="147">
        <f>Q202*H202</f>
        <v>6.0000000000000001E-3</v>
      </c>
      <c r="S202" s="147">
        <v>0</v>
      </c>
      <c r="T202" s="148">
        <f>S202*H202</f>
        <v>0</v>
      </c>
      <c r="AR202" s="149" t="s">
        <v>378</v>
      </c>
      <c r="AT202" s="149" t="s">
        <v>298</v>
      </c>
      <c r="AU202" s="149" t="s">
        <v>85</v>
      </c>
      <c r="AY202" s="17" t="s">
        <v>296</v>
      </c>
      <c r="BE202" s="150">
        <f>IF(N202="základní",J202,0)</f>
        <v>0</v>
      </c>
      <c r="BF202" s="150">
        <f>IF(N202="snížená",J202,0)</f>
        <v>0</v>
      </c>
      <c r="BG202" s="150">
        <f>IF(N202="zákl. přenesená",J202,0)</f>
        <v>0</v>
      </c>
      <c r="BH202" s="150">
        <f>IF(N202="sníž. přenesená",J202,0)</f>
        <v>0</v>
      </c>
      <c r="BI202" s="150">
        <f>IF(N202="nulová",J202,0)</f>
        <v>0</v>
      </c>
      <c r="BJ202" s="17" t="s">
        <v>83</v>
      </c>
      <c r="BK202" s="150">
        <f>ROUND(I202*H202,2)</f>
        <v>0</v>
      </c>
      <c r="BL202" s="17" t="s">
        <v>378</v>
      </c>
      <c r="BM202" s="149" t="s">
        <v>4682</v>
      </c>
    </row>
    <row r="203" spans="2:65" s="1" customFormat="1" ht="49.15" customHeight="1">
      <c r="B203" s="32"/>
      <c r="C203" s="138" t="s">
        <v>484</v>
      </c>
      <c r="D203" s="138" t="s">
        <v>298</v>
      </c>
      <c r="E203" s="139" t="s">
        <v>4683</v>
      </c>
      <c r="F203" s="140" t="s">
        <v>4684</v>
      </c>
      <c r="G203" s="141" t="s">
        <v>346</v>
      </c>
      <c r="H203" s="142">
        <v>0.1</v>
      </c>
      <c r="I203" s="143"/>
      <c r="J203" s="144">
        <f>ROUND(I203*H203,2)</f>
        <v>0</v>
      </c>
      <c r="K203" s="140" t="s">
        <v>302</v>
      </c>
      <c r="L203" s="32"/>
      <c r="M203" s="190" t="s">
        <v>1</v>
      </c>
      <c r="N203" s="191" t="s">
        <v>41</v>
      </c>
      <c r="O203" s="192"/>
      <c r="P203" s="193">
        <f>O203*H203</f>
        <v>0</v>
      </c>
      <c r="Q203" s="193">
        <v>0</v>
      </c>
      <c r="R203" s="193">
        <f>Q203*H203</f>
        <v>0</v>
      </c>
      <c r="S203" s="193">
        <v>0</v>
      </c>
      <c r="T203" s="194">
        <f>S203*H203</f>
        <v>0</v>
      </c>
      <c r="AR203" s="149" t="s">
        <v>378</v>
      </c>
      <c r="AT203" s="149" t="s">
        <v>298</v>
      </c>
      <c r="AU203" s="149" t="s">
        <v>85</v>
      </c>
      <c r="AY203" s="17" t="s">
        <v>296</v>
      </c>
      <c r="BE203" s="150">
        <f>IF(N203="základní",J203,0)</f>
        <v>0</v>
      </c>
      <c r="BF203" s="150">
        <f>IF(N203="snížená",J203,0)</f>
        <v>0</v>
      </c>
      <c r="BG203" s="150">
        <f>IF(N203="zákl. přenesená",J203,0)</f>
        <v>0</v>
      </c>
      <c r="BH203" s="150">
        <f>IF(N203="sníž. přenesená",J203,0)</f>
        <v>0</v>
      </c>
      <c r="BI203" s="150">
        <f>IF(N203="nulová",J203,0)</f>
        <v>0</v>
      </c>
      <c r="BJ203" s="17" t="s">
        <v>83</v>
      </c>
      <c r="BK203" s="150">
        <f>ROUND(I203*H203,2)</f>
        <v>0</v>
      </c>
      <c r="BL203" s="17" t="s">
        <v>378</v>
      </c>
      <c r="BM203" s="149" t="s">
        <v>4685</v>
      </c>
    </row>
    <row r="204" spans="2:65" s="1" customFormat="1" ht="7.15" customHeight="1">
      <c r="B204" s="44"/>
      <c r="C204" s="45"/>
      <c r="D204" s="45"/>
      <c r="E204" s="45"/>
      <c r="F204" s="45"/>
      <c r="G204" s="45"/>
      <c r="H204" s="45"/>
      <c r="I204" s="45"/>
      <c r="J204" s="45"/>
      <c r="K204" s="45"/>
      <c r="L204" s="32"/>
    </row>
  </sheetData>
  <sheetProtection algorithmName="SHA-512" hashValue="KEcbj+kDg2QOvDUhyjtecjTWgu3YM1042f+Zvw6Z5sq8HMkMp3J6+Y9BaMbpjo7muNxyMT+Q9aIGpVfhAMYGMA==" saltValue="n4sCz/1H2pMc5SUd6fcMHQ==" spinCount="100000" sheet="1" objects="1" scenarios="1" formatColumns="0" formatRows="0" autoFilter="0"/>
  <autoFilter ref="C130:K203"/>
  <mergeCells count="15">
    <mergeCell ref="E117:H117"/>
    <mergeCell ref="E121:H121"/>
    <mergeCell ref="E119:H119"/>
    <mergeCell ref="E123:H123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69"/>
  <sheetViews>
    <sheetView showGridLines="0" topLeftCell="A150" workbookViewId="0">
      <selection activeCell="G163" sqref="G163"/>
    </sheetView>
  </sheetViews>
  <sheetFormatPr defaultRowHeight="11.25"/>
  <cols>
    <col min="1" max="1" width="8.33203125" customWidth="1"/>
    <col min="2" max="2" width="1.33203125" customWidth="1"/>
    <col min="3" max="3" width="4.1640625" customWidth="1"/>
    <col min="4" max="4" width="4.33203125" customWidth="1"/>
    <col min="5" max="5" width="17.1640625" customWidth="1"/>
    <col min="6" max="6" width="50.6640625" customWidth="1"/>
    <col min="7" max="7" width="7.5" customWidth="1"/>
    <col min="8" max="8" width="14" customWidth="1"/>
    <col min="9" max="9" width="15.6640625" customWidth="1"/>
    <col min="10" max="11" width="22.33203125" customWidth="1"/>
    <col min="12" max="12" width="9.33203125" customWidth="1"/>
    <col min="13" max="13" width="10.66406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.15" customHeight="1"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7" t="s">
        <v>117</v>
      </c>
    </row>
    <row r="3" spans="2:46" ht="7.1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ht="25.15" customHeight="1">
      <c r="B4" s="20"/>
      <c r="D4" s="21" t="s">
        <v>182</v>
      </c>
      <c r="L4" s="20"/>
      <c r="M4" s="94" t="s">
        <v>10</v>
      </c>
      <c r="AT4" s="17" t="s">
        <v>4</v>
      </c>
    </row>
    <row r="5" spans="2:46" ht="7.15" customHeight="1">
      <c r="B5" s="20"/>
      <c r="L5" s="20"/>
    </row>
    <row r="6" spans="2:46" ht="12" customHeight="1">
      <c r="B6" s="20"/>
      <c r="D6" s="27" t="s">
        <v>16</v>
      </c>
      <c r="L6" s="20"/>
    </row>
    <row r="7" spans="2:46" ht="16.5" customHeight="1">
      <c r="B7" s="20"/>
      <c r="E7" s="249" t="str">
        <f>'Rekapitulace stavby'!K6</f>
        <v>Pobytová odlehčovací služba Zábřeh - Sušilova</v>
      </c>
      <c r="F7" s="250"/>
      <c r="G7" s="250"/>
      <c r="H7" s="250"/>
      <c r="L7" s="20"/>
    </row>
    <row r="8" spans="2:46" ht="12.75">
      <c r="B8" s="20"/>
      <c r="D8" s="27" t="s">
        <v>191</v>
      </c>
      <c r="L8" s="20"/>
    </row>
    <row r="9" spans="2:46" ht="16.5" customHeight="1">
      <c r="B9" s="20"/>
      <c r="E9" s="249" t="s">
        <v>194</v>
      </c>
      <c r="F9" s="209"/>
      <c r="G9" s="209"/>
      <c r="H9" s="209"/>
      <c r="L9" s="20"/>
    </row>
    <row r="10" spans="2:46" ht="12" customHeight="1">
      <c r="B10" s="20"/>
      <c r="D10" s="27" t="s">
        <v>3006</v>
      </c>
      <c r="L10" s="20"/>
    </row>
    <row r="11" spans="2:46" s="1" customFormat="1" ht="16.5" customHeight="1">
      <c r="B11" s="32"/>
      <c r="E11" s="231" t="s">
        <v>3007</v>
      </c>
      <c r="F11" s="248"/>
      <c r="G11" s="248"/>
      <c r="H11" s="248"/>
      <c r="L11" s="32"/>
    </row>
    <row r="12" spans="2:46" s="1" customFormat="1" ht="12" customHeight="1">
      <c r="B12" s="32"/>
      <c r="D12" s="27" t="s">
        <v>4438</v>
      </c>
      <c r="L12" s="32"/>
    </row>
    <row r="13" spans="2:46" s="1" customFormat="1" ht="16.5" customHeight="1">
      <c r="B13" s="32"/>
      <c r="E13" s="243" t="s">
        <v>4686</v>
      </c>
      <c r="F13" s="248"/>
      <c r="G13" s="248"/>
      <c r="H13" s="248"/>
      <c r="L13" s="32"/>
    </row>
    <row r="14" spans="2:46" s="1" customFormat="1">
      <c r="B14" s="32"/>
      <c r="L14" s="32"/>
    </row>
    <row r="15" spans="2:46" s="1" customFormat="1" ht="12" customHeight="1">
      <c r="B15" s="32"/>
      <c r="D15" s="27" t="s">
        <v>18</v>
      </c>
      <c r="F15" s="25" t="s">
        <v>1</v>
      </c>
      <c r="I15" s="27" t="s">
        <v>19</v>
      </c>
      <c r="J15" s="25" t="s">
        <v>1</v>
      </c>
      <c r="L15" s="32"/>
    </row>
    <row r="16" spans="2:46" s="1" customFormat="1" ht="12" customHeight="1">
      <c r="B16" s="32"/>
      <c r="D16" s="27" t="s">
        <v>20</v>
      </c>
      <c r="F16" s="25" t="s">
        <v>21</v>
      </c>
      <c r="I16" s="27" t="s">
        <v>22</v>
      </c>
      <c r="J16" s="52" t="str">
        <f>'Rekapitulace stavby'!AN8</f>
        <v>5. 7. 2024</v>
      </c>
      <c r="L16" s="32"/>
    </row>
    <row r="17" spans="2:12" s="1" customFormat="1" ht="10.9" customHeight="1">
      <c r="B17" s="32"/>
      <c r="L17" s="32"/>
    </row>
    <row r="18" spans="2:12" s="1" customFormat="1" ht="12" customHeight="1">
      <c r="B18" s="32"/>
      <c r="D18" s="27" t="s">
        <v>24</v>
      </c>
      <c r="I18" s="27" t="s">
        <v>25</v>
      </c>
      <c r="J18" s="25" t="s">
        <v>1</v>
      </c>
      <c r="L18" s="32"/>
    </row>
    <row r="19" spans="2:12" s="1" customFormat="1" ht="18" customHeight="1">
      <c r="B19" s="32"/>
      <c r="E19" s="25" t="s">
        <v>26</v>
      </c>
      <c r="I19" s="27" t="s">
        <v>27</v>
      </c>
      <c r="J19" s="25" t="s">
        <v>1</v>
      </c>
      <c r="L19" s="32"/>
    </row>
    <row r="20" spans="2:12" s="1" customFormat="1" ht="7.15" customHeight="1">
      <c r="B20" s="32"/>
      <c r="L20" s="32"/>
    </row>
    <row r="21" spans="2:12" s="1" customFormat="1" ht="12" customHeight="1">
      <c r="B21" s="32"/>
      <c r="D21" s="27" t="s">
        <v>28</v>
      </c>
      <c r="I21" s="27" t="s">
        <v>25</v>
      </c>
      <c r="J21" s="28" t="str">
        <f>'Rekapitulace stavby'!AN13</f>
        <v>Vyplň údaj</v>
      </c>
      <c r="L21" s="32"/>
    </row>
    <row r="22" spans="2:12" s="1" customFormat="1" ht="18" customHeight="1">
      <c r="B22" s="32"/>
      <c r="E22" s="251" t="str">
        <f>'Rekapitulace stavby'!E14</f>
        <v>Vyplň údaj</v>
      </c>
      <c r="F22" s="213"/>
      <c r="G22" s="213"/>
      <c r="H22" s="213"/>
      <c r="I22" s="27" t="s">
        <v>27</v>
      </c>
      <c r="J22" s="28" t="str">
        <f>'Rekapitulace stavby'!AN14</f>
        <v>Vyplň údaj</v>
      </c>
      <c r="L22" s="32"/>
    </row>
    <row r="23" spans="2:12" s="1" customFormat="1" ht="7.15" customHeight="1">
      <c r="B23" s="32"/>
      <c r="L23" s="32"/>
    </row>
    <row r="24" spans="2:12" s="1" customFormat="1" ht="12" customHeight="1">
      <c r="B24" s="32"/>
      <c r="D24" s="27" t="s">
        <v>30</v>
      </c>
      <c r="I24" s="27" t="s">
        <v>25</v>
      </c>
      <c r="J24" s="25" t="s">
        <v>1</v>
      </c>
      <c r="L24" s="32"/>
    </row>
    <row r="25" spans="2:12" s="1" customFormat="1" ht="18" customHeight="1">
      <c r="B25" s="32"/>
      <c r="E25" s="25" t="s">
        <v>31</v>
      </c>
      <c r="I25" s="27" t="s">
        <v>27</v>
      </c>
      <c r="J25" s="25" t="s">
        <v>1</v>
      </c>
      <c r="L25" s="32"/>
    </row>
    <row r="26" spans="2:12" s="1" customFormat="1" ht="7.15" customHeight="1">
      <c r="B26" s="32"/>
      <c r="L26" s="32"/>
    </row>
    <row r="27" spans="2:12" s="1" customFormat="1" ht="12" customHeight="1">
      <c r="B27" s="32"/>
      <c r="D27" s="27" t="s">
        <v>33</v>
      </c>
      <c r="I27" s="27" t="s">
        <v>25</v>
      </c>
      <c r="J27" s="25" t="s">
        <v>1</v>
      </c>
      <c r="L27" s="32"/>
    </row>
    <row r="28" spans="2:12" s="1" customFormat="1" ht="18" customHeight="1">
      <c r="B28" s="32"/>
      <c r="E28" s="25" t="s">
        <v>3010</v>
      </c>
      <c r="I28" s="27" t="s">
        <v>27</v>
      </c>
      <c r="J28" s="25" t="s">
        <v>1</v>
      </c>
      <c r="L28" s="32"/>
    </row>
    <row r="29" spans="2:12" s="1" customFormat="1" ht="7.15" customHeight="1">
      <c r="B29" s="32"/>
      <c r="L29" s="32"/>
    </row>
    <row r="30" spans="2:12" s="1" customFormat="1" ht="12" customHeight="1">
      <c r="B30" s="32"/>
      <c r="D30" s="27" t="s">
        <v>35</v>
      </c>
      <c r="L30" s="32"/>
    </row>
    <row r="31" spans="2:12" s="7" customFormat="1" ht="16.5" customHeight="1">
      <c r="B31" s="95"/>
      <c r="E31" s="217" t="s">
        <v>1</v>
      </c>
      <c r="F31" s="217"/>
      <c r="G31" s="217"/>
      <c r="H31" s="217"/>
      <c r="L31" s="95"/>
    </row>
    <row r="32" spans="2:12" s="1" customFormat="1" ht="7.15" customHeight="1">
      <c r="B32" s="32"/>
      <c r="L32" s="32"/>
    </row>
    <row r="33" spans="2:12" s="1" customFormat="1" ht="7.1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25.35" customHeight="1">
      <c r="B34" s="32"/>
      <c r="D34" s="97" t="s">
        <v>36</v>
      </c>
      <c r="J34" s="66">
        <f>ROUND(J129, 2)</f>
        <v>0</v>
      </c>
      <c r="L34" s="32"/>
    </row>
    <row r="35" spans="2:12" s="1" customFormat="1" ht="7.15" customHeight="1">
      <c r="B35" s="32"/>
      <c r="D35" s="53"/>
      <c r="E35" s="53"/>
      <c r="F35" s="53"/>
      <c r="G35" s="53"/>
      <c r="H35" s="53"/>
      <c r="I35" s="53"/>
      <c r="J35" s="53"/>
      <c r="K35" s="53"/>
      <c r="L35" s="32"/>
    </row>
    <row r="36" spans="2:12" s="1" customFormat="1" ht="14.45" customHeight="1">
      <c r="B36" s="32"/>
      <c r="F36" s="35" t="s">
        <v>38</v>
      </c>
      <c r="I36" s="35" t="s">
        <v>37</v>
      </c>
      <c r="J36" s="35" t="s">
        <v>39</v>
      </c>
      <c r="L36" s="32"/>
    </row>
    <row r="37" spans="2:12" s="1" customFormat="1" ht="14.45" customHeight="1">
      <c r="B37" s="32"/>
      <c r="D37" s="55" t="s">
        <v>40</v>
      </c>
      <c r="E37" s="27" t="s">
        <v>41</v>
      </c>
      <c r="F37" s="86">
        <f>ROUND((SUM(BE129:BE168)),  2)</f>
        <v>0</v>
      </c>
      <c r="I37" s="98">
        <v>0.21</v>
      </c>
      <c r="J37" s="86">
        <f>ROUND(((SUM(BE129:BE168))*I37),  2)</f>
        <v>0</v>
      </c>
      <c r="L37" s="32"/>
    </row>
    <row r="38" spans="2:12" s="1" customFormat="1" ht="14.45" customHeight="1">
      <c r="B38" s="32"/>
      <c r="E38" s="27" t="s">
        <v>42</v>
      </c>
      <c r="F38" s="86">
        <f>ROUND((SUM(BF129:BF168)),  2)</f>
        <v>0</v>
      </c>
      <c r="I38" s="98">
        <v>0.12</v>
      </c>
      <c r="J38" s="86">
        <f>ROUND(((SUM(BF129:BF168))*I38),  2)</f>
        <v>0</v>
      </c>
      <c r="L38" s="32"/>
    </row>
    <row r="39" spans="2:12" s="1" customFormat="1" ht="14.45" hidden="1" customHeight="1">
      <c r="B39" s="32"/>
      <c r="E39" s="27" t="s">
        <v>43</v>
      </c>
      <c r="F39" s="86">
        <f>ROUND((SUM(BG129:BG168)),  2)</f>
        <v>0</v>
      </c>
      <c r="I39" s="98">
        <v>0.21</v>
      </c>
      <c r="J39" s="86">
        <f>0</f>
        <v>0</v>
      </c>
      <c r="L39" s="32"/>
    </row>
    <row r="40" spans="2:12" s="1" customFormat="1" ht="14.45" hidden="1" customHeight="1">
      <c r="B40" s="32"/>
      <c r="E40" s="27" t="s">
        <v>44</v>
      </c>
      <c r="F40" s="86">
        <f>ROUND((SUM(BH129:BH168)),  2)</f>
        <v>0</v>
      </c>
      <c r="I40" s="98">
        <v>0.12</v>
      </c>
      <c r="J40" s="86">
        <f>0</f>
        <v>0</v>
      </c>
      <c r="L40" s="32"/>
    </row>
    <row r="41" spans="2:12" s="1" customFormat="1" ht="14.45" hidden="1" customHeight="1">
      <c r="B41" s="32"/>
      <c r="E41" s="27" t="s">
        <v>45</v>
      </c>
      <c r="F41" s="86">
        <f>ROUND((SUM(BI129:BI168)),  2)</f>
        <v>0</v>
      </c>
      <c r="I41" s="98">
        <v>0</v>
      </c>
      <c r="J41" s="86">
        <f>0</f>
        <v>0</v>
      </c>
      <c r="L41" s="32"/>
    </row>
    <row r="42" spans="2:12" s="1" customFormat="1" ht="7.15" customHeight="1">
      <c r="B42" s="32"/>
      <c r="L42" s="32"/>
    </row>
    <row r="43" spans="2:12" s="1" customFormat="1" ht="25.35" customHeight="1">
      <c r="B43" s="32"/>
      <c r="C43" s="99"/>
      <c r="D43" s="100" t="s">
        <v>46</v>
      </c>
      <c r="E43" s="57"/>
      <c r="F43" s="57"/>
      <c r="G43" s="101" t="s">
        <v>47</v>
      </c>
      <c r="H43" s="102" t="s">
        <v>48</v>
      </c>
      <c r="I43" s="57"/>
      <c r="J43" s="103">
        <f>SUM(J34:J41)</f>
        <v>0</v>
      </c>
      <c r="K43" s="104"/>
      <c r="L43" s="32"/>
    </row>
    <row r="44" spans="2:12" s="1" customFormat="1" ht="14.45" customHeight="1">
      <c r="B44" s="32"/>
      <c r="L44" s="32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42"/>
      <c r="J50" s="42"/>
      <c r="K50" s="42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3" t="s">
        <v>51</v>
      </c>
      <c r="E61" s="34"/>
      <c r="F61" s="105" t="s">
        <v>52</v>
      </c>
      <c r="G61" s="43" t="s">
        <v>51</v>
      </c>
      <c r="H61" s="34"/>
      <c r="I61" s="34"/>
      <c r="J61" s="106" t="s">
        <v>52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42"/>
      <c r="J65" s="42"/>
      <c r="K65" s="42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3" t="s">
        <v>51</v>
      </c>
      <c r="E76" s="34"/>
      <c r="F76" s="105" t="s">
        <v>52</v>
      </c>
      <c r="G76" s="43" t="s">
        <v>51</v>
      </c>
      <c r="H76" s="34"/>
      <c r="I76" s="34"/>
      <c r="J76" s="106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7.1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5.15" customHeight="1">
      <c r="B82" s="32"/>
      <c r="C82" s="21" t="s">
        <v>249</v>
      </c>
      <c r="L82" s="32"/>
    </row>
    <row r="83" spans="2:12" s="1" customFormat="1" ht="7.1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49" t="str">
        <f>E7</f>
        <v>Pobytová odlehčovací služba Zábřeh - Sušilova</v>
      </c>
      <c r="F85" s="250"/>
      <c r="G85" s="250"/>
      <c r="H85" s="250"/>
      <c r="L85" s="32"/>
    </row>
    <row r="86" spans="2:12" ht="12" customHeight="1">
      <c r="B86" s="20"/>
      <c r="C86" s="27" t="s">
        <v>191</v>
      </c>
      <c r="L86" s="20"/>
    </row>
    <row r="87" spans="2:12" ht="16.5" customHeight="1">
      <c r="B87" s="20"/>
      <c r="E87" s="249" t="s">
        <v>194</v>
      </c>
      <c r="F87" s="209"/>
      <c r="G87" s="209"/>
      <c r="H87" s="209"/>
      <c r="L87" s="20"/>
    </row>
    <row r="88" spans="2:12" ht="12" customHeight="1">
      <c r="B88" s="20"/>
      <c r="C88" s="27" t="s">
        <v>3006</v>
      </c>
      <c r="L88" s="20"/>
    </row>
    <row r="89" spans="2:12" s="1" customFormat="1" ht="16.5" customHeight="1">
      <c r="B89" s="32"/>
      <c r="E89" s="231" t="s">
        <v>3007</v>
      </c>
      <c r="F89" s="248"/>
      <c r="G89" s="248"/>
      <c r="H89" s="248"/>
      <c r="L89" s="32"/>
    </row>
    <row r="90" spans="2:12" s="1" customFormat="1" ht="12" customHeight="1">
      <c r="B90" s="32"/>
      <c r="C90" s="27" t="s">
        <v>4438</v>
      </c>
      <c r="L90" s="32"/>
    </row>
    <row r="91" spans="2:12" s="1" customFormat="1" ht="16.5" customHeight="1">
      <c r="B91" s="32"/>
      <c r="E91" s="243" t="str">
        <f>E13</f>
        <v>04d - Venkovní vodovod</v>
      </c>
      <c r="F91" s="248"/>
      <c r="G91" s="248"/>
      <c r="H91" s="248"/>
      <c r="L91" s="32"/>
    </row>
    <row r="92" spans="2:12" s="1" customFormat="1" ht="7.15" customHeight="1">
      <c r="B92" s="32"/>
      <c r="L92" s="32"/>
    </row>
    <row r="93" spans="2:12" s="1" customFormat="1" ht="12" customHeight="1">
      <c r="B93" s="32"/>
      <c r="C93" s="27" t="s">
        <v>20</v>
      </c>
      <c r="F93" s="25" t="str">
        <f>F16</f>
        <v xml:space="preserve"> Zábřeh, Sušilova 1375/41</v>
      </c>
      <c r="I93" s="27" t="s">
        <v>22</v>
      </c>
      <c r="J93" s="52" t="str">
        <f>IF(J16="","",J16)</f>
        <v>5. 7. 2024</v>
      </c>
      <c r="L93" s="32"/>
    </row>
    <row r="94" spans="2:12" s="1" customFormat="1" ht="7.15" customHeight="1">
      <c r="B94" s="32"/>
      <c r="L94" s="32"/>
    </row>
    <row r="95" spans="2:12" s="1" customFormat="1" ht="25.7" customHeight="1">
      <c r="B95" s="32"/>
      <c r="C95" s="27" t="s">
        <v>24</v>
      </c>
      <c r="F95" s="25" t="str">
        <f>E19</f>
        <v>Město Zábřeh</v>
      </c>
      <c r="I95" s="27" t="s">
        <v>30</v>
      </c>
      <c r="J95" s="30" t="str">
        <f>E25</f>
        <v>Ing. arch. Josef Hlavatý</v>
      </c>
      <c r="L95" s="32"/>
    </row>
    <row r="96" spans="2:12" s="1" customFormat="1" ht="15.2" customHeight="1">
      <c r="B96" s="32"/>
      <c r="C96" s="27" t="s">
        <v>28</v>
      </c>
      <c r="F96" s="25" t="str">
        <f>IF(E22="","",E22)</f>
        <v>Vyplň údaj</v>
      </c>
      <c r="I96" s="27" t="s">
        <v>33</v>
      </c>
      <c r="J96" s="30" t="str">
        <f>E28</f>
        <v>Jaroslav Kudláček</v>
      </c>
      <c r="L96" s="32"/>
    </row>
    <row r="97" spans="2:47" s="1" customFormat="1" ht="10.15" customHeight="1">
      <c r="B97" s="32"/>
      <c r="L97" s="32"/>
    </row>
    <row r="98" spans="2:47" s="1" customFormat="1" ht="29.25" customHeight="1">
      <c r="B98" s="32"/>
      <c r="C98" s="107" t="s">
        <v>250</v>
      </c>
      <c r="D98" s="99"/>
      <c r="E98" s="99"/>
      <c r="F98" s="99"/>
      <c r="G98" s="99"/>
      <c r="H98" s="99"/>
      <c r="I98" s="99"/>
      <c r="J98" s="108" t="s">
        <v>251</v>
      </c>
      <c r="K98" s="99"/>
      <c r="L98" s="32"/>
    </row>
    <row r="99" spans="2:47" s="1" customFormat="1" ht="10.15" customHeight="1">
      <c r="B99" s="32"/>
      <c r="L99" s="32"/>
    </row>
    <row r="100" spans="2:47" s="1" customFormat="1" ht="22.9" customHeight="1">
      <c r="B100" s="32"/>
      <c r="C100" s="109" t="s">
        <v>252</v>
      </c>
      <c r="J100" s="66">
        <f>J129</f>
        <v>0</v>
      </c>
      <c r="L100" s="32"/>
      <c r="AU100" s="17" t="s">
        <v>253</v>
      </c>
    </row>
    <row r="101" spans="2:47" s="8" customFormat="1" ht="25.15" customHeight="1">
      <c r="B101" s="110"/>
      <c r="D101" s="111" t="s">
        <v>254</v>
      </c>
      <c r="E101" s="112"/>
      <c r="F101" s="112"/>
      <c r="G101" s="112"/>
      <c r="H101" s="112"/>
      <c r="I101" s="112"/>
      <c r="J101" s="113">
        <f>J130</f>
        <v>0</v>
      </c>
      <c r="L101" s="110"/>
    </row>
    <row r="102" spans="2:47" s="9" customFormat="1" ht="19.899999999999999" customHeight="1">
      <c r="B102" s="114"/>
      <c r="D102" s="115" t="s">
        <v>255</v>
      </c>
      <c r="E102" s="116"/>
      <c r="F102" s="116"/>
      <c r="G102" s="116"/>
      <c r="H102" s="116"/>
      <c r="I102" s="116"/>
      <c r="J102" s="117">
        <f>J131</f>
        <v>0</v>
      </c>
      <c r="L102" s="114"/>
    </row>
    <row r="103" spans="2:47" s="9" customFormat="1" ht="19.899999999999999" customHeight="1">
      <c r="B103" s="114"/>
      <c r="D103" s="115" t="s">
        <v>258</v>
      </c>
      <c r="E103" s="116"/>
      <c r="F103" s="116"/>
      <c r="G103" s="116"/>
      <c r="H103" s="116"/>
      <c r="I103" s="116"/>
      <c r="J103" s="117">
        <f>J152</f>
        <v>0</v>
      </c>
      <c r="L103" s="114"/>
    </row>
    <row r="104" spans="2:47" s="9" customFormat="1" ht="19.899999999999999" customHeight="1">
      <c r="B104" s="114"/>
      <c r="D104" s="115" t="s">
        <v>4440</v>
      </c>
      <c r="E104" s="116"/>
      <c r="F104" s="116"/>
      <c r="G104" s="116"/>
      <c r="H104" s="116"/>
      <c r="I104" s="116"/>
      <c r="J104" s="117">
        <f>J156</f>
        <v>0</v>
      </c>
      <c r="L104" s="114"/>
    </row>
    <row r="105" spans="2:47" s="9" customFormat="1" ht="19.899999999999999" customHeight="1">
      <c r="B105" s="114"/>
      <c r="D105" s="115" t="s">
        <v>261</v>
      </c>
      <c r="E105" s="116"/>
      <c r="F105" s="116"/>
      <c r="G105" s="116"/>
      <c r="H105" s="116"/>
      <c r="I105" s="116"/>
      <c r="J105" s="117">
        <f>J167</f>
        <v>0</v>
      </c>
      <c r="L105" s="114"/>
    </row>
    <row r="106" spans="2:47" s="1" customFormat="1" ht="21.75" customHeight="1">
      <c r="B106" s="32"/>
      <c r="L106" s="32"/>
    </row>
    <row r="107" spans="2:47" s="1" customFormat="1" ht="7.15" customHeight="1"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32"/>
    </row>
    <row r="111" spans="2:47" s="1" customFormat="1" ht="7.15" customHeight="1"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32"/>
    </row>
    <row r="112" spans="2:47" s="1" customFormat="1" ht="25.15" customHeight="1">
      <c r="B112" s="32"/>
      <c r="C112" s="21" t="s">
        <v>281</v>
      </c>
      <c r="L112" s="32"/>
    </row>
    <row r="113" spans="2:20" s="1" customFormat="1" ht="7.15" customHeight="1">
      <c r="B113" s="32"/>
      <c r="L113" s="32"/>
    </row>
    <row r="114" spans="2:20" s="1" customFormat="1" ht="12" customHeight="1">
      <c r="B114" s="32"/>
      <c r="C114" s="27" t="s">
        <v>16</v>
      </c>
      <c r="L114" s="32"/>
    </row>
    <row r="115" spans="2:20" s="1" customFormat="1" ht="16.5" customHeight="1">
      <c r="B115" s="32"/>
      <c r="E115" s="249" t="str">
        <f>E7</f>
        <v>Pobytová odlehčovací služba Zábřeh - Sušilova</v>
      </c>
      <c r="F115" s="250"/>
      <c r="G115" s="250"/>
      <c r="H115" s="250"/>
      <c r="L115" s="32"/>
    </row>
    <row r="116" spans="2:20" ht="12" customHeight="1">
      <c r="B116" s="20"/>
      <c r="C116" s="27" t="s">
        <v>191</v>
      </c>
      <c r="L116" s="20"/>
    </row>
    <row r="117" spans="2:20" ht="16.5" customHeight="1">
      <c r="B117" s="20"/>
      <c r="E117" s="249" t="s">
        <v>194</v>
      </c>
      <c r="F117" s="209"/>
      <c r="G117" s="209"/>
      <c r="H117" s="209"/>
      <c r="L117" s="20"/>
    </row>
    <row r="118" spans="2:20" ht="12" customHeight="1">
      <c r="B118" s="20"/>
      <c r="C118" s="27" t="s">
        <v>3006</v>
      </c>
      <c r="L118" s="20"/>
    </row>
    <row r="119" spans="2:20" s="1" customFormat="1" ht="16.5" customHeight="1">
      <c r="B119" s="32"/>
      <c r="E119" s="231" t="s">
        <v>3007</v>
      </c>
      <c r="F119" s="248"/>
      <c r="G119" s="248"/>
      <c r="H119" s="248"/>
      <c r="L119" s="32"/>
    </row>
    <row r="120" spans="2:20" s="1" customFormat="1" ht="12" customHeight="1">
      <c r="B120" s="32"/>
      <c r="C120" s="27" t="s">
        <v>4438</v>
      </c>
      <c r="L120" s="32"/>
    </row>
    <row r="121" spans="2:20" s="1" customFormat="1" ht="16.5" customHeight="1">
      <c r="B121" s="32"/>
      <c r="E121" s="243" t="str">
        <f>E13</f>
        <v>04d - Venkovní vodovod</v>
      </c>
      <c r="F121" s="248"/>
      <c r="G121" s="248"/>
      <c r="H121" s="248"/>
      <c r="L121" s="32"/>
    </row>
    <row r="122" spans="2:20" s="1" customFormat="1" ht="7.15" customHeight="1">
      <c r="B122" s="32"/>
      <c r="L122" s="32"/>
    </row>
    <row r="123" spans="2:20" s="1" customFormat="1" ht="12" customHeight="1">
      <c r="B123" s="32"/>
      <c r="C123" s="27" t="s">
        <v>20</v>
      </c>
      <c r="F123" s="25" t="str">
        <f>F16</f>
        <v xml:space="preserve"> Zábřeh, Sušilova 1375/41</v>
      </c>
      <c r="I123" s="27" t="s">
        <v>22</v>
      </c>
      <c r="J123" s="52" t="str">
        <f>IF(J16="","",J16)</f>
        <v>5. 7. 2024</v>
      </c>
      <c r="L123" s="32"/>
    </row>
    <row r="124" spans="2:20" s="1" customFormat="1" ht="7.15" customHeight="1">
      <c r="B124" s="32"/>
      <c r="L124" s="32"/>
    </row>
    <row r="125" spans="2:20" s="1" customFormat="1" ht="25.7" customHeight="1">
      <c r="B125" s="32"/>
      <c r="C125" s="27" t="s">
        <v>24</v>
      </c>
      <c r="F125" s="25" t="str">
        <f>E19</f>
        <v>Město Zábřeh</v>
      </c>
      <c r="I125" s="27" t="s">
        <v>30</v>
      </c>
      <c r="J125" s="30" t="str">
        <f>E25</f>
        <v>Ing. arch. Josef Hlavatý</v>
      </c>
      <c r="L125" s="32"/>
    </row>
    <row r="126" spans="2:20" s="1" customFormat="1" ht="15.2" customHeight="1">
      <c r="B126" s="32"/>
      <c r="C126" s="27" t="s">
        <v>28</v>
      </c>
      <c r="F126" s="25" t="str">
        <f>IF(E22="","",E22)</f>
        <v>Vyplň údaj</v>
      </c>
      <c r="I126" s="27" t="s">
        <v>33</v>
      </c>
      <c r="J126" s="30" t="str">
        <f>E28</f>
        <v>Jaroslav Kudláček</v>
      </c>
      <c r="L126" s="32"/>
    </row>
    <row r="127" spans="2:20" s="1" customFormat="1" ht="10.15" customHeight="1">
      <c r="B127" s="32"/>
      <c r="L127" s="32"/>
    </row>
    <row r="128" spans="2:20" s="10" customFormat="1" ht="29.25" customHeight="1">
      <c r="B128" s="118"/>
      <c r="C128" s="119" t="s">
        <v>282</v>
      </c>
      <c r="D128" s="120" t="s">
        <v>61</v>
      </c>
      <c r="E128" s="120" t="s">
        <v>57</v>
      </c>
      <c r="F128" s="120" t="s">
        <v>58</v>
      </c>
      <c r="G128" s="120" t="s">
        <v>283</v>
      </c>
      <c r="H128" s="120" t="s">
        <v>284</v>
      </c>
      <c r="I128" s="120" t="s">
        <v>285</v>
      </c>
      <c r="J128" s="120" t="s">
        <v>251</v>
      </c>
      <c r="K128" s="121" t="s">
        <v>286</v>
      </c>
      <c r="L128" s="118"/>
      <c r="M128" s="59" t="s">
        <v>1</v>
      </c>
      <c r="N128" s="60" t="s">
        <v>40</v>
      </c>
      <c r="O128" s="60" t="s">
        <v>287</v>
      </c>
      <c r="P128" s="60" t="s">
        <v>288</v>
      </c>
      <c r="Q128" s="60" t="s">
        <v>289</v>
      </c>
      <c r="R128" s="60" t="s">
        <v>290</v>
      </c>
      <c r="S128" s="60" t="s">
        <v>291</v>
      </c>
      <c r="T128" s="61" t="s">
        <v>292</v>
      </c>
    </row>
    <row r="129" spans="2:65" s="1" customFormat="1" ht="22.9" customHeight="1">
      <c r="B129" s="32"/>
      <c r="C129" s="64" t="s">
        <v>293</v>
      </c>
      <c r="J129" s="122">
        <f>BK129</f>
        <v>0</v>
      </c>
      <c r="L129" s="32"/>
      <c r="M129" s="62"/>
      <c r="N129" s="53"/>
      <c r="O129" s="53"/>
      <c r="P129" s="123">
        <f>P130</f>
        <v>0</v>
      </c>
      <c r="Q129" s="53"/>
      <c r="R129" s="123">
        <f>R130</f>
        <v>48.885317499999999</v>
      </c>
      <c r="S129" s="53"/>
      <c r="T129" s="124">
        <f>T130</f>
        <v>0</v>
      </c>
      <c r="AT129" s="17" t="s">
        <v>75</v>
      </c>
      <c r="AU129" s="17" t="s">
        <v>253</v>
      </c>
      <c r="BK129" s="125">
        <f>BK130</f>
        <v>0</v>
      </c>
    </row>
    <row r="130" spans="2:65" s="11" customFormat="1" ht="25.9" customHeight="1">
      <c r="B130" s="126"/>
      <c r="D130" s="127" t="s">
        <v>75</v>
      </c>
      <c r="E130" s="128" t="s">
        <v>294</v>
      </c>
      <c r="F130" s="128" t="s">
        <v>295</v>
      </c>
      <c r="I130" s="129"/>
      <c r="J130" s="130">
        <f>BK130</f>
        <v>0</v>
      </c>
      <c r="L130" s="126"/>
      <c r="M130" s="131"/>
      <c r="P130" s="132">
        <f>P131+P152+P156+P167</f>
        <v>0</v>
      </c>
      <c r="R130" s="132">
        <f>R131+R152+R156+R167</f>
        <v>48.885317499999999</v>
      </c>
      <c r="T130" s="133">
        <f>T131+T152+T156+T167</f>
        <v>0</v>
      </c>
      <c r="AR130" s="127" t="s">
        <v>83</v>
      </c>
      <c r="AT130" s="134" t="s">
        <v>75</v>
      </c>
      <c r="AU130" s="134" t="s">
        <v>76</v>
      </c>
      <c r="AY130" s="127" t="s">
        <v>296</v>
      </c>
      <c r="BK130" s="135">
        <f>BK131+BK152+BK156+BK167</f>
        <v>0</v>
      </c>
    </row>
    <row r="131" spans="2:65" s="11" customFormat="1" ht="22.9" customHeight="1">
      <c r="B131" s="126"/>
      <c r="D131" s="127" t="s">
        <v>75</v>
      </c>
      <c r="E131" s="136" t="s">
        <v>83</v>
      </c>
      <c r="F131" s="136" t="s">
        <v>297</v>
      </c>
      <c r="I131" s="129"/>
      <c r="J131" s="137">
        <f>BK131</f>
        <v>0</v>
      </c>
      <c r="L131" s="126"/>
      <c r="M131" s="131"/>
      <c r="P131" s="132">
        <f>SUM(P132:P151)</f>
        <v>0</v>
      </c>
      <c r="R131" s="132">
        <f>SUM(R132:R151)</f>
        <v>36.078299999999999</v>
      </c>
      <c r="T131" s="133">
        <f>SUM(T132:T151)</f>
        <v>0</v>
      </c>
      <c r="AR131" s="127" t="s">
        <v>83</v>
      </c>
      <c r="AT131" s="134" t="s">
        <v>75</v>
      </c>
      <c r="AU131" s="134" t="s">
        <v>83</v>
      </c>
      <c r="AY131" s="127" t="s">
        <v>296</v>
      </c>
      <c r="BK131" s="135">
        <f>SUM(BK132:BK151)</f>
        <v>0</v>
      </c>
    </row>
    <row r="132" spans="2:65" s="1" customFormat="1" ht="49.15" customHeight="1">
      <c r="B132" s="32"/>
      <c r="C132" s="138" t="s">
        <v>83</v>
      </c>
      <c r="D132" s="138" t="s">
        <v>298</v>
      </c>
      <c r="E132" s="139" t="s">
        <v>4687</v>
      </c>
      <c r="F132" s="140" t="s">
        <v>4688</v>
      </c>
      <c r="G132" s="141" t="s">
        <v>311</v>
      </c>
      <c r="H132" s="142">
        <v>67.5</v>
      </c>
      <c r="I132" s="143"/>
      <c r="J132" s="144">
        <f>ROUND(I132*H132,2)</f>
        <v>0</v>
      </c>
      <c r="K132" s="140" t="s">
        <v>302</v>
      </c>
      <c r="L132" s="32"/>
      <c r="M132" s="145" t="s">
        <v>1</v>
      </c>
      <c r="N132" s="146" t="s">
        <v>41</v>
      </c>
      <c r="P132" s="147">
        <f>O132*H132</f>
        <v>0</v>
      </c>
      <c r="Q132" s="147">
        <v>0</v>
      </c>
      <c r="R132" s="147">
        <f>Q132*H132</f>
        <v>0</v>
      </c>
      <c r="S132" s="147">
        <v>0</v>
      </c>
      <c r="T132" s="148">
        <f>S132*H132</f>
        <v>0</v>
      </c>
      <c r="AR132" s="149" t="s">
        <v>107</v>
      </c>
      <c r="AT132" s="149" t="s">
        <v>298</v>
      </c>
      <c r="AU132" s="149" t="s">
        <v>85</v>
      </c>
      <c r="AY132" s="17" t="s">
        <v>296</v>
      </c>
      <c r="BE132" s="150">
        <f>IF(N132="základní",J132,0)</f>
        <v>0</v>
      </c>
      <c r="BF132" s="150">
        <f>IF(N132="snížená",J132,0)</f>
        <v>0</v>
      </c>
      <c r="BG132" s="150">
        <f>IF(N132="zákl. přenesená",J132,0)</f>
        <v>0</v>
      </c>
      <c r="BH132" s="150">
        <f>IF(N132="sníž. přenesená",J132,0)</f>
        <v>0</v>
      </c>
      <c r="BI132" s="150">
        <f>IF(N132="nulová",J132,0)</f>
        <v>0</v>
      </c>
      <c r="BJ132" s="17" t="s">
        <v>83</v>
      </c>
      <c r="BK132" s="150">
        <f>ROUND(I132*H132,2)</f>
        <v>0</v>
      </c>
      <c r="BL132" s="17" t="s">
        <v>107</v>
      </c>
      <c r="BM132" s="149" t="s">
        <v>4689</v>
      </c>
    </row>
    <row r="133" spans="2:65" s="12" customFormat="1">
      <c r="B133" s="151"/>
      <c r="D133" s="152" t="s">
        <v>304</v>
      </c>
      <c r="E133" s="153" t="s">
        <v>1</v>
      </c>
      <c r="F133" s="154" t="s">
        <v>4690</v>
      </c>
      <c r="H133" s="155">
        <v>67.5</v>
      </c>
      <c r="I133" s="156"/>
      <c r="L133" s="151"/>
      <c r="M133" s="157"/>
      <c r="T133" s="158"/>
      <c r="AT133" s="153" t="s">
        <v>304</v>
      </c>
      <c r="AU133" s="153" t="s">
        <v>85</v>
      </c>
      <c r="AV133" s="12" t="s">
        <v>85</v>
      </c>
      <c r="AW133" s="12" t="s">
        <v>32</v>
      </c>
      <c r="AX133" s="12" t="s">
        <v>83</v>
      </c>
      <c r="AY133" s="153" t="s">
        <v>296</v>
      </c>
    </row>
    <row r="134" spans="2:65" s="1" customFormat="1" ht="37.9" customHeight="1">
      <c r="B134" s="32"/>
      <c r="C134" s="138" t="s">
        <v>85</v>
      </c>
      <c r="D134" s="138" t="s">
        <v>298</v>
      </c>
      <c r="E134" s="139" t="s">
        <v>4450</v>
      </c>
      <c r="F134" s="140" t="s">
        <v>4451</v>
      </c>
      <c r="G134" s="141" t="s">
        <v>301</v>
      </c>
      <c r="H134" s="142">
        <v>135</v>
      </c>
      <c r="I134" s="143"/>
      <c r="J134" s="144">
        <f>ROUND(I134*H134,2)</f>
        <v>0</v>
      </c>
      <c r="K134" s="140" t="s">
        <v>302</v>
      </c>
      <c r="L134" s="32"/>
      <c r="M134" s="145" t="s">
        <v>1</v>
      </c>
      <c r="N134" s="146" t="s">
        <v>41</v>
      </c>
      <c r="P134" s="147">
        <f>O134*H134</f>
        <v>0</v>
      </c>
      <c r="Q134" s="147">
        <v>5.8E-4</v>
      </c>
      <c r="R134" s="147">
        <f>Q134*H134</f>
        <v>7.8299999999999995E-2</v>
      </c>
      <c r="S134" s="147">
        <v>0</v>
      </c>
      <c r="T134" s="148">
        <f>S134*H134</f>
        <v>0</v>
      </c>
      <c r="AR134" s="149" t="s">
        <v>107</v>
      </c>
      <c r="AT134" s="149" t="s">
        <v>298</v>
      </c>
      <c r="AU134" s="149" t="s">
        <v>85</v>
      </c>
      <c r="AY134" s="17" t="s">
        <v>296</v>
      </c>
      <c r="BE134" s="150">
        <f>IF(N134="základní",J134,0)</f>
        <v>0</v>
      </c>
      <c r="BF134" s="150">
        <f>IF(N134="snížená",J134,0)</f>
        <v>0</v>
      </c>
      <c r="BG134" s="150">
        <f>IF(N134="zákl. přenesená",J134,0)</f>
        <v>0</v>
      </c>
      <c r="BH134" s="150">
        <f>IF(N134="sníž. přenesená",J134,0)</f>
        <v>0</v>
      </c>
      <c r="BI134" s="150">
        <f>IF(N134="nulová",J134,0)</f>
        <v>0</v>
      </c>
      <c r="BJ134" s="17" t="s">
        <v>83</v>
      </c>
      <c r="BK134" s="150">
        <f>ROUND(I134*H134,2)</f>
        <v>0</v>
      </c>
      <c r="BL134" s="17" t="s">
        <v>107</v>
      </c>
      <c r="BM134" s="149" t="s">
        <v>4691</v>
      </c>
    </row>
    <row r="135" spans="2:65" s="12" customFormat="1">
      <c r="B135" s="151"/>
      <c r="D135" s="152" t="s">
        <v>304</v>
      </c>
      <c r="E135" s="153" t="s">
        <v>1</v>
      </c>
      <c r="F135" s="154" t="s">
        <v>4692</v>
      </c>
      <c r="H135" s="155">
        <v>135</v>
      </c>
      <c r="I135" s="156"/>
      <c r="L135" s="151"/>
      <c r="M135" s="157"/>
      <c r="T135" s="158"/>
      <c r="AT135" s="153" t="s">
        <v>304</v>
      </c>
      <c r="AU135" s="153" t="s">
        <v>85</v>
      </c>
      <c r="AV135" s="12" t="s">
        <v>85</v>
      </c>
      <c r="AW135" s="12" t="s">
        <v>32</v>
      </c>
      <c r="AX135" s="12" t="s">
        <v>76</v>
      </c>
      <c r="AY135" s="153" t="s">
        <v>296</v>
      </c>
    </row>
    <row r="136" spans="2:65" s="14" customFormat="1">
      <c r="B136" s="166"/>
      <c r="D136" s="152" t="s">
        <v>304</v>
      </c>
      <c r="E136" s="167" t="s">
        <v>1</v>
      </c>
      <c r="F136" s="168" t="s">
        <v>308</v>
      </c>
      <c r="H136" s="169">
        <v>135</v>
      </c>
      <c r="I136" s="170"/>
      <c r="L136" s="166"/>
      <c r="M136" s="171"/>
      <c r="T136" s="172"/>
      <c r="AT136" s="167" t="s">
        <v>304</v>
      </c>
      <c r="AU136" s="167" t="s">
        <v>85</v>
      </c>
      <c r="AV136" s="14" t="s">
        <v>107</v>
      </c>
      <c r="AW136" s="14" t="s">
        <v>32</v>
      </c>
      <c r="AX136" s="14" t="s">
        <v>83</v>
      </c>
      <c r="AY136" s="167" t="s">
        <v>296</v>
      </c>
    </row>
    <row r="137" spans="2:65" s="1" customFormat="1" ht="37.9" customHeight="1">
      <c r="B137" s="32"/>
      <c r="C137" s="138" t="s">
        <v>94</v>
      </c>
      <c r="D137" s="138" t="s">
        <v>298</v>
      </c>
      <c r="E137" s="139" t="s">
        <v>4454</v>
      </c>
      <c r="F137" s="140" t="s">
        <v>4455</v>
      </c>
      <c r="G137" s="141" t="s">
        <v>301</v>
      </c>
      <c r="H137" s="142">
        <v>135</v>
      </c>
      <c r="I137" s="143"/>
      <c r="J137" s="144">
        <f>ROUND(I137*H137,2)</f>
        <v>0</v>
      </c>
      <c r="K137" s="140" t="s">
        <v>302</v>
      </c>
      <c r="L137" s="32"/>
      <c r="M137" s="145" t="s">
        <v>1</v>
      </c>
      <c r="N137" s="146" t="s">
        <v>41</v>
      </c>
      <c r="P137" s="147">
        <f>O137*H137</f>
        <v>0</v>
      </c>
      <c r="Q137" s="147">
        <v>0</v>
      </c>
      <c r="R137" s="147">
        <f>Q137*H137</f>
        <v>0</v>
      </c>
      <c r="S137" s="147">
        <v>0</v>
      </c>
      <c r="T137" s="148">
        <f>S137*H137</f>
        <v>0</v>
      </c>
      <c r="AR137" s="149" t="s">
        <v>107</v>
      </c>
      <c r="AT137" s="149" t="s">
        <v>298</v>
      </c>
      <c r="AU137" s="149" t="s">
        <v>85</v>
      </c>
      <c r="AY137" s="17" t="s">
        <v>296</v>
      </c>
      <c r="BE137" s="150">
        <f>IF(N137="základní",J137,0)</f>
        <v>0</v>
      </c>
      <c r="BF137" s="150">
        <f>IF(N137="snížená",J137,0)</f>
        <v>0</v>
      </c>
      <c r="BG137" s="150">
        <f>IF(N137="zákl. přenesená",J137,0)</f>
        <v>0</v>
      </c>
      <c r="BH137" s="150">
        <f>IF(N137="sníž. přenesená",J137,0)</f>
        <v>0</v>
      </c>
      <c r="BI137" s="150">
        <f>IF(N137="nulová",J137,0)</f>
        <v>0</v>
      </c>
      <c r="BJ137" s="17" t="s">
        <v>83</v>
      </c>
      <c r="BK137" s="150">
        <f>ROUND(I137*H137,2)</f>
        <v>0</v>
      </c>
      <c r="BL137" s="17" t="s">
        <v>107</v>
      </c>
      <c r="BM137" s="149" t="s">
        <v>4693</v>
      </c>
    </row>
    <row r="138" spans="2:65" s="1" customFormat="1" ht="62.65" customHeight="1">
      <c r="B138" s="32"/>
      <c r="C138" s="138" t="s">
        <v>107</v>
      </c>
      <c r="D138" s="138" t="s">
        <v>298</v>
      </c>
      <c r="E138" s="139" t="s">
        <v>4457</v>
      </c>
      <c r="F138" s="140" t="s">
        <v>4458</v>
      </c>
      <c r="G138" s="141" t="s">
        <v>311</v>
      </c>
      <c r="H138" s="142">
        <v>24.75</v>
      </c>
      <c r="I138" s="143"/>
      <c r="J138" s="144">
        <f>ROUND(I138*H138,2)</f>
        <v>0</v>
      </c>
      <c r="K138" s="140" t="s">
        <v>302</v>
      </c>
      <c r="L138" s="32"/>
      <c r="M138" s="145" t="s">
        <v>1</v>
      </c>
      <c r="N138" s="146" t="s">
        <v>41</v>
      </c>
      <c r="P138" s="147">
        <f>O138*H138</f>
        <v>0</v>
      </c>
      <c r="Q138" s="147">
        <v>0</v>
      </c>
      <c r="R138" s="147">
        <f>Q138*H138</f>
        <v>0</v>
      </c>
      <c r="S138" s="147">
        <v>0</v>
      </c>
      <c r="T138" s="148">
        <f>S138*H138</f>
        <v>0</v>
      </c>
      <c r="AR138" s="149" t="s">
        <v>107</v>
      </c>
      <c r="AT138" s="149" t="s">
        <v>298</v>
      </c>
      <c r="AU138" s="149" t="s">
        <v>85</v>
      </c>
      <c r="AY138" s="17" t="s">
        <v>296</v>
      </c>
      <c r="BE138" s="150">
        <f>IF(N138="základní",J138,0)</f>
        <v>0</v>
      </c>
      <c r="BF138" s="150">
        <f>IF(N138="snížená",J138,0)</f>
        <v>0</v>
      </c>
      <c r="BG138" s="150">
        <f>IF(N138="zákl. přenesená",J138,0)</f>
        <v>0</v>
      </c>
      <c r="BH138" s="150">
        <f>IF(N138="sníž. přenesená",J138,0)</f>
        <v>0</v>
      </c>
      <c r="BI138" s="150">
        <f>IF(N138="nulová",J138,0)</f>
        <v>0</v>
      </c>
      <c r="BJ138" s="17" t="s">
        <v>83</v>
      </c>
      <c r="BK138" s="150">
        <f>ROUND(I138*H138,2)</f>
        <v>0</v>
      </c>
      <c r="BL138" s="17" t="s">
        <v>107</v>
      </c>
      <c r="BM138" s="149" t="s">
        <v>4694</v>
      </c>
    </row>
    <row r="139" spans="2:65" s="12" customFormat="1">
      <c r="B139" s="151"/>
      <c r="D139" s="152" t="s">
        <v>304</v>
      </c>
      <c r="E139" s="153" t="s">
        <v>1</v>
      </c>
      <c r="F139" s="154" t="s">
        <v>4695</v>
      </c>
      <c r="H139" s="155">
        <v>24.75</v>
      </c>
      <c r="I139" s="156"/>
      <c r="L139" s="151"/>
      <c r="M139" s="157"/>
      <c r="T139" s="158"/>
      <c r="AT139" s="153" t="s">
        <v>304</v>
      </c>
      <c r="AU139" s="153" t="s">
        <v>85</v>
      </c>
      <c r="AV139" s="12" t="s">
        <v>85</v>
      </c>
      <c r="AW139" s="12" t="s">
        <v>32</v>
      </c>
      <c r="AX139" s="12" t="s">
        <v>83</v>
      </c>
      <c r="AY139" s="153" t="s">
        <v>296</v>
      </c>
    </row>
    <row r="140" spans="2:65" s="1" customFormat="1" ht="44.25" customHeight="1">
      <c r="B140" s="32"/>
      <c r="C140" s="138" t="s">
        <v>332</v>
      </c>
      <c r="D140" s="138" t="s">
        <v>298</v>
      </c>
      <c r="E140" s="139" t="s">
        <v>410</v>
      </c>
      <c r="F140" s="140" t="s">
        <v>4461</v>
      </c>
      <c r="G140" s="141" t="s">
        <v>311</v>
      </c>
      <c r="H140" s="142">
        <v>24.75</v>
      </c>
      <c r="I140" s="143"/>
      <c r="J140" s="144">
        <f>ROUND(I140*H140,2)</f>
        <v>0</v>
      </c>
      <c r="K140" s="140" t="s">
        <v>302</v>
      </c>
      <c r="L140" s="32"/>
      <c r="M140" s="145" t="s">
        <v>1</v>
      </c>
      <c r="N140" s="146" t="s">
        <v>41</v>
      </c>
      <c r="P140" s="147">
        <f>O140*H140</f>
        <v>0</v>
      </c>
      <c r="Q140" s="147">
        <v>0</v>
      </c>
      <c r="R140" s="147">
        <f>Q140*H140</f>
        <v>0</v>
      </c>
      <c r="S140" s="147">
        <v>0</v>
      </c>
      <c r="T140" s="148">
        <f>S140*H140</f>
        <v>0</v>
      </c>
      <c r="AR140" s="149" t="s">
        <v>107</v>
      </c>
      <c r="AT140" s="149" t="s">
        <v>298</v>
      </c>
      <c r="AU140" s="149" t="s">
        <v>85</v>
      </c>
      <c r="AY140" s="17" t="s">
        <v>296</v>
      </c>
      <c r="BE140" s="150">
        <f>IF(N140="základní",J140,0)</f>
        <v>0</v>
      </c>
      <c r="BF140" s="150">
        <f>IF(N140="snížená",J140,0)</f>
        <v>0</v>
      </c>
      <c r="BG140" s="150">
        <f>IF(N140="zákl. přenesená",J140,0)</f>
        <v>0</v>
      </c>
      <c r="BH140" s="150">
        <f>IF(N140="sníž. přenesená",J140,0)</f>
        <v>0</v>
      </c>
      <c r="BI140" s="150">
        <f>IF(N140="nulová",J140,0)</f>
        <v>0</v>
      </c>
      <c r="BJ140" s="17" t="s">
        <v>83</v>
      </c>
      <c r="BK140" s="150">
        <f>ROUND(I140*H140,2)</f>
        <v>0</v>
      </c>
      <c r="BL140" s="17" t="s">
        <v>107</v>
      </c>
      <c r="BM140" s="149" t="s">
        <v>4696</v>
      </c>
    </row>
    <row r="141" spans="2:65" s="12" customFormat="1">
      <c r="B141" s="151"/>
      <c r="D141" s="152" t="s">
        <v>304</v>
      </c>
      <c r="E141" s="153" t="s">
        <v>1</v>
      </c>
      <c r="F141" s="154" t="s">
        <v>4697</v>
      </c>
      <c r="H141" s="155">
        <v>24.75</v>
      </c>
      <c r="I141" s="156"/>
      <c r="L141" s="151"/>
      <c r="M141" s="157"/>
      <c r="T141" s="158"/>
      <c r="AT141" s="153" t="s">
        <v>304</v>
      </c>
      <c r="AU141" s="153" t="s">
        <v>85</v>
      </c>
      <c r="AV141" s="12" t="s">
        <v>85</v>
      </c>
      <c r="AW141" s="12" t="s">
        <v>32</v>
      </c>
      <c r="AX141" s="12" t="s">
        <v>83</v>
      </c>
      <c r="AY141" s="153" t="s">
        <v>296</v>
      </c>
    </row>
    <row r="142" spans="2:65" s="1" customFormat="1" ht="44.25" customHeight="1">
      <c r="B142" s="32"/>
      <c r="C142" s="138" t="s">
        <v>336</v>
      </c>
      <c r="D142" s="138" t="s">
        <v>298</v>
      </c>
      <c r="E142" s="139" t="s">
        <v>423</v>
      </c>
      <c r="F142" s="140" t="s">
        <v>4464</v>
      </c>
      <c r="G142" s="141" t="s">
        <v>346</v>
      </c>
      <c r="H142" s="142">
        <v>44.55</v>
      </c>
      <c r="I142" s="143"/>
      <c r="J142" s="144">
        <f>ROUND(I142*H142,2)</f>
        <v>0</v>
      </c>
      <c r="K142" s="140" t="s">
        <v>302</v>
      </c>
      <c r="L142" s="32"/>
      <c r="M142" s="145" t="s">
        <v>1</v>
      </c>
      <c r="N142" s="146" t="s">
        <v>41</v>
      </c>
      <c r="P142" s="147">
        <f>O142*H142</f>
        <v>0</v>
      </c>
      <c r="Q142" s="147">
        <v>0</v>
      </c>
      <c r="R142" s="147">
        <f>Q142*H142</f>
        <v>0</v>
      </c>
      <c r="S142" s="147">
        <v>0</v>
      </c>
      <c r="T142" s="148">
        <f>S142*H142</f>
        <v>0</v>
      </c>
      <c r="AR142" s="149" t="s">
        <v>107</v>
      </c>
      <c r="AT142" s="149" t="s">
        <v>298</v>
      </c>
      <c r="AU142" s="149" t="s">
        <v>85</v>
      </c>
      <c r="AY142" s="17" t="s">
        <v>296</v>
      </c>
      <c r="BE142" s="150">
        <f>IF(N142="základní",J142,0)</f>
        <v>0</v>
      </c>
      <c r="BF142" s="150">
        <f>IF(N142="snížená",J142,0)</f>
        <v>0</v>
      </c>
      <c r="BG142" s="150">
        <f>IF(N142="zákl. přenesená",J142,0)</f>
        <v>0</v>
      </c>
      <c r="BH142" s="150">
        <f>IF(N142="sníž. přenesená",J142,0)</f>
        <v>0</v>
      </c>
      <c r="BI142" s="150">
        <f>IF(N142="nulová",J142,0)</f>
        <v>0</v>
      </c>
      <c r="BJ142" s="17" t="s">
        <v>83</v>
      </c>
      <c r="BK142" s="150">
        <f>ROUND(I142*H142,2)</f>
        <v>0</v>
      </c>
      <c r="BL142" s="17" t="s">
        <v>107</v>
      </c>
      <c r="BM142" s="149" t="s">
        <v>4698</v>
      </c>
    </row>
    <row r="143" spans="2:65" s="12" customFormat="1">
      <c r="B143" s="151"/>
      <c r="D143" s="152" t="s">
        <v>304</v>
      </c>
      <c r="E143" s="153" t="s">
        <v>1</v>
      </c>
      <c r="F143" s="154" t="s">
        <v>4699</v>
      </c>
      <c r="H143" s="155">
        <v>44.55</v>
      </c>
      <c r="I143" s="156"/>
      <c r="L143" s="151"/>
      <c r="M143" s="157"/>
      <c r="T143" s="158"/>
      <c r="AT143" s="153" t="s">
        <v>304</v>
      </c>
      <c r="AU143" s="153" t="s">
        <v>85</v>
      </c>
      <c r="AV143" s="12" t="s">
        <v>85</v>
      </c>
      <c r="AW143" s="12" t="s">
        <v>32</v>
      </c>
      <c r="AX143" s="12" t="s">
        <v>83</v>
      </c>
      <c r="AY143" s="153" t="s">
        <v>296</v>
      </c>
    </row>
    <row r="144" spans="2:65" s="1" customFormat="1" ht="37.9" customHeight="1">
      <c r="B144" s="32"/>
      <c r="C144" s="138" t="s">
        <v>342</v>
      </c>
      <c r="D144" s="138" t="s">
        <v>298</v>
      </c>
      <c r="E144" s="139" t="s">
        <v>428</v>
      </c>
      <c r="F144" s="140" t="s">
        <v>4467</v>
      </c>
      <c r="G144" s="141" t="s">
        <v>311</v>
      </c>
      <c r="H144" s="142">
        <v>24.75</v>
      </c>
      <c r="I144" s="143"/>
      <c r="J144" s="144">
        <f>ROUND(I144*H144,2)</f>
        <v>0</v>
      </c>
      <c r="K144" s="140" t="s">
        <v>302</v>
      </c>
      <c r="L144" s="32"/>
      <c r="M144" s="145" t="s">
        <v>1</v>
      </c>
      <c r="N144" s="146" t="s">
        <v>41</v>
      </c>
      <c r="P144" s="147">
        <f>O144*H144</f>
        <v>0</v>
      </c>
      <c r="Q144" s="147">
        <v>0</v>
      </c>
      <c r="R144" s="147">
        <f>Q144*H144</f>
        <v>0</v>
      </c>
      <c r="S144" s="147">
        <v>0</v>
      </c>
      <c r="T144" s="148">
        <f>S144*H144</f>
        <v>0</v>
      </c>
      <c r="AR144" s="149" t="s">
        <v>107</v>
      </c>
      <c r="AT144" s="149" t="s">
        <v>298</v>
      </c>
      <c r="AU144" s="149" t="s">
        <v>85</v>
      </c>
      <c r="AY144" s="17" t="s">
        <v>296</v>
      </c>
      <c r="BE144" s="150">
        <f>IF(N144="základní",J144,0)</f>
        <v>0</v>
      </c>
      <c r="BF144" s="150">
        <f>IF(N144="snížená",J144,0)</f>
        <v>0</v>
      </c>
      <c r="BG144" s="150">
        <f>IF(N144="zákl. přenesená",J144,0)</f>
        <v>0</v>
      </c>
      <c r="BH144" s="150">
        <f>IF(N144="sníž. přenesená",J144,0)</f>
        <v>0</v>
      </c>
      <c r="BI144" s="150">
        <f>IF(N144="nulová",J144,0)</f>
        <v>0</v>
      </c>
      <c r="BJ144" s="17" t="s">
        <v>83</v>
      </c>
      <c r="BK144" s="150">
        <f>ROUND(I144*H144,2)</f>
        <v>0</v>
      </c>
      <c r="BL144" s="17" t="s">
        <v>107</v>
      </c>
      <c r="BM144" s="149" t="s">
        <v>4700</v>
      </c>
    </row>
    <row r="145" spans="2:65" s="1" customFormat="1" ht="44.25" customHeight="1">
      <c r="B145" s="32"/>
      <c r="C145" s="138" t="s">
        <v>347</v>
      </c>
      <c r="D145" s="138" t="s">
        <v>298</v>
      </c>
      <c r="E145" s="139" t="s">
        <v>4469</v>
      </c>
      <c r="F145" s="140" t="s">
        <v>4470</v>
      </c>
      <c r="G145" s="141" t="s">
        <v>311</v>
      </c>
      <c r="H145" s="142">
        <v>42.75</v>
      </c>
      <c r="I145" s="143"/>
      <c r="J145" s="144">
        <f>ROUND(I145*H145,2)</f>
        <v>0</v>
      </c>
      <c r="K145" s="140" t="s">
        <v>302</v>
      </c>
      <c r="L145" s="32"/>
      <c r="M145" s="145" t="s">
        <v>1</v>
      </c>
      <c r="N145" s="146" t="s">
        <v>41</v>
      </c>
      <c r="P145" s="147">
        <f>O145*H145</f>
        <v>0</v>
      </c>
      <c r="Q145" s="147">
        <v>0</v>
      </c>
      <c r="R145" s="147">
        <f>Q145*H145</f>
        <v>0</v>
      </c>
      <c r="S145" s="147">
        <v>0</v>
      </c>
      <c r="T145" s="148">
        <f>S145*H145</f>
        <v>0</v>
      </c>
      <c r="AR145" s="149" t="s">
        <v>107</v>
      </c>
      <c r="AT145" s="149" t="s">
        <v>298</v>
      </c>
      <c r="AU145" s="149" t="s">
        <v>85</v>
      </c>
      <c r="AY145" s="17" t="s">
        <v>296</v>
      </c>
      <c r="BE145" s="150">
        <f>IF(N145="základní",J145,0)</f>
        <v>0</v>
      </c>
      <c r="BF145" s="150">
        <f>IF(N145="snížená",J145,0)</f>
        <v>0</v>
      </c>
      <c r="BG145" s="150">
        <f>IF(N145="zákl. přenesená",J145,0)</f>
        <v>0</v>
      </c>
      <c r="BH145" s="150">
        <f>IF(N145="sníž. přenesená",J145,0)</f>
        <v>0</v>
      </c>
      <c r="BI145" s="150">
        <f>IF(N145="nulová",J145,0)</f>
        <v>0</v>
      </c>
      <c r="BJ145" s="17" t="s">
        <v>83</v>
      </c>
      <c r="BK145" s="150">
        <f>ROUND(I145*H145,2)</f>
        <v>0</v>
      </c>
      <c r="BL145" s="17" t="s">
        <v>107</v>
      </c>
      <c r="BM145" s="149" t="s">
        <v>4701</v>
      </c>
    </row>
    <row r="146" spans="2:65" s="12" customFormat="1">
      <c r="B146" s="151"/>
      <c r="D146" s="152" t="s">
        <v>304</v>
      </c>
      <c r="E146" s="153" t="s">
        <v>1</v>
      </c>
      <c r="F146" s="154" t="s">
        <v>4702</v>
      </c>
      <c r="H146" s="155">
        <v>42.75</v>
      </c>
      <c r="I146" s="156"/>
      <c r="L146" s="151"/>
      <c r="M146" s="157"/>
      <c r="T146" s="158"/>
      <c r="AT146" s="153" t="s">
        <v>304</v>
      </c>
      <c r="AU146" s="153" t="s">
        <v>85</v>
      </c>
      <c r="AV146" s="12" t="s">
        <v>85</v>
      </c>
      <c r="AW146" s="12" t="s">
        <v>32</v>
      </c>
      <c r="AX146" s="12" t="s">
        <v>83</v>
      </c>
      <c r="AY146" s="153" t="s">
        <v>296</v>
      </c>
    </row>
    <row r="147" spans="2:65" s="1" customFormat="1" ht="66.75" customHeight="1">
      <c r="B147" s="32"/>
      <c r="C147" s="138" t="s">
        <v>354</v>
      </c>
      <c r="D147" s="138" t="s">
        <v>298</v>
      </c>
      <c r="E147" s="139" t="s">
        <v>4473</v>
      </c>
      <c r="F147" s="140" t="s">
        <v>4474</v>
      </c>
      <c r="G147" s="141" t="s">
        <v>311</v>
      </c>
      <c r="H147" s="142">
        <v>18</v>
      </c>
      <c r="I147" s="143"/>
      <c r="J147" s="144">
        <f>ROUND(I147*H147,2)</f>
        <v>0</v>
      </c>
      <c r="K147" s="140" t="s">
        <v>302</v>
      </c>
      <c r="L147" s="32"/>
      <c r="M147" s="145" t="s">
        <v>1</v>
      </c>
      <c r="N147" s="146" t="s">
        <v>41</v>
      </c>
      <c r="P147" s="147">
        <f>O147*H147</f>
        <v>0</v>
      </c>
      <c r="Q147" s="147">
        <v>0</v>
      </c>
      <c r="R147" s="147">
        <f>Q147*H147</f>
        <v>0</v>
      </c>
      <c r="S147" s="147">
        <v>0</v>
      </c>
      <c r="T147" s="148">
        <f>S147*H147</f>
        <v>0</v>
      </c>
      <c r="AR147" s="149" t="s">
        <v>107</v>
      </c>
      <c r="AT147" s="149" t="s">
        <v>298</v>
      </c>
      <c r="AU147" s="149" t="s">
        <v>85</v>
      </c>
      <c r="AY147" s="17" t="s">
        <v>296</v>
      </c>
      <c r="BE147" s="150">
        <f>IF(N147="základní",J147,0)</f>
        <v>0</v>
      </c>
      <c r="BF147" s="150">
        <f>IF(N147="snížená",J147,0)</f>
        <v>0</v>
      </c>
      <c r="BG147" s="150">
        <f>IF(N147="zákl. přenesená",J147,0)</f>
        <v>0</v>
      </c>
      <c r="BH147" s="150">
        <f>IF(N147="sníž. přenesená",J147,0)</f>
        <v>0</v>
      </c>
      <c r="BI147" s="150">
        <f>IF(N147="nulová",J147,0)</f>
        <v>0</v>
      </c>
      <c r="BJ147" s="17" t="s">
        <v>83</v>
      </c>
      <c r="BK147" s="150">
        <f>ROUND(I147*H147,2)</f>
        <v>0</v>
      </c>
      <c r="BL147" s="17" t="s">
        <v>107</v>
      </c>
      <c r="BM147" s="149" t="s">
        <v>4703</v>
      </c>
    </row>
    <row r="148" spans="2:65" s="12" customFormat="1">
      <c r="B148" s="151"/>
      <c r="D148" s="152" t="s">
        <v>304</v>
      </c>
      <c r="E148" s="153" t="s">
        <v>1</v>
      </c>
      <c r="F148" s="154" t="s">
        <v>4704</v>
      </c>
      <c r="H148" s="155">
        <v>18</v>
      </c>
      <c r="I148" s="156"/>
      <c r="L148" s="151"/>
      <c r="M148" s="157"/>
      <c r="T148" s="158"/>
      <c r="AT148" s="153" t="s">
        <v>304</v>
      </c>
      <c r="AU148" s="153" t="s">
        <v>85</v>
      </c>
      <c r="AV148" s="12" t="s">
        <v>85</v>
      </c>
      <c r="AW148" s="12" t="s">
        <v>32</v>
      </c>
      <c r="AX148" s="12" t="s">
        <v>76</v>
      </c>
      <c r="AY148" s="153" t="s">
        <v>296</v>
      </c>
    </row>
    <row r="149" spans="2:65" s="14" customFormat="1">
      <c r="B149" s="166"/>
      <c r="D149" s="152" t="s">
        <v>304</v>
      </c>
      <c r="E149" s="167" t="s">
        <v>1</v>
      </c>
      <c r="F149" s="168" t="s">
        <v>308</v>
      </c>
      <c r="H149" s="169">
        <v>18</v>
      </c>
      <c r="I149" s="170"/>
      <c r="L149" s="166"/>
      <c r="M149" s="171"/>
      <c r="T149" s="172"/>
      <c r="AT149" s="167" t="s">
        <v>304</v>
      </c>
      <c r="AU149" s="167" t="s">
        <v>85</v>
      </c>
      <c r="AV149" s="14" t="s">
        <v>107</v>
      </c>
      <c r="AW149" s="14" t="s">
        <v>32</v>
      </c>
      <c r="AX149" s="14" t="s">
        <v>83</v>
      </c>
      <c r="AY149" s="167" t="s">
        <v>296</v>
      </c>
    </row>
    <row r="150" spans="2:65" s="1" customFormat="1" ht="16.5" customHeight="1">
      <c r="B150" s="32"/>
      <c r="C150" s="173" t="s">
        <v>358</v>
      </c>
      <c r="D150" s="173" t="s">
        <v>343</v>
      </c>
      <c r="E150" s="174" t="s">
        <v>4477</v>
      </c>
      <c r="F150" s="175" t="s">
        <v>4478</v>
      </c>
      <c r="G150" s="176" t="s">
        <v>346</v>
      </c>
      <c r="H150" s="177">
        <v>36</v>
      </c>
      <c r="I150" s="178"/>
      <c r="J150" s="179">
        <f>ROUND(I150*H150,2)</f>
        <v>0</v>
      </c>
      <c r="K150" s="175" t="s">
        <v>302</v>
      </c>
      <c r="L150" s="180"/>
      <c r="M150" s="181" t="s">
        <v>1</v>
      </c>
      <c r="N150" s="182" t="s">
        <v>41</v>
      </c>
      <c r="P150" s="147">
        <f>O150*H150</f>
        <v>0</v>
      </c>
      <c r="Q150" s="147">
        <v>1</v>
      </c>
      <c r="R150" s="147">
        <f>Q150*H150</f>
        <v>36</v>
      </c>
      <c r="S150" s="147">
        <v>0</v>
      </c>
      <c r="T150" s="148">
        <f>S150*H150</f>
        <v>0</v>
      </c>
      <c r="AR150" s="149" t="s">
        <v>347</v>
      </c>
      <c r="AT150" s="149" t="s">
        <v>343</v>
      </c>
      <c r="AU150" s="149" t="s">
        <v>85</v>
      </c>
      <c r="AY150" s="17" t="s">
        <v>296</v>
      </c>
      <c r="BE150" s="150">
        <f>IF(N150="základní",J150,0)</f>
        <v>0</v>
      </c>
      <c r="BF150" s="150">
        <f>IF(N150="snížená",J150,0)</f>
        <v>0</v>
      </c>
      <c r="BG150" s="150">
        <f>IF(N150="zákl. přenesená",J150,0)</f>
        <v>0</v>
      </c>
      <c r="BH150" s="150">
        <f>IF(N150="sníž. přenesená",J150,0)</f>
        <v>0</v>
      </c>
      <c r="BI150" s="150">
        <f>IF(N150="nulová",J150,0)</f>
        <v>0</v>
      </c>
      <c r="BJ150" s="17" t="s">
        <v>83</v>
      </c>
      <c r="BK150" s="150">
        <f>ROUND(I150*H150,2)</f>
        <v>0</v>
      </c>
      <c r="BL150" s="17" t="s">
        <v>107</v>
      </c>
      <c r="BM150" s="149" t="s">
        <v>4705</v>
      </c>
    </row>
    <row r="151" spans="2:65" s="12" customFormat="1">
      <c r="B151" s="151"/>
      <c r="D151" s="152" t="s">
        <v>304</v>
      </c>
      <c r="E151" s="153" t="s">
        <v>1</v>
      </c>
      <c r="F151" s="154" t="s">
        <v>4706</v>
      </c>
      <c r="H151" s="155">
        <v>36</v>
      </c>
      <c r="I151" s="156"/>
      <c r="L151" s="151"/>
      <c r="M151" s="157"/>
      <c r="T151" s="158"/>
      <c r="AT151" s="153" t="s">
        <v>304</v>
      </c>
      <c r="AU151" s="153" t="s">
        <v>85</v>
      </c>
      <c r="AV151" s="12" t="s">
        <v>85</v>
      </c>
      <c r="AW151" s="12" t="s">
        <v>32</v>
      </c>
      <c r="AX151" s="12" t="s">
        <v>83</v>
      </c>
      <c r="AY151" s="153" t="s">
        <v>296</v>
      </c>
    </row>
    <row r="152" spans="2:65" s="11" customFormat="1" ht="22.9" customHeight="1">
      <c r="B152" s="126"/>
      <c r="D152" s="127" t="s">
        <v>75</v>
      </c>
      <c r="E152" s="136" t="s">
        <v>107</v>
      </c>
      <c r="F152" s="136" t="s">
        <v>939</v>
      </c>
      <c r="I152" s="129"/>
      <c r="J152" s="137">
        <f>BK152</f>
        <v>0</v>
      </c>
      <c r="L152" s="126"/>
      <c r="M152" s="131"/>
      <c r="P152" s="132">
        <f>SUM(P153:P155)</f>
        <v>0</v>
      </c>
      <c r="R152" s="132">
        <f>SUM(R153:R155)</f>
        <v>12.7626975</v>
      </c>
      <c r="T152" s="133">
        <f>SUM(T153:T155)</f>
        <v>0</v>
      </c>
      <c r="AR152" s="127" t="s">
        <v>83</v>
      </c>
      <c r="AT152" s="134" t="s">
        <v>75</v>
      </c>
      <c r="AU152" s="134" t="s">
        <v>83</v>
      </c>
      <c r="AY152" s="127" t="s">
        <v>296</v>
      </c>
      <c r="BK152" s="135">
        <f>SUM(BK153:BK155)</f>
        <v>0</v>
      </c>
    </row>
    <row r="153" spans="2:65" s="1" customFormat="1" ht="33" customHeight="1">
      <c r="B153" s="32"/>
      <c r="C153" s="138" t="s">
        <v>365</v>
      </c>
      <c r="D153" s="138" t="s">
        <v>298</v>
      </c>
      <c r="E153" s="139" t="s">
        <v>4481</v>
      </c>
      <c r="F153" s="140" t="s">
        <v>4482</v>
      </c>
      <c r="G153" s="141" t="s">
        <v>311</v>
      </c>
      <c r="H153" s="142">
        <v>6.75</v>
      </c>
      <c r="I153" s="143"/>
      <c r="J153" s="144">
        <f>ROUND(I153*H153,2)</f>
        <v>0</v>
      </c>
      <c r="K153" s="140" t="s">
        <v>302</v>
      </c>
      <c r="L153" s="32"/>
      <c r="M153" s="145" t="s">
        <v>1</v>
      </c>
      <c r="N153" s="146" t="s">
        <v>41</v>
      </c>
      <c r="P153" s="147">
        <f>O153*H153</f>
        <v>0</v>
      </c>
      <c r="Q153" s="147">
        <v>1.8907700000000001</v>
      </c>
      <c r="R153" s="147">
        <f>Q153*H153</f>
        <v>12.7626975</v>
      </c>
      <c r="S153" s="147">
        <v>0</v>
      </c>
      <c r="T153" s="148">
        <f>S153*H153</f>
        <v>0</v>
      </c>
      <c r="AR153" s="149" t="s">
        <v>107</v>
      </c>
      <c r="AT153" s="149" t="s">
        <v>298</v>
      </c>
      <c r="AU153" s="149" t="s">
        <v>85</v>
      </c>
      <c r="AY153" s="17" t="s">
        <v>296</v>
      </c>
      <c r="BE153" s="150">
        <f>IF(N153="základní",J153,0)</f>
        <v>0</v>
      </c>
      <c r="BF153" s="150">
        <f>IF(N153="snížená",J153,0)</f>
        <v>0</v>
      </c>
      <c r="BG153" s="150">
        <f>IF(N153="zákl. přenesená",J153,0)</f>
        <v>0</v>
      </c>
      <c r="BH153" s="150">
        <f>IF(N153="sníž. přenesená",J153,0)</f>
        <v>0</v>
      </c>
      <c r="BI153" s="150">
        <f>IF(N153="nulová",J153,0)</f>
        <v>0</v>
      </c>
      <c r="BJ153" s="17" t="s">
        <v>83</v>
      </c>
      <c r="BK153" s="150">
        <f>ROUND(I153*H153,2)</f>
        <v>0</v>
      </c>
      <c r="BL153" s="17" t="s">
        <v>107</v>
      </c>
      <c r="BM153" s="149" t="s">
        <v>4707</v>
      </c>
    </row>
    <row r="154" spans="2:65" s="12" customFormat="1">
      <c r="B154" s="151"/>
      <c r="D154" s="152" t="s">
        <v>304</v>
      </c>
      <c r="E154" s="153" t="s">
        <v>1</v>
      </c>
      <c r="F154" s="154" t="s">
        <v>4708</v>
      </c>
      <c r="H154" s="155">
        <v>6.75</v>
      </c>
      <c r="I154" s="156"/>
      <c r="L154" s="151"/>
      <c r="M154" s="157"/>
      <c r="T154" s="158"/>
      <c r="AT154" s="153" t="s">
        <v>304</v>
      </c>
      <c r="AU154" s="153" t="s">
        <v>85</v>
      </c>
      <c r="AV154" s="12" t="s">
        <v>85</v>
      </c>
      <c r="AW154" s="12" t="s">
        <v>32</v>
      </c>
      <c r="AX154" s="12" t="s">
        <v>76</v>
      </c>
      <c r="AY154" s="153" t="s">
        <v>296</v>
      </c>
    </row>
    <row r="155" spans="2:65" s="14" customFormat="1">
      <c r="B155" s="166"/>
      <c r="D155" s="152" t="s">
        <v>304</v>
      </c>
      <c r="E155" s="167" t="s">
        <v>1</v>
      </c>
      <c r="F155" s="168" t="s">
        <v>308</v>
      </c>
      <c r="H155" s="169">
        <v>6.75</v>
      </c>
      <c r="I155" s="170"/>
      <c r="L155" s="166"/>
      <c r="M155" s="171"/>
      <c r="T155" s="172"/>
      <c r="AT155" s="167" t="s">
        <v>304</v>
      </c>
      <c r="AU155" s="167" t="s">
        <v>85</v>
      </c>
      <c r="AV155" s="14" t="s">
        <v>107</v>
      </c>
      <c r="AW155" s="14" t="s">
        <v>32</v>
      </c>
      <c r="AX155" s="14" t="s">
        <v>83</v>
      </c>
      <c r="AY155" s="167" t="s">
        <v>296</v>
      </c>
    </row>
    <row r="156" spans="2:65" s="11" customFormat="1" ht="22.9" customHeight="1">
      <c r="B156" s="126"/>
      <c r="D156" s="127" t="s">
        <v>75</v>
      </c>
      <c r="E156" s="136" t="s">
        <v>347</v>
      </c>
      <c r="F156" s="136" t="s">
        <v>4485</v>
      </c>
      <c r="I156" s="129"/>
      <c r="J156" s="137">
        <f>BK156</f>
        <v>0</v>
      </c>
      <c r="L156" s="126"/>
      <c r="M156" s="131"/>
      <c r="P156" s="132">
        <f>SUM(P157:P166)</f>
        <v>0</v>
      </c>
      <c r="R156" s="132">
        <f>SUM(R157:R166)</f>
        <v>4.4319999999999998E-2</v>
      </c>
      <c r="T156" s="133">
        <f>SUM(T157:T166)</f>
        <v>0</v>
      </c>
      <c r="AR156" s="127" t="s">
        <v>83</v>
      </c>
      <c r="AT156" s="134" t="s">
        <v>75</v>
      </c>
      <c r="AU156" s="134" t="s">
        <v>83</v>
      </c>
      <c r="AY156" s="127" t="s">
        <v>296</v>
      </c>
      <c r="BK156" s="135">
        <f>SUM(BK157:BK166)</f>
        <v>0</v>
      </c>
    </row>
    <row r="157" spans="2:65" s="1" customFormat="1" ht="16.5" customHeight="1">
      <c r="B157" s="32"/>
      <c r="C157" s="138" t="s">
        <v>8</v>
      </c>
      <c r="D157" s="138" t="s">
        <v>298</v>
      </c>
      <c r="E157" s="139" t="s">
        <v>4709</v>
      </c>
      <c r="F157" s="140" t="s">
        <v>4710</v>
      </c>
      <c r="G157" s="141" t="s">
        <v>339</v>
      </c>
      <c r="H157" s="142">
        <v>45</v>
      </c>
      <c r="I157" s="143"/>
      <c r="J157" s="144">
        <f t="shared" ref="J157:J166" si="0">ROUND(I157*H157,2)</f>
        <v>0</v>
      </c>
      <c r="K157" s="140" t="s">
        <v>1</v>
      </c>
      <c r="L157" s="32"/>
      <c r="M157" s="145" t="s">
        <v>1</v>
      </c>
      <c r="N157" s="146" t="s">
        <v>41</v>
      </c>
      <c r="P157" s="147">
        <f t="shared" ref="P157:P166" si="1">O157*H157</f>
        <v>0</v>
      </c>
      <c r="Q157" s="147">
        <v>3.4000000000000002E-4</v>
      </c>
      <c r="R157" s="147">
        <f t="shared" ref="R157:R166" si="2">Q157*H157</f>
        <v>1.5300000000000001E-2</v>
      </c>
      <c r="S157" s="147">
        <v>0</v>
      </c>
      <c r="T157" s="148">
        <f t="shared" ref="T157:T166" si="3">S157*H157</f>
        <v>0</v>
      </c>
      <c r="AR157" s="149" t="s">
        <v>378</v>
      </c>
      <c r="AT157" s="149" t="s">
        <v>298</v>
      </c>
      <c r="AU157" s="149" t="s">
        <v>85</v>
      </c>
      <c r="AY157" s="17" t="s">
        <v>296</v>
      </c>
      <c r="BE157" s="150">
        <f t="shared" ref="BE157:BE166" si="4">IF(N157="základní",J157,0)</f>
        <v>0</v>
      </c>
      <c r="BF157" s="150">
        <f t="shared" ref="BF157:BF166" si="5">IF(N157="snížená",J157,0)</f>
        <v>0</v>
      </c>
      <c r="BG157" s="150">
        <f t="shared" ref="BG157:BG166" si="6">IF(N157="zákl. přenesená",J157,0)</f>
        <v>0</v>
      </c>
      <c r="BH157" s="150">
        <f t="shared" ref="BH157:BH166" si="7">IF(N157="sníž. přenesená",J157,0)</f>
        <v>0</v>
      </c>
      <c r="BI157" s="150">
        <f t="shared" ref="BI157:BI166" si="8">IF(N157="nulová",J157,0)</f>
        <v>0</v>
      </c>
      <c r="BJ157" s="17" t="s">
        <v>83</v>
      </c>
      <c r="BK157" s="150">
        <f t="shared" ref="BK157:BK166" si="9">ROUND(I157*H157,2)</f>
        <v>0</v>
      </c>
      <c r="BL157" s="17" t="s">
        <v>378</v>
      </c>
      <c r="BM157" s="149" t="s">
        <v>4711</v>
      </c>
    </row>
    <row r="158" spans="2:65" s="1" customFormat="1" ht="21.75" customHeight="1">
      <c r="B158" s="32"/>
      <c r="C158" s="138" t="s">
        <v>373</v>
      </c>
      <c r="D158" s="138" t="s">
        <v>298</v>
      </c>
      <c r="E158" s="139" t="s">
        <v>4493</v>
      </c>
      <c r="F158" s="140" t="s">
        <v>4712</v>
      </c>
      <c r="G158" s="141" t="s">
        <v>339</v>
      </c>
      <c r="H158" s="142">
        <v>45</v>
      </c>
      <c r="I158" s="143"/>
      <c r="J158" s="144">
        <f t="shared" si="0"/>
        <v>0</v>
      </c>
      <c r="K158" s="140" t="s">
        <v>302</v>
      </c>
      <c r="L158" s="32"/>
      <c r="M158" s="145" t="s">
        <v>1</v>
      </c>
      <c r="N158" s="146" t="s">
        <v>41</v>
      </c>
      <c r="P158" s="147">
        <f t="shared" si="1"/>
        <v>0</v>
      </c>
      <c r="Q158" s="147">
        <v>0</v>
      </c>
      <c r="R158" s="147">
        <f t="shared" si="2"/>
        <v>0</v>
      </c>
      <c r="S158" s="147">
        <v>0</v>
      </c>
      <c r="T158" s="148">
        <f t="shared" si="3"/>
        <v>0</v>
      </c>
      <c r="AR158" s="149" t="s">
        <v>107</v>
      </c>
      <c r="AT158" s="149" t="s">
        <v>298</v>
      </c>
      <c r="AU158" s="149" t="s">
        <v>85</v>
      </c>
      <c r="AY158" s="17" t="s">
        <v>296</v>
      </c>
      <c r="BE158" s="150">
        <f t="shared" si="4"/>
        <v>0</v>
      </c>
      <c r="BF158" s="150">
        <f t="shared" si="5"/>
        <v>0</v>
      </c>
      <c r="BG158" s="150">
        <f t="shared" si="6"/>
        <v>0</v>
      </c>
      <c r="BH158" s="150">
        <f t="shared" si="7"/>
        <v>0</v>
      </c>
      <c r="BI158" s="150">
        <f t="shared" si="8"/>
        <v>0</v>
      </c>
      <c r="BJ158" s="17" t="s">
        <v>83</v>
      </c>
      <c r="BK158" s="150">
        <f t="shared" si="9"/>
        <v>0</v>
      </c>
      <c r="BL158" s="17" t="s">
        <v>107</v>
      </c>
      <c r="BM158" s="149" t="s">
        <v>4713</v>
      </c>
    </row>
    <row r="159" spans="2:65" s="1" customFormat="1" ht="16.5" customHeight="1">
      <c r="B159" s="32"/>
      <c r="C159" s="138" t="s">
        <v>379</v>
      </c>
      <c r="D159" s="138" t="s">
        <v>298</v>
      </c>
      <c r="E159" s="139" t="s">
        <v>4496</v>
      </c>
      <c r="F159" s="140" t="s">
        <v>4497</v>
      </c>
      <c r="G159" s="141" t="s">
        <v>339</v>
      </c>
      <c r="H159" s="142">
        <v>45</v>
      </c>
      <c r="I159" s="143"/>
      <c r="J159" s="144">
        <f t="shared" si="0"/>
        <v>0</v>
      </c>
      <c r="K159" s="140" t="s">
        <v>302</v>
      </c>
      <c r="L159" s="32"/>
      <c r="M159" s="145" t="s">
        <v>1</v>
      </c>
      <c r="N159" s="146" t="s">
        <v>41</v>
      </c>
      <c r="P159" s="147">
        <f t="shared" si="1"/>
        <v>0</v>
      </c>
      <c r="Q159" s="147">
        <v>0</v>
      </c>
      <c r="R159" s="147">
        <f t="shared" si="2"/>
        <v>0</v>
      </c>
      <c r="S159" s="147">
        <v>0</v>
      </c>
      <c r="T159" s="148">
        <f t="shared" si="3"/>
        <v>0</v>
      </c>
      <c r="AR159" s="149" t="s">
        <v>107</v>
      </c>
      <c r="AT159" s="149" t="s">
        <v>298</v>
      </c>
      <c r="AU159" s="149" t="s">
        <v>85</v>
      </c>
      <c r="AY159" s="17" t="s">
        <v>296</v>
      </c>
      <c r="BE159" s="150">
        <f t="shared" si="4"/>
        <v>0</v>
      </c>
      <c r="BF159" s="150">
        <f t="shared" si="5"/>
        <v>0</v>
      </c>
      <c r="BG159" s="150">
        <f t="shared" si="6"/>
        <v>0</v>
      </c>
      <c r="BH159" s="150">
        <f t="shared" si="7"/>
        <v>0</v>
      </c>
      <c r="BI159" s="150">
        <f t="shared" si="8"/>
        <v>0</v>
      </c>
      <c r="BJ159" s="17" t="s">
        <v>83</v>
      </c>
      <c r="BK159" s="150">
        <f t="shared" si="9"/>
        <v>0</v>
      </c>
      <c r="BL159" s="17" t="s">
        <v>107</v>
      </c>
      <c r="BM159" s="149" t="s">
        <v>4714</v>
      </c>
    </row>
    <row r="160" spans="2:65" s="1" customFormat="1" ht="16.5" customHeight="1">
      <c r="B160" s="32"/>
      <c r="C160" s="138" t="s">
        <v>385</v>
      </c>
      <c r="D160" s="138" t="s">
        <v>298</v>
      </c>
      <c r="E160" s="139" t="s">
        <v>4715</v>
      </c>
      <c r="F160" s="140" t="s">
        <v>4716</v>
      </c>
      <c r="G160" s="141" t="s">
        <v>339</v>
      </c>
      <c r="H160" s="142">
        <v>16</v>
      </c>
      <c r="I160" s="143"/>
      <c r="J160" s="144">
        <f t="shared" si="0"/>
        <v>0</v>
      </c>
      <c r="K160" s="140" t="s">
        <v>302</v>
      </c>
      <c r="L160" s="32"/>
      <c r="M160" s="145" t="s">
        <v>1</v>
      </c>
      <c r="N160" s="146" t="s">
        <v>41</v>
      </c>
      <c r="P160" s="147">
        <f t="shared" si="1"/>
        <v>0</v>
      </c>
      <c r="Q160" s="147">
        <v>0</v>
      </c>
      <c r="R160" s="147">
        <f t="shared" si="2"/>
        <v>0</v>
      </c>
      <c r="S160" s="147">
        <v>0</v>
      </c>
      <c r="T160" s="148">
        <f t="shared" si="3"/>
        <v>0</v>
      </c>
      <c r="AR160" s="149" t="s">
        <v>107</v>
      </c>
      <c r="AT160" s="149" t="s">
        <v>298</v>
      </c>
      <c r="AU160" s="149" t="s">
        <v>85</v>
      </c>
      <c r="AY160" s="17" t="s">
        <v>296</v>
      </c>
      <c r="BE160" s="150">
        <f t="shared" si="4"/>
        <v>0</v>
      </c>
      <c r="BF160" s="150">
        <f t="shared" si="5"/>
        <v>0</v>
      </c>
      <c r="BG160" s="150">
        <f t="shared" si="6"/>
        <v>0</v>
      </c>
      <c r="BH160" s="150">
        <f t="shared" si="7"/>
        <v>0</v>
      </c>
      <c r="BI160" s="150">
        <f t="shared" si="8"/>
        <v>0</v>
      </c>
      <c r="BJ160" s="17" t="s">
        <v>83</v>
      </c>
      <c r="BK160" s="150">
        <f t="shared" si="9"/>
        <v>0</v>
      </c>
      <c r="BL160" s="17" t="s">
        <v>107</v>
      </c>
      <c r="BM160" s="149" t="s">
        <v>4717</v>
      </c>
    </row>
    <row r="161" spans="2:65" s="1" customFormat="1" ht="24.2" customHeight="1">
      <c r="B161" s="32"/>
      <c r="C161" s="173" t="s">
        <v>378</v>
      </c>
      <c r="D161" s="173" t="s">
        <v>343</v>
      </c>
      <c r="E161" s="174" t="s">
        <v>4718</v>
      </c>
      <c r="F161" s="175" t="s">
        <v>4719</v>
      </c>
      <c r="G161" s="176" t="s">
        <v>339</v>
      </c>
      <c r="H161" s="177">
        <v>16</v>
      </c>
      <c r="I161" s="178"/>
      <c r="J161" s="179">
        <f t="shared" si="0"/>
        <v>0</v>
      </c>
      <c r="K161" s="175" t="s">
        <v>302</v>
      </c>
      <c r="L161" s="180"/>
      <c r="M161" s="181" t="s">
        <v>1</v>
      </c>
      <c r="N161" s="182" t="s">
        <v>41</v>
      </c>
      <c r="P161" s="147">
        <f t="shared" si="1"/>
        <v>0</v>
      </c>
      <c r="Q161" s="147">
        <v>1.06E-3</v>
      </c>
      <c r="R161" s="147">
        <f t="shared" si="2"/>
        <v>1.6959999999999999E-2</v>
      </c>
      <c r="S161" s="147">
        <v>0</v>
      </c>
      <c r="T161" s="148">
        <f t="shared" si="3"/>
        <v>0</v>
      </c>
      <c r="AR161" s="149" t="s">
        <v>347</v>
      </c>
      <c r="AT161" s="149" t="s">
        <v>343</v>
      </c>
      <c r="AU161" s="149" t="s">
        <v>85</v>
      </c>
      <c r="AY161" s="17" t="s">
        <v>296</v>
      </c>
      <c r="BE161" s="150">
        <f t="shared" si="4"/>
        <v>0</v>
      </c>
      <c r="BF161" s="150">
        <f t="shared" si="5"/>
        <v>0</v>
      </c>
      <c r="BG161" s="150">
        <f t="shared" si="6"/>
        <v>0</v>
      </c>
      <c r="BH161" s="150">
        <f t="shared" si="7"/>
        <v>0</v>
      </c>
      <c r="BI161" s="150">
        <f t="shared" si="8"/>
        <v>0</v>
      </c>
      <c r="BJ161" s="17" t="s">
        <v>83</v>
      </c>
      <c r="BK161" s="150">
        <f t="shared" si="9"/>
        <v>0</v>
      </c>
      <c r="BL161" s="17" t="s">
        <v>107</v>
      </c>
      <c r="BM161" s="149" t="s">
        <v>4720</v>
      </c>
    </row>
    <row r="162" spans="2:65" s="1" customFormat="1" ht="24.2" customHeight="1">
      <c r="B162" s="32"/>
      <c r="C162" s="138" t="s">
        <v>393</v>
      </c>
      <c r="D162" s="138" t="s">
        <v>298</v>
      </c>
      <c r="E162" s="139" t="s">
        <v>4721</v>
      </c>
      <c r="F162" s="140" t="s">
        <v>4722</v>
      </c>
      <c r="G162" s="141" t="s">
        <v>339</v>
      </c>
      <c r="H162" s="142">
        <v>2</v>
      </c>
      <c r="I162" s="143"/>
      <c r="J162" s="144">
        <f t="shared" si="0"/>
        <v>0</v>
      </c>
      <c r="K162" s="140" t="s">
        <v>302</v>
      </c>
      <c r="L162" s="32"/>
      <c r="M162" s="145" t="s">
        <v>1</v>
      </c>
      <c r="N162" s="146" t="s">
        <v>41</v>
      </c>
      <c r="P162" s="147">
        <f t="shared" si="1"/>
        <v>0</v>
      </c>
      <c r="Q162" s="147">
        <v>0</v>
      </c>
      <c r="R162" s="147">
        <f t="shared" si="2"/>
        <v>0</v>
      </c>
      <c r="S162" s="147">
        <v>0</v>
      </c>
      <c r="T162" s="148">
        <f t="shared" si="3"/>
        <v>0</v>
      </c>
      <c r="AR162" s="149" t="s">
        <v>751</v>
      </c>
      <c r="AT162" s="149" t="s">
        <v>298</v>
      </c>
      <c r="AU162" s="149" t="s">
        <v>85</v>
      </c>
      <c r="AY162" s="17" t="s">
        <v>296</v>
      </c>
      <c r="BE162" s="150">
        <f t="shared" si="4"/>
        <v>0</v>
      </c>
      <c r="BF162" s="150">
        <f t="shared" si="5"/>
        <v>0</v>
      </c>
      <c r="BG162" s="150">
        <f t="shared" si="6"/>
        <v>0</v>
      </c>
      <c r="BH162" s="150">
        <f t="shared" si="7"/>
        <v>0</v>
      </c>
      <c r="BI162" s="150">
        <f t="shared" si="8"/>
        <v>0</v>
      </c>
      <c r="BJ162" s="17" t="s">
        <v>83</v>
      </c>
      <c r="BK162" s="150">
        <f t="shared" si="9"/>
        <v>0</v>
      </c>
      <c r="BL162" s="17" t="s">
        <v>751</v>
      </c>
      <c r="BM162" s="149" t="s">
        <v>4723</v>
      </c>
    </row>
    <row r="163" spans="2:65" s="1" customFormat="1" ht="24.2" customHeight="1">
      <c r="B163" s="32"/>
      <c r="C163" s="173" t="s">
        <v>397</v>
      </c>
      <c r="D163" s="173" t="s">
        <v>343</v>
      </c>
      <c r="E163" s="174" t="s">
        <v>4724</v>
      </c>
      <c r="F163" s="175" t="s">
        <v>4725</v>
      </c>
      <c r="G163" s="176" t="s">
        <v>339</v>
      </c>
      <c r="H163" s="177">
        <v>2</v>
      </c>
      <c r="I163" s="178"/>
      <c r="J163" s="179">
        <f t="shared" si="0"/>
        <v>0</v>
      </c>
      <c r="K163" s="175" t="s">
        <v>302</v>
      </c>
      <c r="L163" s="180"/>
      <c r="M163" s="181" t="s">
        <v>1</v>
      </c>
      <c r="N163" s="182" t="s">
        <v>41</v>
      </c>
      <c r="P163" s="147">
        <f t="shared" si="1"/>
        <v>0</v>
      </c>
      <c r="Q163" s="147">
        <v>1.8000000000000001E-4</v>
      </c>
      <c r="R163" s="147">
        <f t="shared" si="2"/>
        <v>3.6000000000000002E-4</v>
      </c>
      <c r="S163" s="147">
        <v>0</v>
      </c>
      <c r="T163" s="148">
        <f t="shared" si="3"/>
        <v>0</v>
      </c>
      <c r="AR163" s="149" t="s">
        <v>1214</v>
      </c>
      <c r="AT163" s="149" t="s">
        <v>343</v>
      </c>
      <c r="AU163" s="149" t="s">
        <v>85</v>
      </c>
      <c r="AY163" s="17" t="s">
        <v>296</v>
      </c>
      <c r="BE163" s="150">
        <f t="shared" si="4"/>
        <v>0</v>
      </c>
      <c r="BF163" s="150">
        <f t="shared" si="5"/>
        <v>0</v>
      </c>
      <c r="BG163" s="150">
        <f t="shared" si="6"/>
        <v>0</v>
      </c>
      <c r="BH163" s="150">
        <f t="shared" si="7"/>
        <v>0</v>
      </c>
      <c r="BI163" s="150">
        <f t="shared" si="8"/>
        <v>0</v>
      </c>
      <c r="BJ163" s="17" t="s">
        <v>83</v>
      </c>
      <c r="BK163" s="150">
        <f t="shared" si="9"/>
        <v>0</v>
      </c>
      <c r="BL163" s="17" t="s">
        <v>1214</v>
      </c>
      <c r="BM163" s="149" t="s">
        <v>4726</v>
      </c>
    </row>
    <row r="164" spans="2:65" s="1" customFormat="1" ht="16.5" customHeight="1">
      <c r="B164" s="32"/>
      <c r="C164" s="138" t="s">
        <v>402</v>
      </c>
      <c r="D164" s="138" t="s">
        <v>298</v>
      </c>
      <c r="E164" s="139" t="s">
        <v>4505</v>
      </c>
      <c r="F164" s="140" t="s">
        <v>4506</v>
      </c>
      <c r="G164" s="141" t="s">
        <v>339</v>
      </c>
      <c r="H164" s="142">
        <v>45</v>
      </c>
      <c r="I164" s="143"/>
      <c r="J164" s="144">
        <f t="shared" si="0"/>
        <v>0</v>
      </c>
      <c r="K164" s="140" t="s">
        <v>302</v>
      </c>
      <c r="L164" s="32"/>
      <c r="M164" s="145" t="s">
        <v>1</v>
      </c>
      <c r="N164" s="146" t="s">
        <v>41</v>
      </c>
      <c r="P164" s="147">
        <f t="shared" si="1"/>
        <v>0</v>
      </c>
      <c r="Q164" s="147">
        <v>1.9000000000000001E-4</v>
      </c>
      <c r="R164" s="147">
        <f t="shared" si="2"/>
        <v>8.5500000000000003E-3</v>
      </c>
      <c r="S164" s="147">
        <v>0</v>
      </c>
      <c r="T164" s="148">
        <f t="shared" si="3"/>
        <v>0</v>
      </c>
      <c r="AR164" s="149" t="s">
        <v>107</v>
      </c>
      <c r="AT164" s="149" t="s">
        <v>298</v>
      </c>
      <c r="AU164" s="149" t="s">
        <v>85</v>
      </c>
      <c r="AY164" s="17" t="s">
        <v>296</v>
      </c>
      <c r="BE164" s="150">
        <f t="shared" si="4"/>
        <v>0</v>
      </c>
      <c r="BF164" s="150">
        <f t="shared" si="5"/>
        <v>0</v>
      </c>
      <c r="BG164" s="150">
        <f t="shared" si="6"/>
        <v>0</v>
      </c>
      <c r="BH164" s="150">
        <f t="shared" si="7"/>
        <v>0</v>
      </c>
      <c r="BI164" s="150">
        <f t="shared" si="8"/>
        <v>0</v>
      </c>
      <c r="BJ164" s="17" t="s">
        <v>83</v>
      </c>
      <c r="BK164" s="150">
        <f t="shared" si="9"/>
        <v>0</v>
      </c>
      <c r="BL164" s="17" t="s">
        <v>107</v>
      </c>
      <c r="BM164" s="149" t="s">
        <v>4727</v>
      </c>
    </row>
    <row r="165" spans="2:65" s="1" customFormat="1" ht="24.2" customHeight="1">
      <c r="B165" s="32"/>
      <c r="C165" s="138" t="s">
        <v>409</v>
      </c>
      <c r="D165" s="138" t="s">
        <v>298</v>
      </c>
      <c r="E165" s="139" t="s">
        <v>4508</v>
      </c>
      <c r="F165" s="140" t="s">
        <v>4509</v>
      </c>
      <c r="G165" s="141" t="s">
        <v>339</v>
      </c>
      <c r="H165" s="142">
        <v>45</v>
      </c>
      <c r="I165" s="143"/>
      <c r="J165" s="144">
        <f t="shared" si="0"/>
        <v>0</v>
      </c>
      <c r="K165" s="140" t="s">
        <v>302</v>
      </c>
      <c r="L165" s="32"/>
      <c r="M165" s="145" t="s">
        <v>1</v>
      </c>
      <c r="N165" s="146" t="s">
        <v>41</v>
      </c>
      <c r="P165" s="147">
        <f t="shared" si="1"/>
        <v>0</v>
      </c>
      <c r="Q165" s="147">
        <v>6.9999999999999994E-5</v>
      </c>
      <c r="R165" s="147">
        <f t="shared" si="2"/>
        <v>3.1499999999999996E-3</v>
      </c>
      <c r="S165" s="147">
        <v>0</v>
      </c>
      <c r="T165" s="148">
        <f t="shared" si="3"/>
        <v>0</v>
      </c>
      <c r="AR165" s="149" t="s">
        <v>107</v>
      </c>
      <c r="AT165" s="149" t="s">
        <v>298</v>
      </c>
      <c r="AU165" s="149" t="s">
        <v>85</v>
      </c>
      <c r="AY165" s="17" t="s">
        <v>296</v>
      </c>
      <c r="BE165" s="150">
        <f t="shared" si="4"/>
        <v>0</v>
      </c>
      <c r="BF165" s="150">
        <f t="shared" si="5"/>
        <v>0</v>
      </c>
      <c r="BG165" s="150">
        <f t="shared" si="6"/>
        <v>0</v>
      </c>
      <c r="BH165" s="150">
        <f t="shared" si="7"/>
        <v>0</v>
      </c>
      <c r="BI165" s="150">
        <f t="shared" si="8"/>
        <v>0</v>
      </c>
      <c r="BJ165" s="17" t="s">
        <v>83</v>
      </c>
      <c r="BK165" s="150">
        <f t="shared" si="9"/>
        <v>0</v>
      </c>
      <c r="BL165" s="17" t="s">
        <v>107</v>
      </c>
      <c r="BM165" s="149" t="s">
        <v>4728</v>
      </c>
    </row>
    <row r="166" spans="2:65" s="1" customFormat="1" ht="16.5" customHeight="1">
      <c r="B166" s="32"/>
      <c r="C166" s="138" t="s">
        <v>7</v>
      </c>
      <c r="D166" s="138" t="s">
        <v>298</v>
      </c>
      <c r="E166" s="139" t="s">
        <v>4511</v>
      </c>
      <c r="F166" s="140" t="s">
        <v>4512</v>
      </c>
      <c r="G166" s="141" t="s">
        <v>3209</v>
      </c>
      <c r="H166" s="142">
        <v>1</v>
      </c>
      <c r="I166" s="143"/>
      <c r="J166" s="144">
        <f t="shared" si="0"/>
        <v>0</v>
      </c>
      <c r="K166" s="140" t="s">
        <v>1</v>
      </c>
      <c r="L166" s="32"/>
      <c r="M166" s="145" t="s">
        <v>1</v>
      </c>
      <c r="N166" s="146" t="s">
        <v>41</v>
      </c>
      <c r="P166" s="147">
        <f t="shared" si="1"/>
        <v>0</v>
      </c>
      <c r="Q166" s="147">
        <v>0</v>
      </c>
      <c r="R166" s="147">
        <f t="shared" si="2"/>
        <v>0</v>
      </c>
      <c r="S166" s="147">
        <v>0</v>
      </c>
      <c r="T166" s="148">
        <f t="shared" si="3"/>
        <v>0</v>
      </c>
      <c r="AR166" s="149" t="s">
        <v>107</v>
      </c>
      <c r="AT166" s="149" t="s">
        <v>298</v>
      </c>
      <c r="AU166" s="149" t="s">
        <v>85</v>
      </c>
      <c r="AY166" s="17" t="s">
        <v>296</v>
      </c>
      <c r="BE166" s="150">
        <f t="shared" si="4"/>
        <v>0</v>
      </c>
      <c r="BF166" s="150">
        <f t="shared" si="5"/>
        <v>0</v>
      </c>
      <c r="BG166" s="150">
        <f t="shared" si="6"/>
        <v>0</v>
      </c>
      <c r="BH166" s="150">
        <f t="shared" si="7"/>
        <v>0</v>
      </c>
      <c r="BI166" s="150">
        <f t="shared" si="8"/>
        <v>0</v>
      </c>
      <c r="BJ166" s="17" t="s">
        <v>83</v>
      </c>
      <c r="BK166" s="150">
        <f t="shared" si="9"/>
        <v>0</v>
      </c>
      <c r="BL166" s="17" t="s">
        <v>107</v>
      </c>
      <c r="BM166" s="149" t="s">
        <v>4729</v>
      </c>
    </row>
    <row r="167" spans="2:65" s="11" customFormat="1" ht="22.9" customHeight="1">
      <c r="B167" s="126"/>
      <c r="D167" s="127" t="s">
        <v>75</v>
      </c>
      <c r="E167" s="136" t="s">
        <v>1404</v>
      </c>
      <c r="F167" s="136" t="s">
        <v>1405</v>
      </c>
      <c r="I167" s="129"/>
      <c r="J167" s="137">
        <f>BK167</f>
        <v>0</v>
      </c>
      <c r="L167" s="126"/>
      <c r="M167" s="131"/>
      <c r="P167" s="132">
        <f>P168</f>
        <v>0</v>
      </c>
      <c r="R167" s="132">
        <f>R168</f>
        <v>0</v>
      </c>
      <c r="T167" s="133">
        <f>T168</f>
        <v>0</v>
      </c>
      <c r="AR167" s="127" t="s">
        <v>83</v>
      </c>
      <c r="AT167" s="134" t="s">
        <v>75</v>
      </c>
      <c r="AU167" s="134" t="s">
        <v>83</v>
      </c>
      <c r="AY167" s="127" t="s">
        <v>296</v>
      </c>
      <c r="BK167" s="135">
        <f>BK168</f>
        <v>0</v>
      </c>
    </row>
    <row r="168" spans="2:65" s="1" customFormat="1" ht="55.5" customHeight="1">
      <c r="B168" s="32"/>
      <c r="C168" s="138" t="s">
        <v>422</v>
      </c>
      <c r="D168" s="138" t="s">
        <v>298</v>
      </c>
      <c r="E168" s="139" t="s">
        <v>4514</v>
      </c>
      <c r="F168" s="140" t="s">
        <v>4515</v>
      </c>
      <c r="G168" s="141" t="s">
        <v>346</v>
      </c>
      <c r="H168" s="142">
        <v>48.87</v>
      </c>
      <c r="I168" s="143"/>
      <c r="J168" s="144">
        <f>ROUND(I168*H168,2)</f>
        <v>0</v>
      </c>
      <c r="K168" s="140" t="s">
        <v>302</v>
      </c>
      <c r="L168" s="32"/>
      <c r="M168" s="190" t="s">
        <v>1</v>
      </c>
      <c r="N168" s="191" t="s">
        <v>41</v>
      </c>
      <c r="O168" s="192"/>
      <c r="P168" s="193">
        <f>O168*H168</f>
        <v>0</v>
      </c>
      <c r="Q168" s="193">
        <v>0</v>
      </c>
      <c r="R168" s="193">
        <f>Q168*H168</f>
        <v>0</v>
      </c>
      <c r="S168" s="193">
        <v>0</v>
      </c>
      <c r="T168" s="194">
        <f>S168*H168</f>
        <v>0</v>
      </c>
      <c r="AR168" s="149" t="s">
        <v>107</v>
      </c>
      <c r="AT168" s="149" t="s">
        <v>298</v>
      </c>
      <c r="AU168" s="149" t="s">
        <v>85</v>
      </c>
      <c r="AY168" s="17" t="s">
        <v>296</v>
      </c>
      <c r="BE168" s="150">
        <f>IF(N168="základní",J168,0)</f>
        <v>0</v>
      </c>
      <c r="BF168" s="150">
        <f>IF(N168="snížená",J168,0)</f>
        <v>0</v>
      </c>
      <c r="BG168" s="150">
        <f>IF(N168="zákl. přenesená",J168,0)</f>
        <v>0</v>
      </c>
      <c r="BH168" s="150">
        <f>IF(N168="sníž. přenesená",J168,0)</f>
        <v>0</v>
      </c>
      <c r="BI168" s="150">
        <f>IF(N168="nulová",J168,0)</f>
        <v>0</v>
      </c>
      <c r="BJ168" s="17" t="s">
        <v>83</v>
      </c>
      <c r="BK168" s="150">
        <f>ROUND(I168*H168,2)</f>
        <v>0</v>
      </c>
      <c r="BL168" s="17" t="s">
        <v>107</v>
      </c>
      <c r="BM168" s="149" t="s">
        <v>4730</v>
      </c>
    </row>
    <row r="169" spans="2:65" s="1" customFormat="1" ht="7.15" customHeight="1">
      <c r="B169" s="44"/>
      <c r="C169" s="45"/>
      <c r="D169" s="45"/>
      <c r="E169" s="45"/>
      <c r="F169" s="45"/>
      <c r="G169" s="45"/>
      <c r="H169" s="45"/>
      <c r="I169" s="45"/>
      <c r="J169" s="45"/>
      <c r="K169" s="45"/>
      <c r="L169" s="32"/>
    </row>
  </sheetData>
  <sheetProtection algorithmName="SHA-512" hashValue="6m1dUyW+rj3n4WsjXKuqoEe5LuvsACDPYM8BY3toq78amYNC0BJzZPGHXg3NKtZ2+3dHX4x+xtUxgFixb+z0jg==" saltValue="iTk6aU0ex3efedSjho0goAU4xwwz/GIsNqS1D5lSgHZCyC5mZSAoVZq5BEfmmePwEGDJ4pPPoGB6mHC2s6ileg==" spinCount="100000" sheet="1" objects="1" scenarios="1" formatColumns="0" formatRows="0" autoFilter="0"/>
  <autoFilter ref="C128:K168"/>
  <mergeCells count="15">
    <mergeCell ref="E115:H115"/>
    <mergeCell ref="E119:H119"/>
    <mergeCell ref="E117:H117"/>
    <mergeCell ref="E121:H121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D19AE9E89F52C4399722079DF0E45A6" ma:contentTypeVersion="4" ma:contentTypeDescription="Vytvoří nový dokument" ma:contentTypeScope="" ma:versionID="068ccb35d11917918a7a0d7a21f05706">
  <xsd:schema xmlns:xsd="http://www.w3.org/2001/XMLSchema" xmlns:xs="http://www.w3.org/2001/XMLSchema" xmlns:p="http://schemas.microsoft.com/office/2006/metadata/properties" xmlns:ns2="cb69550d-38bc-4541-9c82-91308b6df1c1" targetNamespace="http://schemas.microsoft.com/office/2006/metadata/properties" ma:root="true" ma:fieldsID="f2ea6a4f5f8d83a5ca5f2778f437f5d8" ns2:_="">
    <xsd:import namespace="cb69550d-38bc-4541-9c82-91308b6df1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69550d-38bc-4541-9c82-91308b6df1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5947F0-26DC-418F-B5DF-4C33EB17DC05}"/>
</file>

<file path=customXml/itemProps2.xml><?xml version="1.0" encoding="utf-8"?>
<ds:datastoreItem xmlns:ds="http://schemas.openxmlformats.org/officeDocument/2006/customXml" ds:itemID="{2D9FD01D-8BB4-4139-954F-8D1B406DDC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29</vt:i4>
      </vt:variant>
      <vt:variant>
        <vt:lpstr>Pojmenované oblasti</vt:lpstr>
      </vt:variant>
      <vt:variant>
        <vt:i4>58</vt:i4>
      </vt:variant>
    </vt:vector>
  </HeadingPairs>
  <TitlesOfParts>
    <vt:vector size="87" baseType="lpstr">
      <vt:lpstr>Rekapitulace stavby</vt:lpstr>
      <vt:lpstr>SO 01 - Pobytová odlehčov...</vt:lpstr>
      <vt:lpstr>SO01 - ESI</vt:lpstr>
      <vt:lpstr>SO02 - MaR</vt:lpstr>
      <vt:lpstr>SO03 - VZT</vt:lpstr>
      <vt:lpstr>04a - Přípojka vody</vt:lpstr>
      <vt:lpstr>04b - Přípojka dešťové ka...</vt:lpstr>
      <vt:lpstr>04c - Venkovní kanalizace</vt:lpstr>
      <vt:lpstr>04d - Venkovní vodovod</vt:lpstr>
      <vt:lpstr>04e - ČS + Systém dešťové...</vt:lpstr>
      <vt:lpstr>04f - Vnitřní ZTI</vt:lpstr>
      <vt:lpstr>SO05 - UTCH</vt:lpstr>
      <vt:lpstr>ZP - Zařizovací předměty</vt:lpstr>
      <vt:lpstr>001 - EPS - Elektrická po...</vt:lpstr>
      <vt:lpstr>002 - SK - Strukturovaná ...</vt:lpstr>
      <vt:lpstr>003 - CCTV – kamerový systém</vt:lpstr>
      <vt:lpstr>004 - STA - Společná tele...</vt:lpstr>
      <vt:lpstr>005 - ACS, INT, TÚ - inte...</vt:lpstr>
      <vt:lpstr>006 - KS – Komunikační sy...</vt:lpstr>
      <vt:lpstr>007 - AKT - Aktivní prvky...</vt:lpstr>
      <vt:lpstr>008 - hlavní kabelové trasy</vt:lpstr>
      <vt:lpstr>009 - ostatní</vt:lpstr>
      <vt:lpstr>KS - Kolejnicový systém p...</vt:lpstr>
      <vt:lpstr>SO 02 - Terasa</vt:lpstr>
      <vt:lpstr>SO 03 - Terenní a sadové ...</vt:lpstr>
      <vt:lpstr>SO 04 - Oplocení</vt:lpstr>
      <vt:lpstr>TČ.V - Vrty pro tepelná č...</vt:lpstr>
      <vt:lpstr>VRN - Vedlejší rozpočtové...</vt:lpstr>
      <vt:lpstr>Seznam figur</vt:lpstr>
      <vt:lpstr>'001 - EPS - Elektrická po...'!Názvy_tisku</vt:lpstr>
      <vt:lpstr>'002 - SK - Strukturovaná ...'!Názvy_tisku</vt:lpstr>
      <vt:lpstr>'003 - CCTV – kamerový systém'!Názvy_tisku</vt:lpstr>
      <vt:lpstr>'004 - STA - Společná tele...'!Názvy_tisku</vt:lpstr>
      <vt:lpstr>'005 - ACS, INT, TÚ - inte...'!Názvy_tisku</vt:lpstr>
      <vt:lpstr>'006 - KS – Komunikační sy...'!Názvy_tisku</vt:lpstr>
      <vt:lpstr>'007 - AKT - Aktivní prvky...'!Názvy_tisku</vt:lpstr>
      <vt:lpstr>'008 - hlavní kabelové trasy'!Názvy_tisku</vt:lpstr>
      <vt:lpstr>'009 - ostatní'!Názvy_tisku</vt:lpstr>
      <vt:lpstr>'04a - Přípojka vody'!Názvy_tisku</vt:lpstr>
      <vt:lpstr>'04b - Přípojka dešťové ka...'!Názvy_tisku</vt:lpstr>
      <vt:lpstr>'04c - Venkovní kanalizace'!Názvy_tisku</vt:lpstr>
      <vt:lpstr>'04d - Venkovní vodovod'!Názvy_tisku</vt:lpstr>
      <vt:lpstr>'04e - ČS + Systém dešťové...'!Názvy_tisku</vt:lpstr>
      <vt:lpstr>'04f - Vnitřní ZTI'!Názvy_tisku</vt:lpstr>
      <vt:lpstr>'KS - Kolejnicový systém p...'!Názvy_tisku</vt:lpstr>
      <vt:lpstr>'Rekapitulace stavby'!Názvy_tisku</vt:lpstr>
      <vt:lpstr>'Seznam figur'!Názvy_tisku</vt:lpstr>
      <vt:lpstr>'SO 01 - Pobytová odlehčov...'!Názvy_tisku</vt:lpstr>
      <vt:lpstr>'SO 02 - Terasa'!Názvy_tisku</vt:lpstr>
      <vt:lpstr>'SO 03 - Terenní a sadové ...'!Názvy_tisku</vt:lpstr>
      <vt:lpstr>'SO 04 - Oplocení'!Názvy_tisku</vt:lpstr>
      <vt:lpstr>'SO01 - ESI'!Názvy_tisku</vt:lpstr>
      <vt:lpstr>'SO02 - MaR'!Názvy_tisku</vt:lpstr>
      <vt:lpstr>'SO03 - VZT'!Názvy_tisku</vt:lpstr>
      <vt:lpstr>'SO05 - UTCH'!Názvy_tisku</vt:lpstr>
      <vt:lpstr>'TČ.V - Vrty pro tepelná č...'!Názvy_tisku</vt:lpstr>
      <vt:lpstr>'VRN - Vedlejší rozpočtové...'!Názvy_tisku</vt:lpstr>
      <vt:lpstr>'ZP - Zařizovací předměty'!Názvy_tisku</vt:lpstr>
      <vt:lpstr>'001 - EPS - Elektrická po...'!Oblast_tisku</vt:lpstr>
      <vt:lpstr>'002 - SK - Strukturovaná ...'!Oblast_tisku</vt:lpstr>
      <vt:lpstr>'003 - CCTV – kamerový systém'!Oblast_tisku</vt:lpstr>
      <vt:lpstr>'004 - STA - Společná tele...'!Oblast_tisku</vt:lpstr>
      <vt:lpstr>'005 - ACS, INT, TÚ - inte...'!Oblast_tisku</vt:lpstr>
      <vt:lpstr>'006 - KS – Komunikační sy...'!Oblast_tisku</vt:lpstr>
      <vt:lpstr>'007 - AKT - Aktivní prvky...'!Oblast_tisku</vt:lpstr>
      <vt:lpstr>'008 - hlavní kabelové trasy'!Oblast_tisku</vt:lpstr>
      <vt:lpstr>'009 - ostatní'!Oblast_tisku</vt:lpstr>
      <vt:lpstr>'04a - Přípojka vody'!Oblast_tisku</vt:lpstr>
      <vt:lpstr>'04b - Přípojka dešťové ka...'!Oblast_tisku</vt:lpstr>
      <vt:lpstr>'04c - Venkovní kanalizace'!Oblast_tisku</vt:lpstr>
      <vt:lpstr>'04d - Venkovní vodovod'!Oblast_tisku</vt:lpstr>
      <vt:lpstr>'04e - ČS + Systém dešťové...'!Oblast_tisku</vt:lpstr>
      <vt:lpstr>'04f - Vnitřní ZTI'!Oblast_tisku</vt:lpstr>
      <vt:lpstr>'KS - Kolejnicový systém p...'!Oblast_tisku</vt:lpstr>
      <vt:lpstr>'Rekapitulace stavby'!Oblast_tisku</vt:lpstr>
      <vt:lpstr>'Seznam figur'!Oblast_tisku</vt:lpstr>
      <vt:lpstr>'SO 01 - Pobytová odlehčov...'!Oblast_tisku</vt:lpstr>
      <vt:lpstr>'SO 02 - Terasa'!Oblast_tisku</vt:lpstr>
      <vt:lpstr>'SO 03 - Terenní a sadové ...'!Oblast_tisku</vt:lpstr>
      <vt:lpstr>'SO 04 - Oplocení'!Oblast_tisku</vt:lpstr>
      <vt:lpstr>'SO01 - ESI'!Oblast_tisku</vt:lpstr>
      <vt:lpstr>'SO02 - MaR'!Oblast_tisku</vt:lpstr>
      <vt:lpstr>'SO03 - VZT'!Oblast_tisku</vt:lpstr>
      <vt:lpstr>'SO05 - UTCH'!Oblast_tisku</vt:lpstr>
      <vt:lpstr>'TČ.V - Vrty pro tepelná č...'!Oblast_tisku</vt:lpstr>
      <vt:lpstr>'VRN - Vedlejší rozpočtové...'!Oblast_tisku</vt:lpstr>
      <vt:lpstr>'ZP - Zařizovací předměty'!Oblast_tisku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MARV-PC\Marv</dc:creator>
  <cp:lastModifiedBy>Hrubá Eliška</cp:lastModifiedBy>
  <dcterms:created xsi:type="dcterms:W3CDTF">2024-07-10T05:53:29Z</dcterms:created>
  <dcterms:modified xsi:type="dcterms:W3CDTF">2024-07-10T14:11:41Z</dcterms:modified>
</cp:coreProperties>
</file>