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725 oprava ZDS\"/>
    </mc:Choice>
  </mc:AlternateContent>
  <xr:revisionPtr revIDLastSave="0" documentId="13_ncr:1_{4CE7103D-8088-4F78-8523-F7AFBE3DCED2}" xr6:coauthVersionLast="47" xr6:coauthVersionMax="47" xr10:uidLastSave="{00000000-0000-0000-0000-000000000000}"/>
  <bookViews>
    <workbookView xWindow="-110" yWindow="-110" windowWidth="38620" windowHeight="21100" tabRatio="815" activeTab="1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dešťové...'!$C$125:$K$144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rozpočtové...'!$C$121:$K$160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dešťové...'!$C$109:$K$144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rozpočtové...'!$C$109:$K$160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 s="1"/>
  <c r="J35" i="28"/>
  <c r="AX125" i="1"/>
  <c r="BI160" i="28"/>
  <c r="BH160" i="28"/>
  <c r="BG160" i="28"/>
  <c r="BF160" i="28"/>
  <c r="T160" i="28"/>
  <c r="R160" i="28"/>
  <c r="P160" i="28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P138" i="10" s="1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6" i="5"/>
  <c r="BH226" i="5"/>
  <c r="BG226" i="5"/>
  <c r="BF226" i="5"/>
  <c r="T226" i="5"/>
  <c r="T225" i="5" s="1"/>
  <c r="T224" i="5" s="1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4" i="10"/>
  <c r="J135" i="10"/>
  <c r="J134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1" i="10"/>
  <c r="BK139" i="10"/>
  <c r="BK135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3" i="10"/>
  <c r="BK137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6" i="10"/>
  <c r="BK143" i="10"/>
  <c r="BK141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60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2" i="10"/>
  <c r="J133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2" i="10"/>
  <c r="BK128" i="10"/>
  <c r="J143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J158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6" i="10"/>
  <c r="BK131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2" i="10"/>
  <c r="J129" i="10"/>
  <c r="J142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8" i="28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7" i="10"/>
  <c r="BK140" i="10"/>
  <c r="J140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60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39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9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44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1" i="10"/>
  <c r="BK144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9" i="28"/>
  <c r="BK140" i="28"/>
  <c r="F36" i="2" l="1"/>
  <c r="F37" i="2"/>
  <c r="F35" i="2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/>
  <c r="AU106" i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8" i="10"/>
  <c r="J138" i="10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8" i="5"/>
  <c r="J218" i="5" s="1"/>
  <c r="J107" i="5" s="1"/>
  <c r="BK131" i="6"/>
  <c r="T138" i="10"/>
  <c r="T173" i="12"/>
  <c r="R254" i="12"/>
  <c r="P126" i="13"/>
  <c r="P125" i="13" s="1"/>
  <c r="P124" i="13" s="1"/>
  <c r="AU109" i="1" s="1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23" i="27" s="1"/>
  <c r="P122" i="27" s="1"/>
  <c r="AU124" i="1" s="1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8" i="10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T134" i="5" s="1"/>
  <c r="T133" i="5" s="1"/>
  <c r="BK160" i="5"/>
  <c r="J160" i="5" s="1"/>
  <c r="J105" i="5" s="1"/>
  <c r="P133" i="8"/>
  <c r="P132" i="8" s="1"/>
  <c r="R156" i="9"/>
  <c r="R127" i="10"/>
  <c r="R126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58" i="28"/>
  <c r="BE127" i="28"/>
  <c r="BE136" i="28"/>
  <c r="BE139" i="28"/>
  <c r="J124" i="27"/>
  <c r="J98" i="27" s="1"/>
  <c r="BE135" i="28"/>
  <c r="BE138" i="28"/>
  <c r="BE149" i="28"/>
  <c r="BE155" i="28"/>
  <c r="BE160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9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K126" i="10"/>
  <c r="J126" i="10" s="1"/>
  <c r="J34" i="10" s="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1" i="10"/>
  <c r="J120" i="10"/>
  <c r="BE128" i="10"/>
  <c r="BE133" i="10"/>
  <c r="BE139" i="10"/>
  <c r="BE137" i="10"/>
  <c r="BE134" i="10"/>
  <c r="BE136" i="10"/>
  <c r="BE140" i="10"/>
  <c r="BE132" i="10"/>
  <c r="BE143" i="10"/>
  <c r="BE135" i="10"/>
  <c r="BE144" i="10"/>
  <c r="BK130" i="9"/>
  <c r="BK129" i="9" s="1"/>
  <c r="J129" i="9" s="1"/>
  <c r="J34" i="9" s="1"/>
  <c r="BE141" i="10"/>
  <c r="BE142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C96" i="1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B96" i="1"/>
  <c r="BD96" i="1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/>
  <c r="F38" i="12"/>
  <c r="BA108" i="1" s="1"/>
  <c r="F37" i="13"/>
  <c r="BB109" i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P121" i="26" l="1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4" i="5"/>
  <c r="J224" i="5"/>
  <c r="J108" i="5"/>
  <c r="J124" i="28"/>
  <c r="J98" i="28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BK133" i="5"/>
  <c r="J133" i="5" s="1"/>
  <c r="J100" i="5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/>
  <c r="AT106" i="1" s="1"/>
  <c r="AN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AN115" i="1" l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<sst xmlns="http://schemas.openxmlformats.org/spreadsheetml/2006/main" count="57579" uniqueCount="7200">
  <si>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</si>
  <si>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</si>
  <si>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</si>
  <si>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</si>
  <si>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</si>
  <si>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</si>
  <si>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</si>
  <si>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</si>
  <si>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</si>
  <si>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</si>
  <si>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</si>
  <si>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</si>
  <si>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</si>
  <si>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</si>
  <si>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</si>
  <si>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</si>
  <si>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</si>
  <si>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</si>
  <si>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</si>
  <si>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</si>
  <si>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</si>
  <si>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</si>
  <si>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</si>
  <si>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</si>
  <si>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</si>
  <si>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</si>
  <si>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</si>
  <si>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</si>
  <si>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</si>
  <si>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</si>
  <si>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</si>
  <si>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</si>
  <si>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</si>
  <si>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</si>
  <si>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</si>
  <si>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</si>
  <si>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</si>
  <si>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</si>
  <si>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</si>
  <si>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</si>
  <si>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</si>
  <si>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</si>
  <si>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</si>
  <si>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</si>
  <si>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</si>
  <si>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</si>
  <si>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</si>
  <si>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</si>
  <si>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</si>
  <si>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</si>
  <si>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</si>
  <si>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</si>
  <si>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</si>
  <si>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</si>
  <si>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</si>
  <si>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</si>
  <si>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</si>
  <si>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</si>
  <si>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</si>
  <si>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</si>
  <si>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</si>
  <si>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</si>
  <si>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</si>
  <si>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</si>
  <si>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</si>
  <si>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</si>
  <si>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</si>
  <si>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</si>
  <si>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</si>
  <si>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</si>
  <si>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</si>
  <si>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</si>
  <si>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</si>
  <si>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</si>
  <si>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</si>
  <si>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</si>
  <si>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</si>
  <si>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</si>
  <si>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</si>
  <si>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</si>
  <si>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</si>
  <si>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</si>
  <si>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</si>
  <si>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</si>
  <si>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</si>
  <si>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</si>
  <si>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</si>
  <si>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</si>
  <si>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</si>
  <si>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</si>
  <si>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</si>
  <si>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</si>
  <si>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</si>
  <si>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</si>
  <si>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</si>
  <si>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</si>
  <si>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</si>
  <si>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</si>
  <si>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</si>
  <si>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</si>
  <si>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</si>
  <si>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</si>
  <si>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</si>
  <si>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</si>
  <si>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</si>
  <si>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</si>
  <si>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</si>
  <si>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</si>
  <si>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</si>
  <si>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</si>
  <si>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</si>
  <si>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</si>
  <si>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</si>
  <si>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</si>
  <si>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</si>
  <si>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</si>
  <si>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</si>
  <si>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</si>
  <si>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</si>
  <si>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</si>
  <si>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</si>
  <si>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</si>
  <si>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</si>
  <si>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</si>
  <si>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</si>
  <si>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</si>
  <si>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</si>
  <si>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</si>
  <si>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</si>
  <si>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</si>
  <si>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</si>
  <si>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</si>
  <si>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</si>
  <si>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</si>
  <si>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</si>
  <si>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</si>
  <si>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</si>
  <si>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</si>
  <si>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</si>
  <si>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</si>
  <si>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</si>
  <si>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</si>
  <si>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</si>
  <si>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</si>
  <si>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</si>
  <si>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</si>
  <si>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</si>
  <si>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</si>
  <si>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</si>
  <si>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</si>
  <si>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</si>
  <si>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</si>
  <si>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</si>
  <si>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</si>
  <si>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</si>
  <si>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</si>
  <si>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</si>
  <si>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</si>
  <si>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</si>
  <si>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</si>
  <si>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</si>
  <si>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</si>
  <si>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</si>
  <si>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</si>
  <si>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</si>
  <si>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</si>
  <si>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</si>
  <si>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</si>
  <si>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</si>
  <si>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</si>
  <si>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</si>
  <si>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</si>
  <si>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</si>
  <si>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</si>
  <si>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</si>
  <si>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</si>
  <si>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</si>
  <si>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</si>
  <si>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</si>
  <si>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</si>
  <si>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</si>
  <si>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</si>
  <si>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</si>
  <si>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</si>
  <si>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</si>
  <si>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</si>
  <si>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</si>
  <si>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</si>
  <si>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</si>
  <si>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</si>
  <si>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</si>
  <si>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</si>
  <si>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</si>
  <si>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</si>
  <si>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</si>
  <si>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</si>
  <si>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</si>
  <si>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</si>
  <si>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</si>
  <si>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</si>
  <si>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</si>
  <si>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</si>
  <si>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</si>
  <si>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</si>
  <si>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</si>
  <si>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</si>
  <si>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</si>
  <si>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</si>
  <si>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</si>
  <si>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</si>
  <si>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</si>
  <si>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</si>
  <si>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</si>
  <si>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</si>
  <si>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</si>
  <si>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</si>
  <si>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</si>
  <si>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</si>
  <si>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</si>
  <si>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</si>
  <si>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</si>
  <si>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</si>
  <si>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</si>
  <si>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</si>
  <si>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</si>
  <si>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</si>
  <si>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</si>
  <si>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</si>
  <si>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</si>
  <si>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</si>
  <si>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</si>
  <si>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</si>
  <si>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</si>
  <si>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</si>
  <si>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</si>
  <si>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</si>
  <si>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</si>
  <si>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</si>
  <si>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</si>
  <si>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</si>
  <si>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</si>
  <si>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</si>
  <si>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</si>
  <si>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</si>
  <si>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</si>
  <si>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</si>
  <si>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</si>
  <si>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</si>
  <si>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</si>
  <si>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</si>
  <si>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</si>
  <si>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</si>
  <si>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</si>
  <si>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</si>
  <si>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</si>
  <si>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</si>
  <si>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</si>
  <si>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</si>
  <si>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</si>
  <si>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</si>
  <si>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</si>
  <si>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</si>
  <si>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</si>
  <si>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</si>
  <si>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</si>
  <si>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</si>
  <si>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</si>
  <si>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</si>
  <si>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</si>
  <si>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</si>
  <si>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</si>
  <si>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</si>
  <si>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</si>
  <si>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</si>
  <si>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</si>
  <si>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</si>
  <si>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</si>
  <si>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</si>
  <si>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</si>
  <si>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</si>
  <si>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</si>
  <si>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</si>
  <si>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</si>
  <si>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</si>
  <si>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</si>
  <si>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</si>
  <si>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</si>
  <si>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</si>
  <si>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</si>
  <si>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</si>
  <si>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</si>
  <si>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</si>
  <si>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</si>
  <si>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</si>
  <si>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</si>
  <si>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</si>
  <si>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</si>
  <si>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</si>
  <si>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</si>
  <si>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</si>
  <si>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</si>
  <si>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</si>
  <si>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</si>
  <si>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</si>
  <si>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</si>
  <si>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</si>
  <si>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</si>
  <si>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</si>
  <si>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</si>
  <si>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</si>
  <si>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</si>
  <si>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</si>
  <si>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</si>
  <si>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</si>
  <si>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</si>
  <si>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</si>
  <si>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</si>
  <si>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</si>
  <si>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</si>
  <si>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</si>
  <si>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</si>
  <si>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</si>
  <si>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</si>
  <si>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</si>
  <si>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</si>
  <si>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</si>
  <si>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</si>
  <si>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</si>
  <si>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</si>
  <si>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</si>
  <si>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</si>
  <si>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</si>
  <si>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</si>
  <si>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</si>
  <si>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</si>
  <si>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</si>
  <si>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</si>
  <si>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</si>
  <si>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</si>
  <si>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</si>
  <si>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</si>
  <si>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</si>
  <si>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</si>
  <si>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</si>
  <si>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</si>
  <si>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</si>
  <si>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</si>
  <si>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</si>
  <si>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</si>
  <si>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</si>
  <si>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</si>
  <si>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</si>
  <si>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</si>
  <si>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</si>
  <si>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</si>
  <si>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</si>
  <si>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</si>
  <si>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</si>
  <si>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</si>
  <si>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</si>
  <si>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</si>
  <si>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</si>
  <si>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</si>
  <si>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</si>
  <si>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</si>
  <si>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</si>
  <si>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</si>
  <si>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</si>
  <si>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</si>
  <si>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</si>
  <si>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</si>
  <si>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</si>
  <si>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</si>
  <si>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</si>
  <si>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</si>
  <si>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</si>
  <si>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</si>
  <si>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</si>
  <si>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</si>
  <si>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</si>
  <si>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</si>
  <si>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</si>
  <si>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</si>
  <si>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</si>
  <si>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</si>
  <si>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</si>
  <si>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</si>
  <si>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</si>
  <si>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</si>
  <si>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</si>
  <si>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</si>
  <si>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</si>
  <si>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</si>
  <si>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</si>
  <si>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</si>
  <si>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</si>
  <si>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</si>
  <si>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</si>
  <si>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</si>
  <si>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</si>
  <si>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</si>
  <si>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</si>
  <si>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</si>
  <si>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</si>
  <si>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</si>
  <si>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</si>
  <si>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</si>
  <si>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</si>
  <si>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</si>
  <si>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</si>
  <si>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</si>
  <si>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</si>
  <si>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</si>
  <si>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</si>
  <si>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</si>
  <si>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</si>
  <si>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</si>
  <si>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</si>
  <si>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</si>
  <si>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</si>
  <si>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</si>
  <si>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</si>
  <si>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</si>
  <si>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</si>
  <si>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</si>
  <si>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</si>
  <si>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</si>
  <si>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</si>
  <si>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</si>
  <si>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</si>
  <si>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</si>
  <si>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</si>
  <si>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</si>
  <si>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</si>
  <si>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</si>
  <si>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</si>
  <si>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</si>
  <si>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</si>
  <si>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</si>
  <si>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</si>
  <si>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</si>
  <si>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</si>
  <si>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</si>
  <si>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</si>
  <si>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</si>
  <si>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</si>
  <si>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</si>
  <si>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</si>
  <si>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</si>
  <si>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</si>
  <si>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</si>
  <si>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</si>
  <si>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</si>
  <si>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</si>
  <si>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</si>
  <si>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</si>
  <si>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</si>
  <si>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</si>
  <si>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</si>
  <si>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</si>
  <si>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</si>
  <si>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</si>
  <si>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</si>
  <si>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</si>
  <si>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</si>
  <si>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</si>
  <si>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</si>
  <si>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</si>
  <si>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</si>
  <si>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</si>
  <si>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</si>
  <si>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</si>
  <si>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</si>
  <si>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</si>
  <si>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</si>
  <si>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</si>
  <si>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</si>
  <si>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</si>
  <si>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</si>
  <si>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</si>
  <si>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</si>
  <si>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</si>
  <si>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</si>
  <si>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</si>
  <si>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</si>
  <si>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</si>
  <si>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</si>
  <si>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</si>
  <si>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</si>
  <si>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</si>
  <si>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</si>
  <si>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</si>
  <si>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</si>
  <si>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</si>
  <si>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</si>
  <si>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</si>
  <si>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</si>
  <si>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</si>
  <si>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</si>
  <si>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</si>
  <si>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</si>
  <si>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</si>
  <si>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</si>
  <si>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</si>
  <si>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</si>
  <si>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</si>
  <si>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</si>
  <si>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</si>
  <si>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</si>
  <si>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</si>
  <si>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</si>
  <si>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</si>
  <si>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</si>
  <si>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</si>
  <si>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</si>
  <si>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</si>
  <si>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</si>
  <si>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</si>
  <si>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</si>
  <si>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</si>
  <si>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</si>
  <si>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</si>
  <si>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</si>
  <si>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</si>
  <si>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</si>
  <si>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</si>
  <si>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</si>
  <si>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</si>
  <si>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</si>
  <si>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</si>
  <si>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</si>
  <si>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</si>
  <si>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</si>
  <si>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</si>
  <si>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</si>
  <si>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</si>
  <si>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</si>
  <si>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</si>
  <si>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</si>
  <si>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</si>
  <si>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</si>
  <si>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</si>
  <si>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</si>
  <si>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</si>
  <si>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</si>
  <si>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</si>
  <si>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</si>
  <si>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</si>
  <si>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</si>
  <si>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</si>
  <si>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</si>
  <si>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</si>
  <si>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</si>
  <si>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</si>
  <si>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</si>
  <si>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</si>
  <si>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</si>
  <si>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</si>
  <si>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</si>
  <si>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</si>
  <si>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</si>
  <si>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</si>
  <si>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</si>
  <si>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</si>
  <si>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</si>
  <si>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</si>
  <si>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</si>
  <si>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</si>
  <si>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</si>
  <si>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</si>
  <si>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</si>
  <si>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</si>
  <si>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</si>
  <si>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</si>
  <si>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</si>
  <si>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</si>
  <si>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</si>
  <si>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</si>
  <si>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</si>
  <si>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</si>
  <si>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</si>
  <si>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</si>
  <si>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</si>
  <si>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</si>
  <si>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</si>
  <si>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</si>
  <si>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</si>
  <si>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</si>
  <si>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</si>
  <si>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</si>
  <si>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</si>
  <si>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</si>
  <si>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</si>
  <si>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</si>
  <si>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</si>
  <si>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</si>
  <si>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</si>
  <si>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</si>
  <si>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</si>
  <si>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</si>
  <si>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</si>
  <si>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</si>
  <si>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</si>
  <si>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</si>
  <si>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</si>
  <si>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</si>
  <si>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</si>
  <si>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</si>
  <si>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</si>
  <si>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</si>
  <si>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</si>
  <si>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</si>
  <si>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</si>
  <si>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</si>
  <si>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</si>
  <si>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</si>
  <si>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</si>
  <si>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</si>
  <si>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</si>
  <si>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</si>
  <si>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</si>
  <si>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</si>
  <si>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</si>
  <si>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</si>
  <si>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</si>
  <si>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</si>
  <si>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</si>
  <si>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</si>
  <si>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</si>
  <si>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</si>
  <si>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</si>
  <si>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</si>
  <si>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</si>
  <si>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</si>
  <si>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</si>
  <si>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</si>
  <si>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</si>
  <si>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</si>
  <si>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</si>
  <si>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</si>
  <si>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</si>
  <si>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</si>
  <si>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</si>
  <si>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</si>
  <si>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</si>
  <si>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</si>
  <si>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</si>
  <si>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</si>
  <si>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</si>
  <si>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</si>
  <si>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</si>
  <si>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</si>
  <si>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</si>
  <si>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</si>
  <si>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</si>
  <si>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</si>
  <si>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</si>
  <si>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</si>
  <si>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</si>
  <si>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</si>
  <si>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</si>
  <si>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</si>
  <si>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</si>
  <si>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</si>
  <si>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</si>
  <si>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</si>
  <si>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</si>
  <si>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</si>
  <si>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</si>
  <si>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</si>
  <si>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</si>
  <si>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</si>
  <si>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</si>
  <si>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</si>
  <si>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</si>
  <si>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</si>
  <si>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</si>
  <si>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</si>
  <si>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</si>
  <si>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</si>
  <si>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</si>
  <si>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</si>
  <si>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</si>
  <si>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</si>
  <si>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</si>
  <si>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</si>
  <si>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</si>
  <si>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</si>
  <si>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</si>
  <si>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</si>
  <si>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</si>
  <si>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</si>
  <si>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</si>
  <si>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</si>
  <si>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</si>
  <si>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</si>
  <si>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</si>
  <si>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</si>
  <si>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</si>
  <si>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</si>
  <si>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</si>
  <si>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</si>
  <si>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</si>
  <si>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</si>
  <si>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</si>
  <si>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</si>
  <si>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</si>
  <si>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</si>
  <si>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</si>
  <si>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</si>
  <si>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</si>
  <si>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</si>
  <si>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</si>
  <si>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</si>
  <si>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</si>
  <si>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</si>
  <si>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</si>
  <si>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</si>
  <si>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</si>
  <si>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</si>
  <si>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</si>
  <si>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</si>
  <si>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</si>
  <si>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</si>
  <si>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</si>
  <si>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</si>
  <si>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</si>
  <si>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</si>
  <si>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</si>
  <si>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</si>
  <si>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</si>
  <si>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</si>
  <si>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</si>
  <si>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</si>
  <si>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</si>
  <si>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</si>
  <si>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</si>
  <si>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</si>
  <si>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</si>
  <si>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</si>
  <si>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</si>
  <si>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</si>
  <si>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</si>
  <si>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</si>
  <si>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</si>
  <si>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</si>
  <si>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</si>
  <si>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</si>
  <si>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</si>
  <si>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</si>
  <si>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</si>
  <si>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</si>
  <si>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</si>
  <si>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</si>
  <si>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</si>
  <si>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</si>
  <si>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</si>
  <si>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</si>
  <si>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</si>
  <si>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</si>
  <si>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</si>
  <si>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</si>
  <si>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</si>
  <si>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</si>
  <si>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</si>
  <si>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</si>
  <si>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</si>
  <si>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</si>
  <si>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</si>
  <si>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</si>
  <si>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</si>
  <si>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</si>
  <si>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</si>
  <si>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</si>
  <si>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</si>
  <si>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</si>
  <si>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</si>
  <si>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</si>
  <si>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</si>
  <si>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</si>
  <si>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</si>
  <si>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</si>
  <si>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</si>
  <si>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</si>
  <si>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</si>
  <si>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</si>
  <si>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</si>
  <si>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</si>
  <si>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</si>
  <si>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</si>
  <si>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</si>
  <si>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</si>
  <si>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</si>
  <si>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</si>
  <si>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</si>
  <si>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</si>
  <si>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</si>
  <si>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</si>
  <si>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</si>
  <si>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</si>
  <si>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</si>
  <si>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</si>
  <si>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</si>
  <si>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</si>
  <si>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</si>
  <si>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</si>
  <si>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</si>
  <si>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</si>
  <si>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</si>
  <si>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</si>
  <si>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</si>
  <si>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</si>
  <si>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</si>
  <si>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</si>
  <si>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</si>
  <si>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</si>
  <si>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</si>
  <si>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</si>
  <si>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</si>
  <si>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</si>
  <si>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</si>
  <si>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</si>
  <si>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</si>
  <si>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</si>
  <si>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</si>
  <si>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</si>
  <si>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</si>
  <si>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</si>
  <si>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</si>
  <si>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</si>
  <si>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</si>
  <si>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</si>
  <si>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</si>
  <si>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</si>
  <si>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</si>
  <si>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</si>
  <si>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</si>
  <si>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</si>
  <si>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</si>
  <si>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</si>
  <si>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</si>
  <si>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</si>
  <si>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</si>
  <si>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</si>
  <si>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</si>
  <si>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</si>
  <si>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</si>
  <si>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</si>
  <si>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</si>
  <si>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</si>
  <si>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</si>
  <si>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</si>
  <si>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</si>
  <si>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</si>
  <si>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</si>
  <si>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</si>
  <si>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</si>
  <si>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</si>
  <si>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</si>
  <si>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</si>
  <si>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</si>
  <si>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</si>
  <si>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</si>
  <si>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</si>
  <si>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</si>
  <si>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</si>
  <si>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</si>
  <si>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</si>
  <si>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</si>
  <si>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</si>
  <si>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</si>
  <si>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</si>
  <si>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</si>
  <si>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</si>
  <si>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</si>
  <si>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</si>
  <si>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</si>
  <si>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</si>
  <si>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</si>
  <si>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</si>
  <si>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</si>
  <si>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</si>
  <si>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</si>
  <si>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</si>
  <si>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</si>
  <si>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</si>
  <si>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</si>
  <si>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</si>
  <si>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</si>
  <si>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</si>
  <si>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</si>
  <si>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</si>
  <si>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</si>
  <si>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</si>
  <si>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</si>
  <si>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</si>
  <si>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</si>
  <si>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</si>
  <si>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</si>
  <si>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</si>
  <si>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</si>
  <si>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</si>
  <si>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</si>
  <si>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</si>
  <si>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</si>
  <si>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</si>
  <si>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</si>
  <si>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</si>
  <si>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</si>
  <si>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</si>
  <si>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</si>
  <si>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</si>
  <si>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</si>
  <si>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</si>
  <si>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</si>
  <si>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</si>
  <si>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</si>
  <si>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</si>
  <si>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</si>
  <si>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</si>
  <si>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</si>
  <si>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</si>
  <si>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</si>
  <si>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</si>
  <si>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</si>
  <si>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</si>
  <si>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</si>
  <si>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</si>
  <si>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</si>
  <si>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</si>
  <si>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</si>
  <si>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</si>
  <si>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</si>
  <si>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</si>
  <si>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</si>
  <si>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</si>
  <si>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</si>
  <si>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</si>
  <si>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</si>
  <si>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</si>
  <si>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</si>
  <si>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</si>
  <si>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</si>
  <si>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</si>
  <si>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</si>
  <si>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</si>
  <si>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</si>
  <si>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</si>
  <si>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</si>
  <si>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</si>
  <si>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</si>
  <si>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</si>
  <si>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</si>
  <si>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</si>
  <si>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</si>
  <si>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</si>
  <si>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</si>
  <si>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</si>
  <si>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</si>
  <si>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</si>
  <si>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</si>
  <si>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</si>
  <si>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</si>
  <si>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</si>
  <si>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</si>
  <si>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</si>
  <si>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</si>
  <si>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</si>
  <si>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</si>
  <si>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</si>
  <si>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</si>
  <si>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</si>
  <si>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</si>
  <si>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</si>
  <si>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</si>
  <si>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</si>
  <si>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</si>
  <si>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</si>
  <si>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</si>
  <si>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</si>
  <si>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</si>
  <si>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</si>
  <si>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</si>
  <si>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</si>
  <si>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</si>
  <si>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</si>
  <si>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</si>
  <si>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</si>
  <si>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</si>
  <si>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</si>
  <si>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</si>
  <si>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</si>
  <si>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</si>
  <si>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</si>
  <si>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</si>
  <si>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</si>
  <si>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</si>
  <si>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</si>
  <si>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</si>
  <si>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</si>
  <si>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</si>
  <si>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</si>
  <si>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</si>
  <si>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</si>
  <si>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</si>
  <si>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</si>
  <si>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</si>
  <si>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</si>
  <si>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</si>
  <si>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</si>
  <si>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</si>
  <si>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</si>
  <si>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</si>
  <si>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</si>
  <si>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</si>
  <si>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</si>
  <si>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</si>
  <si>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</si>
  <si>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</si>
  <si>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</si>
  <si>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</si>
  <si>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</si>
  <si>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</si>
  <si>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</si>
  <si>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</si>
  <si>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</si>
  <si>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</si>
  <si>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</si>
  <si>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</si>
  <si>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</si>
  <si>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</si>
  <si>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</si>
  <si>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</si>
  <si>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</si>
  <si>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</si>
  <si>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</si>
  <si>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</si>
  <si>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</si>
  <si>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</si>
  <si>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</si>
  <si>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</si>
  <si>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</si>
  <si>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</si>
  <si>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</si>
  <si>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</si>
  <si>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</si>
  <si>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</si>
  <si>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</si>
  <si>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</si>
  <si>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</si>
  <si>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</si>
  <si>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</si>
  <si>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</si>
  <si>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</si>
  <si>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</si>
  <si>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</si>
  <si>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</si>
  <si>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</si>
  <si>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</si>
  <si>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</si>
  <si>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</si>
  <si>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</si>
  <si>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</si>
  <si>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</si>
  <si>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</si>
  <si>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</si>
  <si>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</si>
  <si>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</si>
  <si>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</si>
  <si>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</si>
  <si>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</si>
  <si>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</si>
  <si>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</si>
  <si>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</si>
  <si>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</si>
  <si>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</si>
  <si>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</si>
  <si>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</si>
  <si>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</si>
  <si>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</si>
  <si>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</si>
  <si>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</si>
  <si>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</si>
  <si>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</si>
  <si>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</si>
  <si>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</si>
  <si>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</si>
  <si>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</si>
  <si>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</si>
  <si>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</si>
  <si>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</si>
  <si>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</si>
  <si>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</si>
  <si>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</si>
  <si>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</si>
  <si>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</si>
  <si>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</si>
  <si>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</si>
  <si>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</si>
  <si>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</si>
  <si>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</si>
  <si>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</si>
  <si>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</si>
  <si>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</si>
  <si>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</si>
  <si>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</si>
  <si>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</si>
  <si>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</si>
  <si>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</si>
  <si>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</si>
  <si>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</si>
  <si>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</si>
  <si>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</si>
  <si>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</si>
  <si>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</si>
  <si>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</si>
  <si>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</si>
  <si>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</si>
  <si>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</si>
  <si>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</si>
  <si>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</si>
  <si>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</si>
  <si>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</si>
  <si>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</si>
  <si>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</si>
  <si>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</si>
  <si>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</si>
  <si>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</si>
  <si>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</si>
  <si>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</si>
  <si>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</si>
  <si>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</si>
  <si>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</si>
  <si>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</si>
  <si>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</si>
  <si>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</si>
  <si>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</si>
  <si>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</si>
  <si>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</si>
  <si>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</si>
  <si>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</si>
  <si>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</si>
  <si>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</si>
  <si>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</si>
  <si>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</si>
  <si>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</si>
  <si>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</si>
  <si>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</si>
  <si>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</si>
  <si>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</si>
  <si>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</si>
  <si>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</si>
  <si>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</si>
  <si>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</si>
  <si>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</si>
  <si>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</si>
  <si>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</si>
  <si>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</si>
  <si>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</si>
  <si>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</si>
  <si>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</si>
  <si>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</si>
  <si>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</si>
  <si>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</si>
  <si>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</si>
  <si>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</si>
  <si>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</si>
  <si>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</si>
  <si>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</si>
  <si>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</si>
  <si>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</si>
  <si>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</si>
  <si>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</si>
  <si>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</si>
  <si>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</si>
  <si>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</si>
  <si>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</si>
  <si>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</si>
  <si>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</si>
  <si>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</si>
  <si>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</si>
  <si>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</si>
  <si>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</si>
  <si>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</si>
  <si>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</si>
  <si>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</si>
  <si>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</si>
  <si>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</si>
  <si>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</si>
  <si>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</si>
  <si>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</si>
  <si>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</si>
  <si>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</si>
  <si>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</si>
  <si>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</si>
  <si>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</si>
  <si>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</si>
  <si>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</si>
  <si>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</si>
  <si>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</si>
  <si>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</si>
  <si>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</si>
  <si>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</si>
  <si>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</si>
  <si>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</si>
  <si>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</si>
  <si>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</si>
  <si>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</si>
  <si>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</si>
  <si>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</si>
  <si>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</si>
  <si>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</si>
  <si>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</si>
  <si>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</si>
  <si>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</si>
  <si>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</si>
  <si>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</si>
  <si>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</si>
  <si>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</si>
  <si>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</si>
  <si>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</si>
  <si>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</si>
  <si>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</si>
  <si>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</si>
  <si>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</si>
  <si>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</si>
  <si>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</si>
  <si>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</si>
  <si>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</si>
  <si>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</si>
  <si>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</si>
  <si>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</si>
  <si>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</si>
  <si>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</si>
  <si>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</si>
  <si>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</si>
  <si>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</si>
  <si>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</si>
  <si>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</si>
  <si>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</si>
  <si>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</si>
  <si>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</si>
  <si>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</si>
  <si>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</si>
  <si>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</si>
  <si>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</si>
  <si>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</si>
  <si>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</si>
  <si>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</si>
  <si>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</si>
  <si>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</si>
  <si>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</si>
  <si>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</si>
  <si>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</si>
  <si>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</si>
  <si>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</si>
  <si>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</si>
  <si>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</si>
  <si>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</si>
  <si>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</si>
  <si>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</si>
  <si>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</si>
  <si>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</si>
  <si>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</si>
  <si>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</si>
  <si>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</si>
  <si>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</si>
  <si>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</si>
  <si>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</si>
  <si>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</si>
  <si>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</si>
  <si>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</si>
  <si>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</si>
  <si>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</si>
  <si>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</si>
  <si>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</si>
  <si>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</si>
  <si>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</si>
  <si>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</si>
  <si>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</si>
  <si>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</si>
  <si>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</si>
  <si>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</si>
  <si>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</si>
  <si>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</si>
  <si>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</si>
  <si>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</si>
  <si>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</si>
  <si>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</si>
  <si>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</si>
  <si>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</si>
  <si>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</si>
  <si>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</si>
  <si>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</si>
  <si>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</si>
  <si>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</si>
  <si>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</si>
  <si>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</si>
  <si>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</si>
  <si>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</si>
  <si>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</si>
  <si>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</si>
  <si>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</si>
  <si>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</si>
  <si>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</si>
  <si>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</si>
  <si>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</si>
  <si>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</si>
  <si>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</si>
  <si>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</si>
  <si>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</si>
  <si>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</si>
  <si>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</si>
  <si>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</si>
  <si>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</si>
  <si>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</si>
  <si>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</si>
  <si>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</si>
  <si>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</si>
  <si>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</si>
  <si>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</si>
  <si>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</si>
  <si>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</si>
  <si>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</si>
  <si>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</si>
  <si>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</si>
  <si>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</si>
  <si>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</si>
  <si>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</si>
  <si>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</si>
  <si>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</si>
  <si>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</si>
  <si>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</si>
  <si>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</si>
  <si>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</si>
  <si>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</si>
  <si>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</si>
  <si>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</si>
  <si>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</si>
  <si>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</si>
  <si>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</si>
  <si>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</si>
  <si>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</si>
  <si>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</si>
  <si>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</si>
  <si>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</si>
  <si>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</si>
  <si>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</si>
  <si>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</si>
  <si>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</si>
  <si>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</si>
  <si>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</si>
  <si>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</si>
  <si>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</si>
  <si>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</si>
  <si>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</si>
  <si>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</si>
  <si>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</si>
  <si>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</si>
  <si>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</si>
  <si>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</si>
  <si>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</si>
  <si>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</si>
  <si>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</si>
  <si>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</si>
  <si>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</si>
  <si>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</si>
  <si>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</si>
  <si>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</si>
  <si>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</si>
  <si>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</si>
  <si>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</si>
  <si>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</si>
  <si>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</si>
  <si>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</si>
  <si>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</si>
  <si>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</si>
  <si>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</si>
  <si>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</si>
  <si>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</si>
  <si>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</si>
  <si>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</si>
  <si>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</si>
  <si>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</si>
  <si>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</si>
  <si>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</si>
  <si>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</si>
  <si>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</si>
  <si>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</si>
  <si>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</si>
  <si>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</si>
  <si>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</si>
  <si>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</si>
  <si>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</si>
  <si>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</si>
  <si>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</si>
  <si>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</si>
  <si>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</si>
  <si>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</si>
  <si>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</si>
  <si>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</si>
  <si>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</si>
  <si>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</si>
  <si>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</si>
  <si>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</si>
  <si>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</si>
  <si>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</si>
  <si>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</si>
  <si>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</si>
  <si>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</si>
  <si>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</si>
  <si>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</si>
  <si>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</si>
  <si>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</si>
  <si>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</si>
  <si>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</si>
  <si>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</si>
  <si>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</si>
  <si>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</si>
  <si>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</si>
  <si>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</si>
  <si>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</si>
  <si>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</si>
  <si>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</si>
  <si>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</si>
  <si>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</si>
  <si>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</si>
  <si>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</si>
  <si>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</si>
  <si>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</si>
  <si>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</si>
  <si>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</si>
  <si>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</si>
  <si>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</si>
  <si>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</si>
  <si>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</si>
  <si>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</si>
  <si>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</si>
  <si>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</si>
  <si>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</si>
  <si>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</si>
  <si>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</si>
  <si>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</si>
  <si>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</si>
  <si>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</si>
  <si>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</si>
  <si>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</si>
  <si>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</si>
  <si>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</si>
  <si>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</si>
  <si>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</si>
  <si>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</si>
  <si>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</si>
  <si>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</si>
  <si>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</si>
  <si>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</si>
  <si>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</si>
  <si>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</si>
  <si>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</si>
  <si>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</si>
  <si>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</si>
  <si>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</si>
  <si>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</si>
  <si>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</si>
  <si>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</si>
  <si>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</si>
  <si>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</si>
  <si>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</si>
  <si>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</si>
  <si>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</si>
  <si>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</si>
  <si>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</si>
  <si>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</si>
  <si>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</si>
  <si>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</si>
  <si>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</si>
  <si>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</si>
  <si>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</si>
  <si>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</si>
  <si>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</si>
  <si>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</si>
  <si>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</si>
  <si>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</si>
  <si>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</si>
  <si>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</si>
  <si>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</si>
  <si>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</si>
  <si>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</si>
  <si>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</si>
  <si>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</si>
  <si>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</si>
  <si>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</si>
  <si>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</si>
  <si>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</si>
  <si>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</si>
  <si>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</si>
  <si>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</si>
  <si>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</si>
  <si>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</si>
  <si>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</si>
  <si>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</si>
  <si>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</si>
  <si>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</si>
  <si>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</si>
  <si>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</si>
  <si>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</si>
  <si>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</si>
  <si>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</si>
  <si>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</si>
  <si>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</si>
  <si>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</si>
  <si>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</si>
  <si>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</si>
  <si>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</si>
  <si>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</si>
  <si>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</si>
  <si>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</si>
  <si>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</si>
  <si>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</si>
  <si>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</si>
  <si>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</si>
  <si>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</si>
  <si>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</si>
  <si>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</si>
  <si>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</si>
  <si>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</si>
  <si>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</si>
  <si>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</si>
  <si>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</si>
  <si>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</si>
  <si>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</si>
  <si>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</si>
  <si>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</si>
  <si>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</si>
  <si>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</si>
  <si>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</si>
  <si>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</si>
  <si>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</si>
  <si>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</si>
  <si>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</si>
  <si>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</si>
  <si>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</si>
  <si>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</si>
  <si>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</si>
  <si>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</si>
  <si>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</si>
  <si>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</si>
  <si>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</si>
  <si>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</si>
  <si>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</si>
  <si>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</si>
  <si>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</si>
  <si>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</si>
  <si>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</si>
  <si>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</si>
  <si>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</si>
  <si>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</si>
  <si>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</si>
  <si>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</si>
  <si>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</si>
  <si>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</si>
  <si>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</si>
  <si>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</si>
  <si>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</si>
  <si>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</si>
  <si>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</si>
  <si>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</si>
  <si>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</si>
  <si>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</si>
  <si>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</si>
  <si>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</si>
  <si>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</si>
  <si>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</si>
  <si>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</si>
  <si>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</si>
  <si>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</si>
  <si>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</si>
  <si>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</si>
  <si>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</si>
  <si>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</si>
  <si>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</si>
  <si>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</si>
  <si>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</si>
  <si>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</si>
  <si>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</si>
  <si>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</si>
  <si>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</si>
  <si>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</si>
  <si>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</si>
  <si>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</si>
  <si>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</si>
  <si>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</si>
  <si>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</si>
  <si>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</si>
  <si>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</si>
  <si>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</si>
  <si>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</si>
  <si>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</si>
  <si>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</si>
  <si>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</si>
  <si>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</si>
  <si>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</si>
  <si>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</si>
  <si>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</si>
  <si>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</si>
  <si>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</si>
  <si>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</si>
  <si>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</si>
  <si>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</si>
  <si>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</si>
  <si>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</si>
  <si>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</si>
  <si>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</si>
  <si>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</si>
  <si>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</si>
  <si>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</si>
  <si>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</si>
  <si>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</si>
  <si>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</si>
  <si>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</si>
  <si>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</si>
  <si>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</si>
  <si>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</si>
  <si>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</si>
  <si>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</si>
  <si>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</si>
  <si>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</si>
  <si>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</si>
  <si>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</si>
  <si>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</si>
  <si>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</si>
  <si>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</si>
  <si>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</si>
  <si>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</si>
  <si>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</si>
  <si>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</si>
  <si>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</si>
  <si>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</si>
  <si>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</si>
  <si>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</si>
  <si>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</si>
  <si>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</si>
  <si>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</si>
  <si>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</si>
  <si>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</si>
  <si>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</si>
  <si>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</si>
  <si>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</si>
  <si>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</si>
  <si>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</si>
  <si>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</si>
  <si>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</si>
  <si>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</si>
  <si>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</si>
  <si>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</si>
  <si>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</si>
  <si>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</si>
  <si>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</si>
  <si>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</si>
  <si>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</si>
  <si>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</si>
  <si>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</si>
  <si>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</si>
  <si>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</si>
  <si>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</si>
  <si>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</si>
  <si>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</si>
  <si>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</si>
  <si>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</si>
  <si>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</si>
  <si>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</si>
  <si>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</si>
  <si>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</si>
  <si>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</si>
  <si>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</si>
  <si>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</si>
  <si>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</si>
  <si>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</si>
  <si>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</si>
  <si>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</si>
  <si>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</si>
  <si>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</si>
  <si>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</si>
  <si>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</si>
  <si>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</si>
  <si>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</si>
  <si>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</si>
  <si>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</si>
  <si>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</si>
  <si>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</si>
  <si>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</si>
  <si>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</si>
  <si>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</si>
  <si>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</si>
  <si>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</si>
  <si>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</si>
  <si>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</si>
  <si>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</si>
  <si>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</si>
  <si>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</si>
  <si>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</si>
  <si>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</si>
  <si>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</si>
  <si>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</si>
  <si>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</si>
  <si>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</si>
  <si>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</si>
  <si>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</si>
  <si>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</si>
  <si>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</si>
  <si>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</si>
  <si>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</si>
  <si>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</si>
  <si>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</si>
  <si>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</si>
  <si>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</si>
  <si>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</si>
  <si>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</si>
  <si>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</si>
  <si>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</si>
  <si>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</si>
  <si>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</si>
  <si>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</si>
  <si>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</si>
  <si>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</si>
  <si>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</si>
  <si>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</si>
  <si>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</si>
  <si>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</si>
  <si>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</si>
  <si>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</si>
  <si>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</si>
  <si>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</si>
  <si>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</si>
  <si>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</si>
  <si>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</si>
  <si>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</si>
  <si>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</si>
  <si>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</si>
  <si>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</si>
  <si>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</si>
  <si>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</si>
  <si>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</si>
  <si>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</si>
  <si>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</si>
  <si>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</si>
  <si>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</si>
  <si>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</si>
  <si>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</si>
  <si>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</si>
  <si>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</si>
  <si>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</si>
  <si>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</si>
  <si>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</si>
  <si>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</si>
  <si>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</si>
  <si>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</si>
  <si>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</si>
  <si>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</si>
  <si>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</si>
  <si>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</si>
  <si>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</si>
  <si>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</si>
  <si>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</si>
  <si>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</si>
  <si>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</si>
  <si>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</si>
  <si>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</si>
  <si>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</si>
  <si>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</si>
  <si>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</si>
  <si>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</si>
  <si>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</si>
  <si>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</si>
  <si>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</si>
  <si>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</si>
  <si>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</si>
  <si>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</si>
  <si>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</si>
  <si>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</si>
  <si>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</si>
  <si>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</si>
  <si>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</si>
  <si>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</si>
  <si>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</si>
  <si>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</si>
  <si>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</si>
  <si>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</si>
  <si>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</si>
  <si>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</si>
  <si>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</si>
  <si>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</si>
  <si>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</si>
  <si>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</si>
  <si>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</si>
  <si>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</si>
  <si>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</si>
  <si>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</si>
  <si>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</si>
  <si>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</si>
  <si>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</si>
  <si>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</si>
  <si>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</si>
  <si>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</si>
  <si>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</si>
  <si>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</si>
  <si>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</si>
  <si>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</si>
  <si>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</si>
  <si>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</si>
  <si>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</si>
  <si>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</si>
  <si>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</si>
  <si>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</si>
  <si>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</si>
  <si>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</si>
  <si>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</si>
  <si>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</si>
  <si>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</si>
  <si>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</si>
  <si>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</si>
  <si>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</si>
  <si>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</si>
  <si>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</si>
  <si>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</si>
  <si>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</si>
  <si>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</si>
  <si>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</si>
  <si>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</si>
  <si>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</si>
  <si>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</si>
  <si>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</si>
  <si>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</si>
  <si>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</si>
  <si>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</si>
  <si>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</si>
  <si>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</si>
  <si>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</si>
  <si>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</si>
  <si>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</si>
  <si>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</si>
  <si>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</si>
  <si>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</si>
  <si>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</si>
  <si>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</si>
  <si>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</si>
  <si>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</si>
  <si>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</si>
  <si>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</si>
  <si>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</si>
  <si>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</si>
  <si>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</si>
  <si>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</si>
  <si>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</si>
  <si>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</si>
  <si>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</si>
  <si>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</si>
  <si>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</si>
  <si>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</si>
  <si>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</si>
  <si>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</si>
  <si>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</si>
  <si>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</si>
  <si>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</si>
  <si>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</si>
  <si>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</si>
  <si>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</si>
  <si>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</si>
  <si>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</si>
  <si>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</si>
  <si>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</si>
  <si>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</si>
  <si>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</si>
  <si>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</si>
  <si>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</si>
  <si>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</si>
  <si>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</si>
  <si>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</si>
  <si>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</si>
  <si>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</si>
  <si>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</si>
  <si>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</si>
  <si>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</si>
  <si>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</si>
  <si>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</si>
  <si>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</si>
  <si>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</si>
  <si>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</si>
  <si>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</si>
  <si>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</si>
  <si>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</si>
  <si>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</si>
  <si>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</si>
  <si>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</si>
  <si>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</si>
  <si>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</si>
  <si>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</si>
  <si>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</si>
  <si>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</si>
  <si>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</si>
  <si>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</si>
  <si>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</si>
  <si>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</si>
  <si>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</si>
  <si>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</si>
  <si>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</si>
  <si>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</si>
  <si>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</si>
  <si>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</si>
  <si>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</si>
  <si>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</si>
  <si>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</si>
  <si>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</si>
  <si>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</si>
  <si>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</si>
  <si>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</si>
  <si>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</si>
  <si>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</si>
  <si>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</si>
  <si>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</si>
  <si>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</si>
  <si>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</si>
  <si>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</si>
  <si>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</si>
  <si>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</si>
  <si>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</si>
  <si>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</si>
  <si>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</si>
  <si>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</si>
  <si>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</si>
  <si>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</si>
  <si>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</si>
  <si>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</si>
  <si>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</si>
  <si>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</si>
  <si>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</si>
  <si>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</si>
  <si>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</si>
  <si>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</si>
  <si>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</si>
  <si>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</si>
  <si>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</si>
  <si>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</si>
  <si>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</si>
  <si>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</si>
  <si>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</si>
  <si>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</si>
  <si>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</si>
  <si>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</si>
  <si>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</si>
  <si>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</si>
  <si>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</si>
  <si>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</si>
  <si>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</si>
  <si>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</si>
  <si>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</si>
  <si>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</si>
  <si>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</si>
  <si>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</si>
  <si>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</si>
  <si>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</si>
  <si>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</si>
  <si>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</si>
  <si>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</si>
  <si>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</si>
  <si>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</si>
  <si>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</si>
  <si>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</si>
  <si>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</si>
  <si>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</si>
  <si>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</si>
  <si>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</si>
  <si>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</si>
  <si>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</si>
  <si>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</si>
  <si>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</si>
  <si>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</si>
  <si>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</si>
  <si>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</si>
  <si>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</si>
  <si>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</si>
  <si>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</si>
  <si>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</si>
  <si>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</si>
  <si>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</si>
  <si>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</si>
  <si>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</si>
  <si>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</si>
  <si>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</si>
  <si>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</si>
  <si>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</si>
  <si>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</si>
  <si>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</si>
  <si>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</si>
  <si>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</si>
  <si>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</si>
  <si>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</si>
  <si>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</si>
  <si>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</si>
  <si>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</si>
  <si>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</si>
  <si>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</si>
  <si>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</si>
  <si>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</si>
  <si>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</si>
  <si>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</si>
  <si>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</si>
  <si>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</si>
  <si>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</si>
  <si>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</si>
  <si>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</si>
  <si>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</si>
  <si>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</si>
  <si>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</si>
  <si>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</si>
  <si>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</si>
  <si>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</si>
  <si>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</si>
  <si>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</si>
  <si>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</si>
  <si>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</si>
  <si>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</si>
  <si>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</si>
  <si>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</si>
  <si>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</si>
  <si>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</si>
  <si>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</si>
  <si>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</si>
  <si>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</si>
  <si>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</si>
  <si>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</si>
  <si>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</si>
  <si>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</si>
  <si>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</si>
  <si>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</si>
  <si>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</si>
  <si>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</si>
  <si>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</si>
  <si>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</si>
  <si>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</si>
  <si>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</si>
  <si>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</si>
  <si>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</si>
  <si>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</si>
  <si>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</si>
  <si>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</si>
  <si>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</si>
  <si>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</si>
  <si>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</si>
  <si>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</si>
  <si>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</si>
  <si>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</si>
  <si>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</si>
  <si>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</si>
  <si>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</si>
  <si>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</si>
  <si>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</si>
  <si>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</si>
  <si>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</si>
  <si>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</si>
  <si>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</si>
  <si>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</si>
  <si>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</si>
  <si>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</si>
  <si>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</si>
  <si>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</si>
  <si>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</si>
  <si>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</si>
  <si>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</si>
  <si>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</si>
  <si>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</si>
  <si>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</si>
  <si>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</si>
  <si>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</si>
  <si>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</si>
  <si>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</si>
  <si>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</si>
  <si>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</si>
  <si>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</si>
  <si>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</si>
  <si>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</si>
  <si>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</si>
  <si>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</si>
  <si>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</si>
  <si>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</si>
  <si>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</si>
  <si>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</si>
  <si>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</si>
  <si>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</si>
  <si>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</si>
  <si>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</si>
  <si>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</si>
  <si>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</si>
  <si>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</si>
  <si>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</si>
  <si>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</si>
  <si>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</si>
  <si>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</si>
  <si>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</si>
  <si>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</si>
  <si>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</si>
  <si>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</si>
  <si>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</si>
  <si>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</si>
  <si>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</si>
  <si>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</si>
  <si>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</si>
  <si>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</si>
  <si>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</si>
  <si>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</si>
  <si>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</si>
  <si>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</si>
  <si>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</si>
  <si>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</si>
  <si>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</si>
  <si>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</si>
  <si>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</si>
  <si>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</si>
  <si>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</si>
  <si>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</si>
  <si>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</si>
  <si>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</si>
  <si>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</si>
  <si>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311,81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</si>
  <si>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</si>
  <si>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</si>
  <si>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</si>
  <si>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</si>
  <si>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</si>
  <si>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</si>
  <si>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</si>
  <si>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</si>
  <si>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</si>
  <si>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</si>
  <si>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</si>
  <si>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</si>
  <si>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</si>
  <si>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</si>
  <si>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</si>
  <si>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</si>
  <si>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</si>
  <si>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</si>
  <si>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</si>
  <si>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</si>
  <si>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</si>
  <si>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</si>
  <si>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</si>
  <si>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</si>
  <si>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</si>
  <si>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</si>
  <si>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</si>
  <si>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</si>
  <si>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</si>
  <si>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</si>
  <si>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</si>
  <si>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</si>
  <si>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</si>
  <si>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</si>
  <si>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</si>
  <si>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</si>
  <si>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</si>
  <si>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</si>
  <si>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</si>
  <si>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</si>
  <si>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</si>
  <si>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</si>
  <si>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</si>
  <si>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</si>
  <si>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</si>
  <si>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</si>
  <si>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</si>
  <si>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</si>
  <si>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</si>
  <si>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</si>
  <si>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</si>
  <si>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</si>
  <si>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</si>
  <si>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</si>
  <si>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</si>
  <si>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</si>
  <si>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</si>
  <si>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</si>
  <si>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</si>
  <si>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</si>
  <si>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</si>
  <si>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</si>
  <si>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</si>
  <si>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</si>
  <si>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</si>
  <si>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</si>
  <si>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</si>
  <si>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</si>
  <si>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</si>
  <si>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</si>
  <si>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</si>
  <si>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</si>
  <si>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</si>
  <si>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</si>
  <si>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</si>
  <si>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</si>
  <si>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</si>
  <si>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</si>
  <si>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</si>
  <si>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</si>
  <si>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</si>
  <si>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</si>
  <si>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</si>
  <si>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</si>
  <si>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</si>
  <si>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</si>
  <si>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</si>
  <si>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</si>
  <si>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</si>
  <si>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</si>
  <si>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</si>
  <si>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</si>
  <si>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</si>
  <si>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</si>
  <si>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</si>
  <si>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</si>
  <si>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</si>
  <si>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</si>
  <si>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</si>
  <si>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</si>
  <si>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</si>
  <si>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</si>
  <si>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</si>
  <si>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</si>
  <si>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</si>
  <si>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</si>
  <si>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</si>
  <si>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</si>
  <si>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</si>
  <si>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</si>
  <si>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</si>
  <si>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</si>
  <si>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</si>
  <si>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</si>
  <si>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</si>
  <si>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</si>
  <si>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</si>
  <si>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</si>
  <si>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</si>
  <si>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</si>
  <si>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</si>
  <si>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</si>
  <si>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</si>
  <si>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</si>
  <si>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</si>
  <si>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</si>
  <si>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</si>
  <si>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</si>
  <si>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</si>
  <si>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</si>
  <si>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</si>
  <si>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</si>
  <si>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</si>
  <si>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</si>
  <si>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</si>
  <si>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</si>
  <si>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</si>
  <si>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</si>
  <si>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</si>
  <si>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</si>
  <si>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</si>
  <si>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</si>
  <si>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</si>
  <si>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</si>
  <si>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</si>
  <si>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</si>
  <si>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</si>
  <si>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</si>
  <si>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</si>
  <si>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</si>
  <si>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</si>
  <si>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</si>
  <si>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</si>
  <si>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</si>
  <si>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</si>
  <si>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</si>
  <si>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</si>
  <si>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</si>
  <si>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</si>
  <si>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</si>
  <si>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</si>
  <si>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</si>
  <si>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</si>
  <si>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</si>
  <si>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</si>
  <si>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</si>
  <si>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</si>
  <si>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</si>
  <si>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</si>
  <si>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</si>
  <si>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</si>
  <si>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</si>
  <si>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</si>
  <si>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</si>
  <si>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</si>
  <si>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</si>
  <si>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</si>
  <si>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</si>
  <si>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</si>
  <si>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</si>
  <si>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</si>
  <si>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</si>
  <si>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</si>
  <si>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</si>
  <si>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</si>
  <si>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</si>
  <si>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</si>
  <si>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</si>
  <si>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</si>
  <si>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</si>
  <si>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</si>
  <si>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</si>
  <si>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</si>
  <si>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</si>
  <si>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</si>
  <si>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</si>
  <si>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</si>
  <si>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</si>
  <si>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</si>
  <si>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</si>
  <si>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</si>
  <si>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</si>
  <si>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</si>
  <si>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</si>
  <si>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</si>
  <si>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</si>
  <si>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</si>
  <si>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</si>
  <si>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</si>
  <si>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</si>
  <si>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</si>
  <si>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</si>
  <si>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</si>
  <si>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</si>
  <si>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</si>
  <si>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</si>
  <si>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</si>
  <si>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</si>
  <si>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</si>
  <si>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</si>
  <si>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</si>
  <si>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</si>
  <si>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</si>
  <si>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</si>
  <si>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</si>
  <si>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</si>
  <si>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</si>
  <si>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</si>
  <si>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</si>
  <si>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</si>
  <si>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</si>
  <si>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</si>
  <si>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</si>
  <si>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</si>
  <si>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</si>
  <si>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</si>
  <si>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</si>
  <si>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</si>
  <si>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</si>
  <si>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</si>
  <si>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</si>
  <si>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</si>
  <si>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</si>
  <si>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</si>
  <si>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</si>
  <si>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</si>
  <si>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</si>
  <si>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</si>
  <si>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</si>
  <si>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</si>
  <si>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</si>
  <si>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</si>
  <si>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</si>
  <si>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</si>
  <si>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</si>
  <si>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</si>
  <si>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</si>
  <si>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</si>
  <si>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</si>
  <si>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</si>
  <si>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</si>
  <si>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</si>
  <si>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</si>
  <si>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</si>
  <si>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</si>
  <si>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</si>
  <si>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</si>
  <si>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</si>
  <si>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</si>
  <si>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</si>
  <si>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</si>
  <si>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</si>
  <si>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</si>
  <si>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</si>
  <si>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</si>
  <si>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</si>
  <si>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</si>
  <si>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</si>
  <si>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</si>
  <si>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</si>
  <si>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</si>
  <si>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</si>
  <si>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</si>
  <si>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</si>
  <si>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</si>
  <si>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</si>
  <si>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</si>
  <si>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</si>
  <si>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</si>
  <si>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</si>
  <si>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</si>
  <si>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</si>
  <si>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</si>
  <si>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</si>
  <si>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</si>
  <si>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</si>
  <si>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</si>
  <si>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</si>
  <si>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</si>
  <si>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</si>
  <si>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</si>
  <si>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</si>
  <si>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</si>
  <si>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</si>
  <si>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</si>
  <si>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</si>
  <si>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</si>
  <si>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</si>
  <si>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</si>
  <si>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</si>
  <si>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</si>
  <si>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</si>
  <si>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</si>
  <si>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</si>
  <si>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</si>
  <si>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</si>
  <si>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</si>
  <si>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</si>
  <si>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</si>
  <si>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</si>
  <si>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</si>
  <si>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</si>
  <si>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</si>
  <si>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</si>
  <si>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</si>
  <si>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</si>
  <si>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</si>
  <si>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</si>
  <si>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</si>
  <si>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</si>
  <si>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</si>
  <si>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</si>
  <si>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</si>
  <si>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</si>
  <si>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</si>
  <si>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</si>
  <si>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</si>
  <si>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</si>
  <si>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</si>
  <si>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</si>
  <si>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</si>
  <si>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</si>
  <si>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</si>
  <si>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</si>
  <si>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</si>
  <si>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</si>
  <si>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</si>
  <si>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</si>
  <si>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</si>
  <si>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</si>
  <si>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</si>
  <si>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</si>
  <si>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</si>
  <si>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</si>
  <si>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</si>
  <si>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</si>
  <si>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</si>
  <si>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</si>
  <si>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</si>
  <si>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</si>
  <si>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</si>
  <si>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</si>
  <si>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</si>
  <si>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</si>
  <si>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</si>
  <si>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</si>
  <si>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</si>
  <si>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</si>
  <si>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</si>
  <si>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</si>
  <si>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</si>
  <si>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</si>
  <si>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</si>
  <si>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</si>
  <si>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</si>
  <si>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</si>
  <si>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</si>
  <si>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</si>
  <si>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</si>
  <si>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</si>
  <si>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</si>
  <si>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</si>
  <si>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</si>
  <si>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</si>
  <si>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</si>
  <si>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</si>
  <si>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</si>
  <si>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</si>
  <si>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</si>
  <si>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</si>
  <si>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</si>
  <si>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</si>
  <si>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</si>
  <si>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</si>
  <si>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</si>
  <si>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</si>
  <si>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</si>
  <si>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</si>
  <si>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</si>
  <si>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</si>
  <si>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</si>
  <si>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</si>
  <si>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</si>
  <si>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</si>
  <si>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</si>
  <si>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</si>
  <si>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</si>
  <si>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</si>
  <si>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</si>
  <si>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</si>
  <si>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</si>
  <si>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</si>
  <si>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</si>
  <si>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</si>
  <si>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</si>
  <si>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</si>
  <si>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</si>
  <si>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</si>
  <si>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</si>
  <si>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</si>
  <si>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</si>
  <si>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</si>
  <si>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</si>
  <si>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</si>
  <si>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</si>
  <si>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</si>
  <si>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</si>
  <si>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</si>
  <si>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</si>
  <si>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</si>
  <si>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</si>
  <si>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</si>
  <si>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</si>
  <si>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</si>
  <si>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</si>
  <si>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</si>
  <si>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</si>
  <si>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</si>
  <si>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</si>
  <si>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</si>
  <si>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</si>
  <si>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</si>
  <si>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</si>
  <si>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</si>
  <si>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</si>
  <si>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</si>
  <si>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</si>
  <si>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</si>
  <si>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</si>
  <si>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</si>
  <si>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</si>
  <si>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</si>
  <si>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</si>
  <si>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</si>
  <si>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</si>
  <si>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</si>
  <si>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</si>
  <si>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</si>
  <si>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</si>
  <si>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</si>
  <si>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</si>
  <si>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</si>
  <si>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</si>
  <si>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</si>
  <si>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</si>
  <si>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</si>
  <si>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</si>
  <si>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</si>
  <si>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</si>
  <si>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</si>
  <si>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</si>
  <si>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</si>
  <si>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</si>
  <si>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</si>
  <si>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</si>
  <si>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</si>
  <si>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</si>
  <si>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</si>
  <si>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</si>
  <si>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</si>
  <si>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</si>
  <si>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</si>
  <si>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</si>
  <si>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</si>
  <si>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</si>
  <si>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</si>
  <si>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</si>
  <si>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</si>
  <si>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</si>
  <si>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</si>
  <si>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</si>
  <si>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</si>
  <si>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</si>
  <si>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</si>
  <si>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</si>
  <si>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</si>
  <si>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</si>
  <si>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</si>
  <si>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</si>
  <si>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</si>
  <si>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</si>
  <si>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</si>
  <si>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</si>
  <si>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</si>
  <si>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</si>
  <si>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</si>
  <si>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</si>
  <si>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</si>
  <si>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</si>
  <si>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</si>
  <si>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</si>
  <si>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</si>
  <si>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</si>
  <si>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</si>
  <si>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</si>
  <si>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</si>
  <si>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</si>
  <si>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</si>
  <si>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</si>
  <si>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</si>
  <si>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</si>
  <si>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</si>
  <si>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</si>
  <si>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</si>
  <si>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</si>
  <si>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</si>
  <si>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</si>
  <si>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</si>
  <si>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</si>
  <si>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</si>
  <si>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</si>
  <si>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</si>
  <si>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</si>
  <si>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</si>
  <si>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</si>
  <si>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</si>
  <si>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</si>
  <si>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</si>
  <si>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</si>
  <si>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</si>
  <si>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</si>
  <si>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</si>
  <si>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</si>
  <si>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</si>
  <si>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</si>
  <si>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</si>
  <si>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</si>
  <si>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</si>
  <si>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</si>
  <si>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</si>
  <si>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</si>
  <si>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</si>
  <si>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</si>
  <si>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</si>
  <si>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</si>
  <si>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</si>
  <si>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</si>
  <si>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</si>
  <si>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</si>
  <si>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</si>
  <si>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</si>
  <si>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</si>
  <si>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</si>
  <si>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</si>
  <si>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</si>
  <si>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</si>
  <si>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</si>
  <si>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</si>
  <si>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</si>
  <si>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</si>
  <si>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</si>
  <si>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</si>
  <si>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</si>
  <si>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</si>
  <si>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</si>
  <si>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</si>
  <si>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</si>
  <si>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</si>
  <si>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</si>
  <si>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</si>
  <si>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</si>
  <si>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</si>
  <si>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</si>
  <si>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</si>
  <si>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</si>
  <si>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</si>
  <si>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</si>
  <si>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</si>
  <si>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</si>
  <si>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</si>
  <si>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</si>
  <si>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</si>
  <si>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</si>
  <si>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</si>
  <si>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</si>
  <si>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</si>
  <si>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</si>
  <si>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</si>
  <si>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</si>
  <si>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</si>
  <si>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</si>
  <si>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</si>
  <si>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</si>
  <si>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</si>
  <si>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</si>
  <si>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</si>
  <si>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</si>
  <si>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</si>
  <si>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</si>
  <si>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</si>
  <si>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</si>
  <si>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</si>
  <si>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</si>
  <si>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</si>
  <si>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</si>
  <si>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</si>
  <si>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</si>
  <si>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</si>
  <si>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</si>
  <si>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</si>
  <si>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</si>
  <si>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</si>
  <si>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</si>
  <si>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</si>
  <si>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</si>
  <si>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</si>
  <si>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</si>
  <si>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</si>
  <si>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</si>
  <si>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</si>
  <si>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</si>
  <si>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</si>
  <si>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</si>
  <si>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</si>
  <si>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</si>
  <si>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</si>
  <si>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</si>
  <si>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</si>
  <si>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</si>
  <si>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</si>
  <si>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</si>
  <si>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</si>
  <si>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</si>
  <si>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</si>
  <si>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</si>
  <si>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</si>
  <si>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</si>
  <si>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</si>
  <si>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</si>
  <si>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</si>
  <si>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</si>
  <si>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</si>
  <si>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</si>
  <si>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</si>
  <si>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</si>
  <si>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</si>
  <si>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</si>
  <si>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</si>
  <si>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</si>
  <si>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</si>
  <si>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</si>
  <si>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</si>
  <si>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</si>
  <si>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</si>
  <si>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</si>
  <si>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</si>
  <si>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</si>
  <si>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</si>
  <si>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</si>
  <si>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</si>
  <si>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</si>
  <si>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</si>
  <si>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</si>
  <si>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</si>
  <si>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</si>
  <si>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</si>
  <si>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</si>
  <si>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</si>
  <si>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</si>
  <si>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</si>
  <si>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</si>
  <si>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</si>
  <si>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</si>
  <si>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</si>
  <si>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</si>
  <si>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</si>
  <si>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</si>
  <si>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</si>
  <si>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</si>
  <si>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</si>
  <si>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</si>
  <si>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</si>
  <si>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</si>
  <si>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</si>
  <si>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</si>
  <si>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</si>
  <si>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</si>
  <si>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</si>
  <si>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</si>
  <si>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</si>
  <si>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</si>
  <si>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</si>
  <si>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</si>
  <si>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</si>
  <si>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</si>
  <si>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</si>
  <si>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</si>
  <si>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</si>
  <si>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</si>
  <si>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</si>
  <si>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</si>
  <si>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</si>
  <si>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</si>
  <si>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</si>
  <si>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</si>
  <si>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</si>
  <si>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</si>
  <si>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</si>
  <si>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</si>
  <si>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</si>
  <si>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</si>
  <si>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</si>
  <si>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</si>
  <si>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</si>
  <si>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</si>
  <si>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</si>
  <si>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</si>
  <si>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</si>
  <si>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</si>
  <si>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</si>
  <si>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</si>
  <si>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</si>
  <si>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</si>
  <si>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</si>
  <si>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</si>
  <si>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</si>
  <si>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</si>
  <si>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</si>
  <si>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</si>
  <si>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</si>
  <si>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</si>
  <si>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</si>
  <si>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</si>
  <si>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</si>
  <si>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</si>
  <si>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</si>
  <si>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</si>
  <si>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</si>
  <si>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</si>
  <si>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</si>
  <si>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</si>
  <si>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</si>
  <si>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</si>
  <si>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</si>
  <si>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</si>
  <si>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</si>
  <si>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</si>
  <si>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</si>
  <si>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</si>
  <si>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</si>
  <si>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</si>
  <si>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</si>
  <si>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</si>
  <si>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</si>
  <si>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</si>
  <si>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</si>
  <si>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</si>
  <si>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</si>
  <si>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</si>
  <si>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</si>
  <si>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</si>
  <si>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</si>
  <si>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</si>
  <si>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</si>
  <si>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</si>
  <si>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</si>
  <si>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</si>
  <si>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</si>
  <si>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</si>
  <si>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</si>
  <si>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</si>
  <si>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</si>
  <si>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</si>
  <si>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</si>
  <si>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</si>
  <si>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</si>
  <si>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</si>
  <si>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</si>
  <si>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</si>
  <si>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</si>
  <si>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</si>
  <si>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</si>
  <si>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</si>
  <si>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</si>
  <si>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</si>
  <si>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</si>
  <si>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</si>
  <si>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</si>
  <si>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</si>
  <si>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</si>
  <si>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</si>
  <si>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</si>
  <si>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</si>
  <si>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</si>
  <si>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</si>
  <si>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</si>
  <si>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</si>
  <si>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</si>
  <si>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</si>
  <si>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</si>
  <si>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</si>
  <si>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</si>
  <si>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</si>
  <si>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</si>
  <si>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</si>
  <si>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</si>
  <si>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</si>
  <si>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</si>
  <si>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</si>
  <si>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</si>
  <si>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</si>
  <si>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</si>
  <si>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</si>
  <si>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</si>
  <si>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</si>
  <si>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</si>
  <si>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</si>
  <si>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</si>
  <si>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</si>
  <si>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</si>
  <si>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</si>
  <si>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</si>
  <si>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</si>
  <si>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</si>
  <si>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</si>
  <si>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</si>
  <si>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</si>
  <si>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</si>
  <si>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</si>
  <si>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</si>
  <si>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</si>
  <si>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</si>
  <si>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</si>
  <si>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</si>
  <si>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</si>
  <si>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</si>
  <si>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</si>
  <si>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</si>
  <si>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</si>
  <si>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</si>
  <si>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</si>
  <si>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</si>
  <si>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</si>
  <si>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</si>
  <si>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</si>
  <si>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</si>
  <si>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</si>
  <si>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</si>
  <si>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</si>
  <si>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</si>
  <si>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</si>
  <si>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</si>
  <si>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</si>
  <si>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</si>
  <si>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</si>
  <si>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</si>
  <si>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</si>
  <si>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</si>
  <si>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</si>
  <si>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</si>
  <si>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</si>
  <si>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</si>
  <si>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</si>
  <si>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</si>
  <si>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</si>
  <si>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</si>
  <si>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</si>
  <si>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</si>
  <si>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</si>
  <si>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</si>
  <si>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</si>
  <si>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</si>
  <si>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</si>
  <si>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</si>
  <si>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</si>
  <si>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</si>
  <si>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</si>
  <si>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</si>
  <si>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</si>
  <si>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</si>
  <si>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</si>
  <si>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</si>
  <si>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</si>
  <si>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</si>
  <si>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</si>
  <si>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</si>
  <si>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</si>
  <si>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</si>
  <si>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</si>
  <si>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</si>
  <si>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</si>
  <si>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</si>
  <si>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</si>
  <si>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</si>
  <si>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</si>
  <si>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</si>
  <si>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</si>
  <si>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</si>
  <si>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</si>
  <si>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</si>
  <si>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</si>
  <si>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</si>
  <si>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</si>
  <si>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</si>
  <si>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</si>
  <si>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</si>
  <si>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</si>
  <si>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</si>
  <si>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</si>
  <si>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</si>
  <si>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</si>
  <si>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</si>
  <si>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</si>
  <si>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</si>
  <si>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</si>
  <si>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</si>
  <si>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</si>
  <si>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</si>
  <si>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</si>
  <si>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</si>
  <si>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</si>
  <si>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</si>
  <si>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</si>
  <si>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</si>
  <si>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</si>
  <si>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</si>
  <si>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</si>
  <si>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</si>
  <si>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</si>
  <si>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</si>
  <si>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</si>
  <si>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</si>
  <si>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</si>
  <si>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</si>
  <si>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</si>
  <si>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</si>
  <si>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</si>
  <si>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</si>
  <si>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</si>
  <si>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</si>
  <si>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</si>
  <si>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</si>
  <si>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</si>
  <si>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</si>
  <si>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</si>
  <si>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</si>
  <si>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</si>
  <si>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</si>
  <si>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</si>
  <si>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</si>
  <si>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</si>
  <si>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</si>
  <si>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</si>
  <si>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</si>
  <si>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</si>
  <si>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</si>
  <si>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</si>
  <si>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</si>
  <si>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</si>
  <si>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</si>
  <si>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</si>
  <si>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</si>
  <si>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</si>
  <si>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</si>
  <si>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</si>
  <si>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</si>
  <si>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</si>
  <si>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</si>
  <si>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</si>
  <si>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</si>
  <si>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</si>
  <si>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</si>
  <si>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</si>
  <si>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</si>
  <si>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</si>
  <si>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</si>
  <si>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</si>
  <si>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</si>
  <si>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</si>
  <si>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</si>
  <si>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</si>
  <si>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</si>
  <si>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</si>
  <si>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</si>
  <si>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</si>
  <si>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</si>
  <si>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</si>
  <si>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</si>
  <si>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</si>
  <si>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</si>
  <si>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</si>
  <si>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</si>
  <si>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</si>
  <si>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</si>
  <si>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</si>
  <si>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</si>
  <si>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</si>
  <si>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</si>
  <si>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</si>
  <si>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</si>
  <si>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</si>
  <si>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</si>
  <si>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</si>
  <si>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</si>
  <si>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</si>
  <si>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</si>
  <si>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</si>
  <si>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</si>
  <si>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</si>
  <si>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</si>
  <si>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</si>
  <si>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</si>
  <si>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</si>
  <si>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</si>
  <si>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</si>
  <si>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</si>
  <si>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</si>
  <si>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</si>
  <si>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</si>
  <si>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</si>
  <si>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</si>
  <si>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</si>
  <si>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</si>
  <si>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</si>
  <si>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</si>
  <si>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</si>
  <si>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</si>
  <si>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</si>
  <si>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</si>
  <si>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</si>
  <si>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</si>
  <si>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</si>
  <si>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</si>
  <si>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</si>
  <si>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</si>
  <si>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</si>
  <si>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</si>
  <si>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</si>
  <si>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</si>
  <si>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</si>
  <si>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</si>
  <si>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</si>
  <si>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</si>
  <si>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</si>
  <si>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</si>
  <si>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</si>
  <si>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</si>
  <si>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</si>
  <si>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</si>
  <si>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</si>
  <si>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</si>
  <si>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</si>
  <si>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</si>
  <si>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</si>
  <si>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</si>
  <si>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</si>
  <si>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</si>
  <si>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</si>
  <si>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</si>
  <si>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</si>
  <si>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</si>
  <si>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</si>
  <si>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</si>
  <si>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</si>
  <si>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</si>
  <si>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</si>
  <si>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</si>
  <si>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</si>
  <si>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</si>
  <si>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</si>
  <si>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</si>
  <si>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</si>
  <si>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</si>
  <si>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</si>
  <si>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</si>
  <si>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</si>
  <si>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</si>
  <si>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</si>
  <si>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</si>
  <si>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</si>
  <si>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</si>
  <si>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</si>
  <si>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</si>
  <si>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</si>
  <si>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</si>
  <si>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</si>
  <si>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</si>
  <si>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</si>
  <si>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</si>
  <si>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</si>
  <si>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</si>
  <si>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</si>
  <si>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</si>
  <si>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</si>
  <si>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</si>
  <si>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</si>
  <si>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</si>
  <si>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</si>
  <si>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</si>
  <si>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</si>
  <si>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</si>
  <si>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</si>
  <si>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</si>
  <si>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</si>
  <si>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</si>
  <si>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</si>
  <si>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</si>
  <si>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</si>
  <si>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</si>
  <si>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</si>
  <si>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</si>
  <si>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</si>
  <si>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</si>
  <si>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</si>
  <si>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</si>
  <si>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</si>
  <si>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</si>
  <si>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</si>
  <si>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</si>
  <si>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</si>
  <si>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</si>
  <si>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</si>
  <si>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</si>
  <si>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</si>
  <si>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</si>
  <si>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</si>
  <si>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</si>
  <si>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</si>
  <si>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</si>
  <si>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</si>
  <si>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</si>
  <si>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</si>
  <si>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</si>
  <si>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</si>
  <si>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</si>
  <si>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</si>
  <si>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</si>
  <si>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</si>
  <si>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</si>
  <si>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</si>
  <si>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</si>
  <si>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</si>
  <si>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</si>
  <si>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</si>
  <si>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</si>
  <si>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</si>
  <si>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</si>
  <si>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</si>
  <si>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</si>
  <si>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</si>
  <si>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</si>
  <si>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</si>
  <si>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</si>
  <si>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</si>
  <si>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</si>
  <si>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</si>
  <si>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</si>
  <si>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</si>
  <si>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</si>
  <si>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</si>
  <si>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</si>
  <si>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</si>
  <si>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</si>
  <si>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</si>
  <si>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</si>
  <si>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</si>
  <si>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</si>
  <si>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</si>
  <si>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</si>
  <si>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</si>
  <si>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</si>
  <si>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</si>
  <si>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</si>
  <si>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</si>
  <si>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</si>
  <si>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</si>
  <si>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</si>
  <si>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</si>
  <si>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</si>
  <si>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</si>
  <si>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</si>
  <si>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</si>
  <si>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</si>
  <si>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</si>
  <si>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</si>
  <si>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</si>
  <si>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</si>
  <si>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</si>
  <si>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</si>
  <si>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</si>
  <si>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</si>
  <si>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</si>
  <si>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</si>
  <si>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</si>
  <si>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</si>
  <si>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</si>
  <si>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</si>
  <si>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</si>
  <si>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</si>
  <si>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</si>
  <si>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</si>
  <si>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</si>
  <si>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</si>
  <si>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</si>
  <si>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</si>
  <si>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</si>
  <si>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</si>
  <si>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</si>
  <si>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</si>
  <si>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</si>
  <si>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</si>
  <si>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</si>
  <si>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</si>
  <si>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</si>
  <si>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</si>
  <si>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</si>
  <si>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</si>
  <si>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</si>
  <si>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</si>
  <si>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</si>
  <si>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</si>
  <si>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</si>
  <si>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</si>
  <si>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</si>
  <si>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</si>
  <si>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</si>
  <si>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</si>
  <si>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</si>
  <si>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</si>
  <si>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</si>
  <si>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</si>
  <si>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</si>
  <si>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</si>
  <si>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</si>
  <si>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</si>
  <si>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</si>
  <si>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</si>
  <si>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</si>
  <si>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</si>
  <si>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</si>
  <si>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</si>
  <si>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</si>
  <si>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</si>
  <si>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</si>
  <si>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</si>
  <si>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</si>
  <si>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</si>
  <si>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</si>
  <si>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</si>
  <si>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</si>
  <si>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</si>
  <si>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</si>
  <si>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</si>
  <si>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</si>
  <si>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</si>
  <si>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</si>
  <si>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</si>
  <si>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</si>
  <si>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</si>
  <si>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</si>
  <si>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</si>
  <si>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</si>
  <si>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</si>
  <si>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</si>
  <si>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</si>
  <si>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</si>
  <si>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</si>
  <si>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</si>
  <si>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</si>
  <si>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</si>
  <si>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</si>
  <si>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</si>
  <si>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</si>
  <si>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</si>
  <si>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</si>
  <si>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</si>
  <si>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</si>
  <si>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</si>
  <si>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</si>
  <si>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</si>
  <si>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</si>
  <si>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</si>
  <si>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</si>
  <si>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</si>
  <si>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</si>
  <si>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</si>
  <si>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</si>
  <si>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</si>
  <si>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</si>
  <si>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</si>
  <si>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</si>
  <si>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</si>
  <si>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</si>
  <si>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</si>
  <si>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</si>
  <si>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</si>
  <si>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</si>
  <si>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</si>
  <si>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</si>
  <si>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</si>
  <si>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</si>
  <si>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</si>
  <si>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</si>
  <si>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</si>
  <si>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</si>
  <si>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</si>
  <si>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</si>
  <si>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</si>
  <si>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</si>
  <si>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</si>
  <si>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</si>
  <si>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</si>
  <si>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</si>
  <si>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</si>
  <si>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</si>
  <si>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</si>
  <si>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</si>
  <si>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</si>
  <si>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</si>
  <si>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</si>
  <si>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</si>
  <si>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</si>
  <si>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</si>
  <si>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</si>
  <si>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</si>
  <si>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</si>
  <si>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</si>
  <si>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</si>
  <si>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</si>
  <si>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</si>
  <si>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</si>
  <si>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</si>
  <si>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</si>
  <si>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</si>
  <si>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</si>
  <si>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</si>
  <si>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</si>
  <si>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</si>
  <si>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</si>
  <si>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</si>
  <si>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</si>
  <si>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</si>
  <si>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</si>
  <si>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</si>
  <si>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</si>
  <si>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</si>
  <si>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</si>
  <si>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</si>
  <si>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</si>
  <si>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</si>
  <si>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</si>
  <si>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</si>
  <si>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</si>
  <si>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</si>
  <si>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</si>
  <si>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</si>
  <si>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</si>
  <si>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</si>
  <si>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</si>
  <si>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</si>
  <si>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</si>
  <si>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</si>
  <si>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</si>
  <si>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</si>
  <si>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</si>
  <si>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</si>
  <si>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</si>
  <si>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</si>
  <si>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</si>
  <si>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</si>
  <si>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</si>
  <si>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</si>
  <si>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</si>
  <si>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</si>
  <si>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</si>
  <si>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</si>
  <si>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</si>
  <si>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</si>
  <si>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</si>
  <si>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</si>
  <si>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</si>
  <si>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</si>
  <si>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</si>
  <si>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</si>
  <si>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</si>
  <si>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</si>
  <si>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</si>
  <si>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</si>
  <si>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</si>
  <si>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</si>
  <si>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</si>
  <si>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</si>
  <si>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</si>
  <si>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</si>
  <si>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</si>
  <si>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</si>
  <si>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</si>
  <si>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</si>
  <si>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</si>
  <si>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</si>
  <si>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</si>
  <si>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</si>
  <si>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</si>
  <si>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</si>
  <si>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</si>
  <si>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</si>
  <si>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</si>
  <si>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</si>
  <si>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</si>
  <si>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</si>
  <si>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</si>
  <si>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</si>
  <si>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</si>
  <si>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</si>
  <si>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</si>
  <si>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</si>
  <si>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</si>
  <si>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</si>
  <si>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</si>
  <si>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</si>
  <si>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</si>
  <si>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</si>
  <si>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</si>
  <si>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</si>
  <si>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</si>
  <si>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</si>
  <si>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</si>
  <si>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</si>
  <si>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</si>
  <si>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</si>
  <si>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</si>
  <si>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</si>
  <si>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</si>
  <si>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</si>
  <si>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</si>
  <si>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</si>
  <si>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</si>
  <si>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</si>
  <si>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</si>
  <si>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</si>
  <si>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</si>
  <si>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</si>
  <si>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</si>
  <si>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</si>
  <si>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</si>
  <si>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</si>
  <si>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</si>
  <si>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</si>
  <si>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</si>
  <si>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</si>
  <si>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</si>
  <si>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</si>
  <si>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</si>
  <si>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</si>
  <si>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</si>
  <si>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</si>
  <si>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</si>
  <si>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</si>
  <si>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</si>
  <si>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</si>
  <si>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</si>
  <si>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</si>
  <si>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</si>
  <si>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</si>
  <si>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</si>
  <si>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</si>
  <si>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</si>
  <si>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</si>
  <si>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</si>
  <si>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</si>
  <si>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</si>
  <si>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</si>
  <si>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</si>
  <si>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</si>
  <si>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</si>
  <si>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</si>
  <si>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</si>
  <si>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</si>
  <si>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</si>
  <si>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</si>
  <si>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</si>
  <si>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</si>
  <si>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</si>
  <si>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</si>
  <si>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</si>
  <si>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</si>
  <si>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</si>
  <si>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</si>
  <si>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</si>
  <si>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</si>
  <si>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</si>
  <si>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</si>
  <si>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</si>
  <si>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</si>
  <si>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</si>
  <si>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</si>
  <si>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</si>
  <si>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</si>
  <si>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</si>
  <si>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</si>
  <si>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</si>
  <si>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</si>
  <si>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</si>
  <si>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</si>
  <si>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</si>
  <si>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</si>
  <si>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</si>
  <si>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</si>
  <si>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</si>
  <si>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</si>
  <si>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</si>
  <si>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</si>
  <si>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</si>
  <si>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</si>
  <si>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</si>
  <si>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</si>
  <si>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</si>
  <si>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</si>
  <si>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</si>
  <si>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</si>
  <si>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</si>
  <si>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</si>
  <si>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</si>
  <si>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</si>
  <si>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</si>
  <si>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</si>
  <si>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</si>
  <si>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</si>
  <si>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</si>
  <si>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</si>
  <si>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</si>
  <si>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</si>
  <si>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</si>
  <si>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</si>
  <si>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</si>
  <si>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</si>
  <si>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</si>
  <si>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</si>
  <si>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</si>
  <si>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</si>
  <si>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</si>
  <si>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</si>
  <si>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</si>
  <si>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</si>
  <si>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</si>
  <si>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</si>
  <si>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</si>
  <si>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</si>
  <si>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</si>
  <si>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</si>
  <si>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</si>
  <si>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</si>
  <si>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</si>
  <si>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</si>
  <si>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</si>
  <si>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</si>
  <si>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</si>
  <si>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</si>
  <si>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</si>
  <si>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</si>
  <si>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</si>
  <si>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</si>
  <si>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</si>
  <si>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</si>
  <si>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</si>
  <si>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</si>
  <si>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</si>
  <si>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</si>
  <si>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</si>
  <si>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</si>
  <si>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</si>
  <si>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</si>
  <si>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</si>
  <si>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</si>
  <si>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</si>
  <si>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</si>
  <si>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</si>
  <si>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</si>
  <si>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</si>
  <si>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</si>
  <si>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</si>
  <si>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</si>
  <si>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</si>
  <si>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</si>
  <si>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</si>
  <si>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</si>
  <si>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</si>
  <si>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</si>
  <si>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</si>
  <si>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</si>
  <si>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</si>
  <si>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</si>
  <si>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</si>
  <si>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</si>
  <si>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</si>
  <si>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</si>
  <si>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</si>
  <si>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</si>
  <si>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</si>
  <si>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</si>
  <si>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</si>
  <si>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</si>
  <si>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</si>
  <si>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</si>
  <si>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</si>
  <si>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</si>
  <si>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</si>
  <si>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</si>
  <si>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</si>
  <si>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</si>
  <si>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</si>
  <si>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</si>
  <si>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</si>
  <si>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</si>
  <si>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</si>
  <si>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</si>
  <si>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</si>
  <si>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</si>
  <si>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</si>
  <si>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</si>
  <si>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</si>
  <si>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</si>
  <si>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</si>
  <si>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</si>
  <si>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</si>
  <si>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</si>
  <si>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</si>
  <si>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</si>
  <si>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</si>
  <si>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</si>
  <si>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</si>
  <si>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</si>
  <si>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</si>
  <si>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</si>
  <si>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</si>
  <si>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</si>
  <si>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</si>
  <si>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</si>
  <si>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</si>
  <si>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</si>
  <si>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</si>
  <si>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</si>
  <si>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</si>
  <si>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</si>
  <si>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</si>
  <si>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</si>
  <si>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</si>
  <si>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</si>
  <si>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</si>
  <si>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</si>
  <si>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</si>
  <si>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</si>
  <si>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</si>
  <si>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</si>
  <si>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</si>
  <si>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</si>
  <si>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</si>
  <si>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</si>
  <si>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</si>
  <si>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</si>
  <si>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</si>
  <si>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</si>
  <si>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</si>
  <si>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</si>
  <si>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</si>
  <si>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</si>
  <si>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</si>
  <si>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</si>
  <si>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</si>
  <si>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</si>
  <si>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</si>
  <si>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</si>
  <si>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</si>
  <si>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</si>
  <si>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</si>
  <si>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</si>
  <si>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</si>
  <si>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</si>
  <si>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</si>
  <si>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</si>
  <si>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</si>
  <si>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</si>
  <si>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</si>
  <si>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</si>
  <si>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</si>
  <si>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</si>
  <si>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</si>
  <si>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</si>
  <si>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</si>
  <si>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</si>
  <si>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</si>
  <si>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</si>
  <si>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</si>
  <si>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</si>
  <si>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</si>
  <si>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</si>
  <si>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</si>
  <si>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</si>
  <si>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</si>
  <si>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</si>
  <si>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</si>
  <si>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</si>
  <si>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</si>
  <si>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</si>
  <si>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</si>
  <si>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</si>
  <si>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</si>
  <si>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</si>
  <si>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</si>
  <si>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</si>
  <si>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</si>
  <si>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</si>
  <si>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</si>
  <si>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</si>
  <si>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</si>
  <si>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</si>
  <si>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</si>
  <si>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</si>
  <si>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</si>
  <si>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</si>
  <si>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</si>
  <si>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</si>
  <si>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</si>
  <si>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</si>
  <si>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</si>
  <si>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</si>
  <si>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</si>
  <si>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</si>
  <si>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</si>
  <si>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</si>
  <si>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</si>
  <si>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</si>
  <si>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</si>
  <si>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</si>
  <si>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</si>
  <si>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</si>
  <si>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</si>
  <si>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</si>
  <si>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</si>
  <si>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</si>
  <si>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</si>
  <si>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</si>
  <si>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</si>
  <si>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</si>
  <si>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</si>
  <si>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</si>
  <si>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</si>
  <si>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</si>
  <si>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</si>
  <si>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</si>
  <si>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</si>
  <si>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</si>
  <si>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</si>
  <si>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</si>
  <si>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</si>
  <si>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</si>
  <si>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</si>
  <si>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</si>
  <si>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</si>
  <si>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</si>
  <si>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</si>
  <si>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</si>
  <si>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</si>
  <si>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</si>
  <si>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</si>
  <si>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</si>
  <si>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</si>
  <si>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</si>
  <si>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</si>
  <si>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</si>
  <si>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</si>
  <si>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</si>
  <si>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</si>
  <si>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</si>
  <si>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</si>
  <si>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</si>
  <si>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</si>
  <si>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</si>
  <si>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</si>
  <si>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</si>
  <si>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</si>
  <si>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</si>
  <si>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</si>
  <si>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</si>
  <si>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</si>
  <si>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</si>
  <si>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</si>
  <si>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</si>
  <si>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</si>
  <si>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</si>
  <si>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</si>
  <si>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</si>
  <si>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</si>
  <si>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</si>
  <si>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</si>
  <si>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</si>
  <si>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</si>
  <si>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</si>
  <si>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</si>
  <si>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</si>
  <si>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</si>
  <si>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</si>
  <si>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</si>
  <si>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</si>
  <si>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</si>
  <si>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</si>
  <si>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</si>
  <si>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</si>
  <si>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</si>
  <si>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</si>
  <si>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</si>
  <si>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</si>
  <si>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</si>
  <si>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</si>
  <si>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</si>
  <si>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</si>
  <si>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</si>
  <si>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</si>
  <si>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</si>
  <si>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</si>
  <si>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</si>
  <si>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</si>
  <si>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</si>
  <si>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</si>
  <si>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</si>
  <si>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</si>
  <si>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</si>
  <si>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</si>
  <si>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</si>
  <si>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</si>
  <si>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</si>
  <si>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</si>
  <si>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</si>
  <si>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</si>
  <si>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</si>
  <si>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</si>
  <si>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</si>
  <si>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</si>
  <si>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</si>
  <si>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</si>
  <si>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</si>
  <si>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</si>
  <si>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</si>
  <si>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</si>
  <si>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</si>
  <si>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</si>
  <si>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</si>
  <si>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</si>
  <si>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</si>
  <si>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</si>
  <si>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</si>
  <si>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</si>
  <si>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</si>
  <si>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</si>
  <si>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</si>
  <si>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</si>
  <si>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</si>
  <si>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</si>
  <si>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</si>
  <si>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</si>
  <si>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</si>
  <si>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</si>
  <si>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</si>
  <si>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</si>
  <si>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</si>
  <si>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</si>
  <si>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</si>
  <si>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</si>
  <si>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</si>
  <si>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</si>
  <si>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</si>
  <si>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</si>
  <si>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</si>
  <si>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</si>
  <si>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</si>
  <si>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</si>
  <si>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</si>
  <si>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</si>
  <si>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</si>
  <si>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</si>
  <si>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</si>
  <si>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</si>
  <si>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</si>
  <si>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</si>
  <si>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</si>
  <si>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</si>
  <si>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</si>
  <si>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</si>
  <si>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</si>
  <si>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</si>
  <si>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</si>
  <si>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</si>
  <si>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</si>
  <si>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</si>
  <si>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</si>
  <si>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</si>
  <si>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</si>
  <si>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</si>
  <si>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</si>
  <si>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</si>
  <si>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</si>
  <si>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</si>
  <si>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</si>
  <si>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</si>
  <si>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</si>
  <si>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</si>
  <si>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</si>
  <si>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</si>
  <si>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</si>
  <si>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</si>
  <si>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</si>
  <si>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</si>
  <si>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</si>
  <si>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</si>
  <si>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</si>
  <si>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</si>
  <si>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</si>
  <si>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</si>
  <si>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</si>
  <si>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</si>
  <si>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</si>
  <si>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</si>
  <si>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</si>
  <si>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</si>
  <si>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</si>
  <si>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</si>
  <si>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</si>
  <si>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</si>
  <si>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</si>
  <si>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</si>
  <si>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</si>
  <si>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</si>
  <si>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</si>
  <si>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</si>
  <si>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</si>
  <si>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</si>
  <si>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</si>
  <si>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</si>
  <si>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</si>
  <si>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</si>
  <si>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</si>
  <si>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</si>
  <si>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</si>
  <si>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</si>
  <si>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</si>
  <si>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</si>
  <si>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</si>
  <si>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</si>
  <si>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</si>
  <si>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</si>
  <si>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</si>
  <si>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</si>
  <si>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</si>
  <si>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</si>
  <si>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</si>
  <si>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</si>
  <si>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</si>
  <si>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</si>
  <si>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</si>
  <si>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</si>
  <si>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</si>
  <si>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</si>
  <si>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</si>
  <si>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</si>
  <si>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</si>
  <si>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</si>
  <si>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</si>
  <si>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</si>
  <si>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</si>
  <si>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</si>
  <si>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</si>
  <si>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</si>
  <si>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</si>
  <si>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</si>
  <si>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</si>
  <si>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</si>
  <si>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</si>
  <si>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</si>
  <si>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</si>
  <si>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</si>
  <si>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</si>
  <si>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</si>
  <si>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</si>
  <si>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</si>
  <si>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</si>
  <si>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</si>
  <si>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</si>
  <si>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</si>
  <si>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</si>
  <si>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</si>
  <si>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</si>
  <si>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</si>
  <si>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</si>
  <si>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</si>
  <si>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</si>
  <si>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</si>
  <si>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</si>
  <si>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</si>
  <si>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</si>
  <si>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</si>
  <si>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</si>
  <si>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</si>
  <si>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</si>
  <si>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</si>
  <si>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</si>
  <si>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</si>
  <si>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</si>
  <si>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</si>
  <si>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</si>
  <si>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</si>
  <si>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</si>
  <si>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</si>
  <si>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</si>
  <si>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</si>
  <si>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</si>
  <si>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</si>
  <si>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</si>
  <si>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</si>
  <si>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</si>
  <si>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</si>
  <si>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</si>
  <si>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</si>
  <si>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</si>
  <si>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</si>
  <si>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</si>
  <si>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</si>
  <si>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</si>
  <si>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</si>
  <si>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</si>
  <si>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</si>
  <si>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</si>
  <si>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</si>
  <si>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</si>
  <si>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</si>
  <si>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</si>
  <si>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</si>
  <si>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</si>
  <si>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</si>
  <si>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</si>
  <si>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</si>
  <si>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</si>
  <si>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</si>
  <si>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</si>
  <si>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</si>
  <si>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</si>
  <si>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</si>
  <si>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</si>
  <si>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</si>
  <si>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</si>
  <si>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</si>
  <si>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</si>
  <si>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</si>
  <si>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</si>
  <si>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</si>
  <si>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</si>
  <si>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</si>
  <si>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</si>
  <si>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</si>
  <si>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</si>
  <si>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</si>
  <si>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</si>
  <si>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</si>
  <si>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</si>
  <si>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</si>
  <si>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</si>
  <si>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</si>
  <si>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</si>
  <si>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</si>
  <si>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</si>
  <si>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</si>
  <si>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</si>
  <si>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</si>
  <si>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</si>
  <si>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</si>
  <si>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</si>
  <si>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</si>
  <si>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</si>
  <si>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</si>
  <si>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</si>
  <si>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</si>
  <si>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</si>
  <si>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</si>
  <si>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</si>
  <si>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</si>
  <si>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</si>
  <si>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</si>
  <si>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</si>
  <si>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</si>
  <si>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</si>
  <si>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</si>
  <si>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</si>
  <si>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</si>
  <si>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</si>
  <si>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</si>
  <si>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</si>
  <si>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</si>
  <si>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</si>
  <si>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</si>
  <si>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</si>
  <si>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</si>
  <si>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</si>
  <si>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</si>
  <si>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</si>
  <si>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</si>
  <si>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</si>
  <si>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</si>
  <si>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</si>
  <si>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</si>
  <si>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</si>
  <si>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</si>
  <si>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</si>
  <si>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</si>
  <si>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</si>
  <si>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</si>
  <si>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</si>
  <si>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</si>
  <si>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</si>
  <si>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</si>
  <si>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</si>
  <si>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</si>
  <si>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</si>
  <si>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</si>
  <si>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</si>
  <si>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</si>
  <si>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</si>
  <si>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</si>
  <si>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</si>
  <si>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</si>
  <si>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</si>
  <si>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</si>
  <si>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</si>
  <si>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</si>
  <si>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</si>
  <si>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</si>
  <si>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</si>
  <si>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</si>
  <si>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</si>
  <si>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</si>
  <si>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</si>
  <si>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</si>
  <si>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</si>
  <si>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</si>
  <si>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</si>
  <si>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</si>
  <si>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</si>
  <si>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</si>
  <si>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</si>
  <si>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</si>
  <si>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</si>
  <si>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</si>
  <si>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</si>
  <si>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</si>
  <si>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</si>
  <si>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</si>
  <si>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</si>
  <si>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</si>
  <si>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</si>
  <si>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</si>
  <si>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</si>
  <si>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</si>
  <si>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</si>
  <si>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</si>
  <si>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</si>
  <si>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</si>
  <si>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</si>
  <si>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</si>
  <si>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</si>
  <si>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</si>
  <si>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</si>
  <si>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</si>
  <si>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</si>
  <si>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</si>
  <si>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</si>
  <si>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</si>
  <si>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</si>
  <si>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</si>
  <si>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</si>
  <si>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</si>
  <si>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</si>
  <si>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</si>
  <si>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</si>
  <si>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</si>
  <si>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</si>
  <si>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</si>
  <si>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</si>
  <si>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</si>
  <si>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</si>
  <si>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</si>
  <si>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</si>
  <si>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</si>
  <si>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</si>
  <si>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</si>
  <si>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</si>
  <si>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</si>
  <si>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</si>
  <si>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</si>
  <si>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</si>
  <si>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</si>
  <si>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</si>
  <si>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</si>
  <si>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</si>
  <si>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</si>
  <si>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</si>
  <si>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</si>
  <si>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</si>
  <si>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</si>
  <si>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</si>
  <si>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</si>
  <si>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</si>
  <si>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</si>
  <si>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</si>
  <si>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</si>
  <si>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</si>
  <si>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</si>
  <si>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</si>
  <si>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</si>
  <si>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</si>
  <si>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</si>
  <si>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</si>
  <si>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</si>
  <si>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</si>
  <si>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</si>
  <si>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</si>
  <si>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</si>
  <si>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</si>
  <si>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</si>
  <si>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</si>
  <si>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</si>
  <si>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</si>
  <si>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</si>
  <si>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</si>
  <si>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</si>
  <si>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</si>
  <si>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</si>
  <si>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</si>
  <si>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</si>
  <si>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</si>
  <si>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</si>
  <si>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</si>
  <si>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</si>
  <si>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</si>
  <si>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</si>
  <si>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</si>
  <si>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</si>
  <si>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</si>
  <si>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</si>
  <si>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</si>
  <si>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</si>
  <si>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</si>
  <si>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</si>
  <si>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</si>
  <si>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</si>
  <si>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</si>
  <si>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</si>
  <si>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</si>
  <si>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</si>
  <si>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</si>
  <si>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</si>
  <si>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</si>
  <si>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</si>
  <si>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</si>
  <si>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</si>
  <si>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</si>
  <si>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</si>
  <si>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</si>
  <si>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</si>
  <si>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</si>
  <si>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</si>
  <si>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</si>
  <si>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</si>
  <si>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</si>
  <si>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</si>
  <si>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</si>
  <si>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</si>
  <si>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</si>
  <si>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</si>
  <si>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</si>
  <si>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</si>
  <si>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</si>
  <si>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</si>
  <si>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</si>
  <si>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</si>
  <si>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</si>
  <si>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</si>
  <si>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</si>
  <si>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</si>
  <si>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</si>
  <si>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</si>
  <si>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</si>
  <si>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</si>
  <si>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</si>
  <si>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</si>
  <si>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</si>
  <si>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</si>
  <si>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</si>
  <si>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</si>
  <si>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</si>
  <si>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</si>
  <si>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</si>
  <si>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</si>
  <si>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</si>
  <si>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</si>
  <si>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</si>
  <si>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</si>
  <si>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</si>
  <si>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</si>
  <si>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</si>
  <si>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</si>
  <si>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</si>
  <si>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</si>
  <si>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</si>
  <si>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</si>
  <si>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</si>
  <si>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</si>
  <si>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</si>
  <si>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</si>
  <si>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</si>
  <si>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</si>
  <si>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</si>
  <si>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</si>
  <si>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</si>
  <si>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</si>
  <si>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</si>
  <si>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</si>
  <si>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</si>
  <si>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</si>
  <si>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</si>
  <si>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</si>
  <si>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</si>
  <si>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</si>
  <si>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</si>
  <si>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</si>
  <si>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</si>
  <si>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</si>
  <si>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</si>
  <si>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</si>
  <si>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</si>
  <si>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</si>
  <si>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</si>
  <si>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</si>
  <si>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</si>
  <si>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</si>
  <si>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</si>
  <si>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</si>
  <si>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</si>
  <si>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</si>
  <si>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</si>
  <si>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</si>
  <si>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</si>
  <si>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</si>
  <si>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</si>
  <si>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</si>
  <si>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</si>
  <si>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</si>
  <si>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</si>
  <si>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</si>
  <si>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</si>
  <si>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</si>
  <si>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</si>
  <si>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</si>
  <si>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</si>
  <si>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</si>
  <si>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</si>
  <si>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</si>
  <si>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</si>
  <si>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</si>
  <si>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</si>
  <si>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</si>
  <si>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</si>
  <si>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</si>
  <si>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</si>
  <si>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</si>
  <si>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</si>
  <si>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</si>
  <si>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</si>
  <si>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</si>
  <si>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</si>
  <si>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</si>
  <si>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</si>
  <si>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</si>
  <si>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</si>
  <si>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</si>
  <si>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</si>
  <si>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</si>
  <si>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</si>
  <si>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</si>
  <si>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</si>
  <si>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</si>
  <si>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</si>
  <si>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</si>
  <si>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</si>
  <si>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</si>
  <si>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</si>
  <si>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</si>
  <si>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</si>
  <si>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</si>
  <si>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</si>
  <si>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</si>
  <si>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</si>
  <si>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</si>
  <si>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</si>
  <si>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</si>
  <si>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</si>
  <si>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</si>
  <si>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</si>
  <si>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</si>
  <si>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</si>
  <si>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</si>
  <si>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</si>
  <si>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</si>
  <si>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</si>
  <si>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</si>
  <si>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</si>
  <si>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</si>
  <si>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</si>
  <si>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</si>
  <si>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</si>
  <si>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</si>
  <si>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</si>
  <si>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</si>
  <si>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</si>
  <si>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</si>
  <si>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</si>
  <si>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</si>
  <si>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</si>
  <si>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</si>
  <si>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</si>
  <si>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</si>
  <si>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</si>
  <si>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</si>
  <si>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</si>
  <si>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</si>
  <si>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</si>
  <si>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</si>
  <si>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</si>
  <si>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</si>
  <si>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</si>
  <si>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</si>
  <si>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</si>
  <si>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</si>
  <si>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</si>
  <si>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</si>
  <si>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</si>
  <si>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</si>
  <si>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</si>
  <si>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</si>
  <si>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</si>
  <si>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</si>
  <si>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</si>
  <si>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</si>
  <si>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</si>
  <si>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</si>
  <si>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</si>
  <si>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</si>
  <si>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</si>
  <si>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</si>
  <si>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</si>
  <si>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</si>
  <si>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</si>
  <si>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</si>
  <si>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</si>
  <si>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</si>
  <si>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</si>
  <si>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</si>
  <si>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</si>
  <si>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</si>
  <si>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</si>
  <si>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</si>
  <si>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</si>
  <si>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</si>
  <si>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</si>
  <si>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</si>
  <si>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</si>
  <si>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</si>
  <si>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</si>
  <si>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</si>
  <si>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</si>
  <si>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</si>
  <si>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</si>
  <si>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</si>
  <si>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</si>
  <si>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</si>
  <si>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</si>
  <si>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</si>
  <si>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</si>
  <si>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</si>
  <si>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</si>
  <si>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</si>
  <si>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</si>
  <si>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</si>
  <si>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</si>
  <si>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</si>
  <si>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</si>
  <si>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</si>
  <si>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</si>
  <si>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</si>
  <si>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</si>
  <si>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</si>
  <si>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</si>
  <si>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</si>
  <si>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</si>
  <si>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</si>
  <si>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</si>
  <si>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</si>
  <si>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</si>
  <si>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</si>
  <si>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</si>
  <si>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</si>
  <si>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</si>
  <si>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</si>
  <si>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</si>
  <si>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</si>
  <si>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</si>
  <si>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</si>
  <si>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</si>
  <si>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</si>
  <si>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</si>
  <si>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</si>
  <si>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</si>
  <si>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</si>
  <si>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</si>
  <si>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</si>
  <si>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</si>
  <si>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</si>
  <si>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</si>
  <si>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</si>
  <si>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</si>
  <si>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</si>
  <si>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</si>
  <si>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</si>
  <si>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</si>
  <si>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</si>
  <si>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</si>
  <si>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</si>
  <si>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</si>
  <si>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</si>
  <si>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</si>
  <si>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</si>
  <si>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</si>
  <si>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</si>
  <si>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</si>
  <si>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</si>
  <si>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</si>
  <si>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</si>
  <si>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</si>
  <si>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</si>
  <si>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</si>
  <si>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</si>
  <si>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</si>
  <si>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</si>
  <si>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</si>
  <si>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</si>
  <si>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</si>
  <si>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</si>
  <si>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</si>
  <si>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</si>
  <si>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</si>
  <si>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</si>
  <si>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</si>
  <si>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</si>
  <si>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</si>
  <si>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</si>
  <si>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</si>
  <si>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</si>
  <si>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</si>
  <si>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</si>
  <si>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</si>
  <si>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</si>
  <si>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</si>
  <si>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</si>
  <si>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</si>
  <si>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</si>
  <si>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</si>
  <si>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</si>
  <si>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</si>
  <si>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</si>
  <si>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</si>
  <si>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</si>
  <si>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</si>
  <si>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</si>
  <si>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</si>
  <si>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</si>
  <si>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</si>
  <si>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</si>
  <si>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</si>
  <si>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</si>
  <si>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</si>
  <si>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</si>
  <si>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</si>
  <si>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</si>
  <si>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</si>
  <si>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</si>
  <si>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</si>
  <si>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</si>
  <si>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</si>
  <si>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</si>
  <si>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</si>
  <si>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</si>
  <si>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</si>
  <si>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</si>
  <si>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</si>
  <si>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</si>
  <si>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</si>
  <si>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</si>
  <si>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</si>
  <si>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</si>
  <si>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</si>
  <si>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</si>
  <si>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</si>
  <si>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</si>
  <si>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</si>
  <si>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</si>
  <si>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</si>
  <si>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</si>
  <si>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</si>
  <si>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</si>
  <si>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</si>
  <si>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</si>
  <si>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</si>
  <si>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</si>
  <si>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</si>
  <si>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</si>
  <si>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</si>
  <si>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</si>
  <si>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</si>
  <si>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</si>
  <si>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</si>
  <si>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</si>
  <si>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</si>
  <si>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</si>
  <si>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</si>
  <si>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</si>
  <si>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</si>
  <si>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</si>
  <si>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</si>
  <si>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</si>
  <si>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</si>
  <si>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</si>
  <si>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</si>
  <si>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</si>
  <si>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</si>
  <si>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</si>
  <si>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</si>
  <si>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</si>
  <si>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</si>
  <si>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</si>
  <si>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</si>
  <si>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</si>
  <si>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</si>
  <si>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</si>
  <si>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</si>
  <si>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</si>
  <si>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</si>
  <si>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</si>
  <si>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</si>
  <si>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</si>
  <si>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</si>
  <si>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</si>
  <si>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</si>
  <si>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</si>
  <si>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</si>
  <si>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</si>
  <si>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</si>
  <si>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</si>
  <si>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</si>
  <si>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</si>
  <si>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</si>
  <si>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</si>
  <si>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</si>
  <si>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</si>
  <si>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</si>
  <si>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</si>
  <si>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</si>
  <si>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</si>
  <si>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</si>
  <si>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</si>
  <si>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</si>
  <si>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</si>
  <si>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</si>
  <si>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</si>
  <si>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</si>
  <si>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</si>
  <si>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</si>
  <si>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</si>
  <si>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</si>
  <si>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</si>
  <si>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</si>
  <si>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</si>
  <si>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</si>
  <si>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</si>
  <si>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</si>
  <si>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</si>
  <si>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</si>
  <si>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</si>
  <si>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</si>
  <si>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</si>
  <si>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</si>
  <si>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</si>
  <si>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</si>
  <si>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</si>
  <si>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</si>
  <si>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</si>
  <si>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</si>
  <si>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</si>
  <si>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</si>
  <si>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</si>
  <si>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</si>
  <si>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</si>
  <si>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</si>
  <si>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</si>
  <si>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</si>
  <si>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</si>
  <si>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</si>
  <si>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</si>
  <si>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</si>
  <si>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</si>
  <si>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</si>
  <si>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</si>
  <si>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</si>
  <si>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</si>
  <si>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</si>
  <si>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</si>
  <si>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</si>
  <si>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</si>
  <si>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</si>
  <si>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</si>
  <si>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</si>
  <si>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</si>
  <si>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</si>
  <si>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</si>
  <si>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</si>
  <si>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</si>
  <si>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</si>
  <si>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</si>
  <si>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</si>
  <si>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</si>
  <si>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</si>
  <si>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</si>
  <si>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</si>
  <si>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</si>
  <si>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</si>
  <si>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</si>
  <si>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</si>
  <si>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</si>
  <si>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</si>
  <si>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</si>
  <si>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</si>
  <si>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</si>
  <si>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</si>
  <si>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</si>
  <si>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</si>
  <si>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</si>
  <si>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</si>
  <si>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</si>
  <si>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</si>
  <si>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</si>
  <si>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</si>
  <si>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</si>
  <si>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</si>
  <si>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</si>
  <si>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</si>
  <si>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</si>
  <si>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</si>
  <si>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</si>
  <si>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</si>
  <si>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</si>
  <si>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</si>
  <si>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</si>
  <si>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</si>
  <si>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</si>
  <si>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</si>
  <si>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</si>
  <si>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</si>
  <si>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</si>
  <si>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</si>
  <si>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</si>
  <si>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</si>
  <si>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</si>
  <si>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</si>
  <si>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</si>
  <si>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</si>
  <si>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</si>
  <si>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</si>
  <si>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</si>
  <si>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</si>
  <si>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</si>
  <si>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</si>
  <si>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</si>
  <si>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</si>
  <si>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</si>
  <si>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</si>
  <si>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</si>
  <si>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</si>
  <si>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</si>
  <si>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</si>
  <si>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</si>
  <si>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</si>
  <si>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</si>
  <si>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</si>
  <si>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</si>
  <si>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</si>
  <si>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</si>
  <si>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</si>
  <si>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</si>
  <si>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</si>
  <si>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</si>
  <si>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</si>
  <si>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</si>
  <si>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</si>
  <si>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</si>
  <si>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</si>
  <si>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</si>
  <si>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</si>
  <si>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</si>
  <si>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</si>
  <si>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</si>
  <si>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</si>
  <si>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</si>
  <si>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</si>
  <si>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</si>
  <si>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</si>
  <si>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</si>
  <si>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</si>
  <si>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</si>
  <si>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</si>
  <si>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</si>
  <si>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</si>
  <si>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</si>
  <si>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</si>
  <si>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</si>
  <si>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</si>
  <si>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</si>
  <si>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</si>
  <si>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</si>
  <si>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</si>
  <si>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</si>
  <si>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</si>
  <si>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</si>
  <si>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</si>
  <si>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</si>
  <si>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</si>
  <si>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</si>
  <si>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</si>
  <si>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</si>
  <si>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</si>
  <si>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</si>
  <si>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</si>
  <si>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</si>
  <si>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</si>
  <si>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</si>
  <si>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</si>
  <si>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</si>
  <si>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</si>
  <si>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</si>
  <si>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</si>
  <si>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</si>
  <si>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</si>
  <si>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</si>
  <si>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</si>
  <si>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</si>
  <si>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</si>
  <si>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</si>
  <si>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</si>
  <si>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</si>
  <si>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</si>
  <si>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</si>
  <si>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</si>
  <si>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</si>
  <si>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</si>
  <si>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</si>
  <si>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</si>
  <si>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</si>
  <si>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</si>
  <si>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</si>
  <si>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</si>
  <si>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</si>
  <si>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</si>
  <si>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</si>
  <si>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</si>
  <si>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</si>
  <si>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</si>
  <si>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</si>
  <si>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</si>
  <si>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</si>
  <si>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</si>
  <si>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</si>
  <si>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</si>
  <si>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</si>
  <si>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</si>
  <si>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</si>
  <si>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</si>
  <si>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</si>
  <si>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</si>
  <si>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</si>
  <si>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</si>
  <si>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</si>
  <si>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</si>
  <si>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</si>
  <si>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</si>
  <si>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</si>
  <si>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</si>
  <si>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</si>
  <si>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</si>
  <si>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</si>
  <si>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</si>
  <si>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</si>
  <si>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</si>
  <si>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</si>
  <si>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</si>
  <si>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</si>
  <si>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</si>
  <si>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</si>
  <si>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</si>
  <si>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</si>
  <si>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</si>
  <si>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</si>
  <si>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</si>
  <si>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</si>
  <si>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</si>
  <si>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</si>
  <si>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</si>
  <si>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</si>
  <si>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</si>
  <si>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</si>
  <si>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</si>
  <si>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</si>
  <si>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</si>
  <si>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</si>
  <si>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</si>
  <si>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</si>
  <si>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</si>
  <si>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</si>
  <si>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</si>
  <si>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</si>
  <si>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</si>
  <si>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</si>
  <si>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</si>
  <si>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</si>
  <si>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</si>
  <si>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</si>
  <si>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</si>
  <si>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</si>
  <si>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</si>
  <si>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</si>
  <si>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</si>
  <si>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</si>
  <si>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</si>
  <si>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</si>
  <si>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</si>
  <si>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</si>
  <si>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</si>
  <si>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</si>
  <si>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</si>
  <si>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</si>
  <si>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</si>
  <si>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</si>
  <si>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</si>
  <si>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</si>
  <si>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</si>
  <si>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</si>
  <si>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</si>
  <si>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</si>
  <si>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</si>
  <si>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</si>
  <si>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</si>
  <si>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</si>
  <si>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</si>
  <si>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</si>
  <si>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</si>
  <si>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</si>
  <si>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</si>
  <si>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</si>
  <si>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</si>
  <si>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</si>
  <si>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</si>
  <si>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</si>
  <si>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</si>
  <si>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</si>
  <si>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</si>
  <si>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</si>
  <si>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</si>
  <si>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</si>
  <si>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</si>
  <si>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</si>
  <si>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</si>
  <si>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</si>
  <si>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</si>
  <si>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</si>
  <si>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</si>
  <si>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</si>
  <si>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</si>
  <si>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</si>
  <si>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</si>
  <si>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</si>
  <si>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</si>
  <si>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</si>
  <si>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</si>
  <si>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</si>
  <si>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</si>
  <si>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</si>
  <si>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</si>
  <si>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</si>
  <si>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</si>
  <si>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</si>
  <si>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</si>
  <si>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</si>
  <si>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</si>
  <si>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</si>
  <si>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</si>
  <si>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</si>
  <si>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</si>
  <si>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</si>
  <si>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</si>
  <si>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</si>
  <si>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</si>
  <si>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</si>
  <si>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</si>
  <si>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</si>
  <si>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</si>
  <si>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</si>
  <si>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</si>
  <si>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</si>
  <si>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</si>
  <si>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</si>
  <si>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</si>
  <si>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</si>
  <si>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</si>
  <si>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</si>
  <si>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</si>
  <si>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</si>
  <si>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</si>
  <si>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</si>
  <si>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</si>
  <si>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</si>
  <si>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</si>
  <si>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</si>
  <si>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</si>
  <si>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</si>
  <si>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</si>
  <si>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</si>
  <si>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</si>
  <si>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</si>
  <si>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</si>
  <si>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</si>
  <si>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</si>
  <si>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</si>
  <si>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</si>
  <si>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</si>
  <si>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</si>
  <si>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</si>
  <si>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</si>
  <si>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</si>
  <si>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</si>
  <si>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</si>
  <si>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</si>
  <si>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</si>
  <si>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</si>
  <si>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</si>
  <si>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</si>
  <si>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</si>
  <si>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</si>
  <si>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</si>
  <si>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</si>
  <si>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</si>
  <si>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</si>
  <si>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</si>
  <si>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</si>
  <si>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</si>
  <si>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</si>
  <si>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</si>
  <si>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</si>
  <si>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</si>
  <si>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</si>
  <si>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</si>
  <si>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</si>
  <si>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</si>
  <si>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</si>
  <si>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</si>
  <si>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</si>
  <si>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</si>
  <si>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</si>
  <si>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</si>
  <si>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</si>
  <si>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</si>
  <si>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</si>
  <si>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</si>
  <si>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</si>
  <si>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</si>
  <si>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</si>
  <si>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</si>
  <si>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</si>
  <si>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</si>
  <si>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</si>
  <si>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</si>
  <si>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</si>
  <si>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</si>
  <si>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</si>
  <si>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</si>
  <si>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</si>
  <si>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</si>
  <si>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</si>
  <si>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</si>
  <si>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</si>
  <si>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</si>
  <si>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</si>
  <si>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</si>
  <si>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</si>
  <si>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</si>
  <si>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</si>
  <si>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</si>
  <si>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</si>
  <si>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</si>
  <si>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</si>
  <si>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</si>
  <si>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</si>
  <si>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</si>
  <si>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</si>
  <si>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</si>
  <si>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</si>
  <si>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</si>
  <si>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</si>
  <si>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</si>
  <si>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</si>
  <si>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</si>
  <si>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</si>
  <si>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</si>
  <si>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</si>
  <si>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</si>
  <si>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</si>
  <si>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</si>
  <si>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</si>
  <si>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</si>
  <si>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</si>
  <si>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</si>
  <si>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</si>
  <si>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</si>
  <si>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</si>
  <si>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</si>
  <si>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</si>
  <si>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</si>
  <si>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</si>
  <si>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</si>
  <si>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</si>
  <si>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</si>
  <si>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</si>
  <si>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</si>
  <si>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</si>
  <si>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</si>
  <si>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</si>
  <si>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</si>
  <si>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</si>
  <si>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</si>
  <si>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</si>
  <si>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</si>
  <si>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</si>
  <si>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</si>
  <si>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</si>
  <si>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</si>
  <si>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</si>
  <si>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</si>
  <si>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</si>
  <si>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</si>
  <si>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</si>
  <si>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</si>
  <si>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</si>
  <si>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</si>
  <si>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</si>
  <si>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</si>
  <si>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</si>
  <si>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</si>
  <si>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</si>
  <si>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</si>
  <si>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</si>
  <si>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</si>
  <si>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</si>
  <si>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</si>
  <si>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</si>
  <si>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</si>
  <si>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</si>
  <si>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</si>
  <si>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</si>
  <si>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</si>
  <si>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</si>
  <si>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</si>
  <si>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</si>
  <si>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</si>
  <si>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</si>
  <si>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</si>
  <si>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</si>
  <si>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</si>
  <si>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</si>
  <si>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</si>
  <si>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</si>
  <si>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</si>
  <si>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</si>
  <si>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</si>
  <si>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</si>
  <si>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</si>
  <si>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</si>
  <si>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</si>
  <si>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</si>
  <si>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</si>
  <si>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</si>
  <si>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</si>
  <si>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</si>
  <si>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</si>
  <si>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</si>
  <si>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</si>
  <si>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</si>
  <si>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</si>
  <si>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</si>
  <si>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</si>
  <si>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</si>
  <si>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</si>
  <si>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</si>
  <si>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</si>
  <si>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</si>
  <si>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</si>
  <si>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</si>
  <si>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</si>
  <si>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</si>
  <si>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</si>
  <si>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</si>
  <si>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</si>
  <si>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</si>
  <si>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</si>
  <si>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</si>
  <si>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</si>
  <si>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</si>
  <si>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</si>
  <si>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</si>
  <si>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</si>
  <si>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</si>
  <si>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</si>
  <si>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</si>
  <si>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</si>
  <si>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</si>
  <si>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</si>
  <si>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</si>
  <si>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</si>
  <si>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</si>
  <si>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</si>
  <si>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</si>
  <si>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</si>
  <si>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</si>
  <si>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</si>
  <si>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</si>
  <si>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</si>
  <si>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</si>
  <si>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</si>
  <si>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</si>
  <si>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</si>
  <si>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</si>
  <si>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</si>
  <si>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</si>
  <si>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</si>
  <si>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</si>
  <si>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</si>
  <si>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</si>
  <si>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</si>
  <si>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</si>
  <si>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</si>
  <si>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</si>
  <si>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</si>
  <si>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</si>
  <si>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</si>
  <si>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</si>
  <si>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</si>
  <si>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</si>
  <si>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</si>
  <si>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</si>
  <si>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</si>
  <si>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</si>
  <si>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</si>
  <si>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</si>
  <si>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</si>
  <si>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</si>
  <si>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</si>
  <si>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</si>
  <si>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</si>
  <si>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</si>
  <si>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</si>
  <si>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</si>
  <si>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</si>
  <si>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</si>
  <si>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</si>
  <si>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</si>
  <si>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</si>
  <si>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</si>
  <si>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</si>
  <si>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</si>
  <si>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</si>
  <si>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</si>
  <si>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</si>
  <si>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</si>
  <si>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</si>
  <si>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</si>
  <si>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</si>
  <si>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</si>
  <si>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</si>
  <si>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</si>
  <si>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</si>
  <si>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</si>
  <si>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</si>
  <si>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</si>
  <si>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</si>
  <si>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</si>
  <si>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</si>
  <si>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</si>
  <si>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</si>
  <si>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</si>
  <si>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</si>
  <si>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</si>
  <si>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</si>
  <si>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</si>
  <si>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</si>
  <si>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</si>
  <si>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</si>
  <si>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</si>
  <si>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</si>
  <si>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</si>
  <si>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</si>
  <si>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</si>
  <si>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</si>
  <si>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</si>
  <si>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</si>
  <si>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</si>
  <si>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</si>
  <si>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</si>
  <si>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</si>
  <si>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</si>
  <si>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</si>
  <si>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</si>
  <si>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</si>
  <si>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</si>
  <si>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</si>
  <si>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</si>
  <si>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</si>
  <si>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</si>
  <si>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</si>
  <si>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</si>
  <si>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</si>
  <si>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</si>
  <si>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</si>
  <si>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</si>
  <si>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</si>
  <si>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</si>
  <si>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</si>
  <si>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</si>
  <si>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</si>
  <si>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</si>
  <si>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</si>
  <si>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</si>
  <si>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</si>
  <si>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</si>
  <si>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</si>
  <si>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</si>
  <si>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</si>
  <si>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</si>
  <si>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</si>
  <si>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</si>
  <si>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</si>
  <si>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</si>
  <si>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</si>
  <si>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</si>
  <si>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</si>
  <si>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</si>
  <si>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</si>
  <si>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</si>
  <si>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</si>
  <si>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</si>
  <si>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</si>
  <si>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</si>
  <si>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</si>
  <si>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</si>
  <si>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</si>
  <si>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</si>
  <si>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</si>
  <si>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</si>
  <si>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</si>
  <si>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</si>
  <si>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</si>
  <si>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</si>
  <si>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</si>
  <si>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</si>
  <si>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</si>
  <si>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</si>
  <si>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</si>
  <si>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</si>
  <si>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</si>
  <si>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</si>
  <si>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</si>
  <si>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</si>
  <si>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</si>
  <si>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</si>
  <si>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</si>
  <si>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</si>
  <si>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</si>
  <si>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</si>
  <si>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</si>
  <si>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</si>
  <si>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</si>
  <si>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</si>
  <si>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</si>
  <si>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</si>
  <si>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</si>
  <si>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</si>
  <si>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</si>
  <si>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</si>
  <si>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</si>
  <si>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</si>
  <si>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</si>
  <si>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</si>
  <si>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</si>
  <si>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</si>
  <si>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</si>
  <si>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</si>
  <si>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</si>
  <si>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</si>
  <si>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</si>
  <si>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</si>
  <si>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</si>
  <si>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</si>
  <si>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</si>
  <si>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</si>
  <si>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</si>
  <si>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</si>
  <si>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</si>
  <si>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</si>
  <si>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</si>
  <si>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</si>
  <si>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</si>
  <si>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</si>
  <si>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</si>
  <si>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</si>
  <si>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</si>
  <si>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</si>
  <si>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</si>
  <si>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</si>
  <si>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</si>
  <si>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</si>
  <si>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</si>
  <si>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</si>
  <si>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</si>
  <si>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</si>
  <si>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</si>
  <si>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</si>
  <si>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</si>
  <si>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</si>
  <si>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</si>
  <si>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</si>
  <si>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</si>
  <si>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</si>
  <si>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</si>
  <si>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</si>
  <si>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</si>
  <si>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</si>
  <si>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</si>
  <si>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</si>
  <si>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</si>
  <si>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</si>
  <si>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</si>
  <si>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</si>
  <si>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</si>
  <si>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</si>
  <si>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</si>
  <si>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</si>
  <si>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</si>
  <si>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</si>
  <si>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</si>
  <si>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</si>
  <si>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</si>
  <si>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</si>
  <si>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</si>
  <si>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</si>
  <si>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</si>
  <si>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</si>
  <si>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</si>
  <si>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</si>
  <si>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</si>
  <si>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</si>
  <si>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</si>
  <si>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</si>
  <si>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</si>
  <si>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</si>
  <si>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</si>
  <si>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</si>
  <si>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</si>
  <si>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</si>
  <si>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</si>
  <si>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</si>
  <si>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</si>
  <si>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</si>
  <si>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</si>
  <si>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</si>
  <si>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</si>
  <si>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</si>
  <si>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</si>
  <si>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</si>
  <si>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</si>
  <si>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</si>
  <si>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</si>
  <si>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</si>
  <si>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</si>
  <si>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</si>
  <si>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</si>
  <si>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</si>
  <si>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</si>
  <si>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</si>
  <si>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</si>
  <si>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</si>
  <si>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</si>
  <si>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</si>
  <si>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</si>
  <si>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</si>
  <si>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</si>
  <si>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</si>
  <si>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</si>
  <si>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</si>
  <si>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</si>
  <si>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</si>
  <si>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</si>
  <si>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</si>
  <si>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</si>
  <si>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</si>
  <si>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</si>
  <si>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</si>
  <si>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</si>
  <si>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</si>
  <si>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</si>
  <si>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</si>
  <si>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</si>
  <si>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</si>
  <si>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</si>
  <si>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</si>
  <si>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</si>
  <si>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</si>
  <si>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</si>
  <si>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</si>
  <si>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</si>
  <si>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</si>
  <si>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</si>
  <si>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</si>
  <si>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</si>
  <si>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</si>
  <si>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</si>
  <si>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</si>
  <si>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</si>
  <si>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</si>
  <si>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</si>
  <si>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</si>
  <si>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</si>
  <si>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</si>
  <si>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</si>
  <si>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</si>
  <si>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</si>
  <si>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</si>
  <si>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</si>
  <si>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</si>
  <si>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</si>
  <si>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</si>
  <si>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</si>
  <si>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</si>
  <si>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</si>
  <si>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</si>
  <si>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</si>
  <si>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</si>
  <si>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</si>
  <si>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</si>
  <si>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</si>
  <si>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</si>
  <si>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</si>
  <si>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</si>
  <si>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</si>
  <si>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</si>
  <si>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</si>
  <si>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</si>
  <si>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</si>
  <si>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</si>
  <si>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</si>
  <si>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</si>
  <si>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</si>
  <si>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</si>
  <si>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</si>
  <si>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</si>
  <si>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</si>
  <si>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</si>
  <si>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</si>
  <si>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</si>
  <si>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</si>
  <si>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</si>
  <si>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</si>
  <si>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</si>
  <si>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</si>
  <si>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</si>
  <si>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</si>
  <si>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</si>
  <si>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</si>
  <si>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</si>
  <si>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</si>
  <si>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</si>
  <si>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</si>
  <si>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</si>
  <si>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</si>
  <si>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</si>
  <si>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</si>
  <si>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</si>
  <si>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</si>
  <si>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</si>
  <si>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</si>
  <si>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</si>
  <si>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</si>
  <si>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</si>
  <si>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</si>
  <si>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</si>
  <si>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</si>
  <si>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</si>
  <si>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</si>
  <si>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</si>
  <si>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</si>
  <si>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</si>
  <si>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</si>
  <si>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</si>
  <si>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</si>
  <si>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</si>
  <si>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</si>
  <si>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</si>
  <si>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</si>
  <si>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</si>
  <si>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</si>
  <si>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</si>
  <si>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</si>
  <si>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</si>
  <si>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</si>
  <si>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</si>
  <si>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</si>
  <si>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</si>
  <si>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</si>
  <si>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</si>
  <si>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</si>
  <si>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</si>
  <si>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</si>
  <si>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</si>
  <si>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</si>
  <si>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</si>
  <si>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</si>
  <si>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</si>
  <si>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</si>
  <si>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</si>
  <si>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</si>
  <si>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</si>
  <si>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</si>
  <si>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</si>
  <si>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</si>
  <si>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</si>
  <si>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</si>
  <si>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</si>
  <si>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</si>
  <si>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</si>
  <si>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</si>
  <si>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</si>
  <si>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</si>
  <si>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</si>
  <si>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</si>
  <si>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</si>
  <si>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</si>
  <si>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</si>
  <si>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</si>
  <si>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</si>
  <si>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</si>
  <si>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</si>
  <si>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</si>
  <si>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</si>
  <si>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</si>
  <si>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</si>
  <si>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</si>
  <si>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</si>
  <si>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</si>
  <si>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</si>
  <si>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</si>
  <si>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</si>
  <si>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</si>
  <si>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</si>
  <si>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</si>
  <si>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</si>
  <si>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</si>
  <si>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</si>
  <si>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</si>
  <si>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</si>
  <si>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</si>
  <si>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</si>
  <si>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</si>
  <si>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</si>
  <si>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</si>
  <si>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</si>
  <si>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</si>
  <si>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</si>
  <si>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</si>
  <si>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</si>
  <si>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</si>
  <si>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</si>
  <si>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</si>
  <si>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</si>
  <si>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</si>
  <si>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</si>
  <si>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</si>
  <si>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</si>
  <si>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</si>
  <si>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</si>
  <si>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</si>
  <si>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</si>
  <si>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</si>
  <si>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</si>
  <si>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</si>
  <si>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</si>
  <si>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</si>
  <si>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</si>
  <si>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</si>
  <si>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</si>
  <si>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</si>
  <si>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</si>
  <si>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</si>
  <si>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</si>
  <si>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</si>
  <si>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</si>
  <si>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</si>
  <si>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</si>
  <si>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</si>
  <si>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</si>
  <si>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</si>
  <si>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</si>
  <si>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</si>
  <si>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</si>
  <si>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</si>
  <si>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</si>
  <si>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</si>
  <si>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</si>
  <si>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</si>
  <si>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</si>
  <si>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</si>
  <si>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</si>
  <si>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</si>
  <si>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</si>
  <si>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</si>
  <si>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</si>
  <si>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</si>
  <si>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</si>
  <si>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</si>
  <si>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</si>
  <si>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</si>
  <si>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</si>
  <si>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</si>
  <si>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</si>
  <si>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</si>
  <si>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</si>
  <si>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</si>
  <si>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</si>
  <si>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</si>
  <si>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</si>
  <si>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</si>
  <si>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</si>
  <si>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</si>
  <si>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</si>
  <si>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</si>
  <si>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</si>
  <si>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</si>
  <si>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</si>
  <si>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</si>
  <si>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</si>
  <si>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</si>
  <si>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</si>
  <si>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</si>
  <si>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</si>
  <si>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</si>
  <si>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</si>
  <si>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</si>
  <si>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</si>
  <si>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</si>
  <si>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</si>
  <si>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</si>
  <si>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</si>
  <si>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</si>
  <si>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</si>
  <si>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</si>
  <si>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</si>
  <si>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</si>
  <si>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</si>
  <si>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</si>
  <si>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</si>
  <si>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</si>
  <si>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</si>
  <si>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</si>
  <si>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</si>
  <si>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</si>
  <si>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</si>
  <si>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</si>
  <si>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</si>
  <si>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</si>
  <si>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</si>
  <si>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</si>
  <si>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</si>
  <si>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</si>
  <si>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</si>
  <si>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</si>
  <si>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</si>
  <si>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</si>
  <si>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</si>
  <si>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</si>
  <si>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</si>
  <si>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</si>
  <si>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</si>
  <si>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</si>
  <si>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</si>
  <si>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</si>
  <si>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</si>
  <si>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</si>
  <si>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</si>
  <si>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</si>
  <si>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</si>
  <si>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</si>
  <si>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</si>
  <si>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</si>
  <si>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</si>
  <si>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</si>
  <si>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</si>
  <si>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</si>
  <si>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</si>
  <si>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</si>
  <si>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</si>
  <si>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</si>
  <si>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</si>
  <si>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</si>
  <si>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</si>
  <si>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</si>
  <si>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</si>
  <si>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</si>
  <si>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</si>
  <si>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</si>
  <si>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</si>
  <si>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</si>
  <si>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</si>
  <si>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</si>
  <si>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</si>
  <si>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</si>
  <si>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</si>
  <si>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</si>
  <si>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</si>
  <si>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</si>
  <si>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</si>
  <si>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</si>
  <si>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</si>
  <si>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</si>
  <si>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</si>
  <si>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</si>
  <si>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</si>
  <si>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</si>
  <si>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</si>
  <si>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</si>
  <si>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</si>
  <si>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</si>
  <si>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</si>
  <si>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</si>
  <si>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</si>
  <si>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</si>
  <si>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</si>
  <si>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</si>
  <si>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</si>
  <si>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</si>
  <si>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</si>
  <si>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</si>
  <si>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</si>
  <si>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</si>
  <si>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</si>
  <si>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</si>
  <si>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</si>
  <si>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</si>
  <si>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</si>
  <si>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</si>
  <si>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</si>
  <si>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</si>
  <si>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</si>
  <si>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</si>
  <si>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</si>
  <si>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</si>
  <si>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</si>
  <si>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</si>
  <si>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</si>
  <si>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</si>
  <si>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</si>
  <si>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</si>
  <si>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</si>
  <si>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</si>
  <si>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</si>
  <si>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</si>
  <si>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</si>
  <si>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</si>
  <si>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</si>
  <si>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</si>
  <si>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</si>
  <si>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</si>
  <si>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</si>
  <si>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</si>
  <si>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</si>
  <si>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</si>
  <si>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</si>
  <si>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</si>
  <si>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</si>
  <si>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</si>
  <si>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</si>
  <si>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</si>
  <si>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</si>
  <si>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</si>
  <si>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</si>
  <si>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</si>
  <si>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</si>
  <si>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</si>
  <si>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</si>
  <si>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</si>
  <si>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</si>
  <si>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</si>
  <si>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</si>
  <si>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</si>
  <si>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</si>
  <si>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</si>
  <si>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</si>
  <si>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</si>
  <si>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</si>
  <si>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</si>
  <si>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</si>
  <si>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</si>
  <si>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</si>
  <si>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</si>
  <si>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</si>
  <si>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</si>
  <si>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</si>
  <si>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</si>
  <si>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</si>
  <si>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</si>
  <si>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</si>
  <si>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</si>
  <si>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</si>
  <si>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</si>
  <si>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</si>
  <si>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</si>
  <si>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</si>
  <si>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</si>
  <si>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</si>
  <si>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</si>
  <si>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</si>
  <si>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</si>
  <si>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</si>
  <si>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</si>
  <si>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</si>
  <si>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</si>
  <si>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</si>
  <si>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</si>
  <si>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</si>
  <si>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</si>
  <si>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</si>
  <si>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</si>
  <si>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</si>
  <si>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</si>
  <si>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</si>
  <si>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</si>
  <si>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</si>
  <si>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</si>
  <si>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</si>
  <si>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</si>
  <si>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</si>
  <si>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</si>
  <si>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</si>
  <si>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</si>
  <si>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</si>
  <si>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</si>
  <si>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</si>
  <si>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</si>
  <si>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</si>
  <si>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</si>
  <si>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</si>
  <si>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</si>
  <si>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</si>
  <si>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</si>
  <si>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</si>
  <si>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</si>
  <si>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</si>
  <si>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</si>
  <si>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</si>
  <si>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</si>
  <si>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</si>
  <si>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</si>
  <si>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</si>
  <si>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</si>
  <si>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</si>
  <si>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</si>
  <si>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</si>
  <si>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</si>
  <si>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</si>
  <si>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</si>
  <si>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</si>
  <si>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</si>
  <si>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</si>
  <si>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</si>
  <si>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</si>
  <si>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</si>
  <si>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</si>
  <si>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</si>
  <si>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</si>
  <si>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</si>
  <si>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</si>
  <si>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</si>
  <si>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</si>
  <si>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</si>
  <si>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</si>
  <si>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</si>
  <si>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</si>
  <si>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</si>
  <si>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</si>
  <si>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</si>
  <si>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</si>
  <si>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</si>
  <si>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</si>
  <si>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</si>
  <si>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</si>
  <si>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</si>
  <si>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</si>
  <si>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</si>
  <si>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</si>
  <si>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</si>
  <si>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</si>
  <si>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</si>
  <si>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</si>
  <si>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</si>
  <si>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</si>
  <si>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</si>
  <si>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</si>
  <si>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</si>
  <si>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</si>
  <si>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</si>
  <si>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</si>
  <si>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</si>
  <si>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</si>
  <si>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</si>
  <si>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</si>
  <si>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</si>
  <si>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</si>
  <si>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</si>
  <si>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</si>
  <si>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</si>
  <si>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</si>
  <si>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</si>
  <si>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</si>
  <si>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</si>
  <si>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</si>
  <si>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</si>
  <si>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</si>
  <si>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</si>
  <si>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</si>
  <si>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</si>
  <si>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</si>
  <si>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</si>
  <si>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</si>
  <si>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</si>
  <si>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</si>
  <si>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</si>
  <si>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</si>
  <si>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</si>
  <si>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</si>
  <si>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</si>
  <si>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</si>
  <si>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</si>
  <si>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</si>
  <si>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</si>
  <si>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</si>
  <si>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</si>
  <si>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</si>
  <si>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</si>
  <si>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</si>
  <si>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</si>
  <si>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</si>
  <si>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</si>
  <si>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</si>
  <si>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</si>
  <si>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</si>
  <si>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</si>
  <si>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</si>
  <si>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</si>
  <si>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</si>
  <si>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</si>
  <si>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</si>
  <si>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</si>
  <si>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</si>
  <si>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</si>
  <si>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</si>
  <si>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</si>
  <si>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</si>
  <si>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</si>
  <si>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</si>
  <si>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</si>
  <si>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</si>
  <si>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</si>
  <si>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</si>
  <si>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</si>
  <si>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</si>
  <si>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</si>
  <si>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</si>
  <si>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</si>
  <si>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</si>
  <si>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</si>
  <si>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</si>
  <si>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</si>
  <si>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</si>
  <si>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</si>
  <si>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</si>
  <si>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</si>
  <si>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</si>
  <si>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</si>
  <si>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</si>
  <si>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</si>
  <si>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</si>
  <si>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</si>
  <si>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</si>
  <si>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</si>
  <si>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</si>
  <si>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</si>
  <si>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</si>
  <si>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</si>
  <si>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</si>
  <si>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</si>
  <si>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</si>
  <si>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</si>
  <si>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</si>
  <si>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</si>
  <si>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</si>
  <si>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</si>
  <si>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</si>
  <si>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</si>
  <si>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</si>
  <si>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</si>
  <si>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</si>
  <si>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</si>
  <si>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</si>
  <si>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</si>
  <si>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</si>
  <si>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</si>
  <si>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</si>
  <si>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</si>
  <si>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</si>
  <si>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</si>
  <si>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</si>
  <si>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</si>
  <si>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</si>
  <si>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</si>
  <si>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</si>
  <si>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</si>
  <si>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</si>
  <si>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</si>
  <si>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</si>
  <si>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</si>
  <si>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</si>
  <si>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</si>
  <si>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</si>
  <si>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</si>
  <si>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</si>
  <si>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</si>
  <si>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</si>
  <si>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</si>
  <si>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</si>
  <si>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</si>
  <si>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</si>
  <si>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</si>
  <si>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</si>
  <si>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</si>
  <si>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</si>
  <si>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</si>
  <si>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</si>
  <si>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</si>
  <si>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</si>
  <si>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</si>
  <si>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</si>
  <si>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</si>
  <si>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</si>
  <si>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</si>
  <si>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</si>
  <si>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</si>
  <si>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</si>
  <si>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</si>
  <si>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</si>
  <si>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</si>
  <si>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</si>
  <si>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</si>
  <si>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</si>
  <si>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</si>
  <si>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</si>
  <si>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</si>
  <si>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</si>
  <si>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</si>
  <si>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</si>
  <si>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</si>
  <si>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</si>
  <si>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</si>
  <si>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</si>
  <si>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</si>
  <si>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</si>
  <si>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</si>
  <si>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</si>
  <si>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</si>
  <si>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</si>
  <si>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</si>
  <si>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</si>
  <si>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</si>
  <si>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</si>
  <si>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</si>
  <si>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</si>
  <si>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</si>
  <si>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</si>
  <si>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</si>
  <si>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</si>
  <si>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</si>
  <si>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</si>
  <si>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</si>
  <si>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</si>
  <si>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</si>
  <si>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</si>
  <si>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</si>
  <si>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</si>
  <si>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</si>
  <si>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</si>
  <si>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</si>
  <si>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</si>
  <si>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</si>
  <si>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</si>
  <si>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</si>
  <si>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</si>
  <si>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</si>
  <si>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</si>
  <si>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</si>
  <si>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</si>
  <si>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</si>
  <si>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</si>
  <si>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</si>
  <si>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</si>
  <si>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</si>
  <si>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</si>
  <si>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</si>
  <si>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</si>
  <si>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</si>
  <si>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</si>
  <si>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</si>
  <si>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</si>
  <si>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</si>
  <si>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</si>
  <si>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</si>
  <si>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</si>
  <si>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</si>
  <si>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</si>
  <si>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</si>
  <si>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</si>
  <si>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</si>
  <si>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</si>
  <si>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</si>
  <si>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</si>
  <si>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</si>
  <si>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</si>
  <si>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</si>
  <si>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</si>
  <si>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</si>
  <si>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</si>
  <si>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</si>
  <si>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</si>
  <si>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</si>
  <si>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</si>
  <si>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</si>
  <si>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</si>
  <si>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</si>
  <si>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</si>
  <si>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</si>
  <si>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</si>
  <si>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</si>
  <si>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</si>
  <si>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</si>
  <si>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</si>
  <si>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</si>
  <si>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</si>
  <si>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</si>
  <si>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</si>
  <si>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</si>
  <si>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</si>
  <si>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</si>
  <si>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</si>
  <si>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</si>
  <si>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</si>
  <si>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</si>
  <si>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</si>
  <si>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</si>
  <si>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</si>
  <si>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</si>
  <si>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</si>
  <si>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</si>
  <si>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</si>
  <si>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</si>
  <si>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</si>
  <si>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</si>
  <si>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</si>
  <si>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</si>
  <si>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</si>
  <si>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</si>
  <si>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</si>
  <si>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</si>
  <si>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</si>
  <si>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</si>
  <si>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</si>
  <si>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</si>
  <si>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</si>
  <si>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</si>
  <si>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</si>
  <si>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</si>
  <si>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</si>
  <si>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</si>
  <si>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</si>
  <si>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</si>
  <si>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</si>
  <si>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</si>
  <si>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</si>
  <si>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</si>
  <si>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</si>
  <si>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</si>
  <si>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</si>
  <si>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</si>
  <si>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</si>
  <si>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</si>
  <si>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</si>
  <si>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</si>
  <si>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</si>
  <si>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</si>
  <si>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</si>
  <si>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</si>
  <si>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</si>
  <si>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</si>
  <si>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</si>
  <si>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</si>
  <si>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</si>
  <si>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</si>
  <si>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</si>
  <si>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</si>
  <si>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</si>
  <si>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</si>
  <si>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</si>
  <si>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</si>
  <si>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</si>
  <si>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</si>
  <si>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</si>
  <si>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</si>
  <si>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</si>
  <si>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</si>
  <si>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</si>
  <si>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</si>
  <si>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</si>
  <si>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</si>
  <si>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</si>
  <si>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</si>
  <si>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</si>
  <si>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</si>
  <si>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</si>
  <si>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</si>
  <si>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</si>
  <si>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</si>
  <si>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</si>
  <si>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</si>
  <si>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</si>
  <si>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</si>
  <si>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</si>
  <si>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</si>
  <si>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</si>
  <si>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</si>
  <si>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</si>
  <si>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</si>
  <si>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</si>
  <si>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</si>
  <si>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</si>
  <si>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</si>
  <si>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</si>
  <si>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</si>
  <si>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</si>
  <si>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</si>
  <si>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</si>
  <si>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</si>
  <si>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</si>
  <si>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</si>
  <si>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</si>
  <si>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</si>
  <si>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</si>
  <si>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</si>
  <si>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</si>
  <si>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</si>
  <si>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</si>
  <si>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</si>
  <si>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</si>
  <si>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</si>
  <si>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</si>
  <si>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</si>
  <si>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</si>
  <si>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</si>
  <si>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</si>
  <si>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</si>
  <si>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</si>
  <si>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</si>
  <si>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</si>
  <si>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</si>
  <si>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</si>
  <si>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</si>
  <si>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</si>
  <si>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</si>
  <si>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</si>
  <si>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</si>
  <si>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</si>
  <si>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</si>
  <si>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</si>
  <si>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</si>
  <si>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</si>
  <si>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</si>
  <si>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</si>
  <si>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</si>
  <si>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</si>
  <si>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</si>
  <si>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</si>
  <si>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</si>
  <si>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</si>
  <si>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</si>
  <si>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</si>
  <si>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</si>
  <si>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</si>
  <si>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</si>
  <si>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</si>
  <si>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</si>
  <si>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</si>
  <si>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</si>
  <si>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</si>
  <si>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</si>
  <si>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</si>
  <si>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</si>
  <si>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</si>
  <si>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</si>
  <si>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</si>
  <si>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</si>
  <si>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</si>
  <si>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</si>
  <si>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</si>
  <si>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</si>
  <si>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</si>
  <si>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</si>
  <si>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</si>
  <si>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</si>
  <si>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</si>
  <si>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</si>
  <si>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</si>
  <si>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</si>
  <si>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</si>
  <si>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</si>
  <si>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</si>
  <si>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</si>
  <si>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</si>
  <si>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</si>
  <si>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</si>
  <si>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</si>
  <si>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</si>
  <si>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</si>
  <si>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</si>
  <si>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</si>
  <si>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</si>
  <si>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</si>
  <si>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</si>
  <si>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</si>
  <si>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</si>
  <si>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</si>
  <si>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</si>
  <si>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</si>
  <si>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</si>
  <si>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</si>
  <si>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</si>
  <si>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</si>
  <si>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</si>
  <si>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</si>
  <si>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</si>
  <si>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</si>
  <si>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</si>
  <si>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</si>
  <si>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</si>
  <si>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</si>
  <si>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</si>
  <si>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</si>
  <si>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</si>
  <si>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</si>
  <si>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</si>
  <si>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</si>
  <si>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</si>
  <si>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</si>
  <si>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</si>
  <si>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</si>
  <si>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</si>
  <si>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</si>
  <si>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</si>
  <si>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</si>
  <si>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</si>
  <si>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</si>
  <si>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</si>
  <si>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</si>
  <si>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</si>
  <si>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</si>
  <si>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</si>
  <si>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</si>
  <si>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</si>
  <si>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</si>
  <si>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</si>
  <si>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</si>
  <si>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</si>
  <si>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</si>
  <si>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</si>
  <si>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</si>
  <si>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</si>
  <si>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</si>
  <si>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</si>
  <si>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</si>
  <si>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</si>
  <si>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</si>
  <si>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</si>
  <si>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</si>
  <si>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</si>
  <si>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</si>
  <si>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</si>
  <si>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</si>
  <si>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</si>
  <si>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</si>
  <si>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</si>
  <si>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</si>
  <si>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</si>
  <si>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</si>
  <si>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</si>
  <si>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</si>
  <si>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</si>
  <si>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</si>
  <si>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</si>
  <si>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</si>
  <si>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</si>
  <si>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</si>
  <si>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</si>
  <si>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</si>
  <si>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</si>
  <si>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</si>
  <si>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</si>
  <si>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</si>
  <si>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</si>
  <si>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</si>
  <si>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</si>
  <si>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</si>
  <si>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</si>
  <si>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</si>
  <si>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</si>
  <si>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</si>
  <si>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</si>
  <si>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</si>
  <si>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</si>
  <si>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</si>
  <si>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</si>
  <si>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</si>
  <si>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</si>
  <si>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</si>
  <si>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</si>
  <si>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</si>
  <si>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</si>
  <si>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</si>
  <si>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</si>
  <si>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</si>
  <si>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</si>
  <si>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</si>
  <si>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</si>
  <si>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</si>
  <si>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</si>
  <si>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</si>
  <si>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</si>
  <si>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</si>
  <si>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</si>
  <si>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</si>
  <si>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</si>
  <si>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</si>
  <si>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</si>
  <si>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</si>
  <si>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</si>
  <si>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</si>
  <si>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</si>
  <si>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</si>
  <si>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</si>
  <si>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</si>
  <si>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</si>
  <si>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</si>
  <si>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</si>
  <si>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</si>
  <si>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</si>
  <si>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</si>
  <si>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</si>
  <si>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</si>
  <si>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</si>
  <si>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</si>
  <si>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</si>
  <si>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</si>
  <si>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</si>
  <si>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</si>
  <si>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</si>
  <si>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</si>
  <si>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</si>
  <si>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</si>
  <si>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</si>
  <si>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</si>
  <si>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</si>
  <si>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</si>
  <si>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</si>
  <si>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</si>
  <si>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</si>
  <si>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</si>
  <si>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</si>
  <si>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</si>
  <si>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</si>
  <si>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</si>
  <si>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</si>
  <si>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</si>
  <si>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</si>
  <si>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</si>
  <si>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</si>
  <si>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</si>
  <si>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</si>
  <si>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</si>
  <si>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</si>
  <si>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</si>
  <si>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</si>
  <si>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</si>
  <si>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</si>
  <si>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</si>
  <si>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</si>
  <si>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</si>
  <si>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</si>
  <si>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</si>
  <si>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</si>
  <si>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</si>
  <si>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</si>
  <si>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</si>
  <si>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</si>
  <si>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</si>
  <si>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</si>
  <si>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</si>
  <si>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</si>
  <si>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</si>
  <si>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</si>
  <si>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</si>
  <si>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</si>
  <si>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</si>
  <si>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</si>
  <si>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</si>
  <si>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</si>
  <si>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</si>
  <si>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</si>
  <si>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</si>
  <si>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</si>
  <si>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</si>
  <si>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</si>
  <si>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</si>
  <si>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</si>
  <si>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</si>
  <si>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</si>
  <si>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</si>
  <si>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</si>
  <si>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</si>
  <si>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</si>
  <si>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</si>
  <si>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</si>
  <si>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</si>
  <si>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</si>
  <si>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</si>
  <si>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</si>
  <si>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</si>
  <si>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</si>
  <si>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</si>
  <si>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</si>
  <si>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</si>
  <si>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</si>
  <si>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</si>
  <si>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</si>
  <si>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</si>
  <si>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</si>
  <si>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</si>
  <si>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</si>
  <si>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</si>
  <si>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</si>
  <si>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</si>
  <si>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</si>
  <si>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</si>
  <si>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</si>
  <si>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</si>
  <si>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</si>
  <si>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</si>
  <si>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</si>
  <si>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</si>
  <si>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</si>
  <si>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</si>
  <si>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</si>
  <si>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</si>
  <si>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</si>
  <si>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</si>
  <si>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</si>
  <si>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</si>
  <si>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</si>
  <si>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</si>
  <si>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</si>
  <si>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</si>
  <si>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</si>
  <si>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</si>
  <si>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</si>
  <si>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</si>
  <si>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</si>
  <si>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</si>
  <si>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</si>
  <si>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</si>
  <si>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</si>
  <si>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</si>
  <si>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</si>
  <si>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</si>
  <si>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</si>
  <si>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</si>
  <si>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</si>
  <si>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</si>
  <si>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</si>
  <si>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</si>
  <si>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</si>
  <si>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</si>
  <si>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</si>
  <si>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</si>
  <si>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</si>
  <si>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</si>
  <si>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</si>
  <si>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</si>
  <si>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</si>
  <si>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</si>
  <si>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</si>
  <si>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</si>
  <si>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</si>
  <si>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</si>
  <si>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</si>
  <si>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</si>
  <si>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</si>
  <si>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</si>
  <si>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</si>
  <si>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</si>
  <si>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</si>
  <si>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</si>
  <si>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</si>
  <si>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</si>
  <si>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</si>
  <si>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</si>
  <si>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</si>
  <si>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</si>
  <si>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</si>
  <si>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</si>
  <si>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</si>
  <si>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</si>
  <si>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</si>
  <si>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</si>
  <si>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</si>
  <si>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</si>
  <si>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</si>
  <si>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</si>
  <si>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</si>
  <si>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</si>
  <si>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</si>
  <si>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</si>
  <si>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</si>
  <si>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</si>
  <si>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</si>
  <si>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</si>
  <si>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</si>
  <si>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</si>
  <si>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</si>
  <si>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</si>
  <si>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</si>
  <si>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</si>
  <si>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</si>
  <si>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</si>
  <si>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</si>
  <si>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</si>
  <si>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</si>
  <si>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</si>
  <si>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</si>
  <si>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</si>
  <si>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</si>
  <si>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</si>
  <si>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</si>
  <si>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</si>
  <si>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</si>
  <si>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</si>
  <si>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</si>
  <si>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</si>
  <si>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</si>
  <si>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</si>
  <si>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</si>
  <si>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</si>
  <si>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</si>
  <si>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</si>
  <si>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</si>
  <si>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</si>
  <si>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</si>
  <si>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</si>
  <si>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</si>
  <si>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</si>
  <si>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</si>
  <si>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</si>
  <si>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</si>
  <si>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</si>
  <si>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</si>
  <si>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</si>
  <si>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</si>
  <si>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</si>
  <si>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</si>
  <si>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</si>
  <si>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</si>
  <si>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</si>
  <si>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</si>
  <si>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</si>
  <si>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</si>
  <si>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</si>
  <si>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</si>
  <si>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</si>
  <si>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</si>
  <si>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</si>
  <si>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</si>
  <si>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</si>
  <si>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</si>
  <si>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</si>
  <si>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</si>
  <si>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</si>
  <si>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</si>
  <si>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</si>
  <si>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</si>
  <si>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</si>
  <si>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</si>
  <si>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</si>
  <si>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</si>
  <si>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</si>
  <si>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</si>
  <si>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</si>
  <si>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</si>
  <si>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</si>
  <si>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</si>
  <si>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</si>
  <si>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</si>
  <si>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</si>
  <si>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</si>
  <si>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</si>
  <si>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</si>
  <si>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</si>
  <si>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</si>
  <si>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</si>
  <si>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</si>
  <si>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</si>
  <si>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</si>
  <si>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</si>
  <si>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</si>
  <si>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</si>
  <si>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</si>
  <si>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</si>
  <si>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</si>
  <si>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</si>
  <si>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</si>
  <si>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</si>
  <si>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</si>
  <si>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</si>
  <si>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</si>
  <si>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</si>
  <si>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</si>
  <si>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</si>
  <si>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</si>
  <si>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</si>
  <si>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</si>
  <si>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</si>
  <si>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</si>
  <si>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</si>
  <si>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</si>
  <si>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</si>
  <si>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</si>
  <si>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</si>
  <si>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</si>
  <si>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</si>
  <si>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</si>
  <si>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</si>
  <si>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</si>
  <si>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</si>
  <si>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</si>
  <si>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</si>
  <si>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</si>
  <si>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</si>
  <si>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</si>
  <si>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</si>
  <si>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</si>
  <si>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</si>
  <si>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</si>
  <si>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</si>
  <si>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</si>
  <si>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</si>
  <si>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</si>
  <si>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</si>
  <si>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</si>
  <si>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</si>
  <si>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</si>
  <si>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</si>
  <si>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</si>
  <si>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</si>
  <si>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</si>
  <si>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</si>
  <si>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</si>
  <si>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</si>
  <si>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</si>
  <si>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</si>
  <si>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</si>
  <si>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</si>
  <si>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</si>
  <si>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</si>
  <si>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</si>
  <si>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</si>
  <si>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</si>
  <si>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</si>
  <si>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</si>
  <si>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</si>
  <si>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</si>
  <si>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</si>
  <si>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</si>
  <si>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</si>
  <si>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</si>
  <si>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Geotermální sonda 4x32x2,9mm dle specifikace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</si>
  <si>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</si>
  <si>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</si>
  <si>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</si>
  <si>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</si>
  <si>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</si>
  <si>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</si>
  <si>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</si>
  <si>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</si>
  <si>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</si>
  <si>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</si>
  <si>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</si>
  <si>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</si>
  <si>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</si>
  <si>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</si>
  <si>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</si>
  <si>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</si>
  <si>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</si>
  <si>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</si>
  <si>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</si>
  <si>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</si>
  <si>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</si>
  <si>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</si>
  <si>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</si>
  <si>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</si>
  <si>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</si>
  <si>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</si>
  <si>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</si>
  <si>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</si>
  <si>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</si>
  <si>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</si>
  <si>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</si>
  <si>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</si>
  <si>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</si>
  <si>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</si>
  <si>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</si>
  <si>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</si>
  <si>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</si>
  <si>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</si>
  <si>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</si>
  <si>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</si>
  <si>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</si>
  <si>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</si>
  <si>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</si>
  <si>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</si>
  <si>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</si>
  <si>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</si>
  <si>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</si>
  <si>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</si>
  <si>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</si>
  <si>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</si>
  <si>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</si>
  <si>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</si>
  <si>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</si>
  <si>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</si>
  <si>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</si>
  <si>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</si>
  <si>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</si>
  <si>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</si>
  <si>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</si>
  <si>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</si>
  <si>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</si>
  <si>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</si>
  <si>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</si>
  <si>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</si>
  <si>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</si>
  <si>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</si>
  <si>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</si>
  <si>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</si>
  <si>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</si>
  <si>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</si>
  <si>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</si>
  <si>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</si>
  <si>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</si>
  <si>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</si>
  <si>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</si>
  <si>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</si>
  <si>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</si>
  <si>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</si>
  <si>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</si>
  <si>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</si>
  <si>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</si>
  <si>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</si>
  <si>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</si>
  <si>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</si>
  <si>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</si>
  <si>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</si>
  <si>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</si>
  <si>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</si>
  <si>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</si>
  <si>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</si>
  <si>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</si>
  <si>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</si>
  <si>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</si>
  <si>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</si>
  <si>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</si>
  <si>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</si>
  <si>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091003000x</t>
  </si>
  <si>
    <t>Proplach a dezinfekce inženýrských sítí</t>
  </si>
  <si>
    <t>-1270634414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</si>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</sst>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40" t="s">
        <v>14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R5" s="20"/>
      <c r="BE5" s="237" t="s">
        <v>15</v>
      </c>
      <c r="BS5" s="17" t="s">
        <v>6</v>
      </c>
    </row>
    <row r="6" spans="1:74" ht="37.15" customHeight="1">
      <c r="B6" s="20"/>
      <c r="D6" s="26" t="s">
        <v>16</v>
      </c>
      <c r="K6" s="241" t="s">
        <v>17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R6" s="20"/>
      <c r="BE6" s="238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38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38"/>
      <c r="BS8" s="17" t="s">
        <v>6</v>
      </c>
    </row>
    <row r="9" spans="1:74" ht="14.5" customHeight="1">
      <c r="B9" s="20"/>
      <c r="AR9" s="20"/>
      <c r="BE9" s="238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38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38"/>
      <c r="BS11" s="17" t="s">
        <v>6</v>
      </c>
    </row>
    <row r="12" spans="1:74" ht="7.15" customHeight="1">
      <c r="B12" s="20"/>
      <c r="AR12" s="20"/>
      <c r="BE12" s="238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38"/>
      <c r="BS13" s="17" t="s">
        <v>6</v>
      </c>
    </row>
    <row r="14" spans="1:74" ht="12.5">
      <c r="B14" s="20"/>
      <c r="E14" s="242" t="s">
        <v>29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7" t="s">
        <v>27</v>
      </c>
      <c r="AN14" s="29" t="s">
        <v>29</v>
      </c>
      <c r="AR14" s="20"/>
      <c r="BE14" s="238"/>
      <c r="BS14" s="17" t="s">
        <v>6</v>
      </c>
    </row>
    <row r="15" spans="1:74" ht="7.15" customHeight="1">
      <c r="B15" s="20"/>
      <c r="AR15" s="20"/>
      <c r="BE15" s="238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38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38"/>
      <c r="BS17" s="17" t="s">
        <v>32</v>
      </c>
    </row>
    <row r="18" spans="2:71" ht="7.15" customHeight="1">
      <c r="B18" s="20"/>
      <c r="AR18" s="20"/>
      <c r="BE18" s="238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38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38"/>
      <c r="BS20" s="17" t="s">
        <v>32</v>
      </c>
    </row>
    <row r="21" spans="2:71" ht="7.15" customHeight="1">
      <c r="B21" s="20"/>
      <c r="AR21" s="20"/>
      <c r="BE21" s="238"/>
    </row>
    <row r="22" spans="2:71" ht="12" customHeight="1">
      <c r="B22" s="20"/>
      <c r="D22" s="27" t="s">
        <v>35</v>
      </c>
      <c r="AR22" s="20"/>
      <c r="BE22" s="238"/>
    </row>
    <row r="23" spans="2:71" ht="16.5" customHeight="1">
      <c r="B23" s="20"/>
      <c r="E23" s="244" t="s">
        <v>1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R23" s="20"/>
      <c r="BE23" s="238"/>
    </row>
    <row r="24" spans="2:71" ht="7.15" customHeight="1">
      <c r="B24" s="20"/>
      <c r="AR24" s="20"/>
      <c r="BE24" s="238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8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5">
        <f>ROUND(AG94,2)</f>
        <v>0</v>
      </c>
      <c r="AL26" s="246"/>
      <c r="AM26" s="246"/>
      <c r="AN26" s="246"/>
      <c r="AO26" s="246"/>
      <c r="AR26" s="32"/>
      <c r="BE26" s="238"/>
    </row>
    <row r="27" spans="2:71" s="1" customFormat="1" ht="7.15" customHeight="1">
      <c r="B27" s="32"/>
      <c r="AR27" s="32"/>
      <c r="BE27" s="238"/>
    </row>
    <row r="28" spans="2:71" s="1" customFormat="1" ht="12.5">
      <c r="B28" s="32"/>
      <c r="L28" s="247" t="s">
        <v>37</v>
      </c>
      <c r="M28" s="247"/>
      <c r="N28" s="247"/>
      <c r="O28" s="247"/>
      <c r="P28" s="247"/>
      <c r="W28" s="247" t="s">
        <v>38</v>
      </c>
      <c r="X28" s="247"/>
      <c r="Y28" s="247"/>
      <c r="Z28" s="247"/>
      <c r="AA28" s="247"/>
      <c r="AB28" s="247"/>
      <c r="AC28" s="247"/>
      <c r="AD28" s="247"/>
      <c r="AE28" s="247"/>
      <c r="AK28" s="247" t="s">
        <v>39</v>
      </c>
      <c r="AL28" s="247"/>
      <c r="AM28" s="247"/>
      <c r="AN28" s="247"/>
      <c r="AO28" s="247"/>
      <c r="AR28" s="32"/>
      <c r="BE28" s="238"/>
    </row>
    <row r="29" spans="2:71" s="2" customFormat="1" ht="14.5" customHeight="1">
      <c r="B29" s="36"/>
      <c r="D29" s="27" t="s">
        <v>40</v>
      </c>
      <c r="F29" s="27" t="s">
        <v>41</v>
      </c>
      <c r="L29" s="218">
        <v>0.21</v>
      </c>
      <c r="M29" s="219"/>
      <c r="N29" s="219"/>
      <c r="O29" s="219"/>
      <c r="P29" s="219"/>
      <c r="W29" s="220">
        <f>ROUND(AZ94, 2)</f>
        <v>0</v>
      </c>
      <c r="X29" s="219"/>
      <c r="Y29" s="219"/>
      <c r="Z29" s="219"/>
      <c r="AA29" s="219"/>
      <c r="AB29" s="219"/>
      <c r="AC29" s="219"/>
      <c r="AD29" s="219"/>
      <c r="AE29" s="219"/>
      <c r="AK29" s="220">
        <f>ROUND(AV94, 2)</f>
        <v>0</v>
      </c>
      <c r="AL29" s="219"/>
      <c r="AM29" s="219"/>
      <c r="AN29" s="219"/>
      <c r="AO29" s="219"/>
      <c r="AR29" s="36"/>
      <c r="BE29" s="239"/>
    </row>
    <row r="30" spans="2:71" s="2" customFormat="1" ht="14.5" customHeight="1">
      <c r="B30" s="36"/>
      <c r="F30" s="27" t="s">
        <v>42</v>
      </c>
      <c r="L30" s="218">
        <v>0.12</v>
      </c>
      <c r="M30" s="219"/>
      <c r="N30" s="219"/>
      <c r="O30" s="219"/>
      <c r="P30" s="219"/>
      <c r="W30" s="220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K30" s="220">
        <f>ROUND(AW94, 2)</f>
        <v>0</v>
      </c>
      <c r="AL30" s="219"/>
      <c r="AM30" s="219"/>
      <c r="AN30" s="219"/>
      <c r="AO30" s="219"/>
      <c r="AR30" s="36"/>
      <c r="BE30" s="239"/>
    </row>
    <row r="31" spans="2:71" s="2" customFormat="1" ht="14.5" hidden="1" customHeight="1">
      <c r="B31" s="36"/>
      <c r="F31" s="27" t="s">
        <v>43</v>
      </c>
      <c r="L31" s="218">
        <v>0.21</v>
      </c>
      <c r="M31" s="219"/>
      <c r="N31" s="219"/>
      <c r="O31" s="219"/>
      <c r="P31" s="219"/>
      <c r="W31" s="220">
        <f>ROUND(BB94,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20">
        <v>0</v>
      </c>
      <c r="AL31" s="219"/>
      <c r="AM31" s="219"/>
      <c r="AN31" s="219"/>
      <c r="AO31" s="219"/>
      <c r="AR31" s="36"/>
      <c r="BE31" s="239"/>
    </row>
    <row r="32" spans="2:71" s="2" customFormat="1" ht="14.5" hidden="1" customHeight="1">
      <c r="B32" s="36"/>
      <c r="F32" s="27" t="s">
        <v>44</v>
      </c>
      <c r="L32" s="218">
        <v>0.12</v>
      </c>
      <c r="M32" s="219"/>
      <c r="N32" s="219"/>
      <c r="O32" s="219"/>
      <c r="P32" s="219"/>
      <c r="W32" s="220">
        <f>ROUND(BC94,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20">
        <v>0</v>
      </c>
      <c r="AL32" s="219"/>
      <c r="AM32" s="219"/>
      <c r="AN32" s="219"/>
      <c r="AO32" s="219"/>
      <c r="AR32" s="36"/>
      <c r="BE32" s="239"/>
    </row>
    <row r="33" spans="2:57" s="2" customFormat="1" ht="14.5" hidden="1" customHeight="1">
      <c r="B33" s="36"/>
      <c r="F33" s="27" t="s">
        <v>45</v>
      </c>
      <c r="L33" s="218">
        <v>0</v>
      </c>
      <c r="M33" s="219"/>
      <c r="N33" s="219"/>
      <c r="O33" s="219"/>
      <c r="P33" s="219"/>
      <c r="W33" s="220">
        <f>ROUND(BD94, 2)</f>
        <v>0</v>
      </c>
      <c r="X33" s="219"/>
      <c r="Y33" s="219"/>
      <c r="Z33" s="219"/>
      <c r="AA33" s="219"/>
      <c r="AB33" s="219"/>
      <c r="AC33" s="219"/>
      <c r="AD33" s="219"/>
      <c r="AE33" s="219"/>
      <c r="AK33" s="220">
        <v>0</v>
      </c>
      <c r="AL33" s="219"/>
      <c r="AM33" s="219"/>
      <c r="AN33" s="219"/>
      <c r="AO33" s="219"/>
      <c r="AR33" s="36"/>
      <c r="BE33" s="239"/>
    </row>
    <row r="34" spans="2:57" s="1" customFormat="1" ht="7.15" customHeight="1">
      <c r="B34" s="32"/>
      <c r="AR34" s="32"/>
      <c r="BE34" s="238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35" t="s">
        <v>48</v>
      </c>
      <c r="Y35" s="233"/>
      <c r="Z35" s="233"/>
      <c r="AA35" s="233"/>
      <c r="AB35" s="233"/>
      <c r="AC35" s="39"/>
      <c r="AD35" s="39"/>
      <c r="AE35" s="39"/>
      <c r="AF35" s="39"/>
      <c r="AG35" s="39"/>
      <c r="AH35" s="39"/>
      <c r="AI35" s="39"/>
      <c r="AJ35" s="39"/>
      <c r="AK35" s="232">
        <f>SUM(AK26:AK33)</f>
        <v>0</v>
      </c>
      <c r="AL35" s="233"/>
      <c r="AM35" s="233"/>
      <c r="AN35" s="233"/>
      <c r="AO35" s="234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12" t="str">
        <f>K6</f>
        <v>Pobytová odlehčovací služba Zábřeh - Sušilova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21" t="str">
        <f>IF(AN8= "","",AN8)</f>
        <v>5. 7. 2024</v>
      </c>
      <c r="AN87" s="221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22" t="str">
        <f>IF(E17="","",E17)</f>
        <v>Ing. arch. Josef Hlavatý</v>
      </c>
      <c r="AN89" s="223"/>
      <c r="AO89" s="223"/>
      <c r="AP89" s="223"/>
      <c r="AR89" s="32"/>
      <c r="AS89" s="224" t="s">
        <v>56</v>
      </c>
      <c r="AT89" s="225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2" t="str">
        <f>IF(E20="","",E20)</f>
        <v>Martin Škrabal</v>
      </c>
      <c r="AN90" s="223"/>
      <c r="AO90" s="223"/>
      <c r="AP90" s="223"/>
      <c r="AR90" s="32"/>
      <c r="AS90" s="226"/>
      <c r="AT90" s="227"/>
      <c r="BD90" s="56"/>
    </row>
    <row r="91" spans="1:91" s="1" customFormat="1" ht="10.9" customHeight="1">
      <c r="B91" s="32"/>
      <c r="AR91" s="32"/>
      <c r="AS91" s="226"/>
      <c r="AT91" s="227"/>
      <c r="BD91" s="56"/>
    </row>
    <row r="92" spans="1:91" s="1" customFormat="1" ht="29.25" customHeight="1">
      <c r="B92" s="32"/>
      <c r="C92" s="214" t="s">
        <v>57</v>
      </c>
      <c r="D92" s="215"/>
      <c r="E92" s="215"/>
      <c r="F92" s="215"/>
      <c r="G92" s="215"/>
      <c r="H92" s="57"/>
      <c r="I92" s="216" t="s">
        <v>58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29" t="s">
        <v>59</v>
      </c>
      <c r="AH92" s="215"/>
      <c r="AI92" s="215"/>
      <c r="AJ92" s="215"/>
      <c r="AK92" s="215"/>
      <c r="AL92" s="215"/>
      <c r="AM92" s="215"/>
      <c r="AN92" s="216" t="s">
        <v>60</v>
      </c>
      <c r="AO92" s="215"/>
      <c r="AP92" s="228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1">
        <f>ROUND(AG95+SUM(AG121:AG125),2)</f>
        <v>0</v>
      </c>
      <c r="AH94" s="231"/>
      <c r="AI94" s="231"/>
      <c r="AJ94" s="231"/>
      <c r="AK94" s="231"/>
      <c r="AL94" s="231"/>
      <c r="AM94" s="231"/>
      <c r="AN94" s="217">
        <f t="shared" ref="AN94:AN125" si="0">SUM(AG94,AT94)</f>
        <v>0</v>
      </c>
      <c r="AO94" s="217"/>
      <c r="AP94" s="217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06" t="s">
        <v>80</v>
      </c>
      <c r="E95" s="206"/>
      <c r="F95" s="206"/>
      <c r="G95" s="206"/>
      <c r="H95" s="206"/>
      <c r="I95" s="76"/>
      <c r="J95" s="206" t="s">
        <v>81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30">
        <f>ROUND(AG96+AG97+AG109+AG110+AG120,2)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05" t="s">
        <v>80</v>
      </c>
      <c r="F96" s="205"/>
      <c r="G96" s="205"/>
      <c r="H96" s="205"/>
      <c r="I96" s="205"/>
      <c r="J96" s="9"/>
      <c r="K96" s="205" t="s">
        <v>81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7">
        <f>'SO 01 - Pobytová odlehčov...'!J30</f>
        <v>0</v>
      </c>
      <c r="AH96" s="208"/>
      <c r="AI96" s="208"/>
      <c r="AJ96" s="208"/>
      <c r="AK96" s="208"/>
      <c r="AL96" s="208"/>
      <c r="AM96" s="208"/>
      <c r="AN96" s="207">
        <f t="shared" si="0"/>
        <v>0</v>
      </c>
      <c r="AO96" s="208"/>
      <c r="AP96" s="208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05" t="s">
        <v>89</v>
      </c>
      <c r="F97" s="205"/>
      <c r="G97" s="205"/>
      <c r="H97" s="205"/>
      <c r="I97" s="205"/>
      <c r="J97" s="9"/>
      <c r="K97" s="205" t="s">
        <v>90</v>
      </c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9">
        <f>ROUND(AG98+SUM(AG99:AG101)+AG108,2)</f>
        <v>0</v>
      </c>
      <c r="AH97" s="208"/>
      <c r="AI97" s="208"/>
      <c r="AJ97" s="208"/>
      <c r="AK97" s="208"/>
      <c r="AL97" s="208"/>
      <c r="AM97" s="208"/>
      <c r="AN97" s="207">
        <f t="shared" si="0"/>
        <v>0</v>
      </c>
      <c r="AO97" s="208"/>
      <c r="AP97" s="208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05" t="s">
        <v>92</v>
      </c>
      <c r="G98" s="205"/>
      <c r="H98" s="205"/>
      <c r="I98" s="205"/>
      <c r="J98" s="205"/>
      <c r="K98" s="9"/>
      <c r="L98" s="205" t="s">
        <v>93</v>
      </c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7">
        <f>'SO01 - ESI'!J34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05" t="s">
        <v>96</v>
      </c>
      <c r="G99" s="205"/>
      <c r="H99" s="205"/>
      <c r="I99" s="205"/>
      <c r="J99" s="205"/>
      <c r="K99" s="9"/>
      <c r="L99" s="205" t="s">
        <v>97</v>
      </c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7">
        <f>'SO02 - MaR'!J34</f>
        <v>0</v>
      </c>
      <c r="AH99" s="208"/>
      <c r="AI99" s="208"/>
      <c r="AJ99" s="208"/>
      <c r="AK99" s="208"/>
      <c r="AL99" s="208"/>
      <c r="AM99" s="208"/>
      <c r="AN99" s="207">
        <f t="shared" si="0"/>
        <v>0</v>
      </c>
      <c r="AO99" s="208"/>
      <c r="AP99" s="208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05" t="s">
        <v>99</v>
      </c>
      <c r="G100" s="205"/>
      <c r="H100" s="205"/>
      <c r="I100" s="205"/>
      <c r="J100" s="205"/>
      <c r="K100" s="9"/>
      <c r="L100" s="205" t="s">
        <v>100</v>
      </c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7">
        <f>'SO03 - VZT'!J34</f>
        <v>0</v>
      </c>
      <c r="AH100" s="208"/>
      <c r="AI100" s="208"/>
      <c r="AJ100" s="208"/>
      <c r="AK100" s="208"/>
      <c r="AL100" s="208"/>
      <c r="AM100" s="208"/>
      <c r="AN100" s="207">
        <f t="shared" si="0"/>
        <v>0</v>
      </c>
      <c r="AO100" s="208"/>
      <c r="AP100" s="208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05" t="s">
        <v>102</v>
      </c>
      <c r="G101" s="205"/>
      <c r="H101" s="205"/>
      <c r="I101" s="205"/>
      <c r="J101" s="205"/>
      <c r="K101" s="9"/>
      <c r="L101" s="205" t="s">
        <v>103</v>
      </c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9">
        <f>ROUND(SUM(AG102:AG107),2)</f>
        <v>0</v>
      </c>
      <c r="AH101" s="208"/>
      <c r="AI101" s="208"/>
      <c r="AJ101" s="208"/>
      <c r="AK101" s="208"/>
      <c r="AL101" s="208"/>
      <c r="AM101" s="208"/>
      <c r="AN101" s="207">
        <f t="shared" si="0"/>
        <v>0</v>
      </c>
      <c r="AO101" s="208"/>
      <c r="AP101" s="208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05" t="s">
        <v>105</v>
      </c>
      <c r="H102" s="205"/>
      <c r="I102" s="205"/>
      <c r="J102" s="205"/>
      <c r="K102" s="205"/>
      <c r="L102" s="9"/>
      <c r="M102" s="205" t="s">
        <v>106</v>
      </c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7">
        <f>'04a - Přípojka vody'!J34</f>
        <v>0</v>
      </c>
      <c r="AH102" s="208"/>
      <c r="AI102" s="208"/>
      <c r="AJ102" s="208"/>
      <c r="AK102" s="208"/>
      <c r="AL102" s="208"/>
      <c r="AM102" s="208"/>
      <c r="AN102" s="207">
        <f t="shared" si="0"/>
        <v>0</v>
      </c>
      <c r="AO102" s="208"/>
      <c r="AP102" s="208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05" t="s">
        <v>109</v>
      </c>
      <c r="H103" s="205"/>
      <c r="I103" s="205"/>
      <c r="J103" s="205"/>
      <c r="K103" s="205"/>
      <c r="L103" s="9"/>
      <c r="M103" s="205" t="s">
        <v>110</v>
      </c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7">
        <f>'04b - Přípojka dešťové ka...'!J34</f>
        <v>0</v>
      </c>
      <c r="AH103" s="208"/>
      <c r="AI103" s="208"/>
      <c r="AJ103" s="208"/>
      <c r="AK103" s="208"/>
      <c r="AL103" s="208"/>
      <c r="AM103" s="208"/>
      <c r="AN103" s="207">
        <f t="shared" si="0"/>
        <v>0</v>
      </c>
      <c r="AO103" s="208"/>
      <c r="AP103" s="208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05" t="s">
        <v>112</v>
      </c>
      <c r="H104" s="205"/>
      <c r="I104" s="205"/>
      <c r="J104" s="205"/>
      <c r="K104" s="205"/>
      <c r="L104" s="9"/>
      <c r="M104" s="205" t="s">
        <v>113</v>
      </c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7">
        <f>'04c - Venkovní kanalizace'!J34</f>
        <v>0</v>
      </c>
      <c r="AH104" s="208"/>
      <c r="AI104" s="208"/>
      <c r="AJ104" s="208"/>
      <c r="AK104" s="208"/>
      <c r="AL104" s="208"/>
      <c r="AM104" s="208"/>
      <c r="AN104" s="207">
        <f t="shared" si="0"/>
        <v>0</v>
      </c>
      <c r="AO104" s="208"/>
      <c r="AP104" s="208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05" t="s">
        <v>115</v>
      </c>
      <c r="H105" s="205"/>
      <c r="I105" s="205"/>
      <c r="J105" s="205"/>
      <c r="K105" s="205"/>
      <c r="L105" s="9"/>
      <c r="M105" s="205" t="s">
        <v>116</v>
      </c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7">
        <f>'04d - Venkovní vodovod'!J34</f>
        <v>0</v>
      </c>
      <c r="AH105" s="208"/>
      <c r="AI105" s="208"/>
      <c r="AJ105" s="208"/>
      <c r="AK105" s="208"/>
      <c r="AL105" s="208"/>
      <c r="AM105" s="208"/>
      <c r="AN105" s="207">
        <f t="shared" si="0"/>
        <v>0</v>
      </c>
      <c r="AO105" s="208"/>
      <c r="AP105" s="208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05" t="s">
        <v>118</v>
      </c>
      <c r="H106" s="205"/>
      <c r="I106" s="205"/>
      <c r="J106" s="205"/>
      <c r="K106" s="205"/>
      <c r="L106" s="9"/>
      <c r="M106" s="205" t="s">
        <v>119</v>
      </c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7">
        <f>'04e - ČS + Systém dešťové...'!J34</f>
        <v>0</v>
      </c>
      <c r="AH106" s="208"/>
      <c r="AI106" s="208"/>
      <c r="AJ106" s="208"/>
      <c r="AK106" s="208"/>
      <c r="AL106" s="208"/>
      <c r="AM106" s="208"/>
      <c r="AN106" s="207">
        <f t="shared" si="0"/>
        <v>0</v>
      </c>
      <c r="AO106" s="208"/>
      <c r="AP106" s="208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05" t="s">
        <v>121</v>
      </c>
      <c r="H107" s="205"/>
      <c r="I107" s="205"/>
      <c r="J107" s="205"/>
      <c r="K107" s="205"/>
      <c r="L107" s="9"/>
      <c r="M107" s="205" t="s">
        <v>122</v>
      </c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7">
        <f>'04f - Vnitřní ZTI'!J34</f>
        <v>0</v>
      </c>
      <c r="AH107" s="208"/>
      <c r="AI107" s="208"/>
      <c r="AJ107" s="208"/>
      <c r="AK107" s="208"/>
      <c r="AL107" s="208"/>
      <c r="AM107" s="208"/>
      <c r="AN107" s="207">
        <f t="shared" si="0"/>
        <v>0</v>
      </c>
      <c r="AO107" s="208"/>
      <c r="AP107" s="208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05" t="s">
        <v>124</v>
      </c>
      <c r="G108" s="205"/>
      <c r="H108" s="205"/>
      <c r="I108" s="205"/>
      <c r="J108" s="205"/>
      <c r="K108" s="9"/>
      <c r="L108" s="205" t="s">
        <v>125</v>
      </c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7">
        <f>'SO05 - UTCH'!J34</f>
        <v>0</v>
      </c>
      <c r="AH108" s="208"/>
      <c r="AI108" s="208"/>
      <c r="AJ108" s="208"/>
      <c r="AK108" s="208"/>
      <c r="AL108" s="208"/>
      <c r="AM108" s="208"/>
      <c r="AN108" s="207">
        <f t="shared" si="0"/>
        <v>0</v>
      </c>
      <c r="AO108" s="208"/>
      <c r="AP108" s="208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05" t="s">
        <v>127</v>
      </c>
      <c r="F109" s="205"/>
      <c r="G109" s="205"/>
      <c r="H109" s="205"/>
      <c r="I109" s="205"/>
      <c r="J109" s="9"/>
      <c r="K109" s="205" t="s">
        <v>128</v>
      </c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7">
        <f>'ZP - Zařizovací předměty'!J32</f>
        <v>0</v>
      </c>
      <c r="AH109" s="208"/>
      <c r="AI109" s="208"/>
      <c r="AJ109" s="208"/>
      <c r="AK109" s="208"/>
      <c r="AL109" s="208"/>
      <c r="AM109" s="208"/>
      <c r="AN109" s="207">
        <f t="shared" si="0"/>
        <v>0</v>
      </c>
      <c r="AO109" s="208"/>
      <c r="AP109" s="208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05" t="s">
        <v>130</v>
      </c>
      <c r="F110" s="205"/>
      <c r="G110" s="205"/>
      <c r="H110" s="205"/>
      <c r="I110" s="205"/>
      <c r="J110" s="9"/>
      <c r="K110" s="205" t="s">
        <v>131</v>
      </c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9">
        <f>ROUND(SUM(AG111:AG119),2)</f>
        <v>0</v>
      </c>
      <c r="AH110" s="208"/>
      <c r="AI110" s="208"/>
      <c r="AJ110" s="208"/>
      <c r="AK110" s="208"/>
      <c r="AL110" s="208"/>
      <c r="AM110" s="208"/>
      <c r="AN110" s="207">
        <f t="shared" si="0"/>
        <v>0</v>
      </c>
      <c r="AO110" s="208"/>
      <c r="AP110" s="208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05" t="s">
        <v>133</v>
      </c>
      <c r="G111" s="205"/>
      <c r="H111" s="205"/>
      <c r="I111" s="205"/>
      <c r="J111" s="205"/>
      <c r="K111" s="9"/>
      <c r="L111" s="205" t="s">
        <v>134</v>
      </c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7">
        <f>'001 - EPS - Elektrická po...'!J34</f>
        <v>0</v>
      </c>
      <c r="AH111" s="208"/>
      <c r="AI111" s="208"/>
      <c r="AJ111" s="208"/>
      <c r="AK111" s="208"/>
      <c r="AL111" s="208"/>
      <c r="AM111" s="208"/>
      <c r="AN111" s="207">
        <f t="shared" si="0"/>
        <v>0</v>
      </c>
      <c r="AO111" s="208"/>
      <c r="AP111" s="208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05" t="s">
        <v>136</v>
      </c>
      <c r="G112" s="205"/>
      <c r="H112" s="205"/>
      <c r="I112" s="205"/>
      <c r="J112" s="205"/>
      <c r="K112" s="9"/>
      <c r="L112" s="205" t="s">
        <v>137</v>
      </c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7">
        <f>'002 - SK - Strukturovaná ...'!J34</f>
        <v>0</v>
      </c>
      <c r="AH112" s="208"/>
      <c r="AI112" s="208"/>
      <c r="AJ112" s="208"/>
      <c r="AK112" s="208"/>
      <c r="AL112" s="208"/>
      <c r="AM112" s="208"/>
      <c r="AN112" s="207">
        <f t="shared" si="0"/>
        <v>0</v>
      </c>
      <c r="AO112" s="208"/>
      <c r="AP112" s="208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05" t="s">
        <v>139</v>
      </c>
      <c r="G113" s="205"/>
      <c r="H113" s="205"/>
      <c r="I113" s="205"/>
      <c r="J113" s="205"/>
      <c r="K113" s="9"/>
      <c r="L113" s="205" t="s">
        <v>140</v>
      </c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7">
        <f>'003 - CCTV – kamerový systém'!J34</f>
        <v>0</v>
      </c>
      <c r="AH113" s="208"/>
      <c r="AI113" s="208"/>
      <c r="AJ113" s="208"/>
      <c r="AK113" s="208"/>
      <c r="AL113" s="208"/>
      <c r="AM113" s="208"/>
      <c r="AN113" s="207">
        <f t="shared" si="0"/>
        <v>0</v>
      </c>
      <c r="AO113" s="208"/>
      <c r="AP113" s="208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05" t="s">
        <v>142</v>
      </c>
      <c r="G114" s="205"/>
      <c r="H114" s="205"/>
      <c r="I114" s="205"/>
      <c r="J114" s="205"/>
      <c r="K114" s="9"/>
      <c r="L114" s="205" t="s">
        <v>143</v>
      </c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7">
        <f>'004 - STA - Společná tele...'!J34</f>
        <v>0</v>
      </c>
      <c r="AH114" s="208"/>
      <c r="AI114" s="208"/>
      <c r="AJ114" s="208"/>
      <c r="AK114" s="208"/>
      <c r="AL114" s="208"/>
      <c r="AM114" s="208"/>
      <c r="AN114" s="207">
        <f t="shared" si="0"/>
        <v>0</v>
      </c>
      <c r="AO114" s="208"/>
      <c r="AP114" s="208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05" t="s">
        <v>145</v>
      </c>
      <c r="G115" s="205"/>
      <c r="H115" s="205"/>
      <c r="I115" s="205"/>
      <c r="J115" s="205"/>
      <c r="K115" s="9"/>
      <c r="L115" s="205" t="s">
        <v>146</v>
      </c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7">
        <f>'005 - ACS, INT, TÚ - inte...'!J34</f>
        <v>0</v>
      </c>
      <c r="AH115" s="208"/>
      <c r="AI115" s="208"/>
      <c r="AJ115" s="208"/>
      <c r="AK115" s="208"/>
      <c r="AL115" s="208"/>
      <c r="AM115" s="208"/>
      <c r="AN115" s="207">
        <f t="shared" si="0"/>
        <v>0</v>
      </c>
      <c r="AO115" s="208"/>
      <c r="AP115" s="208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05" t="s">
        <v>148</v>
      </c>
      <c r="G116" s="205"/>
      <c r="H116" s="205"/>
      <c r="I116" s="205"/>
      <c r="J116" s="205"/>
      <c r="K116" s="9"/>
      <c r="L116" s="205" t="s">
        <v>149</v>
      </c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7">
        <f>'006 - KS – Komunikační sy...'!J34</f>
        <v>0</v>
      </c>
      <c r="AH116" s="208"/>
      <c r="AI116" s="208"/>
      <c r="AJ116" s="208"/>
      <c r="AK116" s="208"/>
      <c r="AL116" s="208"/>
      <c r="AM116" s="208"/>
      <c r="AN116" s="207">
        <f t="shared" si="0"/>
        <v>0</v>
      </c>
      <c r="AO116" s="208"/>
      <c r="AP116" s="208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05" t="s">
        <v>151</v>
      </c>
      <c r="G117" s="205"/>
      <c r="H117" s="205"/>
      <c r="I117" s="205"/>
      <c r="J117" s="205"/>
      <c r="K117" s="9"/>
      <c r="L117" s="205" t="s">
        <v>152</v>
      </c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7">
        <f>'007 - AKT - Aktivní prvky...'!J34</f>
        <v>0</v>
      </c>
      <c r="AH117" s="208"/>
      <c r="AI117" s="208"/>
      <c r="AJ117" s="208"/>
      <c r="AK117" s="208"/>
      <c r="AL117" s="208"/>
      <c r="AM117" s="208"/>
      <c r="AN117" s="207">
        <f t="shared" si="0"/>
        <v>0</v>
      </c>
      <c r="AO117" s="208"/>
      <c r="AP117" s="208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05" t="s">
        <v>154</v>
      </c>
      <c r="G118" s="205"/>
      <c r="H118" s="205"/>
      <c r="I118" s="205"/>
      <c r="J118" s="205"/>
      <c r="K118" s="9"/>
      <c r="L118" s="205" t="s">
        <v>155</v>
      </c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7">
        <f>'008 - hlavní kabelové trasy'!J34</f>
        <v>0</v>
      </c>
      <c r="AH118" s="208"/>
      <c r="AI118" s="208"/>
      <c r="AJ118" s="208"/>
      <c r="AK118" s="208"/>
      <c r="AL118" s="208"/>
      <c r="AM118" s="208"/>
      <c r="AN118" s="207">
        <f t="shared" si="0"/>
        <v>0</v>
      </c>
      <c r="AO118" s="208"/>
      <c r="AP118" s="208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05" t="s">
        <v>157</v>
      </c>
      <c r="G119" s="205"/>
      <c r="H119" s="205"/>
      <c r="I119" s="205"/>
      <c r="J119" s="205"/>
      <c r="K119" s="9"/>
      <c r="L119" s="205" t="s">
        <v>158</v>
      </c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7">
        <f>'009 - ostatní'!J34</f>
        <v>0</v>
      </c>
      <c r="AH119" s="208"/>
      <c r="AI119" s="208"/>
      <c r="AJ119" s="208"/>
      <c r="AK119" s="208"/>
      <c r="AL119" s="208"/>
      <c r="AM119" s="208"/>
      <c r="AN119" s="207">
        <f t="shared" si="0"/>
        <v>0</v>
      </c>
      <c r="AO119" s="208"/>
      <c r="AP119" s="208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05" t="s">
        <v>160</v>
      </c>
      <c r="F120" s="205"/>
      <c r="G120" s="205"/>
      <c r="H120" s="205"/>
      <c r="I120" s="205"/>
      <c r="J120" s="9"/>
      <c r="K120" s="205" t="s">
        <v>161</v>
      </c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7">
        <f>'KS - Kolejnicový systém p...'!J32</f>
        <v>0</v>
      </c>
      <c r="AH120" s="208"/>
      <c r="AI120" s="208"/>
      <c r="AJ120" s="208"/>
      <c r="AK120" s="208"/>
      <c r="AL120" s="208"/>
      <c r="AM120" s="208"/>
      <c r="AN120" s="207">
        <f t="shared" si="0"/>
        <v>0</v>
      </c>
      <c r="AO120" s="208"/>
      <c r="AP120" s="208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06" t="s">
        <v>163</v>
      </c>
      <c r="E121" s="206"/>
      <c r="F121" s="206"/>
      <c r="G121" s="206"/>
      <c r="H121" s="206"/>
      <c r="I121" s="76"/>
      <c r="J121" s="206" t="s">
        <v>164</v>
      </c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10">
        <f>'SO 02 - Terasa'!J30</f>
        <v>0</v>
      </c>
      <c r="AH121" s="211"/>
      <c r="AI121" s="211"/>
      <c r="AJ121" s="211"/>
      <c r="AK121" s="211"/>
      <c r="AL121" s="211"/>
      <c r="AM121" s="211"/>
      <c r="AN121" s="210">
        <f t="shared" si="0"/>
        <v>0</v>
      </c>
      <c r="AO121" s="211"/>
      <c r="AP121" s="211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06" t="s">
        <v>166</v>
      </c>
      <c r="E122" s="206"/>
      <c r="F122" s="206"/>
      <c r="G122" s="206"/>
      <c r="H122" s="206"/>
      <c r="I122" s="76"/>
      <c r="J122" s="206" t="s">
        <v>167</v>
      </c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10">
        <f>'SO 03 - Terenní a sadové ...'!J30</f>
        <v>0</v>
      </c>
      <c r="AH122" s="211"/>
      <c r="AI122" s="211"/>
      <c r="AJ122" s="211"/>
      <c r="AK122" s="211"/>
      <c r="AL122" s="211"/>
      <c r="AM122" s="211"/>
      <c r="AN122" s="210">
        <f t="shared" si="0"/>
        <v>0</v>
      </c>
      <c r="AO122" s="211"/>
      <c r="AP122" s="211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06" t="s">
        <v>169</v>
      </c>
      <c r="E123" s="206"/>
      <c r="F123" s="206"/>
      <c r="G123" s="206"/>
      <c r="H123" s="206"/>
      <c r="I123" s="76"/>
      <c r="J123" s="206" t="s">
        <v>170</v>
      </c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10">
        <f>'SO 04 - Oplocení'!J30</f>
        <v>0</v>
      </c>
      <c r="AH123" s="211"/>
      <c r="AI123" s="211"/>
      <c r="AJ123" s="211"/>
      <c r="AK123" s="211"/>
      <c r="AL123" s="211"/>
      <c r="AM123" s="211"/>
      <c r="AN123" s="210">
        <f t="shared" si="0"/>
        <v>0</v>
      </c>
      <c r="AO123" s="211"/>
      <c r="AP123" s="211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06" t="s">
        <v>172</v>
      </c>
      <c r="E124" s="206"/>
      <c r="F124" s="206"/>
      <c r="G124" s="206"/>
      <c r="H124" s="206"/>
      <c r="I124" s="76"/>
      <c r="J124" s="206" t="s">
        <v>173</v>
      </c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10">
        <f>'TČ.V - Vrty pro tepelná č...'!J30</f>
        <v>0</v>
      </c>
      <c r="AH124" s="211"/>
      <c r="AI124" s="211"/>
      <c r="AJ124" s="211"/>
      <c r="AK124" s="211"/>
      <c r="AL124" s="211"/>
      <c r="AM124" s="211"/>
      <c r="AN124" s="210">
        <f t="shared" si="0"/>
        <v>0</v>
      </c>
      <c r="AO124" s="211"/>
      <c r="AP124" s="211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06" t="s">
        <v>175</v>
      </c>
      <c r="E125" s="206"/>
      <c r="F125" s="206"/>
      <c r="G125" s="206"/>
      <c r="H125" s="206"/>
      <c r="I125" s="76"/>
      <c r="J125" s="206" t="s">
        <v>176</v>
      </c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10">
        <f>'VRN - Vedlejší rozpočtové...'!J30</f>
        <v>0</v>
      </c>
      <c r="AH125" s="211"/>
      <c r="AI125" s="211"/>
      <c r="AJ125" s="211"/>
      <c r="AK125" s="211"/>
      <c r="AL125" s="211"/>
      <c r="AM125" s="211"/>
      <c r="AN125" s="210">
        <f t="shared" si="0"/>
        <v>0</v>
      </c>
      <c r="AO125" s="211"/>
      <c r="AP125" s="211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5"/>
  <sheetViews>
    <sheetView showGridLines="0" topLeftCell="A120" workbookViewId="0">
      <selection activeCell="G131" sqref="G13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4730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ROUND((SUM(BE126:BE144)),  2)</f>
        <v>0</v>
      </c>
      <c r="I37" s="98">
        <v>0.21</v>
      </c>
      <c r="J37" s="86">
        <f>ROUND(((SUM(BE126:BE144))*I37),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ROUND((SUM(BF126:BF144)),  2)</f>
        <v>0</v>
      </c>
      <c r="I38" s="98">
        <v>0.12</v>
      </c>
      <c r="J38" s="86">
        <f>ROUND(((SUM(BF126:BF144))*I38),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ROUND((SUM(BG126:BG144)),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ROUND((SUM(BH126:BH144)),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ROUND((SUM(BI126:BI144)),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04e - ČS + Systém dešťové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36"/>
      <c r="G114" s="236"/>
      <c r="H114" s="236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27" t="s">
        <v>3006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4437</v>
      </c>
      <c r="L117" s="32"/>
    </row>
    <row r="118" spans="2:65" s="1" customFormat="1" ht="16.5" customHeight="1">
      <c r="B118" s="32"/>
      <c r="E118" s="212" t="str">
        <f>E13</f>
        <v>04e - ČS + Systém dešťové vody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P127+P138</f>
        <v>0</v>
      </c>
      <c r="Q126" s="53"/>
      <c r="R126" s="123">
        <f>R127+R138</f>
        <v>0</v>
      </c>
      <c r="S126" s="53"/>
      <c r="T126" s="124">
        <f>T127+T138</f>
        <v>0</v>
      </c>
      <c r="AT126" s="17" t="s">
        <v>75</v>
      </c>
      <c r="AU126" s="17" t="s">
        <v>253</v>
      </c>
      <c r="BK126" s="125">
        <f>BK127+BK138</f>
        <v>0</v>
      </c>
    </row>
    <row r="127" spans="2:65" s="11" customFormat="1" ht="25.9" customHeight="1">
      <c r="B127" s="126"/>
      <c r="D127" s="127" t="s">
        <v>75</v>
      </c>
      <c r="E127" s="128" t="s">
        <v>4733</v>
      </c>
      <c r="F127" s="128" t="s">
        <v>4734</v>
      </c>
      <c r="I127" s="129"/>
      <c r="J127" s="130">
        <f>BK127</f>
        <v>0</v>
      </c>
      <c r="L127" s="126"/>
      <c r="M127" s="131"/>
      <c r="P127" s="132">
        <f>SUM(P128:P137)</f>
        <v>0</v>
      </c>
      <c r="R127" s="132">
        <f>SUM(R128:R137)</f>
        <v>0</v>
      </c>
      <c r="T127" s="133">
        <f>SUM(T128:T137)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SUM(BK128:BK137)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4735</v>
      </c>
      <c r="F128" s="140" t="s">
        <v>4736</v>
      </c>
      <c r="G128" s="141" t="s">
        <v>3208</v>
      </c>
      <c r="H128" s="142">
        <v>1</v>
      </c>
      <c r="I128" s="143"/>
      <c r="J128" s="144">
        <f t="shared" ref="J128:J137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7" si="1">O128*H128</f>
        <v>0</v>
      </c>
      <c r="Q128" s="147">
        <v>0</v>
      </c>
      <c r="R128" s="147">
        <f t="shared" ref="R128:R137" si="2">Q128*H128</f>
        <v>0</v>
      </c>
      <c r="S128" s="147">
        <v>0</v>
      </c>
      <c r="T128" s="148">
        <f t="shared" ref="T128:T137" si="3">S128*H128</f>
        <v>0</v>
      </c>
      <c r="AR128" s="149" t="s">
        <v>3952</v>
      </c>
      <c r="AT128" s="149" t="s">
        <v>298</v>
      </c>
      <c r="AU128" s="149" t="s">
        <v>83</v>
      </c>
      <c r="AY128" s="17" t="s">
        <v>296</v>
      </c>
      <c r="BE128" s="150">
        <f t="shared" ref="BE128:BE137" si="4">IF(N128="základní",J128,0)</f>
        <v>0</v>
      </c>
      <c r="BF128" s="150">
        <f t="shared" ref="BF128:BF137" si="5">IF(N128="snížená",J128,0)</f>
        <v>0</v>
      </c>
      <c r="BG128" s="150">
        <f t="shared" ref="BG128:BG137" si="6">IF(N128="zákl. přenesená",J128,0)</f>
        <v>0</v>
      </c>
      <c r="BH128" s="150">
        <f t="shared" ref="BH128:BH137" si="7">IF(N128="sníž. přenesená",J128,0)</f>
        <v>0</v>
      </c>
      <c r="BI128" s="150">
        <f t="shared" ref="BI128:BI137" si="8">IF(N128="nulová",J128,0)</f>
        <v>0</v>
      </c>
      <c r="BJ128" s="17" t="s">
        <v>83</v>
      </c>
      <c r="BK128" s="150">
        <f t="shared" ref="BK128:BK137" si="9">ROUND(I128*H128,2)</f>
        <v>0</v>
      </c>
      <c r="BL128" s="17" t="s">
        <v>3952</v>
      </c>
      <c r="BM128" s="149" t="s">
        <v>4737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4738</v>
      </c>
      <c r="F129" s="140" t="s">
        <v>4739</v>
      </c>
      <c r="G129" s="141" t="s">
        <v>3208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3952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3952</v>
      </c>
      <c r="BM129" s="149" t="s">
        <v>4740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4741</v>
      </c>
      <c r="F130" s="140" t="s">
        <v>4742</v>
      </c>
      <c r="G130" s="141" t="s">
        <v>3208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3952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3952</v>
      </c>
      <c r="BM130" s="149" t="s">
        <v>4743</v>
      </c>
    </row>
    <row r="131" spans="2:65" s="1" customFormat="1" ht="16.5" customHeight="1">
      <c r="B131" s="32"/>
      <c r="C131" s="138" t="s">
        <v>107</v>
      </c>
      <c r="D131" s="138" t="s">
        <v>298</v>
      </c>
      <c r="E131" s="139" t="s">
        <v>4744</v>
      </c>
      <c r="F131" s="140" t="s">
        <v>4745</v>
      </c>
      <c r="G131" s="141" t="s">
        <v>3208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3952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3952</v>
      </c>
      <c r="BM131" s="149" t="s">
        <v>4746</v>
      </c>
    </row>
    <row r="132" spans="2:65" s="1" customFormat="1" ht="16.5" customHeight="1">
      <c r="B132" s="32"/>
      <c r="C132" s="138" t="s">
        <v>332</v>
      </c>
      <c r="D132" s="138" t="s">
        <v>298</v>
      </c>
      <c r="E132" s="139" t="s">
        <v>4747</v>
      </c>
      <c r="F132" s="140" t="s">
        <v>4748</v>
      </c>
      <c r="G132" s="141" t="s">
        <v>3208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3952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3952</v>
      </c>
      <c r="BM132" s="149" t="s">
        <v>4749</v>
      </c>
    </row>
    <row r="133" spans="2:65" s="1" customFormat="1" ht="16.5" customHeight="1">
      <c r="B133" s="32"/>
      <c r="C133" s="138" t="s">
        <v>336</v>
      </c>
      <c r="D133" s="138" t="s">
        <v>298</v>
      </c>
      <c r="E133" s="139" t="s">
        <v>4750</v>
      </c>
      <c r="F133" s="140" t="s">
        <v>4751</v>
      </c>
      <c r="G133" s="141" t="s">
        <v>3208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3952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3952</v>
      </c>
      <c r="BM133" s="149" t="s">
        <v>4752</v>
      </c>
    </row>
    <row r="134" spans="2:65" s="1" customFormat="1" ht="16.5" customHeight="1">
      <c r="B134" s="32"/>
      <c r="C134" s="138" t="s">
        <v>342</v>
      </c>
      <c r="D134" s="138" t="s">
        <v>298</v>
      </c>
      <c r="E134" s="139" t="s">
        <v>4753</v>
      </c>
      <c r="F134" s="140" t="s">
        <v>4754</v>
      </c>
      <c r="G134" s="141" t="s">
        <v>3208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3952</v>
      </c>
      <c r="BM134" s="149" t="s">
        <v>4755</v>
      </c>
    </row>
    <row r="135" spans="2:65" s="1" customFormat="1" ht="16.5" customHeight="1">
      <c r="B135" s="32"/>
      <c r="C135" s="138" t="s">
        <v>347</v>
      </c>
      <c r="D135" s="138" t="s">
        <v>298</v>
      </c>
      <c r="E135" s="139" t="s">
        <v>4756</v>
      </c>
      <c r="F135" s="140" t="s">
        <v>4757</v>
      </c>
      <c r="G135" s="141" t="s">
        <v>3208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3952</v>
      </c>
      <c r="BM135" s="149" t="s">
        <v>4758</v>
      </c>
    </row>
    <row r="136" spans="2:65" s="1" customFormat="1" ht="24.25" customHeight="1">
      <c r="B136" s="32"/>
      <c r="C136" s="138" t="s">
        <v>354</v>
      </c>
      <c r="D136" s="138" t="s">
        <v>298</v>
      </c>
      <c r="E136" s="139" t="s">
        <v>4759</v>
      </c>
      <c r="F136" s="140" t="s">
        <v>4760</v>
      </c>
      <c r="G136" s="141" t="s">
        <v>3208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3952</v>
      </c>
      <c r="BM136" s="149" t="s">
        <v>4761</v>
      </c>
    </row>
    <row r="137" spans="2:65" s="1" customFormat="1" ht="16.5" customHeight="1">
      <c r="B137" s="32"/>
      <c r="C137" s="138" t="s">
        <v>358</v>
      </c>
      <c r="D137" s="138" t="s">
        <v>298</v>
      </c>
      <c r="E137" s="139" t="s">
        <v>4762</v>
      </c>
      <c r="F137" s="140" t="s">
        <v>4763</v>
      </c>
      <c r="G137" s="141" t="s">
        <v>3208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3952</v>
      </c>
      <c r="BM137" s="149" t="s">
        <v>4764</v>
      </c>
    </row>
    <row r="138" spans="2:65" s="11" customFormat="1" ht="25.9" customHeight="1">
      <c r="B138" s="126"/>
      <c r="D138" s="127" t="s">
        <v>75</v>
      </c>
      <c r="E138" s="128" t="s">
        <v>4765</v>
      </c>
      <c r="F138" s="128" t="s">
        <v>4766</v>
      </c>
      <c r="I138" s="129"/>
      <c r="J138" s="130">
        <f>BK138</f>
        <v>0</v>
      </c>
      <c r="L138" s="126"/>
      <c r="M138" s="131"/>
      <c r="P138" s="132">
        <f>SUM(P139:P144)</f>
        <v>0</v>
      </c>
      <c r="R138" s="132">
        <f>SUM(R139:R144)</f>
        <v>0</v>
      </c>
      <c r="T138" s="133">
        <f>SUM(T139:T144)</f>
        <v>0</v>
      </c>
      <c r="AR138" s="127" t="s">
        <v>107</v>
      </c>
      <c r="AT138" s="134" t="s">
        <v>75</v>
      </c>
      <c r="AU138" s="134" t="s">
        <v>76</v>
      </c>
      <c r="AY138" s="127" t="s">
        <v>296</v>
      </c>
      <c r="BK138" s="135">
        <f>SUM(BK139:BK144)</f>
        <v>0</v>
      </c>
    </row>
    <row r="139" spans="2:65" s="1" customFormat="1" ht="16.5" customHeight="1">
      <c r="B139" s="32"/>
      <c r="C139" s="138" t="s">
        <v>365</v>
      </c>
      <c r="D139" s="138" t="s">
        <v>298</v>
      </c>
      <c r="E139" s="139" t="s">
        <v>4767</v>
      </c>
      <c r="F139" s="140" t="s">
        <v>4768</v>
      </c>
      <c r="G139" s="141" t="s">
        <v>3208</v>
      </c>
      <c r="H139" s="142">
        <v>1</v>
      </c>
      <c r="I139" s="143"/>
      <c r="J139" s="144">
        <f t="shared" ref="J139:J144" si="1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44" si="11">O139*H139</f>
        <v>0</v>
      </c>
      <c r="Q139" s="147">
        <v>0</v>
      </c>
      <c r="R139" s="147">
        <f t="shared" ref="R139:R144" si="12">Q139*H139</f>
        <v>0</v>
      </c>
      <c r="S139" s="147">
        <v>0</v>
      </c>
      <c r="T139" s="148">
        <f t="shared" ref="T139:T144" si="13">S139*H139</f>
        <v>0</v>
      </c>
      <c r="AR139" s="149" t="s">
        <v>107</v>
      </c>
      <c r="AT139" s="149" t="s">
        <v>298</v>
      </c>
      <c r="AU139" s="149" t="s">
        <v>83</v>
      </c>
      <c r="AY139" s="17" t="s">
        <v>296</v>
      </c>
      <c r="BE139" s="150">
        <f t="shared" ref="BE139:BE144" si="14">IF(N139="základní",J139,0)</f>
        <v>0</v>
      </c>
      <c r="BF139" s="150">
        <f t="shared" ref="BF139:BF144" si="15">IF(N139="snížená",J139,0)</f>
        <v>0</v>
      </c>
      <c r="BG139" s="150">
        <f t="shared" ref="BG139:BG144" si="16">IF(N139="zákl. přenesená",J139,0)</f>
        <v>0</v>
      </c>
      <c r="BH139" s="150">
        <f t="shared" ref="BH139:BH144" si="17">IF(N139="sníž. přenesená",J139,0)</f>
        <v>0</v>
      </c>
      <c r="BI139" s="150">
        <f t="shared" ref="BI139:BI144" si="18">IF(N139="nulová",J139,0)</f>
        <v>0</v>
      </c>
      <c r="BJ139" s="17" t="s">
        <v>83</v>
      </c>
      <c r="BK139" s="150">
        <f t="shared" ref="BK139:BK144" si="19">ROUND(I139*H139,2)</f>
        <v>0</v>
      </c>
      <c r="BL139" s="17" t="s">
        <v>107</v>
      </c>
      <c r="BM139" s="149" t="s">
        <v>4769</v>
      </c>
    </row>
    <row r="140" spans="2:65" s="1" customFormat="1" ht="16.5" customHeight="1">
      <c r="B140" s="32"/>
      <c r="C140" s="138" t="s">
        <v>8</v>
      </c>
      <c r="D140" s="138" t="s">
        <v>298</v>
      </c>
      <c r="E140" s="139" t="s">
        <v>4770</v>
      </c>
      <c r="F140" s="140" t="s">
        <v>4771</v>
      </c>
      <c r="G140" s="141" t="s">
        <v>3208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107</v>
      </c>
      <c r="BM140" s="149" t="s">
        <v>4772</v>
      </c>
    </row>
    <row r="141" spans="2:65" s="1" customFormat="1" ht="16.5" customHeight="1">
      <c r="B141" s="32"/>
      <c r="C141" s="138" t="s">
        <v>373</v>
      </c>
      <c r="D141" s="138" t="s">
        <v>298</v>
      </c>
      <c r="E141" s="139" t="s">
        <v>4773</v>
      </c>
      <c r="F141" s="140" t="s">
        <v>4774</v>
      </c>
      <c r="G141" s="141" t="s">
        <v>3208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107</v>
      </c>
      <c r="BM141" s="149" t="s">
        <v>4775</v>
      </c>
    </row>
    <row r="142" spans="2:65" s="1" customFormat="1" ht="16.5" customHeight="1">
      <c r="B142" s="32"/>
      <c r="C142" s="138" t="s">
        <v>379</v>
      </c>
      <c r="D142" s="138" t="s">
        <v>298</v>
      </c>
      <c r="E142" s="139" t="s">
        <v>4776</v>
      </c>
      <c r="F142" s="140" t="s">
        <v>4777</v>
      </c>
      <c r="G142" s="141" t="s">
        <v>3208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4778</v>
      </c>
    </row>
    <row r="143" spans="2:65" s="1" customFormat="1" ht="16.5" customHeight="1">
      <c r="B143" s="32"/>
      <c r="C143" s="138" t="s">
        <v>385</v>
      </c>
      <c r="D143" s="138" t="s">
        <v>298</v>
      </c>
      <c r="E143" s="139" t="s">
        <v>4779</v>
      </c>
      <c r="F143" s="140" t="s">
        <v>4780</v>
      </c>
      <c r="G143" s="141" t="s">
        <v>3208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107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107</v>
      </c>
      <c r="BM143" s="149" t="s">
        <v>4781</v>
      </c>
    </row>
    <row r="144" spans="2:65" s="1" customFormat="1" ht="16.5" customHeight="1">
      <c r="B144" s="32"/>
      <c r="C144" s="138" t="s">
        <v>378</v>
      </c>
      <c r="D144" s="138" t="s">
        <v>298</v>
      </c>
      <c r="E144" s="139" t="s">
        <v>4782</v>
      </c>
      <c r="F144" s="140" t="s">
        <v>4783</v>
      </c>
      <c r="G144" s="141" t="s">
        <v>3208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90" t="s">
        <v>1</v>
      </c>
      <c r="N144" s="191" t="s">
        <v>41</v>
      </c>
      <c r="O144" s="192"/>
      <c r="P144" s="193">
        <f t="shared" si="11"/>
        <v>0</v>
      </c>
      <c r="Q144" s="193">
        <v>0</v>
      </c>
      <c r="R144" s="193">
        <f t="shared" si="12"/>
        <v>0</v>
      </c>
      <c r="S144" s="193">
        <v>0</v>
      </c>
      <c r="T144" s="194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4784</v>
      </c>
    </row>
    <row r="145" spans="2:12" s="1" customFormat="1" ht="7.15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2"/>
    </row>
  </sheetData>
  <sheetProtection algorithmName="SHA-512" hashValue="MQ737SeW1h/cYF9ZhMntnzmZH4LdgmpdTqQyKjPJ/5aNY0scm0ex5DVEpsxPXDSXBgYlrKMne/rWZfFpRxzXZw==" saltValue="Al2xp4hwlqRjTKzPVZSYVCd/e2fzuLrU9lwhAkYTlNrTsw8ujwtLp8LeLNBcQ+L0AkvKzPCuVF8WR7UZ4PCBOQ==" spinCount="100000" sheet="1" objects="1" scenarios="1" formatColumns="0" formatRows="0" autoFilter="0"/>
  <autoFilter ref="C125:K144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4785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04f - Vnitřní ZTI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4598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4786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4787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36"/>
      <c r="G119" s="236"/>
      <c r="H119" s="236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27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12" t="str">
        <f>E13</f>
        <v>04f - Vnitřní ZTI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3025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4788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3046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4789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4677</v>
      </c>
      <c r="F138" s="136" t="s">
        <v>4678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4790</v>
      </c>
      <c r="F139" s="140" t="s">
        <v>4791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4792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4794</v>
      </c>
      <c r="F142" s="140" t="s">
        <v>4795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4796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4797</v>
      </c>
      <c r="F143" s="140" t="s">
        <v>4798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4799</v>
      </c>
    </row>
    <row r="144" spans="2:65" s="12" customFormat="1">
      <c r="B144" s="151"/>
      <c r="D144" s="152" t="s">
        <v>304</v>
      </c>
      <c r="E144" s="153" t="s">
        <v>1</v>
      </c>
      <c r="F144" s="154" t="s">
        <v>4800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4801</v>
      </c>
      <c r="F145" s="140" t="s">
        <v>4802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4803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4804</v>
      </c>
      <c r="F146" s="140" t="s">
        <v>4805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4807</v>
      </c>
      <c r="F147" s="140" t="s">
        <v>4808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4810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4811</v>
      </c>
      <c r="F149" s="175" t="s">
        <v>4812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4813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4814</v>
      </c>
      <c r="F150" s="175" t="s">
        <v>4815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4816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4817</v>
      </c>
      <c r="F151" s="175" t="s">
        <v>4818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4819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4820</v>
      </c>
      <c r="F152" s="175" t="s">
        <v>4821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4822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4823</v>
      </c>
      <c r="F153" s="140" t="s">
        <v>4824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4825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4826</v>
      </c>
      <c r="F154" s="140" t="s">
        <v>4827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4828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4829</v>
      </c>
      <c r="F155" s="140" t="s">
        <v>4830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4831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4832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4833</v>
      </c>
      <c r="F157" s="140" t="s">
        <v>4834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4835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4836</v>
      </c>
      <c r="F158" s="140" t="s">
        <v>4837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4838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4839</v>
      </c>
      <c r="F159" s="140" t="s">
        <v>4840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4841</v>
      </c>
    </row>
    <row r="160" spans="2:65" s="11" customFormat="1" ht="22.9" customHeight="1">
      <c r="B160" s="126"/>
      <c r="D160" s="127" t="s">
        <v>75</v>
      </c>
      <c r="E160" s="136" t="s">
        <v>4842</v>
      </c>
      <c r="F160" s="136" t="s">
        <v>4843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4844</v>
      </c>
      <c r="F161" s="140" t="s">
        <v>4845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4846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4847</v>
      </c>
      <c r="F162" s="140" t="s">
        <v>4848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4849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4850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4851</v>
      </c>
      <c r="F165" s="140" t="s">
        <v>4852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4854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4855</v>
      </c>
      <c r="F168" s="140" t="s">
        <v>4856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4857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4858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4859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4860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4861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4862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4863</v>
      </c>
      <c r="F176" s="140" t="s">
        <v>4864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4865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4858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4860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4866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4867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4862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4868</v>
      </c>
      <c r="F186" s="140" t="s">
        <v>4869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4870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4858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4860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4866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4871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4872</v>
      </c>
      <c r="F194" s="140" t="s">
        <v>4873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4874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4858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4860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4875</v>
      </c>
      <c r="F200" s="140" t="s">
        <v>4876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4877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4858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4860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4878</v>
      </c>
      <c r="F206" s="140" t="s">
        <v>4879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4880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4881</v>
      </c>
      <c r="F207" s="140" t="s">
        <v>4882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4883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4884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4885</v>
      </c>
      <c r="F209" s="140" t="s">
        <v>4886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4887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4888</v>
      </c>
      <c r="F210" s="140" t="s">
        <v>4889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4890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4891</v>
      </c>
      <c r="F211" s="140" t="s">
        <v>4892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4893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4894</v>
      </c>
      <c r="F212" s="140" t="s">
        <v>4895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4896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4897</v>
      </c>
      <c r="F213" s="140" t="s">
        <v>4898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4899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4900</v>
      </c>
      <c r="F214" s="140" t="s">
        <v>4901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4902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4903</v>
      </c>
      <c r="F215" s="140" t="s">
        <v>4904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4905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4906</v>
      </c>
      <c r="F216" s="140" t="s">
        <v>4907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4908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4909</v>
      </c>
      <c r="F217" s="140" t="s">
        <v>4910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4911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4912</v>
      </c>
      <c r="F218" s="140" t="s">
        <v>4913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4914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4915</v>
      </c>
      <c r="F219" s="140" t="s">
        <v>4916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4917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4918</v>
      </c>
      <c r="F220" s="140" t="s">
        <v>4919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4920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4921</v>
      </c>
      <c r="F221" s="140" t="s">
        <v>4922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4923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4924</v>
      </c>
      <c r="F222" s="140" t="s">
        <v>4925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4926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4927</v>
      </c>
      <c r="F223" s="140" t="s">
        <v>4928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4929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4930</v>
      </c>
      <c r="F224" s="140" t="s">
        <v>4931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4932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4933</v>
      </c>
      <c r="F225" s="140" t="s">
        <v>4934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4935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4936</v>
      </c>
      <c r="F226" s="140" t="s">
        <v>4937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4938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4939</v>
      </c>
      <c r="F227" s="140" t="s">
        <v>4940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4941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4942</v>
      </c>
      <c r="F228" s="140" t="s">
        <v>4943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4944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4945</v>
      </c>
      <c r="F229" s="140" t="s">
        <v>4946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4947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4948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4949</v>
      </c>
      <c r="F231" s="140" t="s">
        <v>4950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4951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4952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4953</v>
      </c>
      <c r="F233" s="140" t="s">
        <v>4954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4955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4956</v>
      </c>
      <c r="F234" s="140" t="s">
        <v>4957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4958</v>
      </c>
    </row>
    <row r="235" spans="2:65" s="11" customFormat="1" ht="22.9" customHeight="1">
      <c r="B235" s="126"/>
      <c r="D235" s="127" t="s">
        <v>75</v>
      </c>
      <c r="E235" s="136" t="s">
        <v>4959</v>
      </c>
      <c r="F235" s="136" t="s">
        <v>4960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4961</v>
      </c>
      <c r="F236" s="140" t="s">
        <v>4962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4963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4964</v>
      </c>
      <c r="F237" s="140" t="s">
        <v>4965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4966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4967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SO05 - UTCH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4968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4969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4970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4971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4972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4973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36"/>
      <c r="G121" s="236"/>
      <c r="H121" s="236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27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12" t="str">
        <f>E13</f>
        <v>SO05 - UTCH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4434</v>
      </c>
      <c r="F136" s="140" t="s">
        <v>4435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4974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4975</v>
      </c>
      <c r="F138" s="136" t="s">
        <v>4976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4977</v>
      </c>
      <c r="F139" s="140" t="s">
        <v>4978</v>
      </c>
      <c r="G139" s="141" t="s">
        <v>3208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4979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4980</v>
      </c>
      <c r="F140" s="140" t="s">
        <v>4981</v>
      </c>
      <c r="G140" s="141" t="s">
        <v>3208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4982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4983</v>
      </c>
      <c r="F141" s="140" t="s">
        <v>4984</v>
      </c>
      <c r="G141" s="141" t="s">
        <v>3208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4985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4986</v>
      </c>
      <c r="F142" s="140" t="s">
        <v>4987</v>
      </c>
      <c r="G142" s="141" t="s">
        <v>3208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4988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4989</v>
      </c>
      <c r="F143" s="140" t="s">
        <v>4990</v>
      </c>
      <c r="G143" s="141" t="s">
        <v>3208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4991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4992</v>
      </c>
      <c r="F144" s="140" t="s">
        <v>4993</v>
      </c>
      <c r="G144" s="141" t="s">
        <v>3208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4994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4995</v>
      </c>
      <c r="F145" s="140" t="s">
        <v>4996</v>
      </c>
      <c r="G145" s="141" t="s">
        <v>3208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4997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4998</v>
      </c>
      <c r="F146" s="140" t="s">
        <v>4999</v>
      </c>
      <c r="G146" s="141" t="s">
        <v>3208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5000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5001</v>
      </c>
      <c r="F147" s="140" t="s">
        <v>5002</v>
      </c>
      <c r="G147" s="141" t="s">
        <v>3208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5003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5004</v>
      </c>
      <c r="F148" s="140" t="s">
        <v>5005</v>
      </c>
      <c r="G148" s="141" t="s">
        <v>3208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5006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5007</v>
      </c>
      <c r="F149" s="140" t="s">
        <v>5008</v>
      </c>
      <c r="G149" s="141" t="s">
        <v>3208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5009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5010</v>
      </c>
      <c r="F150" s="140" t="s">
        <v>5011</v>
      </c>
      <c r="G150" s="141" t="s">
        <v>3208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5012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5013</v>
      </c>
      <c r="F151" s="140" t="s">
        <v>5014</v>
      </c>
      <c r="G151" s="141" t="s">
        <v>3208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5015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5016</v>
      </c>
      <c r="F152" s="140" t="s">
        <v>5017</v>
      </c>
      <c r="G152" s="141" t="s">
        <v>3208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5018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5019</v>
      </c>
      <c r="F153" s="140" t="s">
        <v>5020</v>
      </c>
      <c r="G153" s="141" t="s">
        <v>3208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5021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5022</v>
      </c>
      <c r="F154" s="140" t="s">
        <v>5023</v>
      </c>
      <c r="G154" s="141" t="s">
        <v>3208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5024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5025</v>
      </c>
      <c r="F155" s="140" t="s">
        <v>5026</v>
      </c>
      <c r="G155" s="141" t="s">
        <v>3208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5027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5028</v>
      </c>
      <c r="F156" s="140" t="s">
        <v>5029</v>
      </c>
      <c r="G156" s="141" t="s">
        <v>3208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5030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5031</v>
      </c>
      <c r="F157" s="140" t="s">
        <v>5032</v>
      </c>
      <c r="G157" s="141" t="s">
        <v>3208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5033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5034</v>
      </c>
      <c r="F158" s="140" t="s">
        <v>5035</v>
      </c>
      <c r="G158" s="141" t="s">
        <v>3208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5036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5037</v>
      </c>
      <c r="F159" s="140" t="s">
        <v>5038</v>
      </c>
      <c r="G159" s="141" t="s">
        <v>3208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5039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5040</v>
      </c>
      <c r="F160" s="140" t="s">
        <v>5041</v>
      </c>
      <c r="G160" s="141" t="s">
        <v>3208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5042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5043</v>
      </c>
      <c r="F161" s="140" t="s">
        <v>4984</v>
      </c>
      <c r="G161" s="141" t="s">
        <v>3208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5044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5045</v>
      </c>
      <c r="F162" s="140" t="s">
        <v>5046</v>
      </c>
      <c r="G162" s="141" t="s">
        <v>3208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5047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5048</v>
      </c>
      <c r="F163" s="140" t="s">
        <v>5049</v>
      </c>
      <c r="G163" s="141" t="s">
        <v>3208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5050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5051</v>
      </c>
      <c r="F164" s="140" t="s">
        <v>5052</v>
      </c>
      <c r="G164" s="141" t="s">
        <v>3208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5053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5054</v>
      </c>
      <c r="F165" s="140" t="s">
        <v>5055</v>
      </c>
      <c r="G165" s="141" t="s">
        <v>3208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5056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5057</v>
      </c>
      <c r="F166" s="140" t="s">
        <v>5058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5059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5060</v>
      </c>
      <c r="F167" s="140" t="s">
        <v>5061</v>
      </c>
      <c r="G167" s="141" t="s">
        <v>3208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5062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5063</v>
      </c>
      <c r="F168" s="140" t="s">
        <v>5064</v>
      </c>
      <c r="G168" s="141" t="s">
        <v>3208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5065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5066</v>
      </c>
      <c r="F169" s="140" t="s">
        <v>5067</v>
      </c>
      <c r="G169" s="141" t="s">
        <v>3208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5068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5069</v>
      </c>
      <c r="F170" s="140" t="s">
        <v>5070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5071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5072</v>
      </c>
      <c r="F171" s="140" t="s">
        <v>5073</v>
      </c>
      <c r="G171" s="141" t="s">
        <v>3208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5074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5075</v>
      </c>
      <c r="F172" s="140" t="s">
        <v>5076</v>
      </c>
      <c r="G172" s="141" t="s">
        <v>3208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5077</v>
      </c>
    </row>
    <row r="173" spans="2:65" s="11" customFormat="1" ht="22.9" customHeight="1">
      <c r="B173" s="126"/>
      <c r="D173" s="127" t="s">
        <v>75</v>
      </c>
      <c r="E173" s="136" t="s">
        <v>5078</v>
      </c>
      <c r="F173" s="136" t="s">
        <v>5079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5080</v>
      </c>
      <c r="F174" s="140" t="s">
        <v>5081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5082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5083</v>
      </c>
      <c r="F175" s="140" t="s">
        <v>5084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5085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5086</v>
      </c>
      <c r="F176" s="140" t="s">
        <v>5087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5088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5089</v>
      </c>
      <c r="F177" s="140" t="s">
        <v>5090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5091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5092</v>
      </c>
      <c r="F178" s="140" t="s">
        <v>5093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5094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5095</v>
      </c>
      <c r="F179" s="140" t="s">
        <v>5096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5097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5098</v>
      </c>
      <c r="F180" s="140" t="s">
        <v>5099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5100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5101</v>
      </c>
      <c r="F181" s="140" t="s">
        <v>5102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5103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5104</v>
      </c>
      <c r="F182" s="140" t="s">
        <v>4879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5105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5106</v>
      </c>
      <c r="F183" s="140" t="s">
        <v>4882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5107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5108</v>
      </c>
      <c r="F184" s="140" t="s">
        <v>5109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5110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5111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5112</v>
      </c>
      <c r="F186" s="140" t="s">
        <v>5113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5114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5115</v>
      </c>
      <c r="F187" s="140" t="s">
        <v>5116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5117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5118</v>
      </c>
      <c r="F188" s="140" t="s">
        <v>5119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5120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5121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5122</v>
      </c>
      <c r="F190" s="140" t="s">
        <v>5123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5124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5125</v>
      </c>
      <c r="F191" s="140" t="s">
        <v>5126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5127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5128</v>
      </c>
      <c r="F192" s="140" t="s">
        <v>5129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5130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5131</v>
      </c>
      <c r="F193" s="140" t="s">
        <v>5132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5133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5134</v>
      </c>
      <c r="F194" s="140" t="s">
        <v>5135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5136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5137</v>
      </c>
      <c r="F195" s="140" t="s">
        <v>5138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5139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5140</v>
      </c>
      <c r="F196" s="140" t="s">
        <v>5141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5142</v>
      </c>
    </row>
    <row r="197" spans="2:65" s="11" customFormat="1" ht="22.9" customHeight="1">
      <c r="B197" s="126"/>
      <c r="D197" s="127" t="s">
        <v>75</v>
      </c>
      <c r="E197" s="136" t="s">
        <v>5143</v>
      </c>
      <c r="F197" s="136" t="s">
        <v>5144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5145</v>
      </c>
      <c r="F198" s="140" t="s">
        <v>5146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5147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5148</v>
      </c>
      <c r="F199" s="140" t="s">
        <v>5149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5150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5151</v>
      </c>
      <c r="F200" s="140" t="s">
        <v>5152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5153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5154</v>
      </c>
      <c r="F201" s="140" t="s">
        <v>5155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5156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5157</v>
      </c>
      <c r="F202" s="140" t="s">
        <v>5158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5159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5160</v>
      </c>
      <c r="F203" s="140" t="s">
        <v>5161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5162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5163</v>
      </c>
      <c r="F204" s="140" t="s">
        <v>5164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5165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5166</v>
      </c>
      <c r="F205" s="140" t="s">
        <v>5167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5168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5169</v>
      </c>
      <c r="F206" s="140" t="s">
        <v>5170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5171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5172</v>
      </c>
      <c r="F207" s="140" t="s">
        <v>5173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5174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5175</v>
      </c>
      <c r="F208" s="140" t="s">
        <v>5176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5177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5178</v>
      </c>
      <c r="F209" s="140" t="s">
        <v>5179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5180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5181</v>
      </c>
      <c r="F210" s="140" t="s">
        <v>5182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5183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5184</v>
      </c>
      <c r="F211" s="140" t="s">
        <v>5185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5186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5187</v>
      </c>
      <c r="F212" s="140" t="s">
        <v>5188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5189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5190</v>
      </c>
      <c r="F213" s="140" t="s">
        <v>5191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5192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5193</v>
      </c>
      <c r="F214" s="140" t="s">
        <v>5194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5195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5196</v>
      </c>
      <c r="F215" s="140" t="s">
        <v>5197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5198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5199</v>
      </c>
      <c r="F216" s="140" t="s">
        <v>5200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5201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5202</v>
      </c>
      <c r="F217" s="140" t="s">
        <v>5203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5204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5205</v>
      </c>
      <c r="F218" s="140" t="s">
        <v>5206</v>
      </c>
      <c r="G218" s="141" t="s">
        <v>5207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5208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5209</v>
      </c>
      <c r="F219" s="140" t="s">
        <v>5210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5211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5212</v>
      </c>
      <c r="F220" s="140" t="s">
        <v>5213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5214</v>
      </c>
    </row>
    <row r="221" spans="2:65" s="11" customFormat="1" ht="22.9" customHeight="1">
      <c r="B221" s="126"/>
      <c r="D221" s="127" t="s">
        <v>75</v>
      </c>
      <c r="E221" s="136" t="s">
        <v>5215</v>
      </c>
      <c r="F221" s="136" t="s">
        <v>5216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5217</v>
      </c>
      <c r="F222" s="140" t="s">
        <v>5218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5219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5220</v>
      </c>
      <c r="F223" s="140" t="s">
        <v>5221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5222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5223</v>
      </c>
      <c r="F224" s="140" t="s">
        <v>5224</v>
      </c>
      <c r="G224" s="141" t="s">
        <v>3208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5225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5226</v>
      </c>
      <c r="F225" s="140" t="s">
        <v>5227</v>
      </c>
      <c r="G225" s="141" t="s">
        <v>3208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5228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5229</v>
      </c>
      <c r="F226" s="140" t="s">
        <v>5230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5231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5232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5233</v>
      </c>
      <c r="F229" s="140" t="s">
        <v>5234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5235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5236</v>
      </c>
      <c r="F230" s="140" t="s">
        <v>5237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5238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5239</v>
      </c>
      <c r="F231" s="140" t="s">
        <v>5240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5241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5242</v>
      </c>
      <c r="F232" s="140" t="s">
        <v>5243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5244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5245</v>
      </c>
      <c r="F233" s="140" t="s">
        <v>5246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5247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5248</v>
      </c>
      <c r="F234" s="140" t="s">
        <v>5249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5250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5251</v>
      </c>
      <c r="F235" s="140" t="s">
        <v>5252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5253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5254</v>
      </c>
      <c r="F236" s="140" t="s">
        <v>5255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5256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5257</v>
      </c>
      <c r="F237" s="140" t="s">
        <v>5258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5259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5260</v>
      </c>
      <c r="F238" s="140" t="s">
        <v>5261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5262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5263</v>
      </c>
      <c r="F239" s="140" t="s">
        <v>5264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5265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5266</v>
      </c>
      <c r="F240" s="140" t="s">
        <v>5267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5268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5269</v>
      </c>
      <c r="F241" s="140" t="s">
        <v>5270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5272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5273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5274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5275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5276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5277</v>
      </c>
      <c r="F248" s="140" t="s">
        <v>5278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5279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5280</v>
      </c>
      <c r="F249" s="140" t="s">
        <v>5281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5282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5283</v>
      </c>
      <c r="F250" s="140" t="s">
        <v>5284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5285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5286</v>
      </c>
      <c r="F251" s="140" t="s">
        <v>5287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5288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5289</v>
      </c>
      <c r="F252" s="140" t="s">
        <v>5290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5291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5292</v>
      </c>
      <c r="F253" s="140" t="s">
        <v>5293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5294</v>
      </c>
    </row>
    <row r="254" spans="2:65" s="11" customFormat="1" ht="22.9" customHeight="1">
      <c r="B254" s="126"/>
      <c r="D254" s="127" t="s">
        <v>75</v>
      </c>
      <c r="E254" s="136" t="s">
        <v>5295</v>
      </c>
      <c r="F254" s="136" t="s">
        <v>4215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5296</v>
      </c>
      <c r="F255" s="140" t="s">
        <v>5297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5298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5299</v>
      </c>
      <c r="F256" s="175" t="s">
        <v>5300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5301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5302</v>
      </c>
      <c r="F257" s="140" t="s">
        <v>5303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5304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5305</v>
      </c>
      <c r="F258" s="175" t="s">
        <v>5306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5307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5308</v>
      </c>
      <c r="F259" s="140" t="s">
        <v>5309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5310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5311</v>
      </c>
      <c r="F260" s="175" t="s">
        <v>5312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5313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5314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5315</v>
      </c>
      <c r="F262" s="140" t="s">
        <v>5316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5317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5318</v>
      </c>
      <c r="F263" s="175" t="s">
        <v>5319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5320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5314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5321</v>
      </c>
      <c r="F265" s="140" t="s">
        <v>5322</v>
      </c>
      <c r="G265" s="141" t="s">
        <v>3208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5323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5324</v>
      </c>
      <c r="F266" s="140" t="s">
        <v>5325</v>
      </c>
      <c r="G266" s="141" t="s">
        <v>3208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5326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5327</v>
      </c>
      <c r="F267" s="140" t="s">
        <v>5328</v>
      </c>
      <c r="G267" s="141" t="s">
        <v>3208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5329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5330</v>
      </c>
      <c r="F268" s="140" t="s">
        <v>5331</v>
      </c>
      <c r="G268" s="141" t="s">
        <v>3208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5332</v>
      </c>
    </row>
    <row r="269" spans="2:65" s="11" customFormat="1" ht="22.9" customHeight="1">
      <c r="B269" s="126"/>
      <c r="D269" s="127" t="s">
        <v>75</v>
      </c>
      <c r="E269" s="136" t="s">
        <v>5333</v>
      </c>
      <c r="F269" s="136" t="s">
        <v>4165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5334</v>
      </c>
      <c r="F270" s="140" t="s">
        <v>5335</v>
      </c>
      <c r="G270" s="141" t="s">
        <v>3208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5336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5337</v>
      </c>
      <c r="F271" s="140" t="s">
        <v>5338</v>
      </c>
      <c r="G271" s="141" t="s">
        <v>3208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5339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5340</v>
      </c>
      <c r="F272" s="140" t="s">
        <v>5341</v>
      </c>
      <c r="G272" s="141" t="s">
        <v>3208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5342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5343</v>
      </c>
      <c r="F273" s="140" t="s">
        <v>5344</v>
      </c>
      <c r="G273" s="141" t="s">
        <v>3208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5345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5346</v>
      </c>
      <c r="F274" s="140" t="s">
        <v>5347</v>
      </c>
      <c r="G274" s="141" t="s">
        <v>3208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5348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5349</v>
      </c>
      <c r="F275" s="140" t="s">
        <v>5350</v>
      </c>
      <c r="G275" s="141" t="s">
        <v>3208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5351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103" workbookViewId="0">
      <selection activeCell="G131" sqref="G13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16.5" customHeight="1">
      <c r="B11" s="32"/>
      <c r="E11" s="212" t="s">
        <v>5352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40"/>
      <c r="G20" s="240"/>
      <c r="H20" s="240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44" t="s">
        <v>1</v>
      </c>
      <c r="F29" s="244"/>
      <c r="G29" s="244"/>
      <c r="H29" s="244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16.5" customHeight="1">
      <c r="B89" s="32"/>
      <c r="E89" s="212" t="str">
        <f>E11</f>
        <v>ZP - Zařizovací předměty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4598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5353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5354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49" t="s">
        <v>194</v>
      </c>
      <c r="F114" s="248"/>
      <c r="G114" s="248"/>
      <c r="H114" s="248"/>
      <c r="L114" s="32"/>
    </row>
    <row r="115" spans="2:65" s="1" customFormat="1" ht="12" customHeight="1">
      <c r="B115" s="32"/>
      <c r="C115" s="27" t="s">
        <v>3005</v>
      </c>
      <c r="L115" s="32"/>
    </row>
    <row r="116" spans="2:65" s="1" customFormat="1" ht="16.5" customHeight="1">
      <c r="B116" s="32"/>
      <c r="E116" s="212" t="str">
        <f>E11</f>
        <v>ZP - Zařizovací předměty</v>
      </c>
      <c r="F116" s="248"/>
      <c r="G116" s="248"/>
      <c r="H116" s="248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4677</v>
      </c>
      <c r="F126" s="136" t="s">
        <v>4678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5355</v>
      </c>
      <c r="F127" s="140" t="s">
        <v>5356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5357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5358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5359</v>
      </c>
      <c r="F131" s="175" t="s">
        <v>5360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5361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5362</v>
      </c>
      <c r="F132" s="140" t="s">
        <v>5363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5364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5365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5366</v>
      </c>
      <c r="F135" s="175" t="s">
        <v>5367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5368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5369</v>
      </c>
      <c r="F136" s="140" t="s">
        <v>5370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5371</v>
      </c>
    </row>
    <row r="137" spans="2:65" s="11" customFormat="1" ht="22.9" customHeight="1">
      <c r="B137" s="126"/>
      <c r="D137" s="127" t="s">
        <v>75</v>
      </c>
      <c r="E137" s="136" t="s">
        <v>5372</v>
      </c>
      <c r="F137" s="136" t="s">
        <v>5373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5374</v>
      </c>
      <c r="F138" s="140" t="s">
        <v>5375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5376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5377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5378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5379</v>
      </c>
      <c r="F143" s="175" t="s">
        <v>5380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5381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5382</v>
      </c>
      <c r="F144" s="175" t="s">
        <v>5383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5384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5385</v>
      </c>
      <c r="F145" s="140" t="s">
        <v>5386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5387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5388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5389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5390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5391</v>
      </c>
      <c r="F151" s="175" t="s">
        <v>5392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5393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5394</v>
      </c>
      <c r="F152" s="175" t="s">
        <v>5395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5396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5397</v>
      </c>
      <c r="F153" s="175" t="s">
        <v>5398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5399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5400</v>
      </c>
      <c r="F154" s="140" t="s">
        <v>5401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5402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5403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5404</v>
      </c>
      <c r="F158" s="175" t="s">
        <v>5405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5406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5407</v>
      </c>
      <c r="F159" s="140" t="s">
        <v>5408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5409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5410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5411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5412</v>
      </c>
      <c r="F164" s="175" t="s">
        <v>5413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5414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5415</v>
      </c>
      <c r="F165" s="175" t="s">
        <v>5416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5417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5418</v>
      </c>
      <c r="F166" s="140" t="s">
        <v>5419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5420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5421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5422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5423</v>
      </c>
      <c r="F171" s="175" t="s">
        <v>5424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5425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5426</v>
      </c>
      <c r="F172" s="175" t="s">
        <v>5427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5428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5429</v>
      </c>
      <c r="F173" s="140" t="s">
        <v>5430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5431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5432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5433</v>
      </c>
      <c r="F177" s="175" t="s">
        <v>5434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5435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5436</v>
      </c>
      <c r="F178" s="140" t="s">
        <v>5437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5438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5439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5440</v>
      </c>
      <c r="F182" s="175" t="s">
        <v>5441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5442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5443</v>
      </c>
      <c r="F183" s="140" t="s">
        <v>5444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5445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5446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5447</v>
      </c>
      <c r="F187" s="175" t="s">
        <v>5448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5449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5450</v>
      </c>
      <c r="F188" s="140" t="s">
        <v>5451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5452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5453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5454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5455</v>
      </c>
      <c r="F193" s="175" t="s">
        <v>5456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5457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5458</v>
      </c>
      <c r="F194" s="175" t="s">
        <v>5459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5460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5461</v>
      </c>
      <c r="F195" s="140" t="s">
        <v>5462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5463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5464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5465</v>
      </c>
      <c r="F199" s="175" t="s">
        <v>5466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5467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5468</v>
      </c>
      <c r="F200" s="140" t="s">
        <v>5469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5470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5471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5472</v>
      </c>
      <c r="F204" s="175" t="s">
        <v>5473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5474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5475</v>
      </c>
      <c r="F205" s="140" t="s">
        <v>5476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5477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5478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5479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5480</v>
      </c>
      <c r="F210" s="175" t="s">
        <v>5481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5482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5483</v>
      </c>
      <c r="F211" s="175" t="s">
        <v>5484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5485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5486</v>
      </c>
      <c r="F212" s="140" t="s">
        <v>5487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5488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5489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5490</v>
      </c>
      <c r="F216" s="175" t="s">
        <v>5491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5492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5493</v>
      </c>
      <c r="F217" s="140" t="s">
        <v>5494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5495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5496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5497</v>
      </c>
      <c r="F221" s="175" t="s">
        <v>5498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5499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5500</v>
      </c>
      <c r="F222" s="140" t="s">
        <v>5501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5502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5503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5504</v>
      </c>
      <c r="F226" s="175" t="s">
        <v>5505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5506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5507</v>
      </c>
      <c r="F227" s="140" t="s">
        <v>5508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5509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5510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5511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5512</v>
      </c>
      <c r="F232" s="175" t="s">
        <v>5513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5514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5515</v>
      </c>
      <c r="F233" s="175" t="s">
        <v>5516</v>
      </c>
      <c r="G233" s="176" t="s">
        <v>1102</v>
      </c>
      <c r="H233" s="177">
        <v>13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5517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5518</v>
      </c>
      <c r="F234" s="140" t="s">
        <v>5519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5520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5521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5522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5523</v>
      </c>
      <c r="F239" s="175" t="s">
        <v>5524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5525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5526</v>
      </c>
      <c r="F240" s="175" t="s">
        <v>5527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5528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5529</v>
      </c>
      <c r="F241" s="140" t="s">
        <v>5530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5532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5533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5534</v>
      </c>
      <c r="F246" s="175" t="s">
        <v>5535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5536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5537</v>
      </c>
      <c r="F247" s="175" t="s">
        <v>5538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5539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5540</v>
      </c>
      <c r="F248" s="140" t="s">
        <v>5541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5542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5543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5544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5545</v>
      </c>
      <c r="F253" s="175" t="s">
        <v>5546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5547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5548</v>
      </c>
      <c r="F254" s="175" t="s">
        <v>5549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5550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5551</v>
      </c>
      <c r="F255" s="140" t="s">
        <v>5552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5553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5554</v>
      </c>
      <c r="F256" s="140" t="s">
        <v>5555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5556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5557</v>
      </c>
      <c r="F257" s="140" t="s">
        <v>5558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5559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5560</v>
      </c>
      <c r="F258" s="140" t="s">
        <v>5561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5562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5563</v>
      </c>
      <c r="F259" s="140" t="s">
        <v>5564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5565</v>
      </c>
    </row>
    <row r="260" spans="2:65" s="11" customFormat="1" ht="22.9" customHeight="1">
      <c r="B260" s="126"/>
      <c r="D260" s="127" t="s">
        <v>75</v>
      </c>
      <c r="E260" s="136" t="s">
        <v>5566</v>
      </c>
      <c r="F260" s="136" t="s">
        <v>5567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5568</v>
      </c>
      <c r="F261" s="140" t="s">
        <v>5569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5570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5571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5572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5573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5574</v>
      </c>
      <c r="F267" s="175" t="s">
        <v>5575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5576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5577</v>
      </c>
      <c r="F268" s="175" t="s">
        <v>5578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5579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5580</v>
      </c>
      <c r="F269" s="175" t="s">
        <v>5581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5582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5583</v>
      </c>
      <c r="F270" s="140" t="s">
        <v>5584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5585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UMplfTDGSpDhAWDI8t/cTKMnt+cRCBdVrgx2lEZLw/JeD0DVfmXKBQIX0lMGMT4JJZqqU9ovV31POOQ5NvKPHA==" saltValue="sIuRGn1OPUQspYOqmRA+xeHFOmNmGTISDekhz3S8ebBPertUa6I2pCYRVP66EeAV1w88EqW0rFf6rZf8ff1Zow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5587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001 - EPS - Elektrická požární signalizace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5589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5590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5591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5592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36"/>
      <c r="G116" s="236"/>
      <c r="H116" s="236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27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12" t="str">
        <f>E13</f>
        <v>001 - EPS - Elektrická požární signalizace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5594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5595</v>
      </c>
      <c r="F130" s="175" t="s">
        <v>5596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5597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5598</v>
      </c>
      <c r="F131" s="140" t="s">
        <v>5599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5600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5601</v>
      </c>
      <c r="F132" s="140" t="s">
        <v>5602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5603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5604</v>
      </c>
      <c r="F133" s="175" t="s">
        <v>5605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5606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5607</v>
      </c>
      <c r="F134" s="140" t="s">
        <v>5608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5609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5610</v>
      </c>
      <c r="F135" s="175" t="s">
        <v>5611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5612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5613</v>
      </c>
      <c r="F136" s="140" t="s">
        <v>5614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5615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5616</v>
      </c>
      <c r="F137" s="175" t="s">
        <v>5617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5618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5607</v>
      </c>
      <c r="F138" s="140" t="s">
        <v>5608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5619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5620</v>
      </c>
      <c r="F139" s="175" t="s">
        <v>5621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5622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5623</v>
      </c>
      <c r="F140" s="140" t="s">
        <v>5624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5625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5626</v>
      </c>
      <c r="F141" s="175" t="s">
        <v>5627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5628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5629</v>
      </c>
      <c r="F142" s="175" t="s">
        <v>5630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5631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5632</v>
      </c>
      <c r="F143" s="175" t="s">
        <v>5633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5634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5635</v>
      </c>
      <c r="F144" s="175" t="s">
        <v>5636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5637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5638</v>
      </c>
      <c r="F145" s="140" t="s">
        <v>5639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5640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5641</v>
      </c>
      <c r="F146" s="175" t="s">
        <v>5642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5643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5644</v>
      </c>
      <c r="F147" s="175" t="s">
        <v>5645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5646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5647</v>
      </c>
      <c r="F148" s="175" t="s">
        <v>5648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5649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3730</v>
      </c>
      <c r="F149" s="140" t="s">
        <v>3731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3952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3952</v>
      </c>
      <c r="BM149" s="149" t="s">
        <v>5650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5651</v>
      </c>
      <c r="F150" s="175" t="s">
        <v>5652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5654</v>
      </c>
      <c r="F151" s="140" t="s">
        <v>5655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3952</v>
      </c>
      <c r="BM151" s="149" t="s">
        <v>5656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5657</v>
      </c>
      <c r="F152" s="175" t="s">
        <v>5658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5660</v>
      </c>
      <c r="F153" s="140" t="s">
        <v>5661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3952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3952</v>
      </c>
      <c r="BM153" s="149" t="s">
        <v>5662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5663</v>
      </c>
      <c r="F154" s="140" t="s">
        <v>5664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5665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5666</v>
      </c>
      <c r="F155" s="140" t="s">
        <v>5667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5668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5669</v>
      </c>
      <c r="F156" s="175" t="s">
        <v>5670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5671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5672</v>
      </c>
      <c r="F157" s="175" t="s">
        <v>5673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5674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5675</v>
      </c>
      <c r="F158" s="140" t="s">
        <v>5676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5677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5678</v>
      </c>
      <c r="F159" s="175" t="s">
        <v>5679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5680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5681</v>
      </c>
      <c r="F160" s="140" t="s">
        <v>5682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5683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5684</v>
      </c>
      <c r="F161" s="175" t="s">
        <v>5685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5686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5687</v>
      </c>
      <c r="F162" s="140" t="s">
        <v>5688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5689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5690</v>
      </c>
      <c r="F163" s="175" t="s">
        <v>5691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5692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5693</v>
      </c>
      <c r="F164" s="140" t="s">
        <v>5694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5695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5696</v>
      </c>
      <c r="F165" s="175" t="s">
        <v>5697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5698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5699</v>
      </c>
      <c r="F166" s="140" t="s">
        <v>5700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5701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5702</v>
      </c>
      <c r="F167" s="175" t="s">
        <v>5703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5704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5705</v>
      </c>
      <c r="F168" s="175" t="s">
        <v>5706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5707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5708</v>
      </c>
      <c r="F169" s="175" t="s">
        <v>5709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5710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5711</v>
      </c>
      <c r="F170" s="175" t="s">
        <v>5712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5713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5714</v>
      </c>
      <c r="F171" s="140" t="s">
        <v>5715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5716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5717</v>
      </c>
      <c r="F172" s="140" t="s">
        <v>5718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5719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5720</v>
      </c>
      <c r="F173" s="140" t="s">
        <v>5721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5722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5723</v>
      </c>
      <c r="F174" s="140" t="s">
        <v>5724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5725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5726</v>
      </c>
      <c r="F175" s="175" t="s">
        <v>5727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5728</v>
      </c>
    </row>
    <row r="176" spans="2:65" s="11" customFormat="1" ht="25.9" customHeight="1">
      <c r="B176" s="126"/>
      <c r="D176" s="127" t="s">
        <v>75</v>
      </c>
      <c r="E176" s="128" t="s">
        <v>5729</v>
      </c>
      <c r="F176" s="128" t="s">
        <v>5730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5731</v>
      </c>
      <c r="F177" s="175" t="s">
        <v>5732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5733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3717</v>
      </c>
      <c r="F178" s="140" t="s">
        <v>5734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5735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4129</v>
      </c>
      <c r="F179" s="175" t="s">
        <v>4130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5736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3717</v>
      </c>
      <c r="F180" s="140" t="s">
        <v>5734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5737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5738</v>
      </c>
      <c r="F181" s="175" t="s">
        <v>5739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5740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5741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5742</v>
      </c>
      <c r="F183" s="175" t="s">
        <v>5743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5744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5745</v>
      </c>
      <c r="F184" s="140" t="s">
        <v>5746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5747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5748</v>
      </c>
      <c r="F185" s="175" t="s">
        <v>5749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5750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4079</v>
      </c>
      <c r="F186" s="140" t="s">
        <v>5751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5752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5753</v>
      </c>
      <c r="F187" s="175" t="s">
        <v>5754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5755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3301</v>
      </c>
      <c r="F188" s="140" t="s">
        <v>5756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5757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5758</v>
      </c>
      <c r="F189" s="175" t="s">
        <v>5759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5760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5761</v>
      </c>
      <c r="F190" s="140" t="s">
        <v>5762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5763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5764</v>
      </c>
      <c r="F191" s="175" t="s">
        <v>5765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5766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5761</v>
      </c>
      <c r="F192" s="140" t="s">
        <v>5762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5767</v>
      </c>
    </row>
    <row r="193" spans="2:65" s="11" customFormat="1" ht="25.9" customHeight="1">
      <c r="B193" s="126"/>
      <c r="D193" s="127" t="s">
        <v>75</v>
      </c>
      <c r="E193" s="128" t="s">
        <v>5768</v>
      </c>
      <c r="F193" s="128" t="s">
        <v>5769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5770</v>
      </c>
      <c r="F194" s="175" t="s">
        <v>5771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5772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3717</v>
      </c>
      <c r="F195" s="140" t="s">
        <v>5734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5773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5774</v>
      </c>
      <c r="F196" s="175" t="s">
        <v>5775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5776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4079</v>
      </c>
      <c r="F197" s="140" t="s">
        <v>5751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5777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5778</v>
      </c>
      <c r="F198" s="140" t="s">
        <v>5779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5780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5781</v>
      </c>
      <c r="F199" s="175" t="s">
        <v>5782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5783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5784</v>
      </c>
      <c r="F200" s="140" t="s">
        <v>5785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5786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5788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5789</v>
      </c>
      <c r="F202" s="175" t="s">
        <v>7184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5790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5791</v>
      </c>
      <c r="F203" s="175" t="s">
        <v>5792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5793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5794</v>
      </c>
      <c r="F204" s="175" t="s">
        <v>7183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5795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5796</v>
      </c>
      <c r="F205" s="175" t="s">
        <v>5797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5798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5799</v>
      </c>
      <c r="F206" s="175" t="s">
        <v>5800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5801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5802</v>
      </c>
      <c r="F207" s="175" t="s">
        <v>5803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5804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5805</v>
      </c>
      <c r="F208" s="140" t="s">
        <v>5806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5807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5808</v>
      </c>
      <c r="F209" s="140" t="s">
        <v>5809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5810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5811</v>
      </c>
      <c r="F210" s="140" t="s">
        <v>5812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5813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5814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5815</v>
      </c>
      <c r="F211" s="140" t="s">
        <v>5816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5817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5818</v>
      </c>
      <c r="F212" s="140" t="s">
        <v>5819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5820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5821</v>
      </c>
      <c r="F213" s="140" t="s">
        <v>5822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5823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F208" sqref="F20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5824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002 - SK - Strukturovaná kabeláž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5826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5827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5828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5829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5830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5831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5832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5833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5834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49" t="str">
        <f>E7</f>
        <v>Pobytová odlehčovací služba Zábřeh - Sušilova</v>
      </c>
      <c r="F120" s="250"/>
      <c r="G120" s="250"/>
      <c r="H120" s="250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49" t="s">
        <v>194</v>
      </c>
      <c r="F122" s="236"/>
      <c r="G122" s="236"/>
      <c r="H122" s="236"/>
      <c r="L122" s="20"/>
    </row>
    <row r="123" spans="2:12" ht="12" customHeight="1">
      <c r="B123" s="20"/>
      <c r="C123" s="27" t="s">
        <v>3005</v>
      </c>
      <c r="L123" s="20"/>
    </row>
    <row r="124" spans="2:12" s="1" customFormat="1" ht="16.5" customHeight="1">
      <c r="B124" s="32"/>
      <c r="E124" s="227" t="s">
        <v>5586</v>
      </c>
      <c r="F124" s="248"/>
      <c r="G124" s="248"/>
      <c r="H124" s="248"/>
      <c r="L124" s="32"/>
    </row>
    <row r="125" spans="2:12" s="1" customFormat="1" ht="12" customHeight="1">
      <c r="B125" s="32"/>
      <c r="C125" s="27" t="s">
        <v>3007</v>
      </c>
      <c r="L125" s="32"/>
    </row>
    <row r="126" spans="2:12" s="1" customFormat="1" ht="16.5" customHeight="1">
      <c r="B126" s="32"/>
      <c r="E126" s="212" t="str">
        <f>E13</f>
        <v>002 - SK - Strukturovaná kabeláž</v>
      </c>
      <c r="F126" s="248"/>
      <c r="G126" s="248"/>
      <c r="H126" s="248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5593</v>
      </c>
      <c r="F135" s="128" t="s">
        <v>5835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5836</v>
      </c>
      <c r="F136" s="136" t="s">
        <v>5837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5838</v>
      </c>
      <c r="F137" s="175" t="s">
        <v>5839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5840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5841</v>
      </c>
      <c r="F138" s="175" t="s">
        <v>5842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5843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5844</v>
      </c>
      <c r="F139" s="175" t="s">
        <v>5845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5846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5847</v>
      </c>
      <c r="F140" s="175" t="s">
        <v>5848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5849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5850</v>
      </c>
      <c r="F141" s="175" t="s">
        <v>5851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5852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5853</v>
      </c>
      <c r="F142" s="175" t="s">
        <v>5854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5855</v>
      </c>
    </row>
    <row r="143" spans="2:65" s="11" customFormat="1" ht="22.9" customHeight="1">
      <c r="B143" s="126"/>
      <c r="D143" s="127" t="s">
        <v>75</v>
      </c>
      <c r="E143" s="136" t="s">
        <v>5856</v>
      </c>
      <c r="F143" s="136" t="s">
        <v>5857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5858</v>
      </c>
      <c r="F144" s="175" t="s">
        <v>5859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5860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5861</v>
      </c>
      <c r="F145" s="175" t="s">
        <v>5862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5863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5864</v>
      </c>
      <c r="F146" s="175" t="s">
        <v>5865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5866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5867</v>
      </c>
      <c r="F147" s="175" t="s">
        <v>5868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5869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5870</v>
      </c>
      <c r="F148" s="175" t="s">
        <v>5871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5872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5873</v>
      </c>
      <c r="F149" s="175" t="s">
        <v>5874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5875</v>
      </c>
    </row>
    <row r="150" spans="2:65" s="11" customFormat="1" ht="22.9" customHeight="1">
      <c r="B150" s="126"/>
      <c r="D150" s="127" t="s">
        <v>75</v>
      </c>
      <c r="E150" s="136" t="s">
        <v>5876</v>
      </c>
      <c r="F150" s="136" t="s">
        <v>5877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5878</v>
      </c>
      <c r="F151" s="175" t="s">
        <v>5879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5880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5881</v>
      </c>
      <c r="F152" s="175" t="s">
        <v>5882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5883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5861</v>
      </c>
      <c r="F153" s="175" t="s">
        <v>5862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5884</v>
      </c>
    </row>
    <row r="154" spans="2:65" s="11" customFormat="1" ht="22.9" customHeight="1">
      <c r="B154" s="126"/>
      <c r="D154" s="127" t="s">
        <v>75</v>
      </c>
      <c r="E154" s="136" t="s">
        <v>5885</v>
      </c>
      <c r="F154" s="136" t="s">
        <v>5886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5887</v>
      </c>
      <c r="F155" s="175" t="s">
        <v>5888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5889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5881</v>
      </c>
      <c r="F156" s="175" t="s">
        <v>5882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5890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5861</v>
      </c>
      <c r="F157" s="175" t="s">
        <v>5862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5891</v>
      </c>
    </row>
    <row r="158" spans="2:65" s="11" customFormat="1" ht="22.9" customHeight="1">
      <c r="B158" s="126"/>
      <c r="D158" s="127" t="s">
        <v>75</v>
      </c>
      <c r="E158" s="136" t="s">
        <v>5892</v>
      </c>
      <c r="F158" s="136" t="s">
        <v>5893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5894</v>
      </c>
      <c r="F159" s="175" t="s">
        <v>5895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5896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5861</v>
      </c>
      <c r="F160" s="175" t="s">
        <v>5862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5897</v>
      </c>
    </row>
    <row r="161" spans="2:65" s="11" customFormat="1" ht="22.9" customHeight="1">
      <c r="B161" s="126"/>
      <c r="D161" s="127" t="s">
        <v>75</v>
      </c>
      <c r="E161" s="136" t="s">
        <v>5898</v>
      </c>
      <c r="F161" s="136" t="s">
        <v>4165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5899</v>
      </c>
      <c r="F162" s="175" t="s">
        <v>5900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5901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5902</v>
      </c>
      <c r="F163" s="175" t="s">
        <v>5903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5904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5905</v>
      </c>
      <c r="F164" s="175" t="s">
        <v>5906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5907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5908</v>
      </c>
      <c r="F165" s="175" t="s">
        <v>5909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5910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5911</v>
      </c>
      <c r="F166" s="175" t="s">
        <v>5912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5913</v>
      </c>
    </row>
    <row r="167" spans="2:65" s="11" customFormat="1" ht="25.9" customHeight="1">
      <c r="B167" s="126"/>
      <c r="D167" s="127" t="s">
        <v>75</v>
      </c>
      <c r="E167" s="128" t="s">
        <v>5729</v>
      </c>
      <c r="F167" s="128" t="s">
        <v>5914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5915</v>
      </c>
      <c r="F168" s="140" t="s">
        <v>5916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5917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5918</v>
      </c>
      <c r="F169" s="140" t="s">
        <v>5919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5920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5921</v>
      </c>
      <c r="F170" s="140" t="s">
        <v>5922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5923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5924</v>
      </c>
      <c r="F171" s="140" t="s">
        <v>5925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5926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5927</v>
      </c>
      <c r="F172" s="140" t="s">
        <v>5928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5929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5930</v>
      </c>
      <c r="F173" s="140" t="s">
        <v>5931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5932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5933</v>
      </c>
      <c r="F174" s="140" t="s">
        <v>5934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5935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5936</v>
      </c>
      <c r="F175" s="140" t="s">
        <v>5937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5938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5939</v>
      </c>
      <c r="F176" s="140" t="s">
        <v>5940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5941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5942</v>
      </c>
      <c r="F177" s="140" t="s">
        <v>5943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5944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5945</v>
      </c>
      <c r="F178" s="140" t="s">
        <v>5946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5947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5948</v>
      </c>
      <c r="F179" s="140" t="s">
        <v>5949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5950</v>
      </c>
    </row>
    <row r="180" spans="2:65" s="11" customFormat="1" ht="25.9" customHeight="1">
      <c r="B180" s="126"/>
      <c r="D180" s="127" t="s">
        <v>75</v>
      </c>
      <c r="E180" s="128" t="s">
        <v>5768</v>
      </c>
      <c r="F180" s="128" t="s">
        <v>5730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5951</v>
      </c>
      <c r="F181" s="175" t="s">
        <v>5952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5953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5954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5955</v>
      </c>
      <c r="F183" s="175" t="s">
        <v>5956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5957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3717</v>
      </c>
      <c r="F184" s="140" t="s">
        <v>5734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5958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5959</v>
      </c>
      <c r="F185" s="175" t="s">
        <v>5960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5961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3717</v>
      </c>
      <c r="F186" s="140" t="s">
        <v>5734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5962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3358</v>
      </c>
      <c r="F187" s="175" t="s">
        <v>3359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5963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3346</v>
      </c>
      <c r="F188" s="140" t="s">
        <v>5964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5965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5748</v>
      </c>
      <c r="F189" s="175" t="s">
        <v>5749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5966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4079</v>
      </c>
      <c r="F190" s="140" t="s">
        <v>5751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5967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5968</v>
      </c>
      <c r="F191" s="175" t="s">
        <v>5969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5970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4079</v>
      </c>
      <c r="F192" s="140" t="s">
        <v>5751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5971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5972</v>
      </c>
      <c r="F193" s="175" t="s">
        <v>5973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5974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4079</v>
      </c>
      <c r="F194" s="140" t="s">
        <v>5751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5975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5976</v>
      </c>
      <c r="F195" s="175" t="s">
        <v>5977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5978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3301</v>
      </c>
      <c r="F196" s="140" t="s">
        <v>5756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5979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5980</v>
      </c>
      <c r="F197" s="175" t="s">
        <v>5981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5982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3316</v>
      </c>
      <c r="F198" s="140" t="s">
        <v>5983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5984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5985</v>
      </c>
      <c r="F199" s="175" t="s">
        <v>5986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5987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3316</v>
      </c>
      <c r="F200" s="140" t="s">
        <v>5983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5988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5989</v>
      </c>
      <c r="F202" s="140" t="s">
        <v>5990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5991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5992</v>
      </c>
      <c r="F203" s="140" t="s">
        <v>5993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5994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5995</v>
      </c>
      <c r="F204" s="140" t="s">
        <v>5996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5997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5998</v>
      </c>
      <c r="F205" s="140" t="s">
        <v>5999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6000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6001</v>
      </c>
      <c r="F206" s="140" t="s">
        <v>6002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3952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3952</v>
      </c>
      <c r="BM206" s="149" t="s">
        <v>6003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6004</v>
      </c>
      <c r="F207" s="140" t="s">
        <v>6005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3952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3952</v>
      </c>
      <c r="BM207" s="149" t="s">
        <v>6006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6007</v>
      </c>
      <c r="F208" s="175" t="s">
        <v>6008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6009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6010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003 - CCTV – kamerový systém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5834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36"/>
      <c r="G116" s="236"/>
      <c r="H116" s="236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27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12" t="str">
        <f>E13</f>
        <v>003 - CCTV – kamerový systém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5835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6011</v>
      </c>
      <c r="F130" s="175" t="s">
        <v>6012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6013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6014</v>
      </c>
      <c r="F131" s="175" t="s">
        <v>6015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6016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6017</v>
      </c>
      <c r="F132" s="175" t="s">
        <v>6018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6019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6020</v>
      </c>
      <c r="F133" s="175" t="s">
        <v>6021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6022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5802</v>
      </c>
      <c r="F134" s="175" t="s">
        <v>5803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6023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6024</v>
      </c>
      <c r="F135" s="175" t="s">
        <v>7185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6025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6026</v>
      </c>
      <c r="F136" s="175" t="s">
        <v>6027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6028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6029</v>
      </c>
      <c r="F137" s="175" t="s">
        <v>6030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6031</v>
      </c>
    </row>
    <row r="138" spans="2:65" s="11" customFormat="1" ht="25.9" customHeight="1">
      <c r="B138" s="126"/>
      <c r="D138" s="127" t="s">
        <v>75</v>
      </c>
      <c r="E138" s="128" t="s">
        <v>5729</v>
      </c>
      <c r="F138" s="128" t="s">
        <v>5914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6032</v>
      </c>
      <c r="F139" s="140" t="s">
        <v>6033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6034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6035</v>
      </c>
      <c r="F140" s="140" t="s">
        <v>6036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6037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6038</v>
      </c>
      <c r="F141" s="140" t="s">
        <v>6039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6040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6041</v>
      </c>
      <c r="F142" s="140" t="s">
        <v>6042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6043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6044</v>
      </c>
      <c r="F143" s="140" t="s">
        <v>6045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6046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6047</v>
      </c>
      <c r="F144" s="140" t="s">
        <v>6048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6049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6050</v>
      </c>
      <c r="F145" s="140" t="s">
        <v>6051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6052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6053</v>
      </c>
      <c r="F146" s="140" t="s">
        <v>5822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6054</v>
      </c>
    </row>
    <row r="147" spans="2:65" s="11" customFormat="1" ht="25.9" customHeight="1">
      <c r="B147" s="126"/>
      <c r="D147" s="127" t="s">
        <v>75</v>
      </c>
      <c r="E147" s="128" t="s">
        <v>5768</v>
      </c>
      <c r="F147" s="128" t="s">
        <v>5730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6055</v>
      </c>
      <c r="F148" s="175" t="s">
        <v>6056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6057</v>
      </c>
    </row>
    <row r="149" spans="2:65" s="11" customFormat="1" ht="25.9" customHeight="1">
      <c r="B149" s="126"/>
      <c r="D149" s="127" t="s">
        <v>75</v>
      </c>
      <c r="E149" s="128" t="s">
        <v>5787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5998</v>
      </c>
      <c r="F150" s="140" t="s">
        <v>5999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6058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6001</v>
      </c>
      <c r="F151" s="140" t="s">
        <v>6002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3952</v>
      </c>
      <c r="BM151" s="149" t="s">
        <v>6059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6004</v>
      </c>
      <c r="F152" s="140" t="s">
        <v>6005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3952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3952</v>
      </c>
      <c r="BM152" s="149" t="s">
        <v>6060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6061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004 - STA - Společná televizní anténa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004 - STA - Společná televizní anténa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6062</v>
      </c>
      <c r="F129" s="175" t="s">
        <v>6063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6064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6065</v>
      </c>
      <c r="F130" s="175" t="s">
        <v>6066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6067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6068</v>
      </c>
      <c r="F131" s="175" t="s">
        <v>6069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6070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6071</v>
      </c>
      <c r="F132" s="175" t="s">
        <v>6072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6073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6074</v>
      </c>
      <c r="F133" s="175" t="s">
        <v>6075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6076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6077</v>
      </c>
      <c r="F134" s="175" t="s">
        <v>6078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6079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6080</v>
      </c>
      <c r="F135" s="175" t="s">
        <v>6081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6082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6083</v>
      </c>
      <c r="F136" s="175" t="s">
        <v>6084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6085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6086</v>
      </c>
      <c r="F137" s="175" t="s">
        <v>6087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6088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6089</v>
      </c>
      <c r="F138" s="175" t="s">
        <v>6090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6091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6092</v>
      </c>
      <c r="F139" s="175" t="s">
        <v>6093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6094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6095</v>
      </c>
      <c r="F140" s="175" t="s">
        <v>6096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6097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6098</v>
      </c>
      <c r="F141" s="175" t="s">
        <v>6099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6100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6101</v>
      </c>
      <c r="F142" s="175" t="s">
        <v>6102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6103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6104</v>
      </c>
      <c r="F143" s="175" t="s">
        <v>6105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6106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6107</v>
      </c>
      <c r="F144" s="175" t="s">
        <v>6108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6109</v>
      </c>
    </row>
    <row r="145" spans="2:65" s="11" customFormat="1" ht="25.9" customHeight="1">
      <c r="B145" s="126"/>
      <c r="D145" s="127" t="s">
        <v>75</v>
      </c>
      <c r="E145" s="128" t="s">
        <v>5729</v>
      </c>
      <c r="F145" s="128" t="s">
        <v>5914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6110</v>
      </c>
      <c r="F146" s="140" t="s">
        <v>6111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6112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6113</v>
      </c>
      <c r="F147" s="140" t="s">
        <v>6114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6115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6116</v>
      </c>
      <c r="F148" s="140" t="s">
        <v>6117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6118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6119</v>
      </c>
      <c r="F149" s="140" t="s">
        <v>6120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6121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6122</v>
      </c>
      <c r="F150" s="140" t="s">
        <v>6123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6124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6125</v>
      </c>
      <c r="F151" s="140" t="s">
        <v>6126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6127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6128</v>
      </c>
      <c r="F152" s="140" t="s">
        <v>6129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6130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6131</v>
      </c>
      <c r="F153" s="140" t="s">
        <v>6132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6133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6134</v>
      </c>
      <c r="F154" s="140" t="s">
        <v>6135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6136</v>
      </c>
    </row>
    <row r="155" spans="2:65" s="11" customFormat="1" ht="25.9" customHeight="1">
      <c r="B155" s="126"/>
      <c r="D155" s="127" t="s">
        <v>75</v>
      </c>
      <c r="E155" s="128" t="s">
        <v>5768</v>
      </c>
      <c r="F155" s="128" t="s">
        <v>5730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6137</v>
      </c>
      <c r="F156" s="175" t="s">
        <v>6138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6139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3717</v>
      </c>
      <c r="F157" s="140" t="s">
        <v>5734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6140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6141</v>
      </c>
      <c r="F158" s="175" t="s">
        <v>6142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6143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3717</v>
      </c>
      <c r="F159" s="140" t="s">
        <v>5734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6144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5748</v>
      </c>
      <c r="F160" s="175" t="s">
        <v>5749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6145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4079</v>
      </c>
      <c r="F161" s="140" t="s">
        <v>5751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6146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6147</v>
      </c>
      <c r="F162" s="140" t="s">
        <v>6148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6149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5972</v>
      </c>
      <c r="F163" s="175" t="s">
        <v>5973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6150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5778</v>
      </c>
      <c r="F164" s="140" t="s">
        <v>5779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6151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6147</v>
      </c>
      <c r="F165" s="140" t="s">
        <v>6148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6152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6153</v>
      </c>
      <c r="F166" s="175" t="s">
        <v>6154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6155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6156</v>
      </c>
      <c r="F167" s="140" t="s">
        <v>6157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6158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5976</v>
      </c>
      <c r="F168" s="175" t="s">
        <v>5977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6159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3301</v>
      </c>
      <c r="F169" s="140" t="s">
        <v>5756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6160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5985</v>
      </c>
      <c r="F170" s="175" t="s">
        <v>5986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6161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3316</v>
      </c>
      <c r="F171" s="140" t="s">
        <v>5983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6162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3358</v>
      </c>
      <c r="F172" s="175" t="s">
        <v>3359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6163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3346</v>
      </c>
      <c r="F173" s="140" t="s">
        <v>5964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6164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6165</v>
      </c>
      <c r="F174" s="175" t="s">
        <v>6166</v>
      </c>
      <c r="G174" s="176" t="s">
        <v>3208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6167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30" customHeight="1">
      <c r="B13" s="32"/>
      <c r="E13" s="212" t="s">
        <v>6168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30" customHeight="1">
      <c r="B91" s="32"/>
      <c r="E91" s="212" t="str">
        <f>E13</f>
        <v>005 - ACS, INT, TÚ - interkom, systém elektronické kontroly vstupu, telefonní ústředna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6170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6171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5832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5586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3007</v>
      </c>
      <c r="L120" s="32"/>
    </row>
    <row r="121" spans="2:20" s="1" customFormat="1" ht="30" customHeight="1">
      <c r="B121" s="32"/>
      <c r="E121" s="212" t="str">
        <f>E13</f>
        <v>005 - ACS, INT, TÚ - interkom, systém elektronické kontroly vstupu, telefonní ústředna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5593</v>
      </c>
      <c r="F130" s="128" t="s">
        <v>5835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6172</v>
      </c>
      <c r="F131" s="136" t="s">
        <v>6173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6174</v>
      </c>
      <c r="F132" s="175" t="s">
        <v>6175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6176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6177</v>
      </c>
      <c r="F133" s="175" t="s">
        <v>6178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6179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6180</v>
      </c>
      <c r="F134" s="175" t="s">
        <v>6181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6182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6183</v>
      </c>
      <c r="F135" s="175" t="s">
        <v>6184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6185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6186</v>
      </c>
      <c r="F136" s="175" t="s">
        <v>6187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6188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6189</v>
      </c>
      <c r="F137" s="175" t="s">
        <v>6190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6191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6192</v>
      </c>
      <c r="F138" s="175" t="s">
        <v>6193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6194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6195</v>
      </c>
      <c r="F139" s="175" t="s">
        <v>6196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6197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6198</v>
      </c>
      <c r="F140" s="175" t="s">
        <v>6199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6200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6201</v>
      </c>
      <c r="F141" s="175" t="s">
        <v>6202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6203</v>
      </c>
    </row>
    <row r="142" spans="2:65" s="11" customFormat="1" ht="22.9" customHeight="1">
      <c r="B142" s="126"/>
      <c r="D142" s="127" t="s">
        <v>75</v>
      </c>
      <c r="E142" s="136" t="s">
        <v>6204</v>
      </c>
      <c r="F142" s="136" t="s">
        <v>6205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6206</v>
      </c>
      <c r="F143" s="175" t="s">
        <v>6207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6208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6209</v>
      </c>
      <c r="F144" s="175" t="s">
        <v>6210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6211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6212</v>
      </c>
      <c r="F145" s="175" t="s">
        <v>6213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6214</v>
      </c>
    </row>
    <row r="146" spans="2:65" s="11" customFormat="1" ht="22.9" customHeight="1">
      <c r="B146" s="126"/>
      <c r="D146" s="127" t="s">
        <v>75</v>
      </c>
      <c r="E146" s="136" t="s">
        <v>6215</v>
      </c>
      <c r="F146" s="136" t="s">
        <v>6216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6217</v>
      </c>
      <c r="F147" s="175" t="s">
        <v>6218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6219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6220</v>
      </c>
      <c r="F148" s="175" t="s">
        <v>6221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6222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5616</v>
      </c>
      <c r="F149" s="175" t="s">
        <v>5617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6223</v>
      </c>
    </row>
    <row r="150" spans="2:65" s="11" customFormat="1" ht="25.9" customHeight="1">
      <c r="B150" s="126"/>
      <c r="D150" s="127" t="s">
        <v>75</v>
      </c>
      <c r="E150" s="128" t="s">
        <v>5729</v>
      </c>
      <c r="F150" s="128" t="s">
        <v>5914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6224</v>
      </c>
      <c r="F151" s="140" t="s">
        <v>6225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6226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6227</v>
      </c>
      <c r="F152" s="140" t="s">
        <v>6228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6229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6230</v>
      </c>
      <c r="F153" s="140" t="s">
        <v>6231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6232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3316</v>
      </c>
      <c r="F154" s="140" t="s">
        <v>5983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6233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6234</v>
      </c>
      <c r="F155" s="140" t="s">
        <v>6235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6236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6237</v>
      </c>
      <c r="F156" s="140" t="s">
        <v>6238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6239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6240</v>
      </c>
      <c r="F157" s="140" t="s">
        <v>6241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6242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6243</v>
      </c>
      <c r="F158" s="140" t="s">
        <v>6244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6245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6246</v>
      </c>
      <c r="F159" s="140" t="s">
        <v>6247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6248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6249</v>
      </c>
      <c r="F160" s="140" t="s">
        <v>6250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6251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6252</v>
      </c>
      <c r="F161" s="140" t="s">
        <v>6253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6254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6255</v>
      </c>
      <c r="F162" s="140" t="s">
        <v>6256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6257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6258</v>
      </c>
      <c r="F163" s="140" t="s">
        <v>6259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6260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6261</v>
      </c>
      <c r="F164" s="140" t="s">
        <v>6262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6263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6264</v>
      </c>
      <c r="F165" s="140" t="s">
        <v>6265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6266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6267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006 - KS – Komunikační systém sestra – klient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006 - KS – Komunikační systém sestra – klient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6268</v>
      </c>
      <c r="F129" s="175" t="s">
        <v>6269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6270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6271</v>
      </c>
      <c r="F130" s="175" t="s">
        <v>6272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6273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6274</v>
      </c>
      <c r="F131" s="175" t="s">
        <v>6275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6276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6277</v>
      </c>
      <c r="F132" s="175" t="s">
        <v>6278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6279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6280</v>
      </c>
      <c r="F133" s="175" t="s">
        <v>6281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6282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6283</v>
      </c>
      <c r="F134" s="175" t="s">
        <v>6284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6285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6286</v>
      </c>
      <c r="F135" s="175" t="s">
        <v>6287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6288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6289</v>
      </c>
      <c r="F136" s="175" t="s">
        <v>6290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6291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6292</v>
      </c>
      <c r="F137" s="175" t="s">
        <v>6293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6294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6295</v>
      </c>
      <c r="F138" s="175" t="s">
        <v>6296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6297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6298</v>
      </c>
      <c r="F139" s="175" t="s">
        <v>6299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6300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6301</v>
      </c>
      <c r="F140" s="175" t="s">
        <v>6302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6303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6304</v>
      </c>
      <c r="F141" s="175" t="s">
        <v>6305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6306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6307</v>
      </c>
      <c r="F142" s="175" t="s">
        <v>6308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6309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6310</v>
      </c>
      <c r="F143" s="175" t="s">
        <v>6311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6312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6313</v>
      </c>
      <c r="F144" s="175" t="s">
        <v>6314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6315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6316</v>
      </c>
      <c r="F145" s="175" t="s">
        <v>6317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6318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6319</v>
      </c>
      <c r="F146" s="175" t="s">
        <v>6320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6321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5899</v>
      </c>
      <c r="F147" s="175" t="s">
        <v>5900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6322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5902</v>
      </c>
      <c r="F148" s="175" t="s">
        <v>5903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6323</v>
      </c>
    </row>
    <row r="149" spans="2:65" s="11" customFormat="1" ht="25.9" customHeight="1">
      <c r="B149" s="126"/>
      <c r="D149" s="127" t="s">
        <v>75</v>
      </c>
      <c r="E149" s="128" t="s">
        <v>5729</v>
      </c>
      <c r="F149" s="128" t="s">
        <v>5914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6324</v>
      </c>
      <c r="F150" s="140" t="s">
        <v>6325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6326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6327</v>
      </c>
      <c r="F151" s="140" t="s">
        <v>6328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6329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6330</v>
      </c>
      <c r="F152" s="140" t="s">
        <v>6331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6332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6333</v>
      </c>
      <c r="F153" s="140" t="s">
        <v>6334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6335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6336</v>
      </c>
      <c r="F154" s="140" t="s">
        <v>6337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6338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6339</v>
      </c>
      <c r="F155" s="140" t="s">
        <v>6340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6341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3301</v>
      </c>
      <c r="F156" s="140" t="s">
        <v>5756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6342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6343</v>
      </c>
      <c r="F157" s="140" t="s">
        <v>6344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6345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6346</v>
      </c>
      <c r="F158" s="140" t="s">
        <v>6347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6348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6349</v>
      </c>
      <c r="F159" s="140" t="s">
        <v>6350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6351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6352</v>
      </c>
      <c r="F160" s="140" t="s">
        <v>6353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6354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6355</v>
      </c>
      <c r="F161" s="140" t="s">
        <v>6356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6357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6358</v>
      </c>
      <c r="F162" s="140" t="s">
        <v>6359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6360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6361</v>
      </c>
      <c r="F163" s="140" t="s">
        <v>6362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6363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6364</v>
      </c>
      <c r="F164" s="140" t="s">
        <v>6365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6366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6367</v>
      </c>
      <c r="F165" s="140" t="s">
        <v>6368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6369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6370</v>
      </c>
      <c r="F166" s="140" t="s">
        <v>6371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6372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6373</v>
      </c>
      <c r="F167" s="140" t="s">
        <v>6374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6375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6376</v>
      </c>
      <c r="F168" s="140" t="s">
        <v>6377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6378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6379</v>
      </c>
      <c r="F169" s="140" t="s">
        <v>6380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6381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6382</v>
      </c>
      <c r="F170" s="140" t="s">
        <v>6383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6384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6385</v>
      </c>
      <c r="F171" s="140" t="s">
        <v>6386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6387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6053</v>
      </c>
      <c r="F172" s="140" t="s">
        <v>5822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4517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6388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5945</v>
      </c>
      <c r="F173" s="140" t="s">
        <v>5946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6389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6390</v>
      </c>
      <c r="F174" s="140" t="s">
        <v>6391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6392</v>
      </c>
    </row>
    <row r="175" spans="2:65" s="11" customFormat="1" ht="25.9" customHeight="1">
      <c r="B175" s="126"/>
      <c r="D175" s="127" t="s">
        <v>75</v>
      </c>
      <c r="E175" s="128" t="s">
        <v>5768</v>
      </c>
      <c r="F175" s="128" t="s">
        <v>5730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6393</v>
      </c>
      <c r="F176" s="175" t="s">
        <v>6394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6395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3717</v>
      </c>
      <c r="F177" s="140" t="s">
        <v>5734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6396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3957</v>
      </c>
      <c r="F178" s="175" t="s">
        <v>3958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6397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3502</v>
      </c>
      <c r="F179" s="140" t="s">
        <v>6398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6399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5968</v>
      </c>
      <c r="F180" s="175" t="s">
        <v>5969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6400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4079</v>
      </c>
      <c r="F181" s="140" t="s">
        <v>5751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6401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5972</v>
      </c>
      <c r="F182" s="175" t="s">
        <v>5973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6402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4079</v>
      </c>
      <c r="F183" s="140" t="s">
        <v>5751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6403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5976</v>
      </c>
      <c r="F184" s="175" t="s">
        <v>5977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6404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3301</v>
      </c>
      <c r="F185" s="140" t="s">
        <v>5756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6405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5980</v>
      </c>
      <c r="F186" s="175" t="s">
        <v>5981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6406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3316</v>
      </c>
      <c r="F187" s="140" t="s">
        <v>5983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6407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5985</v>
      </c>
      <c r="F188" s="175" t="s">
        <v>5986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6408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3316</v>
      </c>
      <c r="F189" s="140" t="s">
        <v>5983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6409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tabSelected="1" view="pageBreakPreview" topLeftCell="A2058" zoomScale="130" zoomScaleNormal="100" zoomScaleSheetLayoutView="130" workbookViewId="0">
      <selection activeCell="F2081" sqref="F208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12" t="s">
        <v>194</v>
      </c>
      <c r="F9" s="248"/>
      <c r="G9" s="248"/>
      <c r="H9" s="248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44" t="s">
        <v>1</v>
      </c>
      <c r="F27" s="244"/>
      <c r="G27" s="244"/>
      <c r="H27" s="244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 xml:space="preserve">SO 01 - Pobytová odlehčovací služba 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49" t="str">
        <f>E7</f>
        <v>Pobytová odlehčovací služba Zábřeh - Sušilova</v>
      </c>
      <c r="F133" s="250"/>
      <c r="G133" s="250"/>
      <c r="H133" s="250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12" t="str">
        <f>E9</f>
        <v xml:space="preserve">SO 01 - Pobytová odlehčovací služba </v>
      </c>
      <c r="F135" s="248"/>
      <c r="G135" s="248"/>
      <c r="H135" s="248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2529.9245553899996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 ht="20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3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138.12243372999998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4.2598916000000004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311.81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1.9706392000000001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2123</v>
      </c>
      <c r="H1940" s="155">
        <v>311.81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311.81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311.81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2124</v>
      </c>
      <c r="D1943" s="138" t="s">
        <v>298</v>
      </c>
      <c r="E1943" s="139" t="s">
        <v>2125</v>
      </c>
      <c r="F1943" s="140" t="s">
        <v>2126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2127</v>
      </c>
    </row>
    <row r="1944" spans="2:65" s="1" customFormat="1" ht="24.25" customHeight="1">
      <c r="B1944" s="32"/>
      <c r="C1944" s="173" t="s">
        <v>2128</v>
      </c>
      <c r="D1944" s="173" t="s">
        <v>343</v>
      </c>
      <c r="E1944" s="174" t="s">
        <v>2129</v>
      </c>
      <c r="F1944" s="175" t="s">
        <v>2130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2131</v>
      </c>
    </row>
    <row r="1945" spans="2:65" s="1" customFormat="1" ht="24.25" customHeight="1">
      <c r="B1945" s="32"/>
      <c r="C1945" s="173" t="s">
        <v>2132</v>
      </c>
      <c r="D1945" s="173" t="s">
        <v>343</v>
      </c>
      <c r="E1945" s="174" t="s">
        <v>2133</v>
      </c>
      <c r="F1945" s="175" t="s">
        <v>2130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2134</v>
      </c>
    </row>
    <row r="1946" spans="2:65" s="1" customFormat="1" ht="24.25" customHeight="1">
      <c r="B1946" s="32"/>
      <c r="C1946" s="173" t="s">
        <v>2135</v>
      </c>
      <c r="D1946" s="173" t="s">
        <v>343</v>
      </c>
      <c r="E1946" s="174" t="s">
        <v>2136</v>
      </c>
      <c r="F1946" s="175" t="s">
        <v>2137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2138</v>
      </c>
    </row>
    <row r="1947" spans="2:65" s="1" customFormat="1" ht="24.25" customHeight="1">
      <c r="B1947" s="32"/>
      <c r="C1947" s="173" t="s">
        <v>2139</v>
      </c>
      <c r="D1947" s="173" t="s">
        <v>343</v>
      </c>
      <c r="E1947" s="174" t="s">
        <v>2140</v>
      </c>
      <c r="F1947" s="175" t="s">
        <v>2141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2142</v>
      </c>
    </row>
    <row r="1948" spans="2:65" s="1" customFormat="1" ht="24.25" customHeight="1">
      <c r="B1948" s="32"/>
      <c r="C1948" s="173" t="s">
        <v>2143</v>
      </c>
      <c r="D1948" s="173" t="s">
        <v>343</v>
      </c>
      <c r="E1948" s="174" t="s">
        <v>2144</v>
      </c>
      <c r="F1948" s="175" t="s">
        <v>2145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2146</v>
      </c>
    </row>
    <row r="1949" spans="2:65" s="1" customFormat="1" ht="24.25" customHeight="1">
      <c r="B1949" s="32"/>
      <c r="C1949" s="173" t="s">
        <v>2147</v>
      </c>
      <c r="D1949" s="173" t="s">
        <v>343</v>
      </c>
      <c r="E1949" s="174" t="s">
        <v>2148</v>
      </c>
      <c r="F1949" s="175" t="s">
        <v>2149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2150</v>
      </c>
    </row>
    <row r="1950" spans="2:65" s="1" customFormat="1" ht="24.25" customHeight="1">
      <c r="B1950" s="32"/>
      <c r="C1950" s="173" t="s">
        <v>2151</v>
      </c>
      <c r="D1950" s="173" t="s">
        <v>343</v>
      </c>
      <c r="E1950" s="174" t="s">
        <v>2152</v>
      </c>
      <c r="F1950" s="175" t="s">
        <v>2149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2153</v>
      </c>
    </row>
    <row r="1951" spans="2:65" s="1" customFormat="1" ht="24.25" customHeight="1">
      <c r="B1951" s="32"/>
      <c r="C1951" s="173" t="s">
        <v>2154</v>
      </c>
      <c r="D1951" s="173" t="s">
        <v>343</v>
      </c>
      <c r="E1951" s="174" t="s">
        <v>2155</v>
      </c>
      <c r="F1951" s="175" t="s">
        <v>2156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2157</v>
      </c>
    </row>
    <row r="1952" spans="2:65" s="1" customFormat="1" ht="24.25" customHeight="1">
      <c r="B1952" s="32"/>
      <c r="C1952" s="173" t="s">
        <v>2158</v>
      </c>
      <c r="D1952" s="173" t="s">
        <v>343</v>
      </c>
      <c r="E1952" s="174" t="s">
        <v>2159</v>
      </c>
      <c r="F1952" s="175" t="s">
        <v>2160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2161</v>
      </c>
    </row>
    <row r="1953" spans="2:65" s="1" customFormat="1" ht="24.25" customHeight="1">
      <c r="B1953" s="32"/>
      <c r="C1953" s="173" t="s">
        <v>2162</v>
      </c>
      <c r="D1953" s="173" t="s">
        <v>343</v>
      </c>
      <c r="E1953" s="174" t="s">
        <v>2163</v>
      </c>
      <c r="F1953" s="175" t="s">
        <v>2160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2164</v>
      </c>
    </row>
    <row r="1954" spans="2:65" s="1" customFormat="1" ht="24.25" customHeight="1">
      <c r="B1954" s="32"/>
      <c r="C1954" s="173" t="s">
        <v>2165</v>
      </c>
      <c r="D1954" s="173" t="s">
        <v>343</v>
      </c>
      <c r="E1954" s="174" t="s">
        <v>2166</v>
      </c>
      <c r="F1954" s="175" t="s">
        <v>2160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2167</v>
      </c>
    </row>
    <row r="1955" spans="2:65" s="1" customFormat="1" ht="24.25" customHeight="1">
      <c r="B1955" s="32"/>
      <c r="C1955" s="138" t="s">
        <v>2168</v>
      </c>
      <c r="D1955" s="138" t="s">
        <v>298</v>
      </c>
      <c r="E1955" s="139" t="s">
        <v>2169</v>
      </c>
      <c r="F1955" s="140" t="s">
        <v>2170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2171</v>
      </c>
    </row>
    <row r="1956" spans="2:65" s="1" customFormat="1" ht="24.25" customHeight="1">
      <c r="B1956" s="32"/>
      <c r="C1956" s="173" t="s">
        <v>2172</v>
      </c>
      <c r="D1956" s="173" t="s">
        <v>343</v>
      </c>
      <c r="E1956" s="174" t="s">
        <v>2173</v>
      </c>
      <c r="F1956" s="175" t="s">
        <v>2174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2175</v>
      </c>
    </row>
    <row r="1957" spans="2:65" s="1" customFormat="1" ht="24.25" customHeight="1">
      <c r="B1957" s="32"/>
      <c r="C1957" s="173" t="s">
        <v>2176</v>
      </c>
      <c r="D1957" s="173" t="s">
        <v>343</v>
      </c>
      <c r="E1957" s="174" t="s">
        <v>2177</v>
      </c>
      <c r="F1957" s="175" t="s">
        <v>2178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2179</v>
      </c>
    </row>
    <row r="1958" spans="2:65" s="1" customFormat="1" ht="24.25" customHeight="1">
      <c r="B1958" s="32"/>
      <c r="C1958" s="173" t="s">
        <v>2180</v>
      </c>
      <c r="D1958" s="173" t="s">
        <v>343</v>
      </c>
      <c r="E1958" s="174" t="s">
        <v>2181</v>
      </c>
      <c r="F1958" s="175" t="s">
        <v>2178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2182</v>
      </c>
    </row>
    <row r="1959" spans="2:65" s="1" customFormat="1" ht="24.25" customHeight="1">
      <c r="B1959" s="32"/>
      <c r="C1959" s="173" t="s">
        <v>2183</v>
      </c>
      <c r="D1959" s="173" t="s">
        <v>343</v>
      </c>
      <c r="E1959" s="174" t="s">
        <v>2184</v>
      </c>
      <c r="F1959" s="175" t="s">
        <v>2178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2185</v>
      </c>
    </row>
    <row r="1960" spans="2:65" s="1" customFormat="1" ht="33" customHeight="1">
      <c r="B1960" s="32"/>
      <c r="C1960" s="173" t="s">
        <v>2186</v>
      </c>
      <c r="D1960" s="173" t="s">
        <v>343</v>
      </c>
      <c r="E1960" s="174" t="s">
        <v>2187</v>
      </c>
      <c r="F1960" s="175" t="s">
        <v>2188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2189</v>
      </c>
    </row>
    <row r="1961" spans="2:65" s="1" customFormat="1" ht="37.9" customHeight="1">
      <c r="B1961" s="32"/>
      <c r="C1961" s="173" t="s">
        <v>2190</v>
      </c>
      <c r="D1961" s="173" t="s">
        <v>343</v>
      </c>
      <c r="E1961" s="174" t="s">
        <v>2191</v>
      </c>
      <c r="F1961" s="175" t="s">
        <v>2192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2193</v>
      </c>
    </row>
    <row r="1962" spans="2:65" s="1" customFormat="1" ht="37.9" customHeight="1">
      <c r="B1962" s="32"/>
      <c r="C1962" s="173" t="s">
        <v>2194</v>
      </c>
      <c r="D1962" s="173" t="s">
        <v>343</v>
      </c>
      <c r="E1962" s="174" t="s">
        <v>2195</v>
      </c>
      <c r="F1962" s="175" t="s">
        <v>2192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2196</v>
      </c>
    </row>
    <row r="1963" spans="2:65" s="1" customFormat="1" ht="37.9" customHeight="1">
      <c r="B1963" s="32"/>
      <c r="C1963" s="173" t="s">
        <v>2197</v>
      </c>
      <c r="D1963" s="173" t="s">
        <v>343</v>
      </c>
      <c r="E1963" s="174" t="s">
        <v>2198</v>
      </c>
      <c r="F1963" s="175" t="s">
        <v>2199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2200</v>
      </c>
    </row>
    <row r="1964" spans="2:65" s="1" customFormat="1" ht="33" customHeight="1">
      <c r="B1964" s="32"/>
      <c r="C1964" s="173" t="s">
        <v>2201</v>
      </c>
      <c r="D1964" s="173" t="s">
        <v>343</v>
      </c>
      <c r="E1964" s="174" t="s">
        <v>2202</v>
      </c>
      <c r="F1964" s="175" t="s">
        <v>2203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2204</v>
      </c>
    </row>
    <row r="1965" spans="2:65" s="1" customFormat="1" ht="33" customHeight="1">
      <c r="B1965" s="32"/>
      <c r="C1965" s="173" t="s">
        <v>2205</v>
      </c>
      <c r="D1965" s="173" t="s">
        <v>343</v>
      </c>
      <c r="E1965" s="174" t="s">
        <v>2206</v>
      </c>
      <c r="F1965" s="175" t="s">
        <v>2203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2207</v>
      </c>
    </row>
    <row r="1966" spans="2:65" s="1" customFormat="1" ht="33" customHeight="1">
      <c r="B1966" s="32"/>
      <c r="C1966" s="173" t="s">
        <v>2208</v>
      </c>
      <c r="D1966" s="173" t="s">
        <v>343</v>
      </c>
      <c r="E1966" s="174" t="s">
        <v>2209</v>
      </c>
      <c r="F1966" s="175" t="s">
        <v>2203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2210</v>
      </c>
    </row>
    <row r="1967" spans="2:65" s="1" customFormat="1" ht="33" customHeight="1">
      <c r="B1967" s="32"/>
      <c r="C1967" s="173" t="s">
        <v>2211</v>
      </c>
      <c r="D1967" s="173" t="s">
        <v>343</v>
      </c>
      <c r="E1967" s="174" t="s">
        <v>2212</v>
      </c>
      <c r="F1967" s="175" t="s">
        <v>2203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2213</v>
      </c>
    </row>
    <row r="1968" spans="2:65" s="1" customFormat="1" ht="33" customHeight="1">
      <c r="B1968" s="32"/>
      <c r="C1968" s="173" t="s">
        <v>2214</v>
      </c>
      <c r="D1968" s="173" t="s">
        <v>343</v>
      </c>
      <c r="E1968" s="174" t="s">
        <v>2215</v>
      </c>
      <c r="F1968" s="175" t="s">
        <v>2203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2216</v>
      </c>
    </row>
    <row r="1969" spans="2:65" s="1" customFormat="1" ht="33" customHeight="1">
      <c r="B1969" s="32"/>
      <c r="C1969" s="173" t="s">
        <v>2217</v>
      </c>
      <c r="D1969" s="173" t="s">
        <v>343</v>
      </c>
      <c r="E1969" s="174" t="s">
        <v>2218</v>
      </c>
      <c r="F1969" s="175" t="s">
        <v>2203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2219</v>
      </c>
    </row>
    <row r="1970" spans="2:65" s="1" customFormat="1" ht="33" customHeight="1">
      <c r="B1970" s="32"/>
      <c r="C1970" s="173" t="s">
        <v>2220</v>
      </c>
      <c r="D1970" s="173" t="s">
        <v>343</v>
      </c>
      <c r="E1970" s="174" t="s">
        <v>2221</v>
      </c>
      <c r="F1970" s="175" t="s">
        <v>2222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2223</v>
      </c>
    </row>
    <row r="1971" spans="2:65" s="1" customFormat="1" ht="24.25" customHeight="1">
      <c r="B1971" s="32"/>
      <c r="C1971" s="173" t="s">
        <v>2224</v>
      </c>
      <c r="D1971" s="173" t="s">
        <v>343</v>
      </c>
      <c r="E1971" s="174" t="s">
        <v>2225</v>
      </c>
      <c r="F1971" s="175" t="s">
        <v>2226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2227</v>
      </c>
    </row>
    <row r="1972" spans="2:65" s="1" customFormat="1" ht="33" customHeight="1">
      <c r="B1972" s="32"/>
      <c r="C1972" s="173" t="s">
        <v>2228</v>
      </c>
      <c r="D1972" s="173" t="s">
        <v>343</v>
      </c>
      <c r="E1972" s="174" t="s">
        <v>2229</v>
      </c>
      <c r="F1972" s="175" t="s">
        <v>2203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2230</v>
      </c>
    </row>
    <row r="1973" spans="2:65" s="1" customFormat="1" ht="33" customHeight="1">
      <c r="B1973" s="32"/>
      <c r="C1973" s="173" t="s">
        <v>2231</v>
      </c>
      <c r="D1973" s="173" t="s">
        <v>343</v>
      </c>
      <c r="E1973" s="174" t="s">
        <v>2232</v>
      </c>
      <c r="F1973" s="175" t="s">
        <v>2203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2233</v>
      </c>
    </row>
    <row r="1974" spans="2:65" s="1" customFormat="1" ht="33" customHeight="1">
      <c r="B1974" s="32"/>
      <c r="C1974" s="173" t="s">
        <v>2234</v>
      </c>
      <c r="D1974" s="173" t="s">
        <v>343</v>
      </c>
      <c r="E1974" s="174" t="s">
        <v>2235</v>
      </c>
      <c r="F1974" s="175" t="s">
        <v>2203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2236</v>
      </c>
    </row>
    <row r="1975" spans="2:65" s="1" customFormat="1" ht="33" customHeight="1">
      <c r="B1975" s="32"/>
      <c r="C1975" s="173" t="s">
        <v>2237</v>
      </c>
      <c r="D1975" s="173" t="s">
        <v>343</v>
      </c>
      <c r="E1975" s="174" t="s">
        <v>2238</v>
      </c>
      <c r="F1975" s="175" t="s">
        <v>2203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2239</v>
      </c>
    </row>
    <row r="1976" spans="2:65" s="1" customFormat="1" ht="33" customHeight="1">
      <c r="B1976" s="32"/>
      <c r="C1976" s="173" t="s">
        <v>2240</v>
      </c>
      <c r="D1976" s="173" t="s">
        <v>343</v>
      </c>
      <c r="E1976" s="174" t="s">
        <v>2241</v>
      </c>
      <c r="F1976" s="175" t="s">
        <v>2203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2242</v>
      </c>
    </row>
    <row r="1977" spans="2:65" s="1" customFormat="1" ht="33" customHeight="1">
      <c r="B1977" s="32"/>
      <c r="C1977" s="173" t="s">
        <v>2243</v>
      </c>
      <c r="D1977" s="173" t="s">
        <v>343</v>
      </c>
      <c r="E1977" s="174" t="s">
        <v>2244</v>
      </c>
      <c r="F1977" s="175" t="s">
        <v>2203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2245</v>
      </c>
    </row>
    <row r="1978" spans="2:65" s="1" customFormat="1" ht="33" customHeight="1">
      <c r="B1978" s="32"/>
      <c r="C1978" s="173" t="s">
        <v>2246</v>
      </c>
      <c r="D1978" s="173" t="s">
        <v>343</v>
      </c>
      <c r="E1978" s="174" t="s">
        <v>2247</v>
      </c>
      <c r="F1978" s="175" t="s">
        <v>2203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2248</v>
      </c>
    </row>
    <row r="1979" spans="2:65" s="1" customFormat="1" ht="33" customHeight="1">
      <c r="B1979" s="32"/>
      <c r="C1979" s="173" t="s">
        <v>2249</v>
      </c>
      <c r="D1979" s="173" t="s">
        <v>343</v>
      </c>
      <c r="E1979" s="174" t="s">
        <v>2250</v>
      </c>
      <c r="F1979" s="175" t="s">
        <v>2251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2252</v>
      </c>
    </row>
    <row r="1980" spans="2:65" s="1" customFormat="1" ht="33" customHeight="1">
      <c r="B1980" s="32"/>
      <c r="C1980" s="173" t="s">
        <v>2253</v>
      </c>
      <c r="D1980" s="173" t="s">
        <v>343</v>
      </c>
      <c r="E1980" s="174" t="s">
        <v>2254</v>
      </c>
      <c r="F1980" s="175" t="s">
        <v>2251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2255</v>
      </c>
    </row>
    <row r="1981" spans="2:65" s="1" customFormat="1" ht="24.25" customHeight="1">
      <c r="B1981" s="32"/>
      <c r="C1981" s="173" t="s">
        <v>2256</v>
      </c>
      <c r="D1981" s="173" t="s">
        <v>343</v>
      </c>
      <c r="E1981" s="174" t="s">
        <v>2257</v>
      </c>
      <c r="F1981" s="175" t="s">
        <v>2258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2259</v>
      </c>
    </row>
    <row r="1982" spans="2:65" s="1" customFormat="1" ht="24.25" customHeight="1">
      <c r="B1982" s="32"/>
      <c r="C1982" s="173" t="s">
        <v>2260</v>
      </c>
      <c r="D1982" s="173" t="s">
        <v>343</v>
      </c>
      <c r="E1982" s="174" t="s">
        <v>2261</v>
      </c>
      <c r="F1982" s="175" t="s">
        <v>2258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2262</v>
      </c>
    </row>
    <row r="1983" spans="2:65" s="1" customFormat="1" ht="24.25" customHeight="1">
      <c r="B1983" s="32"/>
      <c r="C1983" s="173" t="s">
        <v>2263</v>
      </c>
      <c r="D1983" s="173" t="s">
        <v>343</v>
      </c>
      <c r="E1983" s="174" t="s">
        <v>2264</v>
      </c>
      <c r="F1983" s="175" t="s">
        <v>2258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2265</v>
      </c>
    </row>
    <row r="1984" spans="2:65" s="1" customFormat="1" ht="24.25" customHeight="1">
      <c r="B1984" s="32"/>
      <c r="C1984" s="138" t="s">
        <v>2266</v>
      </c>
      <c r="D1984" s="138" t="s">
        <v>298</v>
      </c>
      <c r="E1984" s="139" t="s">
        <v>2267</v>
      </c>
      <c r="F1984" s="140" t="s">
        <v>2268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2269</v>
      </c>
    </row>
    <row r="1985" spans="2:65" s="1" customFormat="1" ht="37.9" customHeight="1">
      <c r="B1985" s="32"/>
      <c r="C1985" s="173" t="s">
        <v>2270</v>
      </c>
      <c r="D1985" s="173" t="s">
        <v>343</v>
      </c>
      <c r="E1985" s="174" t="s">
        <v>2271</v>
      </c>
      <c r="F1985" s="175" t="s">
        <v>2272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2273</v>
      </c>
    </row>
    <row r="1986" spans="2:65" s="1" customFormat="1" ht="24.25" customHeight="1">
      <c r="B1986" s="32"/>
      <c r="C1986" s="138" t="s">
        <v>2274</v>
      </c>
      <c r="D1986" s="138" t="s">
        <v>298</v>
      </c>
      <c r="E1986" s="139" t="s">
        <v>2275</v>
      </c>
      <c r="F1986" s="140" t="s">
        <v>2276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2277</v>
      </c>
    </row>
    <row r="1987" spans="2:65" s="1" customFormat="1" ht="33" customHeight="1">
      <c r="B1987" s="32"/>
      <c r="C1987" s="173" t="s">
        <v>2278</v>
      </c>
      <c r="D1987" s="173" t="s">
        <v>343</v>
      </c>
      <c r="E1987" s="174" t="s">
        <v>2279</v>
      </c>
      <c r="F1987" s="175" t="s">
        <v>2280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2281</v>
      </c>
    </row>
    <row r="1988" spans="2:65" s="1" customFormat="1" ht="24.25" customHeight="1">
      <c r="B1988" s="32"/>
      <c r="C1988" s="138" t="s">
        <v>2282</v>
      </c>
      <c r="D1988" s="138" t="s">
        <v>298</v>
      </c>
      <c r="E1988" s="139" t="s">
        <v>2283</v>
      </c>
      <c r="F1988" s="140" t="s">
        <v>2284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2285</v>
      </c>
    </row>
    <row r="1989" spans="2:65" s="1" customFormat="1" ht="37.9" customHeight="1">
      <c r="B1989" s="32"/>
      <c r="C1989" s="173" t="s">
        <v>2286</v>
      </c>
      <c r="D1989" s="173" t="s">
        <v>343</v>
      </c>
      <c r="E1989" s="174" t="s">
        <v>2287</v>
      </c>
      <c r="F1989" s="175" t="s">
        <v>2288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2289</v>
      </c>
    </row>
    <row r="1990" spans="2:65" s="1" customFormat="1" ht="33" customHeight="1">
      <c r="B1990" s="32"/>
      <c r="C1990" s="173" t="s">
        <v>2290</v>
      </c>
      <c r="D1990" s="173" t="s">
        <v>343</v>
      </c>
      <c r="E1990" s="174" t="s">
        <v>2291</v>
      </c>
      <c r="F1990" s="175" t="s">
        <v>2292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2293</v>
      </c>
    </row>
    <row r="1991" spans="2:65" s="1" customFormat="1" ht="37.9" customHeight="1">
      <c r="B1991" s="32"/>
      <c r="C1991" s="173" t="s">
        <v>2294</v>
      </c>
      <c r="D1991" s="173" t="s">
        <v>343</v>
      </c>
      <c r="E1991" s="174" t="s">
        <v>2295</v>
      </c>
      <c r="F1991" s="175" t="s">
        <v>2288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2296</v>
      </c>
    </row>
    <row r="1992" spans="2:65" s="1" customFormat="1" ht="37.9" customHeight="1">
      <c r="B1992" s="32"/>
      <c r="C1992" s="173" t="s">
        <v>2297</v>
      </c>
      <c r="D1992" s="173" t="s">
        <v>343</v>
      </c>
      <c r="E1992" s="174" t="s">
        <v>2298</v>
      </c>
      <c r="F1992" s="175" t="s">
        <v>2299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2300</v>
      </c>
    </row>
    <row r="1993" spans="2:65" s="1" customFormat="1" ht="33" customHeight="1">
      <c r="B1993" s="32"/>
      <c r="C1993" s="173" t="s">
        <v>2301</v>
      </c>
      <c r="D1993" s="173" t="s">
        <v>343</v>
      </c>
      <c r="E1993" s="174" t="s">
        <v>2302</v>
      </c>
      <c r="F1993" s="175" t="s">
        <v>2303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2304</v>
      </c>
    </row>
    <row r="1994" spans="2:65" s="1" customFormat="1" ht="37.9" customHeight="1">
      <c r="B1994" s="32"/>
      <c r="C1994" s="173" t="s">
        <v>2305</v>
      </c>
      <c r="D1994" s="173" t="s">
        <v>343</v>
      </c>
      <c r="E1994" s="174" t="s">
        <v>2306</v>
      </c>
      <c r="F1994" s="175" t="s">
        <v>2307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2308</v>
      </c>
    </row>
    <row r="1995" spans="2:65" s="1" customFormat="1" ht="37.9" customHeight="1">
      <c r="B1995" s="32"/>
      <c r="C1995" s="173" t="s">
        <v>2309</v>
      </c>
      <c r="D1995" s="173" t="s">
        <v>343</v>
      </c>
      <c r="E1995" s="174" t="s">
        <v>2310</v>
      </c>
      <c r="F1995" s="175" t="s">
        <v>2311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2312</v>
      </c>
    </row>
    <row r="1996" spans="2:65" s="1" customFormat="1" ht="33" customHeight="1">
      <c r="B1996" s="32"/>
      <c r="C1996" s="173" t="s">
        <v>2313</v>
      </c>
      <c r="D1996" s="173" t="s">
        <v>343</v>
      </c>
      <c r="E1996" s="174" t="s">
        <v>2314</v>
      </c>
      <c r="F1996" s="175" t="s">
        <v>2315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2316</v>
      </c>
    </row>
    <row r="1997" spans="2:65" s="1" customFormat="1" ht="33" customHeight="1">
      <c r="B1997" s="32"/>
      <c r="C1997" s="173" t="s">
        <v>2317</v>
      </c>
      <c r="D1997" s="173" t="s">
        <v>343</v>
      </c>
      <c r="E1997" s="174" t="s">
        <v>2318</v>
      </c>
      <c r="F1997" s="175" t="s">
        <v>2315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2319</v>
      </c>
    </row>
    <row r="1998" spans="2:65" s="1" customFormat="1" ht="33" customHeight="1">
      <c r="B1998" s="32"/>
      <c r="C1998" s="173" t="s">
        <v>2320</v>
      </c>
      <c r="D1998" s="173" t="s">
        <v>343</v>
      </c>
      <c r="E1998" s="174" t="s">
        <v>2321</v>
      </c>
      <c r="F1998" s="175" t="s">
        <v>2322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2323</v>
      </c>
    </row>
    <row r="1999" spans="2:65" s="1" customFormat="1" ht="33" customHeight="1">
      <c r="B1999" s="32"/>
      <c r="C1999" s="138" t="s">
        <v>2324</v>
      </c>
      <c r="D1999" s="138" t="s">
        <v>298</v>
      </c>
      <c r="E1999" s="139" t="s">
        <v>2325</v>
      </c>
      <c r="F1999" s="140" t="s">
        <v>2326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2327</v>
      </c>
    </row>
    <row r="2000" spans="2:65" s="1" customFormat="1" ht="33" customHeight="1">
      <c r="B2000" s="32"/>
      <c r="C2000" s="173" t="s">
        <v>2328</v>
      </c>
      <c r="D2000" s="173" t="s">
        <v>343</v>
      </c>
      <c r="E2000" s="174" t="s">
        <v>2329</v>
      </c>
      <c r="F2000" s="175" t="s">
        <v>2330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2331</v>
      </c>
    </row>
    <row r="2001" spans="2:65" s="1" customFormat="1" ht="33" customHeight="1">
      <c r="B2001" s="32"/>
      <c r="C2001" s="173" t="s">
        <v>2332</v>
      </c>
      <c r="D2001" s="173" t="s">
        <v>343</v>
      </c>
      <c r="E2001" s="174" t="s">
        <v>2333</v>
      </c>
      <c r="F2001" s="175" t="s">
        <v>2330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2334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2335</v>
      </c>
      <c r="F2002" s="175" t="s">
        <v>2330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2336</v>
      </c>
    </row>
    <row r="2003" spans="2:65" s="1" customFormat="1" ht="33" customHeight="1">
      <c r="B2003" s="32"/>
      <c r="C2003" s="173" t="s">
        <v>2337</v>
      </c>
      <c r="D2003" s="173" t="s">
        <v>343</v>
      </c>
      <c r="E2003" s="174" t="s">
        <v>2338</v>
      </c>
      <c r="F2003" s="175" t="s">
        <v>2330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2339</v>
      </c>
    </row>
    <row r="2004" spans="2:65" s="1" customFormat="1" ht="33" customHeight="1">
      <c r="B2004" s="32"/>
      <c r="C2004" s="173" t="s">
        <v>2340</v>
      </c>
      <c r="D2004" s="173" t="s">
        <v>343</v>
      </c>
      <c r="E2004" s="174" t="s">
        <v>2341</v>
      </c>
      <c r="F2004" s="175" t="s">
        <v>2330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2342</v>
      </c>
    </row>
    <row r="2005" spans="2:65" s="1" customFormat="1" ht="33" customHeight="1">
      <c r="B2005" s="32"/>
      <c r="C2005" s="173" t="s">
        <v>2343</v>
      </c>
      <c r="D2005" s="173" t="s">
        <v>343</v>
      </c>
      <c r="E2005" s="174" t="s">
        <v>2344</v>
      </c>
      <c r="F2005" s="175" t="s">
        <v>2345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2346</v>
      </c>
    </row>
    <row r="2006" spans="2:65" s="1" customFormat="1" ht="33" customHeight="1">
      <c r="B2006" s="32"/>
      <c r="C2006" s="173" t="s">
        <v>2347</v>
      </c>
      <c r="D2006" s="173" t="s">
        <v>343</v>
      </c>
      <c r="E2006" s="174" t="s">
        <v>2348</v>
      </c>
      <c r="F2006" s="175" t="s">
        <v>2345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2349</v>
      </c>
    </row>
    <row r="2007" spans="2:65" s="1" customFormat="1" ht="33" customHeight="1">
      <c r="B2007" s="32"/>
      <c r="C2007" s="173" t="s">
        <v>2350</v>
      </c>
      <c r="D2007" s="173" t="s">
        <v>343</v>
      </c>
      <c r="E2007" s="174" t="s">
        <v>2351</v>
      </c>
      <c r="F2007" s="175" t="s">
        <v>2345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2352</v>
      </c>
    </row>
    <row r="2008" spans="2:65" s="1" customFormat="1" ht="33" customHeight="1">
      <c r="B2008" s="32"/>
      <c r="C2008" s="173" t="s">
        <v>2353</v>
      </c>
      <c r="D2008" s="173" t="s">
        <v>343</v>
      </c>
      <c r="E2008" s="174" t="s">
        <v>2354</v>
      </c>
      <c r="F2008" s="175" t="s">
        <v>2345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2355</v>
      </c>
    </row>
    <row r="2009" spans="2:65" s="1" customFormat="1" ht="33" customHeight="1">
      <c r="B2009" s="32"/>
      <c r="C2009" s="173" t="s">
        <v>2356</v>
      </c>
      <c r="D2009" s="173" t="s">
        <v>343</v>
      </c>
      <c r="E2009" s="174" t="s">
        <v>2357</v>
      </c>
      <c r="F2009" s="175" t="s">
        <v>2345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2358</v>
      </c>
    </row>
    <row r="2010" spans="2:65" s="1" customFormat="1" ht="33" customHeight="1">
      <c r="B2010" s="32"/>
      <c r="C2010" s="173" t="s">
        <v>2359</v>
      </c>
      <c r="D2010" s="173" t="s">
        <v>343</v>
      </c>
      <c r="E2010" s="174" t="s">
        <v>2360</v>
      </c>
      <c r="F2010" s="175" t="s">
        <v>2345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2361</v>
      </c>
    </row>
    <row r="2011" spans="2:65" s="1" customFormat="1" ht="33" customHeight="1">
      <c r="B2011" s="32"/>
      <c r="C2011" s="138" t="s">
        <v>2362</v>
      </c>
      <c r="D2011" s="138" t="s">
        <v>298</v>
      </c>
      <c r="E2011" s="139" t="s">
        <v>2363</v>
      </c>
      <c r="F2011" s="140" t="s">
        <v>2364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2365</v>
      </c>
    </row>
    <row r="2012" spans="2:65" s="1" customFormat="1" ht="24.25" customHeight="1">
      <c r="B2012" s="32"/>
      <c r="C2012" s="173" t="s">
        <v>2366</v>
      </c>
      <c r="D2012" s="173" t="s">
        <v>343</v>
      </c>
      <c r="E2012" s="174" t="s">
        <v>2367</v>
      </c>
      <c r="F2012" s="175" t="s">
        <v>2368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2369</v>
      </c>
    </row>
    <row r="2013" spans="2:65" s="1" customFormat="1" ht="21.75" customHeight="1">
      <c r="B2013" s="32"/>
      <c r="C2013" s="138" t="s">
        <v>2370</v>
      </c>
      <c r="D2013" s="138" t="s">
        <v>298</v>
      </c>
      <c r="E2013" s="139" t="s">
        <v>2371</v>
      </c>
      <c r="F2013" s="140" t="s">
        <v>2372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2373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2374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2375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2376</v>
      </c>
      <c r="D2018" s="173" t="s">
        <v>343</v>
      </c>
      <c r="E2018" s="174" t="s">
        <v>2377</v>
      </c>
      <c r="F2018" s="175" t="s">
        <v>2378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2379</v>
      </c>
    </row>
    <row r="2019" spans="2:65" s="1" customFormat="1" ht="24.25" customHeight="1">
      <c r="B2019" s="32"/>
      <c r="C2019" s="173" t="s">
        <v>2380</v>
      </c>
      <c r="D2019" s="173" t="s">
        <v>343</v>
      </c>
      <c r="E2019" s="174" t="s">
        <v>2381</v>
      </c>
      <c r="F2019" s="175" t="s">
        <v>2378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2382</v>
      </c>
    </row>
    <row r="2020" spans="2:65" s="1" customFormat="1" ht="21.75" customHeight="1">
      <c r="B2020" s="32"/>
      <c r="C2020" s="138" t="s">
        <v>2383</v>
      </c>
      <c r="D2020" s="138" t="s">
        <v>298</v>
      </c>
      <c r="E2020" s="139" t="s">
        <v>2384</v>
      </c>
      <c r="F2020" s="140" t="s">
        <v>2385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2386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2387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2388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2389</v>
      </c>
      <c r="D2025" s="173" t="s">
        <v>343</v>
      </c>
      <c r="E2025" s="174" t="s">
        <v>2390</v>
      </c>
      <c r="F2025" s="175" t="s">
        <v>2391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2392</v>
      </c>
    </row>
    <row r="2026" spans="2:65" s="1" customFormat="1" ht="24.25" customHeight="1">
      <c r="B2026" s="32"/>
      <c r="C2026" s="173" t="s">
        <v>2393</v>
      </c>
      <c r="D2026" s="173" t="s">
        <v>343</v>
      </c>
      <c r="E2026" s="174" t="s">
        <v>2394</v>
      </c>
      <c r="F2026" s="175" t="s">
        <v>2391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2395</v>
      </c>
    </row>
    <row r="2027" spans="2:65" s="1" customFormat="1" ht="24.25" customHeight="1">
      <c r="B2027" s="32"/>
      <c r="C2027" s="138" t="s">
        <v>2396</v>
      </c>
      <c r="D2027" s="138" t="s">
        <v>298</v>
      </c>
      <c r="E2027" s="139" t="s">
        <v>2397</v>
      </c>
      <c r="F2027" s="140" t="s">
        <v>2398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2399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2400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2401</v>
      </c>
      <c r="D2031" s="173" t="s">
        <v>343</v>
      </c>
      <c r="E2031" s="174" t="s">
        <v>2402</v>
      </c>
      <c r="F2031" s="175" t="s">
        <v>2403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2404</v>
      </c>
    </row>
    <row r="2032" spans="2:65" s="1" customFormat="1" ht="37.9" customHeight="1">
      <c r="B2032" s="32"/>
      <c r="C2032" s="173" t="s">
        <v>2405</v>
      </c>
      <c r="D2032" s="173" t="s">
        <v>343</v>
      </c>
      <c r="E2032" s="174" t="s">
        <v>2406</v>
      </c>
      <c r="F2032" s="175" t="s">
        <v>2407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2408</v>
      </c>
    </row>
    <row r="2033" spans="2:65" s="1" customFormat="1" ht="24.25" customHeight="1">
      <c r="B2033" s="32"/>
      <c r="C2033" s="138" t="s">
        <v>2409</v>
      </c>
      <c r="D2033" s="138" t="s">
        <v>298</v>
      </c>
      <c r="E2033" s="139" t="s">
        <v>2410</v>
      </c>
      <c r="F2033" s="140" t="s">
        <v>2411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2412</v>
      </c>
    </row>
    <row r="2034" spans="2:65" s="1" customFormat="1" ht="37.9" customHeight="1">
      <c r="B2034" s="32"/>
      <c r="C2034" s="173" t="s">
        <v>2413</v>
      </c>
      <c r="D2034" s="173" t="s">
        <v>343</v>
      </c>
      <c r="E2034" s="174" t="s">
        <v>2414</v>
      </c>
      <c r="F2034" s="175" t="s">
        <v>2415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2416</v>
      </c>
    </row>
    <row r="2035" spans="2:65" s="1" customFormat="1" ht="37.9" customHeight="1">
      <c r="B2035" s="32"/>
      <c r="C2035" s="173" t="s">
        <v>2417</v>
      </c>
      <c r="D2035" s="173" t="s">
        <v>343</v>
      </c>
      <c r="E2035" s="174" t="s">
        <v>2418</v>
      </c>
      <c r="F2035" s="175" t="s">
        <v>2419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2420</v>
      </c>
    </row>
    <row r="2036" spans="2:65" s="1" customFormat="1" ht="24.25" customHeight="1">
      <c r="B2036" s="32"/>
      <c r="C2036" s="138" t="s">
        <v>2421</v>
      </c>
      <c r="D2036" s="138" t="s">
        <v>298</v>
      </c>
      <c r="E2036" s="139" t="s">
        <v>2422</v>
      </c>
      <c r="F2036" s="140" t="s">
        <v>2423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2424</v>
      </c>
    </row>
    <row r="2037" spans="2:65" s="1" customFormat="1" ht="37.9" customHeight="1">
      <c r="B2037" s="32"/>
      <c r="C2037" s="173" t="s">
        <v>2425</v>
      </c>
      <c r="D2037" s="173" t="s">
        <v>343</v>
      </c>
      <c r="E2037" s="174" t="s">
        <v>2426</v>
      </c>
      <c r="F2037" s="175" t="s">
        <v>2427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2428</v>
      </c>
    </row>
    <row r="2038" spans="2:65" s="1" customFormat="1" ht="24.25" customHeight="1">
      <c r="B2038" s="32"/>
      <c r="C2038" s="138" t="s">
        <v>2429</v>
      </c>
      <c r="D2038" s="138" t="s">
        <v>298</v>
      </c>
      <c r="E2038" s="139" t="s">
        <v>2430</v>
      </c>
      <c r="F2038" s="140" t="s">
        <v>2431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2432</v>
      </c>
    </row>
    <row r="2039" spans="2:65" s="1" customFormat="1" ht="44.25" customHeight="1">
      <c r="B2039" s="32"/>
      <c r="C2039" s="173" t="s">
        <v>2433</v>
      </c>
      <c r="D2039" s="173" t="s">
        <v>343</v>
      </c>
      <c r="E2039" s="174" t="s">
        <v>2434</v>
      </c>
      <c r="F2039" s="175" t="s">
        <v>2435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2436</v>
      </c>
    </row>
    <row r="2040" spans="2:65" s="1" customFormat="1" ht="33" customHeight="1">
      <c r="B2040" s="32"/>
      <c r="C2040" s="138" t="s">
        <v>2437</v>
      </c>
      <c r="D2040" s="138" t="s">
        <v>298</v>
      </c>
      <c r="E2040" s="139" t="s">
        <v>2438</v>
      </c>
      <c r="F2040" s="140" t="s">
        <v>2439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2440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2441</v>
      </c>
      <c r="D2044" s="173" t="s">
        <v>343</v>
      </c>
      <c r="E2044" s="174" t="s">
        <v>2442</v>
      </c>
      <c r="F2044" s="175" t="s">
        <v>2443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2444</v>
      </c>
    </row>
    <row r="2045" spans="2:65" s="1" customFormat="1" ht="16.5" customHeight="1">
      <c r="B2045" s="32"/>
      <c r="C2045" s="138" t="s">
        <v>2445</v>
      </c>
      <c r="D2045" s="138" t="s">
        <v>298</v>
      </c>
      <c r="E2045" s="139" t="s">
        <v>2446</v>
      </c>
      <c r="F2045" s="140" t="s">
        <v>2447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2448</v>
      </c>
    </row>
    <row r="2046" spans="2:65" s="1" customFormat="1" ht="16.5" customHeight="1">
      <c r="B2046" s="32"/>
      <c r="C2046" s="138" t="s">
        <v>2449</v>
      </c>
      <c r="D2046" s="138" t="s">
        <v>298</v>
      </c>
      <c r="E2046" s="139" t="s">
        <v>2450</v>
      </c>
      <c r="F2046" s="140" t="s">
        <v>2451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2452</v>
      </c>
    </row>
    <row r="2047" spans="2:65" s="1" customFormat="1" ht="16.5" customHeight="1">
      <c r="B2047" s="32"/>
      <c r="C2047" s="138" t="s">
        <v>2453</v>
      </c>
      <c r="D2047" s="138" t="s">
        <v>298</v>
      </c>
      <c r="E2047" s="139" t="s">
        <v>2454</v>
      </c>
      <c r="F2047" s="140" t="s">
        <v>2455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2456</v>
      </c>
    </row>
    <row r="2048" spans="2:65" s="1" customFormat="1" ht="16.5" customHeight="1">
      <c r="B2048" s="32"/>
      <c r="C2048" s="138" t="s">
        <v>2457</v>
      </c>
      <c r="D2048" s="138" t="s">
        <v>298</v>
      </c>
      <c r="E2048" s="139" t="s">
        <v>2458</v>
      </c>
      <c r="F2048" s="140" t="s">
        <v>2459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2460</v>
      </c>
    </row>
    <row r="2049" spans="2:65" s="1" customFormat="1" ht="16.5" customHeight="1">
      <c r="B2049" s="32"/>
      <c r="C2049" s="138" t="s">
        <v>2461</v>
      </c>
      <c r="D2049" s="138" t="s">
        <v>298</v>
      </c>
      <c r="E2049" s="139" t="s">
        <v>2462</v>
      </c>
      <c r="F2049" s="140" t="s">
        <v>2463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2464</v>
      </c>
    </row>
    <row r="2050" spans="2:65" s="1" customFormat="1" ht="16.5" customHeight="1">
      <c r="B2050" s="32"/>
      <c r="C2050" s="138" t="s">
        <v>2465</v>
      </c>
      <c r="D2050" s="138" t="s">
        <v>298</v>
      </c>
      <c r="E2050" s="139" t="s">
        <v>2466</v>
      </c>
      <c r="F2050" s="140" t="s">
        <v>2467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2468</v>
      </c>
    </row>
    <row r="2051" spans="2:65" s="1" customFormat="1" ht="16.5" customHeight="1">
      <c r="B2051" s="32"/>
      <c r="C2051" s="138" t="s">
        <v>2469</v>
      </c>
      <c r="D2051" s="138" t="s">
        <v>298</v>
      </c>
      <c r="E2051" s="139" t="s">
        <v>2470</v>
      </c>
      <c r="F2051" s="140" t="s">
        <v>2471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2472</v>
      </c>
    </row>
    <row r="2052" spans="2:65" s="1" customFormat="1" ht="16.5" customHeight="1">
      <c r="B2052" s="32"/>
      <c r="C2052" s="138" t="s">
        <v>2473</v>
      </c>
      <c r="D2052" s="138" t="s">
        <v>298</v>
      </c>
      <c r="E2052" s="139" t="s">
        <v>2474</v>
      </c>
      <c r="F2052" s="140" t="s">
        <v>2475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2476</v>
      </c>
    </row>
    <row r="2053" spans="2:65" s="1" customFormat="1" ht="16.5" customHeight="1">
      <c r="B2053" s="32"/>
      <c r="C2053" s="138" t="s">
        <v>2477</v>
      </c>
      <c r="D2053" s="138" t="s">
        <v>298</v>
      </c>
      <c r="E2053" s="139" t="s">
        <v>2478</v>
      </c>
      <c r="F2053" s="140" t="s">
        <v>2479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2480</v>
      </c>
    </row>
    <row r="2054" spans="2:65" s="1" customFormat="1" ht="16.5" customHeight="1">
      <c r="B2054" s="32"/>
      <c r="C2054" s="138" t="s">
        <v>2481</v>
      </c>
      <c r="D2054" s="138" t="s">
        <v>298</v>
      </c>
      <c r="E2054" s="139" t="s">
        <v>2482</v>
      </c>
      <c r="F2054" s="140" t="s">
        <v>2483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2484</v>
      </c>
    </row>
    <row r="2055" spans="2:65" s="1" customFormat="1" ht="16.5" customHeight="1">
      <c r="B2055" s="32"/>
      <c r="C2055" s="138" t="s">
        <v>2485</v>
      </c>
      <c r="D2055" s="138" t="s">
        <v>298</v>
      </c>
      <c r="E2055" s="139" t="s">
        <v>2486</v>
      </c>
      <c r="F2055" s="140" t="s">
        <v>2487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2488</v>
      </c>
    </row>
    <row r="2056" spans="2:65" s="1" customFormat="1" ht="16.5" customHeight="1">
      <c r="B2056" s="32"/>
      <c r="C2056" s="138" t="s">
        <v>2489</v>
      </c>
      <c r="D2056" s="138" t="s">
        <v>298</v>
      </c>
      <c r="E2056" s="139" t="s">
        <v>2490</v>
      </c>
      <c r="F2056" s="140" t="s">
        <v>2491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2492</v>
      </c>
    </row>
    <row r="2057" spans="2:65" s="1" customFormat="1" ht="16.5" customHeight="1">
      <c r="B2057" s="32"/>
      <c r="C2057" s="138" t="s">
        <v>2493</v>
      </c>
      <c r="D2057" s="138" t="s">
        <v>298</v>
      </c>
      <c r="E2057" s="139" t="s">
        <v>2494</v>
      </c>
      <c r="F2057" s="140" t="s">
        <v>2495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2496</v>
      </c>
    </row>
    <row r="2058" spans="2:65" s="1" customFormat="1" ht="16.5" customHeight="1">
      <c r="B2058" s="32"/>
      <c r="C2058" s="138" t="s">
        <v>2497</v>
      </c>
      <c r="D2058" s="138" t="s">
        <v>298</v>
      </c>
      <c r="E2058" s="139" t="s">
        <v>2498</v>
      </c>
      <c r="F2058" s="140" t="s">
        <v>2499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2500</v>
      </c>
    </row>
    <row r="2059" spans="2:65" s="1" customFormat="1" ht="16.5" customHeight="1">
      <c r="B2059" s="32"/>
      <c r="C2059" s="138" t="s">
        <v>2501</v>
      </c>
      <c r="D2059" s="138" t="s">
        <v>298</v>
      </c>
      <c r="E2059" s="139" t="s">
        <v>2502</v>
      </c>
      <c r="F2059" s="140" t="s">
        <v>2503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2504</v>
      </c>
    </row>
    <row r="2060" spans="2:65" s="1" customFormat="1" ht="16.5" customHeight="1">
      <c r="B2060" s="32"/>
      <c r="C2060" s="138" t="s">
        <v>2505</v>
      </c>
      <c r="D2060" s="138" t="s">
        <v>298</v>
      </c>
      <c r="E2060" s="139" t="s">
        <v>2506</v>
      </c>
      <c r="F2060" s="140" t="s">
        <v>2507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2508</v>
      </c>
    </row>
    <row r="2061" spans="2:65" s="1" customFormat="1" ht="16.5" customHeight="1">
      <c r="B2061" s="32"/>
      <c r="C2061" s="138" t="s">
        <v>2509</v>
      </c>
      <c r="D2061" s="138" t="s">
        <v>298</v>
      </c>
      <c r="E2061" s="139" t="s">
        <v>2510</v>
      </c>
      <c r="F2061" s="140" t="s">
        <v>2511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2512</v>
      </c>
    </row>
    <row r="2062" spans="2:65" s="1" customFormat="1" ht="16.5" customHeight="1">
      <c r="B2062" s="32"/>
      <c r="C2062" s="138" t="s">
        <v>2513</v>
      </c>
      <c r="D2062" s="138" t="s">
        <v>298</v>
      </c>
      <c r="E2062" s="139" t="s">
        <v>2514</v>
      </c>
      <c r="F2062" s="140" t="s">
        <v>2515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2516</v>
      </c>
    </row>
    <row r="2063" spans="2:65" s="1" customFormat="1" ht="24.25" customHeight="1">
      <c r="B2063" s="32"/>
      <c r="C2063" s="138" t="s">
        <v>2517</v>
      </c>
      <c r="D2063" s="138" t="s">
        <v>298</v>
      </c>
      <c r="E2063" s="139" t="s">
        <v>2518</v>
      </c>
      <c r="F2063" s="140" t="s">
        <v>2519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2520</v>
      </c>
    </row>
    <row r="2064" spans="2:65" s="11" customFormat="1" ht="22.9" customHeight="1">
      <c r="B2064" s="126"/>
      <c r="D2064" s="127" t="s">
        <v>75</v>
      </c>
      <c r="E2064" s="136" t="s">
        <v>2521</v>
      </c>
      <c r="F2064" s="136" t="s">
        <v>2522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2523</v>
      </c>
      <c r="D2065" s="138" t="s">
        <v>298</v>
      </c>
      <c r="E2065" s="139" t="s">
        <v>2524</v>
      </c>
      <c r="F2065" s="140" t="s">
        <v>2525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2526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2527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2528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2529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2530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2531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2532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2533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2534</v>
      </c>
      <c r="D2075" s="173" t="s">
        <v>343</v>
      </c>
      <c r="E2075" s="174" t="s">
        <v>2535</v>
      </c>
      <c r="F2075" s="175" t="s">
        <v>2536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2537</v>
      </c>
    </row>
    <row r="2076" spans="2:65" s="1" customFormat="1" ht="24.25" customHeight="1">
      <c r="B2076" s="32"/>
      <c r="C2076" s="173" t="s">
        <v>2538</v>
      </c>
      <c r="D2076" s="173" t="s">
        <v>343</v>
      </c>
      <c r="E2076" s="174" t="s">
        <v>2539</v>
      </c>
      <c r="F2076" s="175" t="s">
        <v>2536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2540</v>
      </c>
    </row>
    <row r="2077" spans="2:65" s="1" customFormat="1" ht="24.25" customHeight="1">
      <c r="B2077" s="32"/>
      <c r="C2077" s="173" t="s">
        <v>2541</v>
      </c>
      <c r="D2077" s="173" t="s">
        <v>343</v>
      </c>
      <c r="E2077" s="174" t="s">
        <v>2542</v>
      </c>
      <c r="F2077" s="175" t="s">
        <v>2536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2543</v>
      </c>
    </row>
    <row r="2078" spans="2:65" s="1" customFormat="1" ht="24.25" customHeight="1">
      <c r="B2078" s="32"/>
      <c r="C2078" s="173" t="s">
        <v>2544</v>
      </c>
      <c r="D2078" s="173" t="s">
        <v>343</v>
      </c>
      <c r="E2078" s="174" t="s">
        <v>2545</v>
      </c>
      <c r="F2078" s="175" t="s">
        <v>7198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2546</v>
      </c>
    </row>
    <row r="2079" spans="2:65" s="1" customFormat="1" ht="24.25" customHeight="1">
      <c r="B2079" s="32"/>
      <c r="C2079" s="173" t="s">
        <v>2547</v>
      </c>
      <c r="D2079" s="173" t="s">
        <v>343</v>
      </c>
      <c r="E2079" s="174" t="s">
        <v>2548</v>
      </c>
      <c r="F2079" s="175" t="s">
        <v>2536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2549</v>
      </c>
    </row>
    <row r="2080" spans="2:65" s="1" customFormat="1" ht="24.25" customHeight="1">
      <c r="B2080" s="32"/>
      <c r="C2080" s="173" t="s">
        <v>2550</v>
      </c>
      <c r="D2080" s="173" t="s">
        <v>343</v>
      </c>
      <c r="E2080" s="174" t="s">
        <v>2551</v>
      </c>
      <c r="F2080" s="175" t="s">
        <v>2536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2552</v>
      </c>
    </row>
    <row r="2081" spans="2:65" s="1" customFormat="1" ht="24.25" customHeight="1">
      <c r="B2081" s="32"/>
      <c r="C2081" s="173" t="s">
        <v>2553</v>
      </c>
      <c r="D2081" s="173" t="s">
        <v>343</v>
      </c>
      <c r="E2081" s="174" t="s">
        <v>2554</v>
      </c>
      <c r="F2081" s="175" t="s">
        <v>7199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2555</v>
      </c>
    </row>
    <row r="2082" spans="2:65" s="1" customFormat="1" ht="24.25" customHeight="1">
      <c r="B2082" s="32"/>
      <c r="C2082" s="138" t="s">
        <v>2556</v>
      </c>
      <c r="D2082" s="138" t="s">
        <v>298</v>
      </c>
      <c r="E2082" s="139" t="s">
        <v>2557</v>
      </c>
      <c r="F2082" s="140" t="s">
        <v>2558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2559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2560</v>
      </c>
      <c r="D2086" s="173" t="s">
        <v>343</v>
      </c>
      <c r="E2086" s="174" t="s">
        <v>2561</v>
      </c>
      <c r="F2086" s="175" t="s">
        <v>2562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2563</v>
      </c>
    </row>
    <row r="2087" spans="2:65" s="1" customFormat="1" ht="24.25" customHeight="1">
      <c r="B2087" s="32"/>
      <c r="C2087" s="138" t="s">
        <v>2564</v>
      </c>
      <c r="D2087" s="138" t="s">
        <v>298</v>
      </c>
      <c r="E2087" s="139" t="s">
        <v>2565</v>
      </c>
      <c r="F2087" s="140" t="s">
        <v>2566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2567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2568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2569</v>
      </c>
      <c r="D2091" s="173" t="s">
        <v>343</v>
      </c>
      <c r="E2091" s="174" t="s">
        <v>2570</v>
      </c>
      <c r="F2091" s="175" t="s">
        <v>2571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2572</v>
      </c>
    </row>
    <row r="2092" spans="2:65" s="1" customFormat="1" ht="24.25" customHeight="1">
      <c r="B2092" s="32"/>
      <c r="C2092" s="138" t="s">
        <v>2573</v>
      </c>
      <c r="D2092" s="138" t="s">
        <v>298</v>
      </c>
      <c r="E2092" s="139" t="s">
        <v>2574</v>
      </c>
      <c r="F2092" s="140" t="s">
        <v>2575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2576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2577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2578</v>
      </c>
      <c r="D2096" s="173" t="s">
        <v>343</v>
      </c>
      <c r="E2096" s="174" t="s">
        <v>2579</v>
      </c>
      <c r="F2096" s="175" t="s">
        <v>2580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2581</v>
      </c>
    </row>
    <row r="2097" spans="2:65" s="1" customFormat="1" ht="24.25" customHeight="1">
      <c r="B2097" s="32"/>
      <c r="C2097" s="138" t="s">
        <v>2582</v>
      </c>
      <c r="D2097" s="138" t="s">
        <v>298</v>
      </c>
      <c r="E2097" s="139" t="s">
        <v>2583</v>
      </c>
      <c r="F2097" s="140" t="s">
        <v>2584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2585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2586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2587</v>
      </c>
      <c r="D2101" s="173" t="s">
        <v>343</v>
      </c>
      <c r="E2101" s="174" t="s">
        <v>2588</v>
      </c>
      <c r="F2101" s="175" t="s">
        <v>2589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2590</v>
      </c>
    </row>
    <row r="2102" spans="2:65" s="1" customFormat="1" ht="24.25" customHeight="1">
      <c r="B2102" s="32"/>
      <c r="C2102" s="138" t="s">
        <v>2591</v>
      </c>
      <c r="D2102" s="138" t="s">
        <v>298</v>
      </c>
      <c r="E2102" s="139" t="s">
        <v>2592</v>
      </c>
      <c r="F2102" s="140" t="s">
        <v>2593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2594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2595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2596</v>
      </c>
      <c r="D2106" s="173" t="s">
        <v>343</v>
      </c>
      <c r="E2106" s="174" t="s">
        <v>2597</v>
      </c>
      <c r="F2106" s="175" t="s">
        <v>2598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2599</v>
      </c>
    </row>
    <row r="2107" spans="2:65" s="12" customFormat="1">
      <c r="B2107" s="151"/>
      <c r="D2107" s="152" t="s">
        <v>304</v>
      </c>
      <c r="F2107" s="154" t="s">
        <v>2600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2601</v>
      </c>
      <c r="D2108" s="138" t="s">
        <v>298</v>
      </c>
      <c r="E2108" s="139" t="s">
        <v>2602</v>
      </c>
      <c r="F2108" s="140" t="s">
        <v>2603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2604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2605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2606</v>
      </c>
      <c r="D2112" s="173" t="s">
        <v>343</v>
      </c>
      <c r="E2112" s="174" t="s">
        <v>2607</v>
      </c>
      <c r="F2112" s="175" t="s">
        <v>2608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2609</v>
      </c>
    </row>
    <row r="2113" spans="2:65" s="12" customFormat="1">
      <c r="B2113" s="151"/>
      <c r="D2113" s="152" t="s">
        <v>304</v>
      </c>
      <c r="F2113" s="154" t="s">
        <v>2610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2611</v>
      </c>
      <c r="D2114" s="138" t="s">
        <v>298</v>
      </c>
      <c r="E2114" s="139" t="s">
        <v>2612</v>
      </c>
      <c r="F2114" s="140" t="s">
        <v>2613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2614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2615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2616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2617</v>
      </c>
      <c r="D2119" s="173" t="s">
        <v>343</v>
      </c>
      <c r="E2119" s="174" t="s">
        <v>2618</v>
      </c>
      <c r="F2119" s="175" t="s">
        <v>2619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2620</v>
      </c>
    </row>
    <row r="2120" spans="2:65" s="1" customFormat="1" ht="16.5" customHeight="1">
      <c r="B2120" s="32"/>
      <c r="C2120" s="173" t="s">
        <v>2621</v>
      </c>
      <c r="D2120" s="173" t="s">
        <v>343</v>
      </c>
      <c r="E2120" s="174" t="s">
        <v>2622</v>
      </c>
      <c r="F2120" s="175" t="s">
        <v>2623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2624</v>
      </c>
    </row>
    <row r="2121" spans="2:65" s="1" customFormat="1" ht="24.25" customHeight="1">
      <c r="B2121" s="32"/>
      <c r="C2121" s="138" t="s">
        <v>2625</v>
      </c>
      <c r="D2121" s="138" t="s">
        <v>298</v>
      </c>
      <c r="E2121" s="139" t="s">
        <v>2626</v>
      </c>
      <c r="F2121" s="140" t="s">
        <v>2627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2628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2629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2630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2631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2632</v>
      </c>
      <c r="D2127" s="173" t="s">
        <v>343</v>
      </c>
      <c r="E2127" s="174" t="s">
        <v>2633</v>
      </c>
      <c r="F2127" s="175" t="s">
        <v>2634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2635</v>
      </c>
    </row>
    <row r="2128" spans="2:65" s="1" customFormat="1" ht="16.5" customHeight="1">
      <c r="B2128" s="32"/>
      <c r="C2128" s="173" t="s">
        <v>2636</v>
      </c>
      <c r="D2128" s="173" t="s">
        <v>343</v>
      </c>
      <c r="E2128" s="174" t="s">
        <v>2637</v>
      </c>
      <c r="F2128" s="175" t="s">
        <v>2634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2638</v>
      </c>
    </row>
    <row r="2129" spans="2:65" s="1" customFormat="1" ht="16.5" customHeight="1">
      <c r="B2129" s="32"/>
      <c r="C2129" s="173" t="s">
        <v>2639</v>
      </c>
      <c r="D2129" s="173" t="s">
        <v>343</v>
      </c>
      <c r="E2129" s="174" t="s">
        <v>2640</v>
      </c>
      <c r="F2129" s="175" t="s">
        <v>2641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2642</v>
      </c>
    </row>
    <row r="2130" spans="2:65" s="1" customFormat="1" ht="24.25" customHeight="1">
      <c r="B2130" s="32"/>
      <c r="C2130" s="138" t="s">
        <v>2643</v>
      </c>
      <c r="D2130" s="138" t="s">
        <v>298</v>
      </c>
      <c r="E2130" s="139" t="s">
        <v>2644</v>
      </c>
      <c r="F2130" s="140" t="s">
        <v>2645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2646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2647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2648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2649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2650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2651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2652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2653</v>
      </c>
      <c r="D2139" s="173" t="s">
        <v>343</v>
      </c>
      <c r="E2139" s="174" t="s">
        <v>2654</v>
      </c>
      <c r="F2139" s="175" t="s">
        <v>2655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2656</v>
      </c>
    </row>
    <row r="2140" spans="2:65" s="1" customFormat="1" ht="16.5" customHeight="1">
      <c r="B2140" s="32"/>
      <c r="C2140" s="173" t="s">
        <v>2657</v>
      </c>
      <c r="D2140" s="173" t="s">
        <v>343</v>
      </c>
      <c r="E2140" s="174" t="s">
        <v>2658</v>
      </c>
      <c r="F2140" s="175" t="s">
        <v>2659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2660</v>
      </c>
    </row>
    <row r="2141" spans="2:65" s="1" customFormat="1" ht="16.5" customHeight="1">
      <c r="B2141" s="32"/>
      <c r="C2141" s="173" t="s">
        <v>2661</v>
      </c>
      <c r="D2141" s="173" t="s">
        <v>343</v>
      </c>
      <c r="E2141" s="174" t="s">
        <v>2662</v>
      </c>
      <c r="F2141" s="175" t="s">
        <v>2663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2664</v>
      </c>
    </row>
    <row r="2142" spans="2:65" s="1" customFormat="1" ht="16.5" customHeight="1">
      <c r="B2142" s="32"/>
      <c r="C2142" s="173" t="s">
        <v>2665</v>
      </c>
      <c r="D2142" s="173" t="s">
        <v>343</v>
      </c>
      <c r="E2142" s="174" t="s">
        <v>2666</v>
      </c>
      <c r="F2142" s="175" t="s">
        <v>2667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2668</v>
      </c>
    </row>
    <row r="2143" spans="2:65" s="1" customFormat="1" ht="16.5" customHeight="1">
      <c r="B2143" s="32"/>
      <c r="C2143" s="173" t="s">
        <v>2669</v>
      </c>
      <c r="D2143" s="173" t="s">
        <v>343</v>
      </c>
      <c r="E2143" s="174" t="s">
        <v>2670</v>
      </c>
      <c r="F2143" s="175" t="s">
        <v>2671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2672</v>
      </c>
    </row>
    <row r="2144" spans="2:65" s="1" customFormat="1" ht="16.5" customHeight="1">
      <c r="B2144" s="32"/>
      <c r="C2144" s="173" t="s">
        <v>2673</v>
      </c>
      <c r="D2144" s="173" t="s">
        <v>343</v>
      </c>
      <c r="E2144" s="174" t="s">
        <v>2674</v>
      </c>
      <c r="F2144" s="175" t="s">
        <v>2675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2676</v>
      </c>
    </row>
    <row r="2145" spans="2:65" s="1" customFormat="1" ht="24.25" customHeight="1">
      <c r="B2145" s="32"/>
      <c r="C2145" s="138" t="s">
        <v>2677</v>
      </c>
      <c r="D2145" s="138" t="s">
        <v>298</v>
      </c>
      <c r="E2145" s="139" t="s">
        <v>2678</v>
      </c>
      <c r="F2145" s="140" t="s">
        <v>2679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2680</v>
      </c>
    </row>
    <row r="2146" spans="2:65" s="1" customFormat="1" ht="24.25" customHeight="1">
      <c r="B2146" s="32"/>
      <c r="C2146" s="138" t="s">
        <v>2681</v>
      </c>
      <c r="D2146" s="138" t="s">
        <v>298</v>
      </c>
      <c r="E2146" s="139" t="s">
        <v>2682</v>
      </c>
      <c r="F2146" s="140" t="s">
        <v>2683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2684</v>
      </c>
    </row>
    <row r="2147" spans="2:65" s="1" customFormat="1" ht="24.25" customHeight="1">
      <c r="B2147" s="32"/>
      <c r="C2147" s="138" t="s">
        <v>2685</v>
      </c>
      <c r="D2147" s="138" t="s">
        <v>298</v>
      </c>
      <c r="E2147" s="139" t="s">
        <v>2686</v>
      </c>
      <c r="F2147" s="140" t="s">
        <v>2687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2688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2689</v>
      </c>
      <c r="D2151" s="173" t="s">
        <v>343</v>
      </c>
      <c r="E2151" s="174" t="s">
        <v>2690</v>
      </c>
      <c r="F2151" s="175" t="s">
        <v>2691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2692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2693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2694</v>
      </c>
      <c r="D2155" s="138" t="s">
        <v>298</v>
      </c>
      <c r="E2155" s="139" t="s">
        <v>2695</v>
      </c>
      <c r="F2155" s="140" t="s">
        <v>2696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2697</v>
      </c>
    </row>
    <row r="2156" spans="2:65" s="11" customFormat="1" ht="22.9" customHeight="1">
      <c r="B2156" s="126"/>
      <c r="D2156" s="127" t="s">
        <v>75</v>
      </c>
      <c r="E2156" s="136" t="s">
        <v>2698</v>
      </c>
      <c r="F2156" s="136" t="s">
        <v>2699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2700</v>
      </c>
      <c r="D2157" s="138" t="s">
        <v>298</v>
      </c>
      <c r="E2157" s="139" t="s">
        <v>2701</v>
      </c>
      <c r="F2157" s="140" t="s">
        <v>2702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2703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2704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2705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2706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2707</v>
      </c>
      <c r="D2163" s="138" t="s">
        <v>298</v>
      </c>
      <c r="E2163" s="139" t="s">
        <v>2708</v>
      </c>
      <c r="F2163" s="140" t="s">
        <v>2709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2710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2711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2712</v>
      </c>
      <c r="D2170" s="138" t="s">
        <v>298</v>
      </c>
      <c r="E2170" s="139" t="s">
        <v>2713</v>
      </c>
      <c r="F2170" s="140" t="s">
        <v>2714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2715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2716</v>
      </c>
      <c r="D2176" s="138" t="s">
        <v>298</v>
      </c>
      <c r="E2176" s="139" t="s">
        <v>2717</v>
      </c>
      <c r="F2176" s="140" t="s">
        <v>2718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2719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2720</v>
      </c>
      <c r="D2180" s="173" t="s">
        <v>343</v>
      </c>
      <c r="E2180" s="174" t="s">
        <v>2721</v>
      </c>
      <c r="F2180" s="175" t="s">
        <v>2722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2723</v>
      </c>
    </row>
    <row r="2181" spans="2:65" s="12" customFormat="1">
      <c r="B2181" s="151"/>
      <c r="D2181" s="152" t="s">
        <v>304</v>
      </c>
      <c r="F2181" s="154" t="s">
        <v>2724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2725</v>
      </c>
      <c r="D2182" s="138" t="s">
        <v>298</v>
      </c>
      <c r="E2182" s="139" t="s">
        <v>2726</v>
      </c>
      <c r="F2182" s="140" t="s">
        <v>2727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2728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2729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2730</v>
      </c>
      <c r="D2186" s="173" t="s">
        <v>343</v>
      </c>
      <c r="E2186" s="174" t="s">
        <v>2731</v>
      </c>
      <c r="F2186" s="175" t="s">
        <v>2732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2733</v>
      </c>
    </row>
    <row r="2187" spans="2:65" s="12" customFormat="1">
      <c r="B2187" s="151"/>
      <c r="D2187" s="152" t="s">
        <v>304</v>
      </c>
      <c r="F2187" s="154" t="s">
        <v>2734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2735</v>
      </c>
      <c r="D2188" s="138" t="s">
        <v>298</v>
      </c>
      <c r="E2188" s="139" t="s">
        <v>2736</v>
      </c>
      <c r="F2188" s="140" t="s">
        <v>2737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2738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2739</v>
      </c>
      <c r="D2192" s="173" t="s">
        <v>343</v>
      </c>
      <c r="E2192" s="174" t="s">
        <v>2740</v>
      </c>
      <c r="F2192" s="175" t="s">
        <v>2741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2742</v>
      </c>
    </row>
    <row r="2193" spans="2:65" s="12" customFormat="1">
      <c r="B2193" s="151"/>
      <c r="D2193" s="152" t="s">
        <v>304</v>
      </c>
      <c r="F2193" s="154" t="s">
        <v>2743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2744</v>
      </c>
      <c r="D2194" s="138" t="s">
        <v>298</v>
      </c>
      <c r="E2194" s="139" t="s">
        <v>2745</v>
      </c>
      <c r="F2194" s="140" t="s">
        <v>2746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2747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2748</v>
      </c>
      <c r="D2199" s="173" t="s">
        <v>343</v>
      </c>
      <c r="E2199" s="174" t="s">
        <v>2749</v>
      </c>
      <c r="F2199" s="175" t="s">
        <v>2750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2751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2752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2753</v>
      </c>
      <c r="D2204" s="173" t="s">
        <v>343</v>
      </c>
      <c r="E2204" s="174" t="s">
        <v>2754</v>
      </c>
      <c r="F2204" s="175" t="s">
        <v>2755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2756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2757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2758</v>
      </c>
      <c r="D2209" s="138" t="s">
        <v>298</v>
      </c>
      <c r="E2209" s="139" t="s">
        <v>2759</v>
      </c>
      <c r="F2209" s="140" t="s">
        <v>2760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2761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2762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2763</v>
      </c>
      <c r="D2213" s="138" t="s">
        <v>298</v>
      </c>
      <c r="E2213" s="139" t="s">
        <v>2764</v>
      </c>
      <c r="F2213" s="140" t="s">
        <v>2765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2766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2767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2768</v>
      </c>
      <c r="D2217" s="138" t="s">
        <v>298</v>
      </c>
      <c r="E2217" s="139" t="s">
        <v>2769</v>
      </c>
      <c r="F2217" s="140" t="s">
        <v>2770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2771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2772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2773</v>
      </c>
      <c r="D2221" s="138" t="s">
        <v>298</v>
      </c>
      <c r="E2221" s="139" t="s">
        <v>2774</v>
      </c>
      <c r="F2221" s="140" t="s">
        <v>2775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2776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2711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2777</v>
      </c>
      <c r="D2228" s="138" t="s">
        <v>298</v>
      </c>
      <c r="E2228" s="139" t="s">
        <v>2778</v>
      </c>
      <c r="F2228" s="140" t="s">
        <v>2779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2780</v>
      </c>
    </row>
    <row r="2229" spans="2:65" s="11" customFormat="1" ht="22.9" customHeight="1">
      <c r="B2229" s="126"/>
      <c r="D2229" s="127" t="s">
        <v>75</v>
      </c>
      <c r="E2229" s="136" t="s">
        <v>2781</v>
      </c>
      <c r="F2229" s="136" t="s">
        <v>2782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2783</v>
      </c>
      <c r="D2230" s="138" t="s">
        <v>298</v>
      </c>
      <c r="E2230" s="139" t="s">
        <v>2784</v>
      </c>
      <c r="F2230" s="140" t="s">
        <v>2785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2786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2787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2788</v>
      </c>
      <c r="D2234" s="138" t="s">
        <v>298</v>
      </c>
      <c r="E2234" s="139" t="s">
        <v>2789</v>
      </c>
      <c r="F2234" s="140" t="s">
        <v>2790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2791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2792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2793</v>
      </c>
      <c r="D2238" s="138" t="s">
        <v>298</v>
      </c>
      <c r="E2238" s="139" t="s">
        <v>2794</v>
      </c>
      <c r="F2238" s="140" t="s">
        <v>2795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2796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2787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2792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2797</v>
      </c>
      <c r="D2243" s="138" t="s">
        <v>298</v>
      </c>
      <c r="E2243" s="139" t="s">
        <v>2798</v>
      </c>
      <c r="F2243" s="140" t="s">
        <v>2799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2800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2801</v>
      </c>
      <c r="D2247" s="138" t="s">
        <v>298</v>
      </c>
      <c r="E2247" s="139" t="s">
        <v>2802</v>
      </c>
      <c r="F2247" s="140" t="s">
        <v>2803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2804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2805</v>
      </c>
      <c r="D2251" s="138" t="s">
        <v>298</v>
      </c>
      <c r="E2251" s="139" t="s">
        <v>2806</v>
      </c>
      <c r="F2251" s="140" t="s">
        <v>2807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2808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2809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2810</v>
      </c>
      <c r="D2255" s="138" t="s">
        <v>298</v>
      </c>
      <c r="E2255" s="139" t="s">
        <v>2811</v>
      </c>
      <c r="F2255" s="140" t="s">
        <v>2812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2813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2814</v>
      </c>
      <c r="D2259" s="138" t="s">
        <v>298</v>
      </c>
      <c r="E2259" s="139" t="s">
        <v>2815</v>
      </c>
      <c r="F2259" s="140" t="s">
        <v>2816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2817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2818</v>
      </c>
      <c r="D2263" s="138" t="s">
        <v>298</v>
      </c>
      <c r="E2263" s="139" t="s">
        <v>2819</v>
      </c>
      <c r="F2263" s="140" t="s">
        <v>2820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2821</v>
      </c>
    </row>
    <row r="2264" spans="2:65" s="11" customFormat="1" ht="22.9" customHeight="1">
      <c r="B2264" s="126"/>
      <c r="D2264" s="127" t="s">
        <v>75</v>
      </c>
      <c r="E2264" s="136" t="s">
        <v>2822</v>
      </c>
      <c r="F2264" s="136" t="s">
        <v>2823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2824</v>
      </c>
      <c r="D2265" s="138" t="s">
        <v>298</v>
      </c>
      <c r="E2265" s="139" t="s">
        <v>2825</v>
      </c>
      <c r="F2265" s="140" t="s">
        <v>2826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2827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2828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2829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2830</v>
      </c>
      <c r="D2270" s="138" t="s">
        <v>298</v>
      </c>
      <c r="E2270" s="139" t="s">
        <v>2831</v>
      </c>
      <c r="F2270" s="140" t="s">
        <v>2832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2833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2834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2835</v>
      </c>
      <c r="D2274" s="138" t="s">
        <v>298</v>
      </c>
      <c r="E2274" s="139" t="s">
        <v>2836</v>
      </c>
      <c r="F2274" s="140" t="s">
        <v>2837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2838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2834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2839</v>
      </c>
      <c r="D2278" s="138" t="s">
        <v>298</v>
      </c>
      <c r="E2278" s="139" t="s">
        <v>2840</v>
      </c>
      <c r="F2278" s="140" t="s">
        <v>2841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2842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2843</v>
      </c>
      <c r="D2282" s="173" t="s">
        <v>343</v>
      </c>
      <c r="E2282" s="174" t="s">
        <v>2844</v>
      </c>
      <c r="F2282" s="175" t="s">
        <v>2845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2846</v>
      </c>
    </row>
    <row r="2283" spans="2:65" s="12" customFormat="1">
      <c r="B2283" s="151"/>
      <c r="D2283" s="152" t="s">
        <v>304</v>
      </c>
      <c r="F2283" s="154" t="s">
        <v>2847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2848</v>
      </c>
      <c r="D2284" s="138" t="s">
        <v>298</v>
      </c>
      <c r="E2284" s="139" t="s">
        <v>2849</v>
      </c>
      <c r="F2284" s="140" t="s">
        <v>2850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2851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2852</v>
      </c>
      <c r="D2288" s="173" t="s">
        <v>343</v>
      </c>
      <c r="E2288" s="174" t="s">
        <v>2853</v>
      </c>
      <c r="F2288" s="175" t="s">
        <v>2854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2855</v>
      </c>
    </row>
    <row r="2289" spans="2:65" s="12" customFormat="1">
      <c r="B2289" s="151"/>
      <c r="D2289" s="152" t="s">
        <v>304</v>
      </c>
      <c r="F2289" s="154" t="s">
        <v>2856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2857</v>
      </c>
      <c r="D2290" s="138" t="s">
        <v>298</v>
      </c>
      <c r="E2290" s="139" t="s">
        <v>2858</v>
      </c>
      <c r="F2290" s="140" t="s">
        <v>2859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2860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2861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2862</v>
      </c>
      <c r="D2294" s="173" t="s">
        <v>343</v>
      </c>
      <c r="E2294" s="174" t="s">
        <v>2853</v>
      </c>
      <c r="F2294" s="175" t="s">
        <v>2854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2863</v>
      </c>
    </row>
    <row r="2295" spans="2:65" s="12" customFormat="1">
      <c r="B2295" s="151"/>
      <c r="D2295" s="152" t="s">
        <v>304</v>
      </c>
      <c r="F2295" s="154" t="s">
        <v>2864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2865</v>
      </c>
      <c r="D2296" s="138" t="s">
        <v>298</v>
      </c>
      <c r="E2296" s="139" t="s">
        <v>2866</v>
      </c>
      <c r="F2296" s="140" t="s">
        <v>2867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2868</v>
      </c>
    </row>
    <row r="2297" spans="2:65" s="1" customFormat="1" ht="16.5" customHeight="1">
      <c r="B2297" s="32"/>
      <c r="C2297" s="173" t="s">
        <v>2869</v>
      </c>
      <c r="D2297" s="173" t="s">
        <v>343</v>
      </c>
      <c r="E2297" s="174" t="s">
        <v>2870</v>
      </c>
      <c r="F2297" s="175" t="s">
        <v>2871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2872</v>
      </c>
    </row>
    <row r="2298" spans="2:65" s="12" customFormat="1">
      <c r="B2298" s="151"/>
      <c r="D2298" s="152" t="s">
        <v>304</v>
      </c>
      <c r="F2298" s="154" t="s">
        <v>2873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2874</v>
      </c>
      <c r="D2299" s="138" t="s">
        <v>298</v>
      </c>
      <c r="E2299" s="139" t="s">
        <v>2875</v>
      </c>
      <c r="F2299" s="140" t="s">
        <v>2876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2877</v>
      </c>
    </row>
    <row r="2300" spans="2:65" s="1" customFormat="1" ht="37.9" customHeight="1">
      <c r="B2300" s="32"/>
      <c r="C2300" s="173" t="s">
        <v>2878</v>
      </c>
      <c r="D2300" s="173" t="s">
        <v>343</v>
      </c>
      <c r="E2300" s="174" t="s">
        <v>2844</v>
      </c>
      <c r="F2300" s="175" t="s">
        <v>2845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2879</v>
      </c>
    </row>
    <row r="2301" spans="2:65" s="12" customFormat="1">
      <c r="B2301" s="151"/>
      <c r="D2301" s="152" t="s">
        <v>304</v>
      </c>
      <c r="F2301" s="154" t="s">
        <v>2880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2881</v>
      </c>
      <c r="D2302" s="138" t="s">
        <v>298</v>
      </c>
      <c r="E2302" s="139" t="s">
        <v>2882</v>
      </c>
      <c r="F2302" s="140" t="s">
        <v>2883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2884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2885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2886</v>
      </c>
      <c r="D2306" s="138" t="s">
        <v>298</v>
      </c>
      <c r="E2306" s="139" t="s">
        <v>2887</v>
      </c>
      <c r="F2306" s="140" t="s">
        <v>2888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2889</v>
      </c>
    </row>
    <row r="2307" spans="2:65" s="11" customFormat="1" ht="22.9" customHeight="1">
      <c r="B2307" s="126"/>
      <c r="D2307" s="127" t="s">
        <v>75</v>
      </c>
      <c r="E2307" s="136" t="s">
        <v>2890</v>
      </c>
      <c r="F2307" s="136" t="s">
        <v>2891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2892</v>
      </c>
      <c r="D2308" s="138" t="s">
        <v>298</v>
      </c>
      <c r="E2308" s="139" t="s">
        <v>2893</v>
      </c>
      <c r="F2308" s="140" t="s">
        <v>2894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2895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2896</v>
      </c>
      <c r="D2317" s="138" t="s">
        <v>298</v>
      </c>
      <c r="E2317" s="139" t="s">
        <v>2897</v>
      </c>
      <c r="F2317" s="140" t="s">
        <v>2898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2899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2900</v>
      </c>
      <c r="D2326" s="138" t="s">
        <v>298</v>
      </c>
      <c r="E2326" s="139" t="s">
        <v>2901</v>
      </c>
      <c r="F2326" s="140" t="s">
        <v>2902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2903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2904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2905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2906</v>
      </c>
      <c r="D2331" s="138" t="s">
        <v>298</v>
      </c>
      <c r="E2331" s="139" t="s">
        <v>2907</v>
      </c>
      <c r="F2331" s="140" t="s">
        <v>2908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2909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2910</v>
      </c>
      <c r="D2335" s="138" t="s">
        <v>298</v>
      </c>
      <c r="E2335" s="139" t="s">
        <v>2911</v>
      </c>
      <c r="F2335" s="140" t="s">
        <v>2912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2913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2914</v>
      </c>
      <c r="D2344" s="173" t="s">
        <v>343</v>
      </c>
      <c r="E2344" s="174" t="s">
        <v>2915</v>
      </c>
      <c r="F2344" s="175" t="s">
        <v>2916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2917</v>
      </c>
    </row>
    <row r="2345" spans="2:65" s="12" customFormat="1">
      <c r="B2345" s="151"/>
      <c r="D2345" s="152" t="s">
        <v>304</v>
      </c>
      <c r="F2345" s="154" t="s">
        <v>2918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2919</v>
      </c>
      <c r="D2346" s="138" t="s">
        <v>298</v>
      </c>
      <c r="E2346" s="139" t="s">
        <v>2920</v>
      </c>
      <c r="F2346" s="140" t="s">
        <v>2921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2922</v>
      </c>
    </row>
    <row r="2347" spans="2:65" s="1" customFormat="1" ht="16.5" customHeight="1">
      <c r="B2347" s="32"/>
      <c r="C2347" s="173" t="s">
        <v>2923</v>
      </c>
      <c r="D2347" s="173" t="s">
        <v>343</v>
      </c>
      <c r="E2347" s="174" t="s">
        <v>2924</v>
      </c>
      <c r="F2347" s="175" t="s">
        <v>2925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2926</v>
      </c>
    </row>
    <row r="2348" spans="2:65" s="12" customFormat="1">
      <c r="B2348" s="151"/>
      <c r="D2348" s="152" t="s">
        <v>304</v>
      </c>
      <c r="F2348" s="154" t="s">
        <v>2927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2928</v>
      </c>
      <c r="D2349" s="138" t="s">
        <v>298</v>
      </c>
      <c r="E2349" s="139" t="s">
        <v>2929</v>
      </c>
      <c r="F2349" s="140" t="s">
        <v>2930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2931</v>
      </c>
    </row>
    <row r="2350" spans="2:65" s="1" customFormat="1" ht="16.5" customHeight="1">
      <c r="B2350" s="32"/>
      <c r="C2350" s="173" t="s">
        <v>2932</v>
      </c>
      <c r="D2350" s="173" t="s">
        <v>343</v>
      </c>
      <c r="E2350" s="174" t="s">
        <v>2924</v>
      </c>
      <c r="F2350" s="175" t="s">
        <v>2925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2933</v>
      </c>
    </row>
    <row r="2351" spans="2:65" s="12" customFormat="1">
      <c r="B2351" s="151"/>
      <c r="D2351" s="152" t="s">
        <v>304</v>
      </c>
      <c r="F2351" s="154" t="s">
        <v>2934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2935</v>
      </c>
      <c r="D2352" s="138" t="s">
        <v>298</v>
      </c>
      <c r="E2352" s="139" t="s">
        <v>2936</v>
      </c>
      <c r="F2352" s="140" t="s">
        <v>2937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2938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2939</v>
      </c>
      <c r="D2356" s="138" t="s">
        <v>298</v>
      </c>
      <c r="E2356" s="139" t="s">
        <v>2940</v>
      </c>
      <c r="F2356" s="140" t="s">
        <v>2941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2942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2943</v>
      </c>
      <c r="D2365" s="138" t="s">
        <v>298</v>
      </c>
      <c r="E2365" s="139" t="s">
        <v>2944</v>
      </c>
      <c r="F2365" s="140" t="s">
        <v>2945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2946</v>
      </c>
    </row>
    <row r="2366" spans="2:65" s="11" customFormat="1" ht="22.9" customHeight="1">
      <c r="B2366" s="126"/>
      <c r="D2366" s="127" t="s">
        <v>75</v>
      </c>
      <c r="E2366" s="136" t="s">
        <v>2947</v>
      </c>
      <c r="F2366" s="136" t="s">
        <v>2948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2949</v>
      </c>
      <c r="D2367" s="138" t="s">
        <v>298</v>
      </c>
      <c r="E2367" s="139" t="s">
        <v>2950</v>
      </c>
      <c r="F2367" s="140" t="s">
        <v>2951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2952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2953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2954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2955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2956</v>
      </c>
      <c r="D2373" s="138" t="s">
        <v>298</v>
      </c>
      <c r="E2373" s="139" t="s">
        <v>2957</v>
      </c>
      <c r="F2373" s="140" t="s">
        <v>2958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2959</v>
      </c>
    </row>
    <row r="2374" spans="2:65" s="1" customFormat="1" ht="24.25" customHeight="1">
      <c r="B2374" s="32"/>
      <c r="C2374" s="138" t="s">
        <v>2960</v>
      </c>
      <c r="D2374" s="138" t="s">
        <v>298</v>
      </c>
      <c r="E2374" s="139" t="s">
        <v>2961</v>
      </c>
      <c r="F2374" s="140" t="s">
        <v>2962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2963</v>
      </c>
    </row>
    <row r="2375" spans="2:65" s="11" customFormat="1" ht="22.9" customHeight="1">
      <c r="B2375" s="126"/>
      <c r="D2375" s="127" t="s">
        <v>75</v>
      </c>
      <c r="E2375" s="136" t="s">
        <v>2964</v>
      </c>
      <c r="F2375" s="136" t="s">
        <v>2965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2966</v>
      </c>
      <c r="D2376" s="138" t="s">
        <v>298</v>
      </c>
      <c r="E2376" s="139" t="s">
        <v>2967</v>
      </c>
      <c r="F2376" s="140" t="s">
        <v>2968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2969</v>
      </c>
    </row>
    <row r="2377" spans="2:65" s="1" customFormat="1" ht="37.9" customHeight="1">
      <c r="B2377" s="32"/>
      <c r="C2377" s="173" t="s">
        <v>2970</v>
      </c>
      <c r="D2377" s="173" t="s">
        <v>343</v>
      </c>
      <c r="E2377" s="174" t="s">
        <v>2971</v>
      </c>
      <c r="F2377" s="175" t="s">
        <v>2972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2973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2974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2975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2976</v>
      </c>
      <c r="D2382" s="138" t="s">
        <v>298</v>
      </c>
      <c r="E2382" s="139" t="s">
        <v>2977</v>
      </c>
      <c r="F2382" s="140" t="s">
        <v>2978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2979</v>
      </c>
    </row>
    <row r="2383" spans="2:65" s="1" customFormat="1" ht="37.9" customHeight="1">
      <c r="B2383" s="32"/>
      <c r="C2383" s="173" t="s">
        <v>2980</v>
      </c>
      <c r="D2383" s="173" t="s">
        <v>343</v>
      </c>
      <c r="E2383" s="174" t="s">
        <v>2981</v>
      </c>
      <c r="F2383" s="175" t="s">
        <v>2982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2983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2984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2985</v>
      </c>
      <c r="D2387" s="138" t="s">
        <v>298</v>
      </c>
      <c r="E2387" s="139" t="s">
        <v>2986</v>
      </c>
      <c r="F2387" s="140" t="s">
        <v>2987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2988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2989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2990</v>
      </c>
      <c r="D2391" s="173" t="s">
        <v>343</v>
      </c>
      <c r="E2391" s="174" t="s">
        <v>2991</v>
      </c>
      <c r="F2391" s="175" t="s">
        <v>2992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2993</v>
      </c>
    </row>
    <row r="2392" spans="2:65" s="1" customFormat="1" ht="24.25" customHeight="1">
      <c r="B2392" s="32"/>
      <c r="C2392" s="138" t="s">
        <v>2994</v>
      </c>
      <c r="D2392" s="138" t="s">
        <v>298</v>
      </c>
      <c r="E2392" s="139" t="s">
        <v>2995</v>
      </c>
      <c r="F2392" s="140" t="s">
        <v>2996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2997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2998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2999</v>
      </c>
      <c r="F2394" s="136" t="s">
        <v>3000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3001</v>
      </c>
      <c r="D2395" s="138" t="s">
        <v>298</v>
      </c>
      <c r="E2395" s="139" t="s">
        <v>3002</v>
      </c>
      <c r="F2395" s="140" t="s">
        <v>3003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3004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042+b58fvQWZnILvf0HY4VJTnOyZI+tYiuCWKpYJyPHeQZjIWIXmJq94garmtAnwbRyRcL/pgec6SwLipRpB6w==" saltValue="BrUrP5n0zfhnpKVmeaer6g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007 - AKT - Aktivní prvky počítačové sítě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6412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36"/>
      <c r="G114" s="236"/>
      <c r="H114" s="236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27" t="s">
        <v>5586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3007</v>
      </c>
      <c r="L117" s="32"/>
    </row>
    <row r="118" spans="2:65" s="1" customFormat="1" ht="16.5" customHeight="1">
      <c r="B118" s="32"/>
      <c r="E118" s="212" t="str">
        <f>E13</f>
        <v>007 - AKT - Aktivní prvky počítačové sítě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5593</v>
      </c>
      <c r="F127" s="128" t="s">
        <v>6413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6414</v>
      </c>
      <c r="F128" s="175" t="s">
        <v>6415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6416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6417</v>
      </c>
      <c r="F129" s="175" t="s">
        <v>6418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6419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6420</v>
      </c>
      <c r="F130" s="175" t="s">
        <v>6421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6422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6423</v>
      </c>
      <c r="F131" s="175" t="s">
        <v>6424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6425</v>
      </c>
    </row>
    <row r="132" spans="2:65" s="11" customFormat="1" ht="25.9" customHeight="1">
      <c r="B132" s="126"/>
      <c r="D132" s="127" t="s">
        <v>75</v>
      </c>
      <c r="E132" s="128" t="s">
        <v>5729</v>
      </c>
      <c r="F132" s="128" t="s">
        <v>6426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5821</v>
      </c>
      <c r="F133" s="140" t="s">
        <v>5822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6427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6428</v>
      </c>
      <c r="F134" s="140" t="s">
        <v>6429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3952</v>
      </c>
      <c r="BM134" s="149" t="s">
        <v>6430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6431</v>
      </c>
      <c r="F135" s="140" t="s">
        <v>6432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3952</v>
      </c>
      <c r="BM135" s="149" t="s">
        <v>6433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6434</v>
      </c>
      <c r="F136" s="140" t="s">
        <v>6435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3952</v>
      </c>
      <c r="BM136" s="149" t="s">
        <v>6436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6437</v>
      </c>
      <c r="F137" s="140" t="s">
        <v>6438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3952</v>
      </c>
      <c r="BM137" s="149" t="s">
        <v>6439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6440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008 - hlavní kabelové trasy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49" t="str">
        <f>E7</f>
        <v>Pobytová odlehčovací služba Zábřeh - Sušilova</v>
      </c>
      <c r="F111" s="250"/>
      <c r="G111" s="250"/>
      <c r="H111" s="250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49" t="s">
        <v>194</v>
      </c>
      <c r="F113" s="236"/>
      <c r="G113" s="236"/>
      <c r="H113" s="236"/>
      <c r="L113" s="20"/>
    </row>
    <row r="114" spans="2:65" ht="12" customHeight="1">
      <c r="B114" s="20"/>
      <c r="C114" s="27" t="s">
        <v>3005</v>
      </c>
      <c r="L114" s="20"/>
    </row>
    <row r="115" spans="2:65" s="1" customFormat="1" ht="16.5" customHeight="1">
      <c r="B115" s="32"/>
      <c r="E115" s="227" t="s">
        <v>5586</v>
      </c>
      <c r="F115" s="248"/>
      <c r="G115" s="248"/>
      <c r="H115" s="248"/>
      <c r="L115" s="32"/>
    </row>
    <row r="116" spans="2:65" s="1" customFormat="1" ht="12" customHeight="1">
      <c r="B116" s="32"/>
      <c r="C116" s="27" t="s">
        <v>3007</v>
      </c>
      <c r="L116" s="32"/>
    </row>
    <row r="117" spans="2:65" s="1" customFormat="1" ht="16.5" customHeight="1">
      <c r="B117" s="32"/>
      <c r="E117" s="212" t="str">
        <f>E13</f>
        <v>008 - hlavní kabelové trasy</v>
      </c>
      <c r="F117" s="248"/>
      <c r="G117" s="248"/>
      <c r="H117" s="248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5593</v>
      </c>
      <c r="F126" s="128" t="s">
        <v>6442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6443</v>
      </c>
      <c r="F127" s="175" t="s">
        <v>6444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6445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6446</v>
      </c>
      <c r="F128" s="140" t="s">
        <v>6447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6448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6449</v>
      </c>
      <c r="F129" s="175" t="s">
        <v>6450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6451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6452</v>
      </c>
      <c r="F130" s="140" t="s">
        <v>6453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6454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6455</v>
      </c>
      <c r="F131" s="175" t="s">
        <v>6456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6457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6458</v>
      </c>
      <c r="F132" s="140" t="s">
        <v>6459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6460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6461</v>
      </c>
      <c r="F133" s="140" t="s">
        <v>6462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6463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6464</v>
      </c>
      <c r="F134" s="175" t="s">
        <v>6465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6466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6467</v>
      </c>
      <c r="F135" s="140" t="s">
        <v>6468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6469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6470</v>
      </c>
      <c r="F136" s="140" t="s">
        <v>6471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6472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6473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009 - ostatní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6475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6476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009 - ostatní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5989</v>
      </c>
      <c r="F129" s="140" t="s">
        <v>5990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6477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6478</v>
      </c>
      <c r="F130" s="140" t="s">
        <v>6479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6480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6481</v>
      </c>
      <c r="F131" s="140" t="s">
        <v>6482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6483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6484</v>
      </c>
      <c r="F132" s="175" t="s">
        <v>6485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6486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6487</v>
      </c>
      <c r="F133" s="175" t="s">
        <v>6488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6489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6490</v>
      </c>
      <c r="F134" s="175" t="s">
        <v>6491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6492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6493</v>
      </c>
      <c r="F135" s="175" t="s">
        <v>6494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6495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6496</v>
      </c>
      <c r="F136" s="175" t="s">
        <v>6497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6498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6499</v>
      </c>
      <c r="F137" s="140" t="s">
        <v>6500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6501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6502</v>
      </c>
      <c r="F138" s="140" t="s">
        <v>6503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6504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6505</v>
      </c>
      <c r="F139" s="140" t="s">
        <v>6506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6507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6508</v>
      </c>
      <c r="F140" s="140" t="s">
        <v>6509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6510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5995</v>
      </c>
      <c r="F141" s="140" t="s">
        <v>5996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6511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6512</v>
      </c>
      <c r="F142" s="140" t="s">
        <v>6513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6514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6515</v>
      </c>
      <c r="F143" s="140" t="s">
        <v>6516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6517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6518</v>
      </c>
      <c r="F144" s="140" t="s">
        <v>6519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6520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5998</v>
      </c>
      <c r="F145" s="140" t="s">
        <v>5999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6521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6001</v>
      </c>
      <c r="F146" s="140" t="s">
        <v>6002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3952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3952</v>
      </c>
      <c r="BM146" s="149" t="s">
        <v>6522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6004</v>
      </c>
      <c r="F147" s="140" t="s">
        <v>6005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3952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3952</v>
      </c>
      <c r="BM147" s="149" t="s">
        <v>6523</v>
      </c>
    </row>
    <row r="148" spans="2:65" s="11" customFormat="1" ht="25.9" customHeight="1">
      <c r="B148" s="126"/>
      <c r="D148" s="127" t="s">
        <v>75</v>
      </c>
      <c r="E148" s="128" t="s">
        <v>5729</v>
      </c>
      <c r="F148" s="128" t="s">
        <v>6524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6525</v>
      </c>
      <c r="F149" s="175" t="s">
        <v>6526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6527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6528</v>
      </c>
      <c r="F150" s="175" t="s">
        <v>6529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6530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6531</v>
      </c>
      <c r="F151" s="175" t="s">
        <v>6532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6533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6534</v>
      </c>
      <c r="F152" s="175" t="s">
        <v>6535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6536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6537</v>
      </c>
      <c r="F153" s="175" t="s">
        <v>6538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6539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5968</v>
      </c>
      <c r="F154" s="175" t="s">
        <v>5969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6540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6147</v>
      </c>
      <c r="F155" s="140" t="s">
        <v>6148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6541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6542</v>
      </c>
      <c r="F156" s="140" t="s">
        <v>6543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6544</v>
      </c>
    </row>
    <row r="157" spans="2:65" s="11" customFormat="1" ht="25.9" customHeight="1">
      <c r="B157" s="126"/>
      <c r="D157" s="127" t="s">
        <v>75</v>
      </c>
      <c r="E157" s="128" t="s">
        <v>5768</v>
      </c>
      <c r="F157" s="128" t="s">
        <v>6545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4183</v>
      </c>
      <c r="F158" s="140" t="s">
        <v>4184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6546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6547</v>
      </c>
      <c r="F159" s="140" t="s">
        <v>6548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6549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30" customHeight="1">
      <c r="B11" s="32"/>
      <c r="E11" s="212" t="s">
        <v>6550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40"/>
      <c r="G20" s="240"/>
      <c r="H20" s="240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44" t="s">
        <v>1</v>
      </c>
      <c r="F29" s="244"/>
      <c r="G29" s="244"/>
      <c r="H29" s="244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30" customHeight="1">
      <c r="B89" s="32"/>
      <c r="E89" s="212" t="str">
        <f>E11</f>
        <v>KS - Kolejnicový systém pro přepravu klientů s nosností 150 kg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6551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49" t="str">
        <f>E7</f>
        <v>Pobytová odlehčovací služba Zábřeh - Sušilova</v>
      </c>
      <c r="F109" s="250"/>
      <c r="G109" s="250"/>
      <c r="H109" s="250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49" t="s">
        <v>194</v>
      </c>
      <c r="F111" s="248"/>
      <c r="G111" s="248"/>
      <c r="H111" s="248"/>
      <c r="L111" s="32"/>
    </row>
    <row r="112" spans="2:47" s="1" customFormat="1" ht="12" customHeight="1">
      <c r="B112" s="32"/>
      <c r="C112" s="27" t="s">
        <v>3005</v>
      </c>
      <c r="L112" s="32"/>
    </row>
    <row r="113" spans="2:65" s="1" customFormat="1" ht="30" customHeight="1">
      <c r="B113" s="32"/>
      <c r="E113" s="212" t="str">
        <f>E11</f>
        <v>KS - Kolejnicový systém pro přepravu klientů s nosností 150 kg</v>
      </c>
      <c r="F113" s="248"/>
      <c r="G113" s="248"/>
      <c r="H113" s="248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4214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4218</v>
      </c>
      <c r="F123" s="140" t="s">
        <v>6552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6553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4221</v>
      </c>
      <c r="F126" s="140" t="s">
        <v>6554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6555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4224</v>
      </c>
      <c r="F129" s="140" t="s">
        <v>6556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6557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6558</v>
      </c>
      <c r="F132" s="140" t="s">
        <v>6559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6560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6561</v>
      </c>
      <c r="F135" s="140" t="s">
        <v>6562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6563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4236</v>
      </c>
      <c r="F138" s="140" t="s">
        <v>6564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6565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4239</v>
      </c>
      <c r="F141" s="140" t="s">
        <v>6566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6567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6568</v>
      </c>
      <c r="F144" s="140" t="s">
        <v>6569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6565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6570</v>
      </c>
      <c r="F147" s="140" t="s">
        <v>6571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6572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4245</v>
      </c>
      <c r="F150" s="140" t="s">
        <v>6573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6574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4250</v>
      </c>
      <c r="F153" s="140" t="s">
        <v>6575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6563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4253</v>
      </c>
      <c r="F156" s="140" t="s">
        <v>6576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6565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6577</v>
      </c>
      <c r="F159" s="140" t="s">
        <v>6578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6567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6579</v>
      </c>
      <c r="F162" s="140" t="s">
        <v>6580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6565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4256</v>
      </c>
      <c r="F165" s="140" t="s">
        <v>6581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6582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6583</v>
      </c>
      <c r="F168" s="140" t="s">
        <v>6584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6585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4265</v>
      </c>
      <c r="F171" s="140" t="s">
        <v>6586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6563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4268</v>
      </c>
      <c r="F174" s="140" t="s">
        <v>6587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6565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4271</v>
      </c>
      <c r="F177" s="140" t="s">
        <v>6588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6567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4274</v>
      </c>
      <c r="F180" s="140" t="s">
        <v>6589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6565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4277</v>
      </c>
      <c r="F183" s="140" t="s">
        <v>6590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6582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4280</v>
      </c>
      <c r="F186" s="140" t="s">
        <v>6591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6585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4286</v>
      </c>
      <c r="F189" s="140" t="s">
        <v>6592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6593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4289</v>
      </c>
      <c r="F192" s="140" t="s">
        <v>6594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6560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4293</v>
      </c>
      <c r="F195" s="140" t="s">
        <v>6595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6563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4296</v>
      </c>
      <c r="F198" s="140" t="s">
        <v>6596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6565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4299</v>
      </c>
      <c r="F201" s="140" t="s">
        <v>6597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6598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4302</v>
      </c>
      <c r="F204" s="140" t="s">
        <v>6599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6600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4309</v>
      </c>
      <c r="F207" s="140" t="s">
        <v>6601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6602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4312</v>
      </c>
      <c r="F210" s="140" t="s">
        <v>6603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6604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4315</v>
      </c>
      <c r="F213" s="140" t="s">
        <v>6605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6563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6606</v>
      </c>
      <c r="F216" s="140" t="s">
        <v>6607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6565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4323</v>
      </c>
      <c r="F219" s="140" t="s">
        <v>6608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6598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4326</v>
      </c>
      <c r="F222" s="140" t="s">
        <v>6609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6600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4331</v>
      </c>
      <c r="F225" s="140" t="s">
        <v>6610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6611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4334</v>
      </c>
      <c r="F228" s="140" t="s">
        <v>6612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6604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4337</v>
      </c>
      <c r="F231" s="140" t="s">
        <v>6613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6614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4340</v>
      </c>
      <c r="F234" s="140" t="s">
        <v>6615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6560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4344</v>
      </c>
      <c r="F237" s="140" t="s">
        <v>6616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6598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4348</v>
      </c>
      <c r="F240" s="140" t="s">
        <v>6617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6600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4351</v>
      </c>
      <c r="F243" s="140" t="s">
        <v>6618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4354</v>
      </c>
      <c r="F244" s="140" t="s">
        <v>6619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4357</v>
      </c>
      <c r="F245" s="140" t="s">
        <v>6620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4360</v>
      </c>
      <c r="F246" s="140" t="s">
        <v>6621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4363</v>
      </c>
      <c r="F247" s="140" t="s">
        <v>6622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6623</v>
      </c>
      <c r="F248" s="140" t="s">
        <v>6624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6625</v>
      </c>
      <c r="F249" s="140" t="s">
        <v>6626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4372</v>
      </c>
      <c r="F250" s="140" t="s">
        <v>6627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12" t="s">
        <v>6628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02 - Terasa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12" t="str">
        <f>E9</f>
        <v>SO 02 - Terasa</v>
      </c>
      <c r="F115" s="248"/>
      <c r="G115" s="248"/>
      <c r="H115" s="248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6629</v>
      </c>
      <c r="F126" s="140" t="s">
        <v>6630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6631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6632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6633</v>
      </c>
      <c r="F131" s="140" t="s">
        <v>6634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6635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6636</v>
      </c>
      <c r="F136" s="140" t="s">
        <v>6637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6638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6639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6640</v>
      </c>
      <c r="F140" s="140" t="s">
        <v>6641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6642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6643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4513</v>
      </c>
      <c r="F145" s="140" t="s">
        <v>6644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6645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6646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6647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6648</v>
      </c>
      <c r="F152" s="140" t="s">
        <v>6649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6650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6651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6653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6654</v>
      </c>
      <c r="F160" s="140" t="s">
        <v>6655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6656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6657</v>
      </c>
      <c r="F161" s="175" t="s">
        <v>6658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6659</v>
      </c>
    </row>
    <row r="162" spans="2:65" s="12" customFormat="1">
      <c r="B162" s="151"/>
      <c r="D162" s="152" t="s">
        <v>304</v>
      </c>
      <c r="F162" s="154" t="s">
        <v>6660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6661</v>
      </c>
      <c r="F163" s="140" t="s">
        <v>6662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6663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6664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6665</v>
      </c>
      <c r="F167" s="140" t="s">
        <v>6666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6667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6669</v>
      </c>
      <c r="BA3" s="93" t="s">
        <v>1</v>
      </c>
      <c r="BB3" s="93" t="s">
        <v>1</v>
      </c>
      <c r="BC3" s="93" t="s">
        <v>6670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6671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6672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03 - Terenní a sadové úpravy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6673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6674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49" t="str">
        <f>E7</f>
        <v>Pobytová odlehčovací služba Zábřeh - Sušilova</v>
      </c>
      <c r="F116" s="250"/>
      <c r="G116" s="250"/>
      <c r="H116" s="250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12" t="str">
        <f>E9</f>
        <v>SO 03 - Terenní a sadové úpravy</v>
      </c>
      <c r="F118" s="248"/>
      <c r="G118" s="248"/>
      <c r="H118" s="248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6675</v>
      </c>
      <c r="F129" s="140" t="s">
        <v>6676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6677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6678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4599</v>
      </c>
      <c r="F133" s="140" t="s">
        <v>6679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6680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6681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6682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6683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6684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6685</v>
      </c>
      <c r="F140" s="140" t="s">
        <v>6686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6687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6688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6689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6669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4520</v>
      </c>
      <c r="F145" s="140" t="s">
        <v>6690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6691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6692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6693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6694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6695</v>
      </c>
      <c r="F153" s="140" t="s">
        <v>6696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6697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6694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6698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6699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6700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6701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6702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6703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6704</v>
      </c>
      <c r="F167" s="140" t="s">
        <v>6705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6706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6678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6707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6708</v>
      </c>
      <c r="F172" s="140" t="s">
        <v>6709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6710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6678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6707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6711</v>
      </c>
      <c r="F177" s="175" t="s">
        <v>6712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6713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6714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6715</v>
      </c>
      <c r="F179" s="140" t="s">
        <v>6716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6717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6707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6718</v>
      </c>
      <c r="F183" s="175" t="s">
        <v>6719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6720</v>
      </c>
    </row>
    <row r="184" spans="2:65" s="12" customFormat="1">
      <c r="B184" s="151"/>
      <c r="D184" s="152" t="s">
        <v>304</v>
      </c>
      <c r="F184" s="154" t="s">
        <v>6721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6722</v>
      </c>
      <c r="F185" s="140" t="s">
        <v>6723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6724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6678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6707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6725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6726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6727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6728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6729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6730</v>
      </c>
      <c r="F197" s="140" t="s">
        <v>6731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6732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6733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6734</v>
      </c>
      <c r="F201" s="140" t="s">
        <v>6735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6736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6737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6738</v>
      </c>
      <c r="F205" s="140" t="s">
        <v>6739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6740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6741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6742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6743</v>
      </c>
      <c r="F210" s="140" t="s">
        <v>6744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6745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6678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6746</v>
      </c>
      <c r="F214" s="140" t="s">
        <v>6747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6748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6741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6742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6749</v>
      </c>
      <c r="F219" s="140" t="s">
        <v>6750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6751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6678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6707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6752</v>
      </c>
      <c r="F224" s="140" t="s">
        <v>6753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6754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6737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6755</v>
      </c>
      <c r="F228" s="175" t="s">
        <v>6756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6757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6758</v>
      </c>
      <c r="F229" s="140" t="s">
        <v>6759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6760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6733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6761</v>
      </c>
      <c r="F233" s="175" t="s">
        <v>6762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6763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6764</v>
      </c>
      <c r="F234" s="140" t="s">
        <v>6765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6766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6742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6767</v>
      </c>
      <c r="F238" s="140" t="s">
        <v>6768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6769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6770</v>
      </c>
      <c r="F239" s="175" t="s">
        <v>6771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6772</v>
      </c>
    </row>
    <row r="240" spans="2:65" s="12" customFormat="1">
      <c r="B240" s="151"/>
      <c r="D240" s="152" t="s">
        <v>304</v>
      </c>
      <c r="F240" s="154" t="s">
        <v>6773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6774</v>
      </c>
      <c r="F241" s="140" t="s">
        <v>6775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6776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6777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6778</v>
      </c>
      <c r="F245" s="140" t="s">
        <v>6779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6780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6678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6781</v>
      </c>
      <c r="F249" s="140" t="s">
        <v>6782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6783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6678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6707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6784</v>
      </c>
      <c r="F254" s="140" t="s">
        <v>6785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6786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6678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6787</v>
      </c>
      <c r="F258" s="175" t="s">
        <v>6788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6789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6790</v>
      </c>
      <c r="F259" s="140" t="s">
        <v>6791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6792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6678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6793</v>
      </c>
      <c r="F263" s="175" t="s">
        <v>6794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6795</v>
      </c>
    </row>
    <row r="264" spans="2:65" s="12" customFormat="1">
      <c r="B264" s="151"/>
      <c r="D264" s="152" t="s">
        <v>304</v>
      </c>
      <c r="F264" s="154" t="s">
        <v>6796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6797</v>
      </c>
      <c r="F265" s="140" t="s">
        <v>6798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6799</v>
      </c>
    </row>
    <row r="266" spans="2:65" s="12" customFormat="1">
      <c r="B266" s="151"/>
      <c r="D266" s="152" t="s">
        <v>304</v>
      </c>
      <c r="E266" s="153" t="s">
        <v>1</v>
      </c>
      <c r="F266" s="154" t="s">
        <v>6800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6801</v>
      </c>
      <c r="F269" s="175" t="s">
        <v>6802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6803</v>
      </c>
    </row>
    <row r="270" spans="2:65" s="12" customFormat="1">
      <c r="B270" s="151"/>
      <c r="D270" s="152" t="s">
        <v>304</v>
      </c>
      <c r="F270" s="154" t="s">
        <v>6804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6805</v>
      </c>
      <c r="F271" s="140" t="s">
        <v>6806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6807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6707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6808</v>
      </c>
      <c r="F275" s="140" t="s">
        <v>6809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6810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6678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6811</v>
      </c>
      <c r="F279" s="140" t="s">
        <v>6812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6813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6814</v>
      </c>
      <c r="F281" s="140" t="s">
        <v>6815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6816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6688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6689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6817</v>
      </c>
      <c r="F287" s="140" t="s">
        <v>6818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6819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6820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6821</v>
      </c>
      <c r="F291" s="140" t="s">
        <v>6822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6823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6824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6825</v>
      </c>
      <c r="F295" s="140" t="s">
        <v>6826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6827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6828</v>
      </c>
      <c r="F296" s="140" t="s">
        <v>6829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6830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6831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6832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6833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6834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6835</v>
      </c>
      <c r="F303" s="140" t="s">
        <v>6836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6837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6727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6838</v>
      </c>
      <c r="F307" s="140" t="s">
        <v>6839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6840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6727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6841</v>
      </c>
      <c r="F311" s="140" t="s">
        <v>6842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6843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6727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6844</v>
      </c>
      <c r="F315" s="140" t="s">
        <v>6845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6846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6726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6847</v>
      </c>
      <c r="F319" s="140" t="s">
        <v>6848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6849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6726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6850</v>
      </c>
      <c r="F323" s="175" t="s">
        <v>6851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6852</v>
      </c>
    </row>
    <row r="324" spans="2:65" s="12" customFormat="1">
      <c r="B324" s="151"/>
      <c r="D324" s="152" t="s">
        <v>304</v>
      </c>
      <c r="F324" s="154" t="s">
        <v>6853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6854</v>
      </c>
      <c r="F326" s="140" t="s">
        <v>6855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6856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6857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6858</v>
      </c>
      <c r="F330" s="140" t="s">
        <v>6859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6860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6861</v>
      </c>
      <c r="F331" s="140" t="s">
        <v>6862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6863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6864</v>
      </c>
      <c r="F333" s="140" t="s">
        <v>6865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6866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6867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6868</v>
      </c>
      <c r="F337" s="175" t="s">
        <v>6869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6870</v>
      </c>
    </row>
    <row r="338" spans="2:65" s="12" customFormat="1">
      <c r="B338" s="151"/>
      <c r="D338" s="152" t="s">
        <v>304</v>
      </c>
      <c r="F338" s="154" t="s">
        <v>6871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6872</v>
      </c>
      <c r="F339" s="140" t="s">
        <v>6873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6874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6875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6876</v>
      </c>
      <c r="F343" s="175" t="s">
        <v>6877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6878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6879</v>
      </c>
      <c r="F344" s="140" t="s">
        <v>6880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6881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6882</v>
      </c>
      <c r="F348" s="175" t="s">
        <v>6883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6884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6885</v>
      </c>
      <c r="F349" s="175" t="s">
        <v>6886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6887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4434</v>
      </c>
      <c r="F350" s="140" t="s">
        <v>6888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6889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6890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2579</v>
      </c>
      <c r="F354" s="140" t="s">
        <v>6891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6892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6893</v>
      </c>
      <c r="F356" s="140" t="s">
        <v>6894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6895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6896</v>
      </c>
      <c r="F358" s="136" t="s">
        <v>6897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6898</v>
      </c>
      <c r="F359" s="140" t="s">
        <v>6899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6900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6901</v>
      </c>
      <c r="F360" s="140" t="s">
        <v>6902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6903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6904</v>
      </c>
      <c r="F361" s="140" t="s">
        <v>6905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6906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171</v>
      </c>
      <c r="AZ2" s="93" t="s">
        <v>6907</v>
      </c>
      <c r="BA2" s="93" t="s">
        <v>1</v>
      </c>
      <c r="BB2" s="93" t="s">
        <v>1</v>
      </c>
      <c r="BC2" s="93" t="s">
        <v>6908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6909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04 - Oplocení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9" t="str">
        <f>E7</f>
        <v>Pobytová odlehčovací služba Zábřeh - Sušilova</v>
      </c>
      <c r="F110" s="250"/>
      <c r="G110" s="250"/>
      <c r="H110" s="250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12" t="str">
        <f>E9</f>
        <v>SO 04 - Oplocení</v>
      </c>
      <c r="F112" s="248"/>
      <c r="G112" s="248"/>
      <c r="H112" s="248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6910</v>
      </c>
      <c r="F123" s="140" t="s">
        <v>6911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6912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6913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6907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6914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6907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6695</v>
      </c>
      <c r="F131" s="140" t="s">
        <v>6696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6915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6907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6907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6917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6907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6918</v>
      </c>
      <c r="F144" s="140" t="s">
        <v>6919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6920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6921</v>
      </c>
      <c r="F145" s="175" t="s">
        <v>6922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6923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6924</v>
      </c>
      <c r="F146" s="140" t="s">
        <v>6925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6926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6927</v>
      </c>
      <c r="F147" s="175" t="s">
        <v>6928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6929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6930</v>
      </c>
      <c r="F148" s="140" t="s">
        <v>6931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6932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6933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6934</v>
      </c>
      <c r="F152" s="175" t="s">
        <v>6935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6936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6937</v>
      </c>
      <c r="F154" s="140" t="s">
        <v>6938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6939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45" workbookViewId="0">
      <selection activeCell="G263" sqref="G2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6940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6669</v>
      </c>
      <c r="BA4" s="93" t="s">
        <v>1</v>
      </c>
      <c r="BB4" s="93" t="s">
        <v>1</v>
      </c>
      <c r="BC4" s="93" t="s">
        <v>6942</v>
      </c>
      <c r="BD4" s="93" t="s">
        <v>85</v>
      </c>
    </row>
    <row r="5" spans="2:56" ht="7.15" customHeight="1">
      <c r="B5" s="20"/>
      <c r="L5" s="20"/>
      <c r="AZ5" s="93" t="s">
        <v>6943</v>
      </c>
      <c r="BA5" s="93" t="s">
        <v>1</v>
      </c>
      <c r="BB5" s="93" t="s">
        <v>1</v>
      </c>
      <c r="BC5" s="93" t="s">
        <v>2297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2297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185</v>
      </c>
      <c r="BA7" s="93" t="s">
        <v>1</v>
      </c>
      <c r="BB7" s="93" t="s">
        <v>1</v>
      </c>
      <c r="BC7" s="93" t="s">
        <v>6944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6945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TČ.V - Vrty pro tepelná čerpadla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4439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12" t="str">
        <f>E9</f>
        <v>TČ.V - Vrty pro tepelná čerpadla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6946</v>
      </c>
      <c r="F125" s="140" t="s">
        <v>6947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6948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6949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4686</v>
      </c>
      <c r="F129" s="140" t="s">
        <v>6950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6951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6952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6669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6953</v>
      </c>
      <c r="F133" s="140" t="s">
        <v>6954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6955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6956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6957</v>
      </c>
      <c r="F137" s="140" t="s">
        <v>6958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6959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6960</v>
      </c>
      <c r="F138" s="140" t="s">
        <v>6961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6962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6963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6964</v>
      </c>
      <c r="F142" s="140" t="s">
        <v>6965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6966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6967</v>
      </c>
      <c r="F143" s="140" t="s">
        <v>6968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6969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6970</v>
      </c>
      <c r="F147" s="140" t="s">
        <v>6971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6972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4456</v>
      </c>
      <c r="F151" s="140" t="s">
        <v>6973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6695</v>
      </c>
      <c r="F155" s="140" t="s">
        <v>6696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6975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6976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6977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6978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6979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6980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6981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6982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6983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4472</v>
      </c>
      <c r="F174" s="140" t="s">
        <v>6984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6986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6987</v>
      </c>
      <c r="F178" s="175" t="s">
        <v>6988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6989</v>
      </c>
    </row>
    <row r="179" spans="2:65" s="12" customFormat="1">
      <c r="B179" s="151"/>
      <c r="D179" s="152" t="s">
        <v>304</v>
      </c>
      <c r="F179" s="154" t="s">
        <v>6990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6992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6993</v>
      </c>
      <c r="F185" s="140" t="s">
        <v>6994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6995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6996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6943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6997</v>
      </c>
      <c r="F189" s="140" t="s">
        <v>6998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6996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7000</v>
      </c>
      <c r="F193" s="140" t="s">
        <v>7001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7002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7003</v>
      </c>
      <c r="F197" s="175" t="s">
        <v>7004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7005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7006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7007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4480</v>
      </c>
      <c r="F203" s="140" t="s">
        <v>7008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7009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7010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7011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7012</v>
      </c>
      <c r="F208" s="140" t="s">
        <v>7013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7014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7015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7016</v>
      </c>
      <c r="F212" s="140" t="s">
        <v>7017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7018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7019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4484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7020</v>
      </c>
      <c r="F217" s="140" t="s">
        <v>7021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7022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7023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7024</v>
      </c>
      <c r="F221" s="175" t="s">
        <v>7025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7026</v>
      </c>
    </row>
    <row r="222" spans="2:65" s="12" customFormat="1">
      <c r="B222" s="151"/>
      <c r="D222" s="152" t="s">
        <v>304</v>
      </c>
      <c r="F222" s="154" t="s">
        <v>7027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7028</v>
      </c>
      <c r="F223" s="140" t="s">
        <v>7029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7030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7031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7032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7033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7034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7035</v>
      </c>
      <c r="F230" s="175" t="s">
        <v>7036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7037</v>
      </c>
    </row>
    <row r="231" spans="2:65" s="12" customFormat="1">
      <c r="B231" s="151"/>
      <c r="D231" s="152" t="s">
        <v>304</v>
      </c>
      <c r="F231" s="154" t="s">
        <v>7038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7039</v>
      </c>
      <c r="F232" s="140" t="s">
        <v>7040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7041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7042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4723</v>
      </c>
      <c r="F236" s="175" t="s">
        <v>4724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7043</v>
      </c>
    </row>
    <row r="237" spans="2:65" s="12" customFormat="1">
      <c r="B237" s="151"/>
      <c r="D237" s="152" t="s">
        <v>304</v>
      </c>
      <c r="F237" s="154" t="s">
        <v>7044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7045</v>
      </c>
      <c r="F238" s="140" t="s">
        <v>7046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7047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7048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7049</v>
      </c>
      <c r="F242" s="175" t="s">
        <v>7050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7051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7052</v>
      </c>
      <c r="F243" s="140" t="s">
        <v>7053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7054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7023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7031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7032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7033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7034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7042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7055</v>
      </c>
      <c r="F252" s="140" t="s">
        <v>7056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7057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7058</v>
      </c>
      <c r="F253" s="175" t="s">
        <v>7059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7060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4504</v>
      </c>
      <c r="F254" s="140" t="s">
        <v>7061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7062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7063</v>
      </c>
      <c r="F255" s="140" t="s">
        <v>7064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7065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7031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7032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7033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7034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7042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38" t="s">
        <v>512</v>
      </c>
      <c r="D263" s="138" t="s">
        <v>298</v>
      </c>
      <c r="E263" s="139" t="s">
        <v>7066</v>
      </c>
      <c r="F263" s="140" t="s">
        <v>7067</v>
      </c>
      <c r="G263" s="141" t="s">
        <v>1102</v>
      </c>
      <c r="H263" s="142">
        <v>8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7068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7069</v>
      </c>
      <c r="F265" s="140" t="s">
        <v>7070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7071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AzJAI9fP+Mprzy8uaUJWgeO8rOAoBYR7kUmQiGjPrBoM7zb03Jw3ipYQ8DFSKwzj1VENE/4HKTmcYRyxKM8y+A==" saltValue="G5fzm5Zj5PX3XsWHpd90Dxot8h1zG0eJPfiKkwjV2hM2EpijwZMOgwORY+4mg3f1HdAZ43hx6k6DVg92kgv5cA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1"/>
  <sheetViews>
    <sheetView showGridLines="0" topLeftCell="A146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12" t="s">
        <v>3013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ROUND((SUM(BE122:BE160)),  2)</f>
        <v>0</v>
      </c>
      <c r="I33" s="98">
        <v>0.21</v>
      </c>
      <c r="J33" s="86">
        <f>ROUND(((SUM(BE122:BE160))*I33),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ROUND((SUM(BF122:BF160)),  2)</f>
        <v>0</v>
      </c>
      <c r="I34" s="98">
        <v>0.12</v>
      </c>
      <c r="J34" s="86">
        <f>ROUND(((SUM(BF122:BF160))*I34),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ROUND((SUM(BG122:BG160)),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ROUND((SUM(BH122:BH160)),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ROUND((SUM(BI122:BI160)),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VRN - Vedlejší rozpočtové náklady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3013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3015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7072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7073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12" t="str">
        <f>E9</f>
        <v>VRN - Vedlejší rozpočtové náklady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4178</v>
      </c>
      <c r="F124" s="136" t="s">
        <v>4179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7074</v>
      </c>
      <c r="F125" s="140" t="s">
        <v>7075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3914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3914</v>
      </c>
      <c r="BM125" s="149" t="s">
        <v>7076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7077</v>
      </c>
      <c r="F126" s="140" t="s">
        <v>7078</v>
      </c>
      <c r="G126" s="141" t="s">
        <v>7079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3914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3914</v>
      </c>
      <c r="BM126" s="149" t="s">
        <v>7080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7081</v>
      </c>
      <c r="F127" s="140" t="s">
        <v>7082</v>
      </c>
      <c r="G127" s="141" t="s">
        <v>7079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3914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3914</v>
      </c>
      <c r="BM127" s="149" t="s">
        <v>7083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4183</v>
      </c>
      <c r="F128" s="140" t="s">
        <v>4184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3914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3914</v>
      </c>
      <c r="BM128" s="149" t="s">
        <v>7084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7085</v>
      </c>
      <c r="F129" s="140" t="s">
        <v>7086</v>
      </c>
      <c r="G129" s="141" t="s">
        <v>7079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3914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3914</v>
      </c>
      <c r="BM129" s="149" t="s">
        <v>7087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7088</v>
      </c>
      <c r="F130" s="140" t="s">
        <v>7089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7090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7091</v>
      </c>
      <c r="F131" s="140" t="s">
        <v>7092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7093</v>
      </c>
    </row>
    <row r="132" spans="2:65" s="11" customFormat="1" ht="22.9" customHeight="1">
      <c r="B132" s="126"/>
      <c r="D132" s="127" t="s">
        <v>75</v>
      </c>
      <c r="E132" s="136" t="s">
        <v>3861</v>
      </c>
      <c r="F132" s="136" t="s">
        <v>3862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7094</v>
      </c>
      <c r="F133" s="140" t="s">
        <v>7095</v>
      </c>
      <c r="G133" s="141" t="s">
        <v>7079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3914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3914</v>
      </c>
      <c r="BM133" s="149" t="s">
        <v>7096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7097</v>
      </c>
      <c r="F134" s="140" t="s">
        <v>7098</v>
      </c>
      <c r="G134" s="141" t="s">
        <v>7079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3914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3914</v>
      </c>
      <c r="BM134" s="149" t="s">
        <v>7099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7100</v>
      </c>
      <c r="F135" s="140" t="s">
        <v>7101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3914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3914</v>
      </c>
      <c r="BM135" s="149" t="s">
        <v>7102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7103</v>
      </c>
      <c r="F136" s="140" t="s">
        <v>7104</v>
      </c>
      <c r="G136" s="141" t="s">
        <v>7079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3914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3914</v>
      </c>
      <c r="BM136" s="149" t="s">
        <v>7105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7106</v>
      </c>
      <c r="F137" s="140" t="s">
        <v>7107</v>
      </c>
      <c r="G137" s="141" t="s">
        <v>7079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3914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3914</v>
      </c>
      <c r="BM137" s="149" t="s">
        <v>7108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7109</v>
      </c>
      <c r="F138" s="140" t="s">
        <v>7110</v>
      </c>
      <c r="G138" s="141" t="s">
        <v>7079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3914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3914</v>
      </c>
      <c r="BM138" s="149" t="s">
        <v>7111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7112</v>
      </c>
      <c r="F139" s="140" t="s">
        <v>7113</v>
      </c>
      <c r="G139" s="141" t="s">
        <v>7079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3914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3914</v>
      </c>
      <c r="BM139" s="149" t="s">
        <v>7114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7115</v>
      </c>
      <c r="F140" s="140" t="s">
        <v>7116</v>
      </c>
      <c r="G140" s="141" t="s">
        <v>7079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3914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3914</v>
      </c>
      <c r="BM140" s="149" t="s">
        <v>7117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7118</v>
      </c>
      <c r="F141" s="140" t="s">
        <v>7119</v>
      </c>
      <c r="G141" s="141" t="s">
        <v>7079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3914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3914</v>
      </c>
      <c r="BM141" s="149" t="s">
        <v>7120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7121</v>
      </c>
      <c r="F142" s="140" t="s">
        <v>7122</v>
      </c>
      <c r="G142" s="141" t="s">
        <v>7079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3914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3914</v>
      </c>
      <c r="BM142" s="149" t="s">
        <v>7123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7124</v>
      </c>
      <c r="F143" s="140" t="s">
        <v>7125</v>
      </c>
      <c r="G143" s="141" t="s">
        <v>7079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3914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3914</v>
      </c>
      <c r="BM143" s="149" t="s">
        <v>7126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7127</v>
      </c>
      <c r="F144" s="140" t="s">
        <v>7128</v>
      </c>
      <c r="G144" s="141" t="s">
        <v>7079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3914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3914</v>
      </c>
      <c r="BM144" s="149" t="s">
        <v>7129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7130</v>
      </c>
      <c r="F145" s="140" t="s">
        <v>7131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7132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7133</v>
      </c>
      <c r="F146" s="140" t="s">
        <v>7134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7135</v>
      </c>
    </row>
    <row r="147" spans="2:65" s="11" customFormat="1" ht="22.9" customHeight="1">
      <c r="B147" s="126"/>
      <c r="D147" s="127" t="s">
        <v>75</v>
      </c>
      <c r="E147" s="136" t="s">
        <v>3910</v>
      </c>
      <c r="F147" s="136" t="s">
        <v>3911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7136</v>
      </c>
      <c r="F148" s="140" t="s">
        <v>7137</v>
      </c>
      <c r="G148" s="141" t="s">
        <v>7079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3914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3914</v>
      </c>
      <c r="BM148" s="149" t="s">
        <v>7138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7139</v>
      </c>
      <c r="F149" s="140" t="s">
        <v>7140</v>
      </c>
      <c r="G149" s="141" t="s">
        <v>7079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3914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3914</v>
      </c>
      <c r="BM149" s="149" t="s">
        <v>7141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7142</v>
      </c>
      <c r="F150" s="140" t="s">
        <v>7143</v>
      </c>
      <c r="G150" s="141" t="s">
        <v>7079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3914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3914</v>
      </c>
      <c r="BM150" s="149" t="s">
        <v>7144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7145</v>
      </c>
      <c r="F151" s="140" t="s">
        <v>7146</v>
      </c>
      <c r="G151" s="141" t="s">
        <v>7079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3914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3914</v>
      </c>
      <c r="BM151" s="149" t="s">
        <v>7147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7148</v>
      </c>
      <c r="F152" s="140" t="s">
        <v>7149</v>
      </c>
      <c r="G152" s="141" t="s">
        <v>7079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3914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3914</v>
      </c>
      <c r="BM152" s="149" t="s">
        <v>7150</v>
      </c>
    </row>
    <row r="153" spans="2:65" s="11" customFormat="1" ht="22.9" customHeight="1">
      <c r="B153" s="126"/>
      <c r="D153" s="127" t="s">
        <v>75</v>
      </c>
      <c r="E153" s="136" t="s">
        <v>7151</v>
      </c>
      <c r="F153" s="136" t="s">
        <v>7152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7153</v>
      </c>
      <c r="F154" s="140" t="s">
        <v>7154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3914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3914</v>
      </c>
      <c r="BM154" s="149" t="s">
        <v>7155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7156</v>
      </c>
      <c r="F155" s="140" t="s">
        <v>7157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3914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3914</v>
      </c>
      <c r="BM155" s="149" t="s">
        <v>7158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7159</v>
      </c>
      <c r="F156" s="140" t="s">
        <v>7160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3914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3914</v>
      </c>
      <c r="BM156" s="149" t="s">
        <v>7161</v>
      </c>
    </row>
    <row r="157" spans="2:65" s="11" customFormat="1" ht="22.9" customHeight="1">
      <c r="B157" s="126"/>
      <c r="D157" s="127" t="s">
        <v>75</v>
      </c>
      <c r="E157" s="136" t="s">
        <v>7162</v>
      </c>
      <c r="F157" s="136" t="s">
        <v>7163</v>
      </c>
      <c r="I157" s="129"/>
      <c r="J157" s="137">
        <f>BK157</f>
        <v>0</v>
      </c>
      <c r="L157" s="126"/>
      <c r="M157" s="131"/>
      <c r="P157" s="132">
        <f>SUM(P158:P160)</f>
        <v>0</v>
      </c>
      <c r="R157" s="132">
        <f>SUM(R158:R160)</f>
        <v>0</v>
      </c>
      <c r="T157" s="133">
        <f>SUM(T158:T160)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SUM(BK158:BK160)</f>
        <v>0</v>
      </c>
    </row>
    <row r="158" spans="2:65" s="1" customFormat="1" ht="16.5" customHeight="1">
      <c r="B158" s="32"/>
      <c r="C158" s="138" t="s">
        <v>470</v>
      </c>
      <c r="D158" s="138" t="s">
        <v>298</v>
      </c>
      <c r="E158" s="139" t="s">
        <v>7164</v>
      </c>
      <c r="F158" s="140" t="s">
        <v>7165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7166</v>
      </c>
    </row>
    <row r="159" spans="2:65" s="1" customFormat="1" ht="16.5" customHeight="1">
      <c r="B159" s="32"/>
      <c r="C159" s="138" t="s">
        <v>474</v>
      </c>
      <c r="D159" s="138" t="s">
        <v>298</v>
      </c>
      <c r="E159" s="139" t="s">
        <v>7167</v>
      </c>
      <c r="F159" s="140" t="s">
        <v>7168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3914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7169</v>
      </c>
    </row>
    <row r="160" spans="2:65" s="1" customFormat="1" ht="16.5" customHeight="1">
      <c r="B160" s="32"/>
      <c r="C160" s="138" t="s">
        <v>479</v>
      </c>
      <c r="D160" s="138" t="s">
        <v>298</v>
      </c>
      <c r="E160" s="139" t="s">
        <v>7170</v>
      </c>
      <c r="F160" s="140" t="s">
        <v>7171</v>
      </c>
      <c r="G160" s="141" t="s">
        <v>1341</v>
      </c>
      <c r="H160" s="142">
        <v>1</v>
      </c>
      <c r="I160" s="143"/>
      <c r="J160" s="144">
        <f>ROUND(I160*H160,2)</f>
        <v>0</v>
      </c>
      <c r="K160" s="140" t="s">
        <v>1</v>
      </c>
      <c r="L160" s="32"/>
      <c r="M160" s="190" t="s">
        <v>1</v>
      </c>
      <c r="N160" s="191" t="s">
        <v>41</v>
      </c>
      <c r="O160" s="192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AR160" s="149" t="s">
        <v>3914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3914</v>
      </c>
      <c r="BM160" s="149" t="s">
        <v>7172</v>
      </c>
    </row>
    <row r="161" spans="2:12" s="1" customFormat="1" ht="7.15" customHeight="1"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32"/>
    </row>
  </sheetData>
  <sheetProtection algorithmName="SHA-512" hashValue="X0YNejs9wgOT+8fjl24BjFYp/++ku7Et6Ym7DkVCtvu1Omtcw/YUnjy3WKgTFUMGkOI29nEK5jaHm1S9+gQRfA==" saltValue="ExSpDtDXB78b9HjmXo3QSi+YxREMMdpbKJ+GyJcf8dfAf1Kga9kq2vzEESpIhugb2CKvJM0lbAuchKj8lsZ8kA==" spinCount="100000" sheet="1" objects="1" scenarios="1" formatColumns="0" formatRows="0" autoFilter="0"/>
  <autoFilter ref="C121:K160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7173</v>
      </c>
      <c r="H4" s="20"/>
    </row>
    <row r="5" spans="2:8" ht="12" customHeight="1">
      <c r="B5" s="20"/>
      <c r="C5" s="24" t="s">
        <v>13</v>
      </c>
      <c r="D5" s="244" t="s">
        <v>14</v>
      </c>
      <c r="E5" s="236"/>
      <c r="F5" s="236"/>
      <c r="H5" s="20"/>
    </row>
    <row r="6" spans="2:8" ht="37.15" customHeight="1">
      <c r="B6" s="20"/>
      <c r="C6" s="26" t="s">
        <v>16</v>
      </c>
      <c r="D6" s="241" t="s">
        <v>17</v>
      </c>
      <c r="E6" s="236"/>
      <c r="F6" s="236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7174</v>
      </c>
      <c r="H9" s="118"/>
    </row>
    <row r="10" spans="2:8" s="1" customFormat="1" ht="26.5" customHeight="1">
      <c r="B10" s="32"/>
      <c r="C10" s="197" t="s">
        <v>7175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7176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7176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7176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2704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7176</v>
      </c>
      <c r="H122" s="32"/>
    </row>
    <row r="123" spans="2:8" s="1" customFormat="1" ht="16.899999999999999" customHeight="1">
      <c r="B123" s="32"/>
      <c r="C123" s="202" t="s">
        <v>2701</v>
      </c>
      <c r="D123" s="202" t="s">
        <v>2702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2708</v>
      </c>
      <c r="D124" s="202" t="s">
        <v>2709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2713</v>
      </c>
      <c r="D125" s="202" t="s">
        <v>2714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2736</v>
      </c>
      <c r="D126" s="202" t="s">
        <v>2737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2774</v>
      </c>
      <c r="D127" s="202" t="s">
        <v>2775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2705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7176</v>
      </c>
      <c r="H130" s="32"/>
    </row>
    <row r="131" spans="2:8" s="1" customFormat="1" ht="16.899999999999999" customHeight="1">
      <c r="B131" s="32"/>
      <c r="C131" s="202" t="s">
        <v>2701</v>
      </c>
      <c r="D131" s="202" t="s">
        <v>2702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2708</v>
      </c>
      <c r="D132" s="202" t="s">
        <v>2709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2713</v>
      </c>
      <c r="D133" s="202" t="s">
        <v>2714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2745</v>
      </c>
      <c r="D134" s="202" t="s">
        <v>2746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2774</v>
      </c>
      <c r="D135" s="202" t="s">
        <v>2775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2749</v>
      </c>
      <c r="D136" s="202" t="s">
        <v>2750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2706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7176</v>
      </c>
      <c r="H139" s="32"/>
    </row>
    <row r="140" spans="2:8" s="1" customFormat="1" ht="16.899999999999999" customHeight="1">
      <c r="B140" s="32"/>
      <c r="C140" s="202" t="s">
        <v>2701</v>
      </c>
      <c r="D140" s="202" t="s">
        <v>2702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2708</v>
      </c>
      <c r="D141" s="202" t="s">
        <v>2709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2713</v>
      </c>
      <c r="D142" s="202" t="s">
        <v>2714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2745</v>
      </c>
      <c r="D143" s="202" t="s">
        <v>2746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2774</v>
      </c>
      <c r="D144" s="202" t="s">
        <v>2775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2754</v>
      </c>
      <c r="D145" s="202" t="s">
        <v>2755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7176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7176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7176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7176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2828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7176</v>
      </c>
      <c r="H188" s="32"/>
    </row>
    <row r="189" spans="2:8" s="1" customFormat="1" ht="16.899999999999999" customHeight="1">
      <c r="B189" s="32"/>
      <c r="C189" s="202" t="s">
        <v>2825</v>
      </c>
      <c r="D189" s="202" t="s">
        <v>2826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2831</v>
      </c>
      <c r="D190" s="202" t="s">
        <v>2832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2836</v>
      </c>
      <c r="D191" s="202" t="s">
        <v>2837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2840</v>
      </c>
      <c r="D192" s="202" t="s">
        <v>2841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7176</v>
      </c>
      <c r="H196" s="32"/>
    </row>
    <row r="197" spans="2:8" s="1" customFormat="1" ht="16.899999999999999" customHeight="1">
      <c r="B197" s="32"/>
      <c r="C197" s="202" t="s">
        <v>2849</v>
      </c>
      <c r="D197" s="202" t="s">
        <v>2850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2825</v>
      </c>
      <c r="D198" s="202" t="s">
        <v>2826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2831</v>
      </c>
      <c r="D199" s="202" t="s">
        <v>2832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2836</v>
      </c>
      <c r="D200" s="202" t="s">
        <v>2837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7176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7176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7176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7176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7176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7176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7176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7176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7176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7176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7176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7176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7176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7176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7176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7176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2787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2792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7176</v>
      </c>
      <c r="H357" s="32"/>
    </row>
    <row r="358" spans="2:8" s="1" customFormat="1" ht="16.899999999999999" customHeight="1">
      <c r="B358" s="32"/>
      <c r="C358" s="202" t="s">
        <v>2794</v>
      </c>
      <c r="D358" s="202" t="s">
        <v>2795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2798</v>
      </c>
      <c r="D359" s="202" t="s">
        <v>2799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7176</v>
      </c>
      <c r="H363" s="32"/>
    </row>
    <row r="364" spans="2:8" s="1" customFormat="1" ht="16.899999999999999" customHeight="1">
      <c r="B364" s="32"/>
      <c r="C364" s="202" t="s">
        <v>2811</v>
      </c>
      <c r="D364" s="202" t="s">
        <v>2812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2802</v>
      </c>
      <c r="D365" s="202" t="s">
        <v>2803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2815</v>
      </c>
      <c r="D366" s="202" t="s">
        <v>2816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7176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7176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2829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2828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2829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7176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7176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7176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7177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6681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6682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6683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6684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7176</v>
      </c>
      <c r="H500" s="32"/>
    </row>
    <row r="501" spans="2:8" s="1" customFormat="1" ht="16.899999999999999" customHeight="1">
      <c r="B501" s="32"/>
      <c r="C501" s="202" t="s">
        <v>4599</v>
      </c>
      <c r="D501" s="202" t="s">
        <v>6679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6695</v>
      </c>
      <c r="D503" s="202" t="s">
        <v>6696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6692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7176</v>
      </c>
      <c r="H509" s="32"/>
    </row>
    <row r="510" spans="2:8" s="1" customFormat="1" ht="20">
      <c r="B510" s="32"/>
      <c r="C510" s="202" t="s">
        <v>4520</v>
      </c>
      <c r="D510" s="202" t="s">
        <v>6690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6695</v>
      </c>
      <c r="D512" s="202" t="s">
        <v>6696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6669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6688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6689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6669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7176</v>
      </c>
      <c r="H518" s="32"/>
    </row>
    <row r="519" spans="2:8" s="1" customFormat="1" ht="20">
      <c r="B519" s="32"/>
      <c r="C519" s="202" t="s">
        <v>6685</v>
      </c>
      <c r="D519" s="202" t="s">
        <v>6686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6695</v>
      </c>
      <c r="D521" s="202" t="s">
        <v>6696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7178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6907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6913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6907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7176</v>
      </c>
      <c r="H528" s="32"/>
    </row>
    <row r="529" spans="2:8" s="1" customFormat="1" ht="16.899999999999999" customHeight="1">
      <c r="B529" s="32"/>
      <c r="C529" s="202" t="s">
        <v>6910</v>
      </c>
      <c r="D529" s="202" t="s">
        <v>6911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6695</v>
      </c>
      <c r="D531" s="202" t="s">
        <v>6696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7179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6949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7176</v>
      </c>
      <c r="H538" s="32"/>
    </row>
    <row r="539" spans="2:8" s="1" customFormat="1" ht="16.899999999999999" customHeight="1">
      <c r="B539" s="32"/>
      <c r="C539" s="202" t="s">
        <v>6946</v>
      </c>
      <c r="D539" s="202" t="s">
        <v>6947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6967</v>
      </c>
      <c r="D540" s="202" t="s">
        <v>6968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6970</v>
      </c>
      <c r="D541" s="202" t="s">
        <v>6971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6695</v>
      </c>
      <c r="D542" s="202" t="s">
        <v>6696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6976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6977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6978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7176</v>
      </c>
      <c r="H548" s="32"/>
    </row>
    <row r="549" spans="2:8" s="1" customFormat="1" ht="16.899999999999999" customHeight="1">
      <c r="B549" s="32"/>
      <c r="C549" s="202" t="s">
        <v>6695</v>
      </c>
      <c r="D549" s="202" t="s">
        <v>6696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4456</v>
      </c>
      <c r="D550" s="202" t="s">
        <v>6973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6669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6952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6669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7176</v>
      </c>
      <c r="H556" s="32"/>
    </row>
    <row r="557" spans="2:8" s="1" customFormat="1">
      <c r="B557" s="32"/>
      <c r="C557" s="202" t="s">
        <v>4686</v>
      </c>
      <c r="D557" s="202" t="s">
        <v>6950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6695</v>
      </c>
      <c r="D558" s="202" t="s">
        <v>6696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6943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6996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6943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7176</v>
      </c>
      <c r="H562" s="32"/>
    </row>
    <row r="563" spans="2:8" s="1" customFormat="1" ht="16.899999999999999" customHeight="1">
      <c r="B563" s="32"/>
      <c r="C563" s="202" t="s">
        <v>6993</v>
      </c>
      <c r="D563" s="202" t="s">
        <v>6994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6695</v>
      </c>
      <c r="D564" s="202" t="s">
        <v>6696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7003</v>
      </c>
      <c r="D565" s="202" t="s">
        <v>7004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6996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7176</v>
      </c>
      <c r="H569" s="32"/>
    </row>
    <row r="570" spans="2:8" s="1" customFormat="1" ht="16.899999999999999" customHeight="1">
      <c r="B570" s="32"/>
      <c r="C570" s="202" t="s">
        <v>6997</v>
      </c>
      <c r="D570" s="202" t="s">
        <v>6998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6695</v>
      </c>
      <c r="D571" s="202" t="s">
        <v>6696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7003</v>
      </c>
      <c r="D572" s="202" t="s">
        <v>7004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6982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6983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7176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6695</v>
      </c>
      <c r="D579" s="202" t="s">
        <v>6696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G531" zoomScaleNormal="100" zoomScaleSheetLayoutView="100" workbookViewId="0">
      <selection activeCell="X573" sqref="X57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3008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SO01 - ESI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3010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3011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3012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3013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3014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3015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49" t="str">
        <f>E7</f>
        <v>Pobytová odlehčovací služba Zábřeh - Sušilova</v>
      </c>
      <c r="F123" s="250"/>
      <c r="G123" s="250"/>
      <c r="H123" s="250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49" t="s">
        <v>194</v>
      </c>
      <c r="F125" s="236"/>
      <c r="G125" s="236"/>
      <c r="H125" s="236"/>
      <c r="L125" s="20"/>
    </row>
    <row r="126" spans="2:12" ht="12" customHeight="1">
      <c r="B126" s="20"/>
      <c r="C126" s="27" t="s">
        <v>3005</v>
      </c>
      <c r="L126" s="20"/>
    </row>
    <row r="127" spans="2:12" s="1" customFormat="1" ht="16.5" customHeight="1">
      <c r="B127" s="32"/>
      <c r="E127" s="227" t="s">
        <v>3006</v>
      </c>
      <c r="F127" s="248"/>
      <c r="G127" s="248"/>
      <c r="H127" s="248"/>
      <c r="L127" s="32"/>
    </row>
    <row r="128" spans="2:12" s="1" customFormat="1" ht="12" customHeight="1">
      <c r="B128" s="32"/>
      <c r="C128" s="27" t="s">
        <v>3007</v>
      </c>
      <c r="L128" s="32"/>
    </row>
    <row r="129" spans="2:65" s="1" customFormat="1" ht="16.5" customHeight="1">
      <c r="B129" s="32"/>
      <c r="E129" s="212" t="str">
        <f>E13</f>
        <v>SO01 - ESI</v>
      </c>
      <c r="F129" s="248"/>
      <c r="G129" s="248"/>
      <c r="H129" s="248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3016</v>
      </c>
      <c r="F140" s="140" t="s">
        <v>3017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3018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3019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3020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3021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3022</v>
      </c>
      <c r="F145" s="140" t="s">
        <v>3023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3024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3025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3026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3027</v>
      </c>
      <c r="F148" s="140" t="s">
        <v>3028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3029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3030</v>
      </c>
      <c r="F149" s="140" t="s">
        <v>3031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3032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3033</v>
      </c>
      <c r="F150" s="140" t="s">
        <v>3034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3035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3036</v>
      </c>
      <c r="F151" s="140" t="s">
        <v>3037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3038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3039</v>
      </c>
      <c r="F152" s="140" t="s">
        <v>3040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3041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3042</v>
      </c>
      <c r="F153" s="140" t="s">
        <v>3043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3044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3046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3047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3048</v>
      </c>
      <c r="F159" s="136" t="s">
        <v>3049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3050</v>
      </c>
      <c r="F160" s="140" t="s">
        <v>3051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3052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3053</v>
      </c>
      <c r="F161" s="175" t="s">
        <v>3054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3055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3056</v>
      </c>
      <c r="F162" s="175" t="s">
        <v>3057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3058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3059</v>
      </c>
      <c r="F163" s="140" t="s">
        <v>3060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3061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3062</v>
      </c>
      <c r="F164" s="175" t="s">
        <v>3063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3064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3065</v>
      </c>
      <c r="F165" s="175" t="s">
        <v>3066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3068</v>
      </c>
      <c r="F166" s="140" t="s">
        <v>3069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3070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3071</v>
      </c>
      <c r="F167" s="175" t="s">
        <v>3072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3073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3074</v>
      </c>
      <c r="F168" s="175" t="s">
        <v>3075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3076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3077</v>
      </c>
      <c r="F169" s="175" t="s">
        <v>3078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3079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3080</v>
      </c>
      <c r="F170" s="140" t="s">
        <v>3081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3082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3083</v>
      </c>
      <c r="F171" s="175" t="s">
        <v>3084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3085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3086</v>
      </c>
      <c r="F172" s="175" t="s">
        <v>3087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3088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3089</v>
      </c>
      <c r="F173" s="140" t="s">
        <v>3090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3091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3092</v>
      </c>
      <c r="F174" s="175" t="s">
        <v>3093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3094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3095</v>
      </c>
      <c r="F175" s="175" t="s">
        <v>3096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3097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3098</v>
      </c>
      <c r="F176" s="175" t="s">
        <v>3099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3100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3101</v>
      </c>
      <c r="F177" s="175" t="s">
        <v>3102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3103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3104</v>
      </c>
      <c r="F178" s="175" t="s">
        <v>3105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3106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3107</v>
      </c>
      <c r="F179" s="175" t="s">
        <v>3108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3109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3110</v>
      </c>
      <c r="F180" s="140" t="s">
        <v>3111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3112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3113</v>
      </c>
      <c r="F181" s="175" t="s">
        <v>3114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3115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3116</v>
      </c>
      <c r="F182" s="140" t="s">
        <v>3117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3118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3119</v>
      </c>
      <c r="F183" s="175" t="s">
        <v>3120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3121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3122</v>
      </c>
      <c r="F184" s="175" t="s">
        <v>3123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3124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3125</v>
      </c>
      <c r="F185" s="175" t="s">
        <v>3126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3127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3128</v>
      </c>
      <c r="F186" s="140" t="s">
        <v>3129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3130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3131</v>
      </c>
      <c r="F187" s="175" t="s">
        <v>3132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3133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3134</v>
      </c>
      <c r="F188" s="175" t="s">
        <v>3135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3136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3137</v>
      </c>
      <c r="F189" s="140" t="s">
        <v>3138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3139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3140</v>
      </c>
      <c r="F190" s="175" t="s">
        <v>3141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3142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3143</v>
      </c>
      <c r="F191" s="140" t="s">
        <v>3144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3145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3146</v>
      </c>
      <c r="F192" s="140" t="s">
        <v>3147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3148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3149</v>
      </c>
      <c r="F193" s="140" t="s">
        <v>3150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3151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3152</v>
      </c>
      <c r="F194" s="140" t="s">
        <v>3153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3154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3155</v>
      </c>
      <c r="F195" s="140" t="s">
        <v>3156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3157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3158</v>
      </c>
      <c r="F196" s="140" t="s">
        <v>3159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3160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3161</v>
      </c>
      <c r="F197" s="140" t="s">
        <v>3162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3163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3164</v>
      </c>
      <c r="F198" s="140" t="s">
        <v>3165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3166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3167</v>
      </c>
      <c r="F199" s="140" t="s">
        <v>3168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3169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3170</v>
      </c>
      <c r="F200" s="140" t="s">
        <v>3171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3172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3173</v>
      </c>
      <c r="F201" s="175" t="s">
        <v>3174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3175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3176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3177</v>
      </c>
      <c r="F203" s="175" t="s">
        <v>3178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3179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3180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3181</v>
      </c>
      <c r="F205" s="140" t="s">
        <v>3182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3183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3184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3185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3186</v>
      </c>
      <c r="F211" s="175" t="s">
        <v>3187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3188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3189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3190</v>
      </c>
      <c r="F213" s="175" t="s">
        <v>3191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3192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3193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3194</v>
      </c>
      <c r="F215" s="140" t="s">
        <v>3195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3196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3197</v>
      </c>
      <c r="F216" s="175" t="s">
        <v>3198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3199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3200</v>
      </c>
      <c r="F217" s="140" t="s">
        <v>3201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3202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3203</v>
      </c>
      <c r="F218" s="175" t="s">
        <v>3204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3205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3206</v>
      </c>
      <c r="F219" s="175" t="s">
        <v>3207</v>
      </c>
      <c r="G219" s="176" t="s">
        <v>3208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3209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3210</v>
      </c>
      <c r="F220" s="140" t="s">
        <v>3211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3212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3213</v>
      </c>
      <c r="F221" s="175" t="s">
        <v>3214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3215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3216</v>
      </c>
      <c r="F222" s="140" t="s">
        <v>3217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3218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3219</v>
      </c>
      <c r="F223" s="140" t="s">
        <v>3220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3221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3222</v>
      </c>
      <c r="F224" s="140" t="s">
        <v>3223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3224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3225</v>
      </c>
      <c r="F225" s="140" t="s">
        <v>3226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3227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3228</v>
      </c>
      <c r="F226" s="140" t="s">
        <v>3229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3230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3231</v>
      </c>
      <c r="F227" s="140" t="s">
        <v>3232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3233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3234</v>
      </c>
      <c r="F228" s="140" t="s">
        <v>3235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3236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3237</v>
      </c>
      <c r="F229" s="140" t="s">
        <v>3238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3239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3240</v>
      </c>
      <c r="F230" s="140" t="s">
        <v>3241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3242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3243</v>
      </c>
      <c r="F231" s="140" t="s">
        <v>3244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3245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3246</v>
      </c>
      <c r="F232" s="140" t="s">
        <v>3247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3248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3249</v>
      </c>
      <c r="F233" s="140" t="s">
        <v>3250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3251</v>
      </c>
    </row>
    <row r="234" spans="2:65" s="15" customFormat="1" ht="30">
      <c r="B234" s="183"/>
      <c r="D234" s="152" t="s">
        <v>304</v>
      </c>
      <c r="E234" s="184" t="s">
        <v>1</v>
      </c>
      <c r="F234" s="185" t="s">
        <v>7187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7186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3252</v>
      </c>
      <c r="F239" s="175" t="s">
        <v>7188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3253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3254</v>
      </c>
      <c r="F240" s="175" t="s">
        <v>7189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3255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3256</v>
      </c>
      <c r="F241" s="175" t="s">
        <v>3257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3258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3259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3260</v>
      </c>
      <c r="F243" s="175" t="s">
        <v>3261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3262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3263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3264</v>
      </c>
      <c r="F245" s="140" t="s">
        <v>3265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3266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3267</v>
      </c>
      <c r="F246" s="175" t="s">
        <v>3268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3269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3270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3271</v>
      </c>
      <c r="F248" s="175" t="s">
        <v>3272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3273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3274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3275</v>
      </c>
      <c r="F250" s="175" t="s">
        <v>3276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3277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3278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3279</v>
      </c>
      <c r="F252" s="175" t="s">
        <v>3280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3281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3282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3283</v>
      </c>
      <c r="F254" s="140" t="s">
        <v>3284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3285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3286</v>
      </c>
      <c r="F255" s="175" t="s">
        <v>3287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3288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3289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3290</v>
      </c>
      <c r="F257" s="175" t="s">
        <v>3291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3292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3259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3293</v>
      </c>
      <c r="F259" s="175" t="s">
        <v>3294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3295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3296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3297</v>
      </c>
      <c r="F261" s="175" t="s">
        <v>3298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3299</v>
      </c>
    </row>
    <row r="262" spans="2:65" s="12" customFormat="1">
      <c r="B262" s="151"/>
      <c r="D262" s="152" t="s">
        <v>304</v>
      </c>
      <c r="E262" s="153" t="s">
        <v>1</v>
      </c>
      <c r="F262" s="154" t="s">
        <v>3300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3301</v>
      </c>
      <c r="F263" s="140" t="s">
        <v>3302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3303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3304</v>
      </c>
      <c r="F264" s="175" t="s">
        <v>3305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3306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3307</v>
      </c>
      <c r="F265" s="175" t="s">
        <v>3308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3309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3310</v>
      </c>
      <c r="F266" s="175" t="s">
        <v>3311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3312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3313</v>
      </c>
      <c r="F267" s="175" t="s">
        <v>3314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3315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3316</v>
      </c>
      <c r="F268" s="140" t="s">
        <v>3317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3318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3319</v>
      </c>
      <c r="F269" s="175" t="s">
        <v>3320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3321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3322</v>
      </c>
      <c r="F270" s="175" t="s">
        <v>3323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3324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3325</v>
      </c>
      <c r="F271" s="175" t="s">
        <v>3326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3327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3328</v>
      </c>
      <c r="F272" s="175" t="s">
        <v>3329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3330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3331</v>
      </c>
      <c r="F273" s="140" t="s">
        <v>3332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3333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3334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3335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3336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3337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3338</v>
      </c>
      <c r="F279" s="175" t="s">
        <v>3339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3340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3341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3342</v>
      </c>
      <c r="F281" s="175" t="s">
        <v>3343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3344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3345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3346</v>
      </c>
      <c r="F283" s="140" t="s">
        <v>3347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3348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3349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3350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3351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3352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3353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3354</v>
      </c>
      <c r="F291" s="175" t="s">
        <v>3355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3356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3357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3358</v>
      </c>
      <c r="F293" s="175" t="s">
        <v>3359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3360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3357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3361</v>
      </c>
      <c r="F295" s="140" t="s">
        <v>3362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3363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3364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3365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3366</v>
      </c>
      <c r="F301" s="175" t="s">
        <v>3367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3368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3369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3370</v>
      </c>
      <c r="F303" s="175" t="s">
        <v>3371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3372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3373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3374</v>
      </c>
      <c r="F305" s="140" t="s">
        <v>3375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3376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3377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3378</v>
      </c>
      <c r="F308" s="175" t="s">
        <v>3379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3380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3381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3382</v>
      </c>
      <c r="F310" s="140" t="s">
        <v>7190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3383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3384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3385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3386</v>
      </c>
      <c r="F316" s="175" t="s">
        <v>3387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3388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3389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3390</v>
      </c>
      <c r="F318" s="175" t="s">
        <v>3391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3392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3393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3394</v>
      </c>
      <c r="F320" s="175" t="s">
        <v>3395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3396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3397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3398</v>
      </c>
      <c r="F322" s="140" t="s">
        <v>7191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3399</v>
      </c>
    </row>
    <row r="323" spans="2:65" s="15" customFormat="1">
      <c r="B323" s="183"/>
      <c r="D323" s="152" t="s">
        <v>304</v>
      </c>
      <c r="E323" s="184" t="s">
        <v>1</v>
      </c>
      <c r="F323" s="185" t="s">
        <v>3400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3401</v>
      </c>
      <c r="F325" s="175" t="s">
        <v>3402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3403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3404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3405</v>
      </c>
      <c r="F327" s="140" t="s">
        <v>3406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3407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3408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3409</v>
      </c>
      <c r="F330" s="175" t="s">
        <v>3410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3411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3393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3412</v>
      </c>
      <c r="F332" s="140" t="s">
        <v>3413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3414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3415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3416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3417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3418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3419</v>
      </c>
      <c r="F338" s="175" t="s">
        <v>3420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3421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3422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3423</v>
      </c>
      <c r="F340" s="140" t="s">
        <v>3424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3425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3426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3427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3428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2297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3429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3430</v>
      </c>
      <c r="F348" s="175" t="s">
        <v>3431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3432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3433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3434</v>
      </c>
      <c r="F350" s="175" t="s">
        <v>3435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3436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3437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3438</v>
      </c>
      <c r="F352" s="175" t="s">
        <v>3439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3440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3441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3442</v>
      </c>
      <c r="F354" s="140" t="s">
        <v>3443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3444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3445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3446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3447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3448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3449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3450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3451</v>
      </c>
      <c r="F362" s="175" t="s">
        <v>3452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3453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3454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3455</v>
      </c>
      <c r="F364" s="175" t="s">
        <v>3456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3457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3458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3459</v>
      </c>
      <c r="F366" s="140" t="s">
        <v>3460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3461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3462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3463</v>
      </c>
      <c r="F369" s="175" t="s">
        <v>3464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3465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3466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3467</v>
      </c>
      <c r="F371" s="140" t="s">
        <v>3468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3469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3470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3471</v>
      </c>
      <c r="F374" s="175" t="s">
        <v>3472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3473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3474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3475</v>
      </c>
      <c r="F376" s="140" t="s">
        <v>3476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3477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3478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3479</v>
      </c>
      <c r="F379" s="175" t="s">
        <v>3480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3481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3389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3482</v>
      </c>
      <c r="F381" s="140" t="s">
        <v>3483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3484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3485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3486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3487</v>
      </c>
      <c r="F387" s="175" t="s">
        <v>3488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3489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3369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3490</v>
      </c>
      <c r="F389" s="175" t="s">
        <v>3491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3492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3493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3494</v>
      </c>
      <c r="F391" s="140" t="s">
        <v>3495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3496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3497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3498</v>
      </c>
      <c r="F394" s="175" t="s">
        <v>3499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3500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3501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3502</v>
      </c>
      <c r="F396" s="140" t="s">
        <v>3503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3504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3505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3506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3507</v>
      </c>
      <c r="F402" s="175" t="s">
        <v>3508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3509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3466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3510</v>
      </c>
      <c r="F404" s="175" t="s">
        <v>3511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3512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3513</v>
      </c>
      <c r="F405" s="140" t="s">
        <v>3514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3515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3516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3517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3518</v>
      </c>
      <c r="F411" s="175" t="s">
        <v>3519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3520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3521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3522</v>
      </c>
      <c r="F413" s="175" t="s">
        <v>3523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3524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3525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3526</v>
      </c>
      <c r="F415" s="140" t="s">
        <v>3527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3528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3529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3530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3531</v>
      </c>
      <c r="F421" s="175" t="s">
        <v>3532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3533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3404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3534</v>
      </c>
      <c r="F423" s="175" t="s">
        <v>3535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3536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3525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3537</v>
      </c>
      <c r="F425" s="140" t="s">
        <v>3538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3539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3540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3541</v>
      </c>
      <c r="F428" s="175" t="s">
        <v>3542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3543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3544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3545</v>
      </c>
      <c r="F430" s="140" t="s">
        <v>3546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3547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3548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3418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3549</v>
      </c>
      <c r="F433" s="175" t="s">
        <v>3550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3551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3552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3553</v>
      </c>
      <c r="F435" s="140" t="s">
        <v>3554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3555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3556</v>
      </c>
      <c r="F436" s="175" t="s">
        <v>3557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3558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3559</v>
      </c>
      <c r="F437" s="175" t="s">
        <v>3560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3561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3562</v>
      </c>
      <c r="F438" s="140" t="s">
        <v>3563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3564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3565</v>
      </c>
      <c r="F439" s="175" t="s">
        <v>3566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3567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3568</v>
      </c>
      <c r="F440" s="175" t="s">
        <v>3569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3570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3571</v>
      </c>
      <c r="F441" s="175" t="s">
        <v>3572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3573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3574</v>
      </c>
      <c r="F442" s="175" t="s">
        <v>3575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3576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3577</v>
      </c>
      <c r="F443" s="175" t="s">
        <v>3578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3579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3580</v>
      </c>
      <c r="F444" s="175" t="s">
        <v>3581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3582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3583</v>
      </c>
      <c r="F445" s="175" t="s">
        <v>3584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3585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3586</v>
      </c>
      <c r="F446" s="175" t="s">
        <v>3587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3588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3589</v>
      </c>
      <c r="F447" s="175" t="s">
        <v>3590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3591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3592</v>
      </c>
      <c r="F448" s="175" t="s">
        <v>3593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3594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3595</v>
      </c>
      <c r="F449" s="175" t="s">
        <v>3596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3597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3598</v>
      </c>
      <c r="F450" s="140" t="s">
        <v>3599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3600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3601</v>
      </c>
      <c r="F451" s="175" t="s">
        <v>3602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3603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3604</v>
      </c>
      <c r="F452" s="140" t="s">
        <v>3605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3606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3607</v>
      </c>
      <c r="F453" s="175" t="s">
        <v>3608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3609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3610</v>
      </c>
      <c r="F454" s="175" t="s">
        <v>3611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3612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3613</v>
      </c>
      <c r="F455" s="175" t="s">
        <v>3614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3615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3616</v>
      </c>
      <c r="F456" s="140" t="s">
        <v>3617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3618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3619</v>
      </c>
      <c r="F457" s="175" t="s">
        <v>3620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3621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3622</v>
      </c>
      <c r="F458" s="175" t="s">
        <v>3623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3624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3625</v>
      </c>
      <c r="F459" s="175" t="s">
        <v>3626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3627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3628</v>
      </c>
      <c r="F460" s="175" t="s">
        <v>3629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3630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3631</v>
      </c>
      <c r="F461" s="175" t="s">
        <v>3632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3633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3634</v>
      </c>
      <c r="F462" s="140" t="s">
        <v>3635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3636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3637</v>
      </c>
      <c r="F463" s="175" t="s">
        <v>3638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3639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3640</v>
      </c>
      <c r="F464" s="175" t="s">
        <v>3641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3642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3643</v>
      </c>
      <c r="F465" s="175" t="s">
        <v>3644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3645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3646</v>
      </c>
      <c r="F466" s="175" t="s">
        <v>3647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3648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3649</v>
      </c>
      <c r="F467" s="140" t="s">
        <v>3650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3651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3652</v>
      </c>
      <c r="F468" s="140" t="s">
        <v>3653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3654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3655</v>
      </c>
      <c r="F469" s="140" t="s">
        <v>3656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3657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3658</v>
      </c>
      <c r="F470" s="140" t="s">
        <v>3659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3660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3661</v>
      </c>
      <c r="F471" s="140" t="s">
        <v>3662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3663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3664</v>
      </c>
      <c r="F472" s="140" t="s">
        <v>3665</v>
      </c>
      <c r="G472" s="141" t="s">
        <v>3208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3666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3667</v>
      </c>
      <c r="F473" s="140" t="s">
        <v>3668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3669</v>
      </c>
    </row>
    <row r="474" spans="2:65" s="11" customFormat="1" ht="22.9" customHeight="1">
      <c r="B474" s="126"/>
      <c r="D474" s="127" t="s">
        <v>75</v>
      </c>
      <c r="E474" s="136" t="s">
        <v>3670</v>
      </c>
      <c r="F474" s="136" t="s">
        <v>3671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3672</v>
      </c>
      <c r="F475" s="140" t="s">
        <v>3673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3674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3675</v>
      </c>
      <c r="F476" s="175" t="s">
        <v>3676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3677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3678</v>
      </c>
      <c r="F477" s="175" t="s">
        <v>3679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3680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3681</v>
      </c>
      <c r="F478" s="175" t="s">
        <v>3682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3683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3684</v>
      </c>
      <c r="F479" s="175" t="s">
        <v>3685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3686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3687</v>
      </c>
      <c r="F480" s="175" t="s">
        <v>3688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3689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3690</v>
      </c>
      <c r="F481" s="140" t="s">
        <v>3691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3692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3693</v>
      </c>
      <c r="F482" s="175" t="s">
        <v>3694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3695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3696</v>
      </c>
      <c r="F483" s="175" t="s">
        <v>3697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3698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3699</v>
      </c>
      <c r="F484" s="175" t="s">
        <v>3700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3701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3702</v>
      </c>
      <c r="F485" s="140" t="s">
        <v>3703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3704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3705</v>
      </c>
      <c r="F486" s="175" t="s">
        <v>3706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3707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3708</v>
      </c>
      <c r="F487" s="175" t="s">
        <v>3709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3710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3711</v>
      </c>
      <c r="F488" s="140" t="s">
        <v>3712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3713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3714</v>
      </c>
      <c r="F489" s="175" t="s">
        <v>3715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3716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3717</v>
      </c>
      <c r="F490" s="140" t="s">
        <v>3718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3719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3720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3721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3722</v>
      </c>
      <c r="F496" s="175" t="s">
        <v>3723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3724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3725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3726</v>
      </c>
      <c r="F498" s="175" t="s">
        <v>3727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3728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3729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3730</v>
      </c>
      <c r="F500" s="140" t="s">
        <v>3731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3732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3733</v>
      </c>
      <c r="F501" s="175" t="s">
        <v>3734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3735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3736</v>
      </c>
      <c r="F502" s="140" t="s">
        <v>3737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3738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3739</v>
      </c>
      <c r="F504" s="140" t="s">
        <v>3740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3741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3742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3743</v>
      </c>
      <c r="F506" s="140" t="s">
        <v>3744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3745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2998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3746</v>
      </c>
      <c r="F508" s="136" t="s">
        <v>3747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3748</v>
      </c>
      <c r="F509" s="140" t="s">
        <v>3749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3750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3751</v>
      </c>
      <c r="F510" s="175" t="s">
        <v>3752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3753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3754</v>
      </c>
      <c r="F511" s="175" t="s">
        <v>3755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3756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3757</v>
      </c>
      <c r="F512" s="175" t="s">
        <v>3758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3759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3760</v>
      </c>
      <c r="F513" s="175" t="s">
        <v>3761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3762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3763</v>
      </c>
      <c r="F514" s="175" t="s">
        <v>3764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3765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3766</v>
      </c>
      <c r="F515" s="140" t="s">
        <v>3767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3768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3769</v>
      </c>
      <c r="F516" s="175" t="s">
        <v>3770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3771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3772</v>
      </c>
      <c r="F517" s="175" t="s">
        <v>3773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3774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3775</v>
      </c>
      <c r="F518" s="140" t="s">
        <v>3776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3777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3778</v>
      </c>
      <c r="F519" s="175" t="s">
        <v>3779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3780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3781</v>
      </c>
      <c r="F520" s="140" t="s">
        <v>3782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3783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3784</v>
      </c>
      <c r="F521" s="175" t="s">
        <v>3785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3786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3787</v>
      </c>
      <c r="F522" s="175" t="s">
        <v>3788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3789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3790</v>
      </c>
      <c r="F523" s="175" t="s">
        <v>3791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3792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3793</v>
      </c>
      <c r="F524" s="175" t="s">
        <v>3794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3795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3796</v>
      </c>
      <c r="F525" s="175" t="s">
        <v>3797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3798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3799</v>
      </c>
      <c r="F526" s="175" t="s">
        <v>3800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3801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3802</v>
      </c>
      <c r="F527" s="175" t="s">
        <v>7192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3803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3804</v>
      </c>
      <c r="F528" s="175" t="s">
        <v>3805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3806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3807</v>
      </c>
      <c r="F529" s="175" t="s">
        <v>3808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3809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3810</v>
      </c>
      <c r="F530" s="140" t="s">
        <v>3811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3812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3813</v>
      </c>
      <c r="F531" s="175" t="s">
        <v>3814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3815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3816</v>
      </c>
      <c r="F532" s="140" t="s">
        <v>3817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3818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3819</v>
      </c>
      <c r="F533" s="175" t="s">
        <v>3820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3821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3822</v>
      </c>
      <c r="F534" s="175" t="s">
        <v>3823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3824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3825</v>
      </c>
      <c r="F535" s="175" t="s">
        <v>3826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3827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3828</v>
      </c>
      <c r="F536" s="140" t="s">
        <v>3829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3830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3831</v>
      </c>
      <c r="F537" s="140" t="s">
        <v>3832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3833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3834</v>
      </c>
      <c r="F538" s="140" t="s">
        <v>3835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3836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3837</v>
      </c>
      <c r="F539" s="140" t="s">
        <v>3838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3839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3840</v>
      </c>
      <c r="F540" s="140" t="s">
        <v>3841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3842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3843</v>
      </c>
      <c r="F541" s="140" t="s">
        <v>3844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3845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3846</v>
      </c>
      <c r="F542" s="140" t="s">
        <v>3847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3848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3849</v>
      </c>
      <c r="F543" s="140" t="s">
        <v>3850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3851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3852</v>
      </c>
      <c r="F544" s="140" t="s">
        <v>3853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3854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3855</v>
      </c>
      <c r="F545" s="140" t="s">
        <v>3856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3857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3858</v>
      </c>
      <c r="F546" s="140" t="s">
        <v>3859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3860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3861</v>
      </c>
      <c r="F548" s="136" t="s">
        <v>3862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3863</v>
      </c>
      <c r="F549" s="140" t="s">
        <v>3864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3865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3866</v>
      </c>
      <c r="F550" s="140" t="s">
        <v>3867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3868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3869</v>
      </c>
      <c r="F551" s="140" t="s">
        <v>3870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3871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3872</v>
      </c>
      <c r="F552" s="140" t="s">
        <v>3873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3874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3875</v>
      </c>
      <c r="F553" s="140" t="s">
        <v>3876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3877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3878</v>
      </c>
      <c r="F554" s="140" t="s">
        <v>3879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3880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3881</v>
      </c>
      <c r="F555" s="140" t="s">
        <v>3882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3883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3884</v>
      </c>
      <c r="F556" s="140" t="s">
        <v>3885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3886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3887</v>
      </c>
      <c r="F557" s="140" t="s">
        <v>3888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3889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3890</v>
      </c>
      <c r="F558" s="140" t="s">
        <v>3891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3892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3893</v>
      </c>
      <c r="F559" s="140" t="s">
        <v>3894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3895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3896</v>
      </c>
      <c r="F560" s="140" t="s">
        <v>3897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3898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3899</v>
      </c>
      <c r="F561" s="140" t="s">
        <v>3856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3900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3901</v>
      </c>
      <c r="F562" s="140" t="s">
        <v>3902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3903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3904</v>
      </c>
      <c r="F563" s="140" t="s">
        <v>3905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3906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3907</v>
      </c>
      <c r="F564" s="140" t="s">
        <v>3908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3909</v>
      </c>
    </row>
    <row r="565" spans="2:65" s="11" customFormat="1" ht="22.9" customHeight="1">
      <c r="B565" s="126"/>
      <c r="D565" s="127" t="s">
        <v>75</v>
      </c>
      <c r="E565" s="136" t="s">
        <v>3910</v>
      </c>
      <c r="F565" s="136" t="s">
        <v>3911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3912</v>
      </c>
      <c r="F566" s="140" t="s">
        <v>3913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3914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3914</v>
      </c>
      <c r="BM566" s="149" t="s">
        <v>3915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3916</v>
      </c>
      <c r="F567" s="140" t="s">
        <v>3917</v>
      </c>
      <c r="G567" s="141" t="s">
        <v>3208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3918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3919</v>
      </c>
      <c r="F568" s="140" t="s">
        <v>3920</v>
      </c>
      <c r="G568" s="141" t="s">
        <v>3208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3921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3922</v>
      </c>
      <c r="F569" s="140" t="s">
        <v>3923</v>
      </c>
      <c r="G569" s="141" t="s">
        <v>3208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3924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3925</v>
      </c>
      <c r="F570" s="140" t="s">
        <v>3926</v>
      </c>
      <c r="G570" s="141" t="s">
        <v>3208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3927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3928</v>
      </c>
      <c r="F571" s="140" t="s">
        <v>3929</v>
      </c>
      <c r="G571" s="141" t="s">
        <v>3208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3930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3931</v>
      </c>
      <c r="F572" s="140" t="s">
        <v>3932</v>
      </c>
      <c r="G572" s="141" t="s">
        <v>3208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3933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3934</v>
      </c>
      <c r="F573" s="140" t="s">
        <v>3935</v>
      </c>
      <c r="G573" s="141" t="s">
        <v>3208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3936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3937</v>
      </c>
      <c r="F574" s="140" t="s">
        <v>3938</v>
      </c>
      <c r="G574" s="141" t="s">
        <v>3208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3939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3940</v>
      </c>
      <c r="F575" s="140" t="s">
        <v>3941</v>
      </c>
      <c r="G575" s="141" t="s">
        <v>3208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3942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3943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SO02 - MaR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3010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3011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3944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3013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3945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3015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9" t="str">
        <f>E7</f>
        <v>Pobytová odlehčovací služba Zábřeh - Sušilova</v>
      </c>
      <c r="F121" s="250"/>
      <c r="G121" s="250"/>
      <c r="H121" s="250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49" t="s">
        <v>194</v>
      </c>
      <c r="F123" s="236"/>
      <c r="G123" s="236"/>
      <c r="H123" s="236"/>
      <c r="L123" s="20"/>
    </row>
    <row r="124" spans="2:12" ht="12" customHeight="1">
      <c r="B124" s="20"/>
      <c r="C124" s="27" t="s">
        <v>3005</v>
      </c>
      <c r="L124" s="20"/>
    </row>
    <row r="125" spans="2:12" s="1" customFormat="1" ht="16.5" customHeight="1">
      <c r="B125" s="32"/>
      <c r="E125" s="227" t="s">
        <v>3006</v>
      </c>
      <c r="F125" s="248"/>
      <c r="G125" s="248"/>
      <c r="H125" s="248"/>
      <c r="L125" s="32"/>
    </row>
    <row r="126" spans="2:12" s="1" customFormat="1" ht="12" customHeight="1">
      <c r="B126" s="32"/>
      <c r="C126" s="27" t="s">
        <v>3007</v>
      </c>
      <c r="L126" s="32"/>
    </row>
    <row r="127" spans="2:12" s="1" customFormat="1" ht="16.5" customHeight="1">
      <c r="B127" s="32"/>
      <c r="E127" s="212" t="str">
        <f>E13</f>
        <v>SO02 - MaR</v>
      </c>
      <c r="F127" s="248"/>
      <c r="G127" s="248"/>
      <c r="H127" s="248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3025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3946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3046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3947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3048</v>
      </c>
      <c r="F142" s="136" t="s">
        <v>3049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3405</v>
      </c>
      <c r="F143" s="140" t="s">
        <v>3406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3948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3949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3950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3951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3952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3953</v>
      </c>
      <c r="F149" s="175" t="s">
        <v>3954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3955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3956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3957</v>
      </c>
      <c r="F151" s="175" t="s">
        <v>3958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3959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3960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3412</v>
      </c>
      <c r="F153" s="140" t="s">
        <v>3413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3961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3962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3963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3419</v>
      </c>
      <c r="F161" s="175" t="s">
        <v>3420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3964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3415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3965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3966</v>
      </c>
      <c r="F165" s="175" t="s">
        <v>3967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3968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3969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3970</v>
      </c>
      <c r="F167" s="175" t="s">
        <v>3971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3972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3973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3974</v>
      </c>
      <c r="F169" s="140" t="s">
        <v>3975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3976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3977</v>
      </c>
      <c r="F170" s="140" t="s">
        <v>3978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3979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3980</v>
      </c>
      <c r="F171" s="140" t="s">
        <v>3981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3982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3667</v>
      </c>
      <c r="F172" s="140" t="s">
        <v>3668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3983</v>
      </c>
    </row>
    <row r="173" spans="2:65" s="11" customFormat="1" ht="22.9" customHeight="1">
      <c r="B173" s="126"/>
      <c r="D173" s="127" t="s">
        <v>75</v>
      </c>
      <c r="E173" s="136" t="s">
        <v>3670</v>
      </c>
      <c r="F173" s="136" t="s">
        <v>3671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3984</v>
      </c>
      <c r="F174" s="140" t="s">
        <v>3985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3986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3987</v>
      </c>
      <c r="F175" s="140" t="s">
        <v>3988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3989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3990</v>
      </c>
      <c r="F176" s="140" t="s">
        <v>3991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3992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3993</v>
      </c>
      <c r="F177" s="140" t="s">
        <v>3994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3995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3996</v>
      </c>
      <c r="F178" s="140" t="s">
        <v>3997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3998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3999</v>
      </c>
      <c r="F179" s="140" t="s">
        <v>4000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4001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4002</v>
      </c>
      <c r="F180" s="140" t="s">
        <v>4003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4004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4005</v>
      </c>
      <c r="F181" s="140" t="s">
        <v>4006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4007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4008</v>
      </c>
      <c r="F182" s="140" t="s">
        <v>4009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4010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4011</v>
      </c>
      <c r="F183" s="140" t="s">
        <v>4012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4013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4014</v>
      </c>
      <c r="F184" s="140" t="s">
        <v>4015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4016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4017</v>
      </c>
      <c r="F185" s="140" t="s">
        <v>4018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4019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4020</v>
      </c>
      <c r="F186" s="140" t="s">
        <v>4021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4022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4023</v>
      </c>
      <c r="F187" s="140" t="s">
        <v>4024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4025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4026</v>
      </c>
      <c r="F188" s="140" t="s">
        <v>4027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4028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4029</v>
      </c>
      <c r="F189" s="140" t="s">
        <v>4030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4031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4032</v>
      </c>
      <c r="F190" s="140" t="s">
        <v>4033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4034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4035</v>
      </c>
      <c r="F191" s="140" t="s">
        <v>4036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4037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4038</v>
      </c>
      <c r="F192" s="140" t="s">
        <v>4039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4040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4041</v>
      </c>
      <c r="F193" s="140" t="s">
        <v>4042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4043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4044</v>
      </c>
      <c r="F194" s="140" t="s">
        <v>4045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4046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4047</v>
      </c>
      <c r="F195" s="140" t="s">
        <v>4048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4049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4050</v>
      </c>
      <c r="F196" s="140" t="s">
        <v>4051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4052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4053</v>
      </c>
      <c r="F197" s="140" t="s">
        <v>4054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4055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4056</v>
      </c>
      <c r="F198" s="140" t="s">
        <v>4057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4058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4059</v>
      </c>
      <c r="F199" s="140" t="s">
        <v>7197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4060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4061</v>
      </c>
      <c r="F200" s="140" t="s">
        <v>4062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4063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4064</v>
      </c>
      <c r="F201" s="140" t="s">
        <v>4065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4066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4067</v>
      </c>
      <c r="F202" s="140" t="s">
        <v>4068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4069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4070</v>
      </c>
      <c r="F203" s="140" t="s">
        <v>4071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4072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4073</v>
      </c>
      <c r="F204" s="175" t="s">
        <v>4074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4075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4076</v>
      </c>
      <c r="F205" s="140" t="s">
        <v>4077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4078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4079</v>
      </c>
      <c r="F206" s="140" t="s">
        <v>4080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4081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4082</v>
      </c>
      <c r="F207" s="175" t="s">
        <v>4083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4084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4085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4086</v>
      </c>
      <c r="F209" s="140" t="s">
        <v>4087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4088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3260</v>
      </c>
      <c r="F210" s="175" t="s">
        <v>3261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4089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4090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4091</v>
      </c>
      <c r="F212" s="140" t="s">
        <v>4092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4093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4094</v>
      </c>
      <c r="F213" s="175" t="s">
        <v>4095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4096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4097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4098</v>
      </c>
      <c r="F215" s="140" t="s">
        <v>4099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4100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4101</v>
      </c>
      <c r="F216" s="175" t="s">
        <v>4102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4103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4104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4105</v>
      </c>
      <c r="F218" s="175" t="s">
        <v>4106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4107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4108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3672</v>
      </c>
      <c r="F220" s="140" t="s">
        <v>3673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4109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4110</v>
      </c>
      <c r="F221" s="175" t="s">
        <v>4111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4112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4113</v>
      </c>
      <c r="F222" s="175" t="s">
        <v>4114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4115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3717</v>
      </c>
      <c r="F223" s="140" t="s">
        <v>3718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4116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4117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4118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4119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4120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4121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4122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4123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2923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4124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4125</v>
      </c>
      <c r="F235" s="175" t="s">
        <v>4126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4127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4128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4129</v>
      </c>
      <c r="F237" s="175" t="s">
        <v>4130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4131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4132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3726</v>
      </c>
      <c r="F239" s="175" t="s">
        <v>3727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4133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4134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3722</v>
      </c>
      <c r="F241" s="175" t="s">
        <v>3723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4135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4136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4137</v>
      </c>
      <c r="F243" s="175" t="s">
        <v>4138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4139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4140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4141</v>
      </c>
      <c r="F245" s="140" t="s">
        <v>4142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4143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4144</v>
      </c>
      <c r="F246" s="175" t="s">
        <v>4145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4146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4147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4148</v>
      </c>
      <c r="F248" s="140" t="s">
        <v>4149</v>
      </c>
      <c r="G248" s="141" t="s">
        <v>3208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4150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4151</v>
      </c>
      <c r="F249" s="140" t="s">
        <v>4152</v>
      </c>
      <c r="G249" s="141" t="s">
        <v>3208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4153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4154</v>
      </c>
      <c r="F250" s="140" t="s">
        <v>4155</v>
      </c>
      <c r="G250" s="141" t="s">
        <v>3208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4156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3736</v>
      </c>
      <c r="F251" s="140" t="s">
        <v>3737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4157</v>
      </c>
    </row>
    <row r="252" spans="2:65" s="11" customFormat="1" ht="22.9" customHeight="1">
      <c r="B252" s="126"/>
      <c r="D252" s="127" t="s">
        <v>75</v>
      </c>
      <c r="E252" s="136" t="s">
        <v>2521</v>
      </c>
      <c r="F252" s="136" t="s">
        <v>2522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4158</v>
      </c>
      <c r="F253" s="140" t="s">
        <v>4159</v>
      </c>
      <c r="G253" s="141" t="s">
        <v>3208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4160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4161</v>
      </c>
      <c r="F254" s="140" t="s">
        <v>4162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4163</v>
      </c>
    </row>
    <row r="255" spans="2:65" s="11" customFormat="1" ht="25.9" customHeight="1">
      <c r="B255" s="126"/>
      <c r="D255" s="127" t="s">
        <v>75</v>
      </c>
      <c r="E255" s="128" t="s">
        <v>4164</v>
      </c>
      <c r="F255" s="128" t="s">
        <v>4165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4166</v>
      </c>
      <c r="F256" s="140" t="s">
        <v>4167</v>
      </c>
      <c r="G256" s="141" t="s">
        <v>3208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4168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4169</v>
      </c>
      <c r="F257" s="140" t="s">
        <v>4170</v>
      </c>
      <c r="G257" s="141" t="s">
        <v>3208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4171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4172</v>
      </c>
      <c r="F258" s="140" t="s">
        <v>4173</v>
      </c>
      <c r="G258" s="141" t="s">
        <v>3208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4174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4175</v>
      </c>
      <c r="F259" s="140" t="s">
        <v>4176</v>
      </c>
      <c r="G259" s="141" t="s">
        <v>3208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4177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4178</v>
      </c>
      <c r="F261" s="136" t="s">
        <v>4179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4180</v>
      </c>
      <c r="F262" s="140" t="s">
        <v>4181</v>
      </c>
      <c r="G262" s="141" t="s">
        <v>3208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3914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3914</v>
      </c>
      <c r="BM262" s="149" t="s">
        <v>4182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4183</v>
      </c>
      <c r="F263" s="140" t="s">
        <v>4184</v>
      </c>
      <c r="G263" s="141" t="s">
        <v>3208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3914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3914</v>
      </c>
      <c r="BM263" s="149" t="s">
        <v>4185</v>
      </c>
    </row>
    <row r="264" spans="2:65" s="11" customFormat="1" ht="22.9" customHeight="1">
      <c r="B264" s="126"/>
      <c r="D264" s="127" t="s">
        <v>75</v>
      </c>
      <c r="E264" s="136" t="s">
        <v>3910</v>
      </c>
      <c r="F264" s="136" t="s">
        <v>3911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4186</v>
      </c>
      <c r="F265" s="140" t="s">
        <v>4187</v>
      </c>
      <c r="G265" s="141" t="s">
        <v>3208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3914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3914</v>
      </c>
      <c r="BM265" s="149" t="s">
        <v>4188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4189</v>
      </c>
      <c r="F266" s="140" t="s">
        <v>4190</v>
      </c>
      <c r="G266" s="141" t="s">
        <v>3208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3914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3914</v>
      </c>
      <c r="BM266" s="149" t="s">
        <v>4191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3912</v>
      </c>
      <c r="F267" s="140" t="s">
        <v>4192</v>
      </c>
      <c r="G267" s="141" t="s">
        <v>3208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3914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3914</v>
      </c>
      <c r="BM267" s="149" t="s">
        <v>4193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4194</v>
      </c>
      <c r="F268" s="140" t="s">
        <v>4195</v>
      </c>
      <c r="G268" s="141" t="s">
        <v>3208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4196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4197</v>
      </c>
      <c r="F269" s="140" t="s">
        <v>4198</v>
      </c>
      <c r="G269" s="141" t="s">
        <v>3208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4199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4200</v>
      </c>
      <c r="F270" s="140" t="s">
        <v>4201</v>
      </c>
      <c r="G270" s="141" t="s">
        <v>3208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4202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4203</v>
      </c>
      <c r="F271" s="140" t="s">
        <v>4204</v>
      </c>
      <c r="G271" s="141" t="s">
        <v>3208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4205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4206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SO03 - VZT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4207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4210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4213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36"/>
      <c r="G121" s="236"/>
      <c r="H121" s="236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27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12" t="str">
        <f>E13</f>
        <v>SO03 - VZT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4214</v>
      </c>
      <c r="F134" s="128" t="s">
        <v>4215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4216</v>
      </c>
      <c r="F135" s="136" t="s">
        <v>4217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4218</v>
      </c>
      <c r="F136" s="140" t="s">
        <v>4219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4220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4221</v>
      </c>
      <c r="F137" s="140" t="s">
        <v>4222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4223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4224</v>
      </c>
      <c r="F138" s="140" t="s">
        <v>4225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4226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4227</v>
      </c>
      <c r="F139" s="140" t="s">
        <v>4228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4229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4230</v>
      </c>
      <c r="F140" s="175" t="s">
        <v>4231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4232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4233</v>
      </c>
      <c r="F141" s="175" t="s">
        <v>4234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4235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4236</v>
      </c>
      <c r="F142" s="140" t="s">
        <v>4237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4238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4239</v>
      </c>
      <c r="F143" s="140" t="s">
        <v>4240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4241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4242</v>
      </c>
      <c r="F144" s="140" t="s">
        <v>4243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4244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4245</v>
      </c>
      <c r="F145" s="140" t="s">
        <v>4246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4247</v>
      </c>
    </row>
    <row r="146" spans="2:65" s="11" customFormat="1" ht="22.9" customHeight="1">
      <c r="B146" s="126"/>
      <c r="D146" s="127" t="s">
        <v>75</v>
      </c>
      <c r="E146" s="136" t="s">
        <v>4248</v>
      </c>
      <c r="F146" s="136" t="s">
        <v>4249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4250</v>
      </c>
      <c r="F147" s="140" t="s">
        <v>4251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4252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4253</v>
      </c>
      <c r="F148" s="140" t="s">
        <v>4254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4255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4256</v>
      </c>
      <c r="F149" s="140" t="s">
        <v>4257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4258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4259</v>
      </c>
      <c r="F150" s="140" t="s">
        <v>4260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4261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4245</v>
      </c>
      <c r="F151" s="140" t="s">
        <v>4246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4262</v>
      </c>
    </row>
    <row r="152" spans="2:65" s="11" customFormat="1" ht="22.9" customHeight="1">
      <c r="B152" s="126"/>
      <c r="D152" s="127" t="s">
        <v>75</v>
      </c>
      <c r="E152" s="136" t="s">
        <v>4263</v>
      </c>
      <c r="F152" s="136" t="s">
        <v>4264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4265</v>
      </c>
      <c r="F153" s="140" t="s">
        <v>4266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4267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4268</v>
      </c>
      <c r="F154" s="140" t="s">
        <v>4269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4270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4271</v>
      </c>
      <c r="F155" s="140" t="s">
        <v>4272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4273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4274</v>
      </c>
      <c r="F156" s="140" t="s">
        <v>4275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4276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4277</v>
      </c>
      <c r="F157" s="140" t="s">
        <v>4278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4279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4280</v>
      </c>
      <c r="F158" s="140" t="s">
        <v>4281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4282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4245</v>
      </c>
      <c r="F159" s="140" t="s">
        <v>4246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4283</v>
      </c>
    </row>
    <row r="160" spans="2:65" s="11" customFormat="1" ht="22.9" customHeight="1">
      <c r="B160" s="126"/>
      <c r="D160" s="127" t="s">
        <v>75</v>
      </c>
      <c r="E160" s="136" t="s">
        <v>4284</v>
      </c>
      <c r="F160" s="136" t="s">
        <v>4285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4286</v>
      </c>
      <c r="F161" s="140" t="s">
        <v>4287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4288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4289</v>
      </c>
      <c r="F162" s="140" t="s">
        <v>4290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4291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4289</v>
      </c>
      <c r="F163" s="140" t="s">
        <v>4290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4292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4293</v>
      </c>
      <c r="F164" s="140" t="s">
        <v>4294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4295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4296</v>
      </c>
      <c r="F165" s="140" t="s">
        <v>4297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4298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4299</v>
      </c>
      <c r="F166" s="140" t="s">
        <v>4300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4301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4302</v>
      </c>
      <c r="F167" s="140" t="s">
        <v>4303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4304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4227</v>
      </c>
      <c r="F168" s="140" t="s">
        <v>4228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4305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4306</v>
      </c>
      <c r="F169" s="175" t="s">
        <v>4307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4308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4309</v>
      </c>
      <c r="F170" s="140" t="s">
        <v>4310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4311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4312</v>
      </c>
      <c r="F171" s="140" t="s">
        <v>4313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4314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4315</v>
      </c>
      <c r="F172" s="140" t="s">
        <v>4316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4317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4242</v>
      </c>
      <c r="F173" s="140" t="s">
        <v>4243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4318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4319</v>
      </c>
      <c r="F174" s="140" t="s">
        <v>4320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4321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4280</v>
      </c>
      <c r="F175" s="140" t="s">
        <v>4281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4322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4323</v>
      </c>
      <c r="F176" s="140" t="s">
        <v>7180</v>
      </c>
      <c r="G176" s="141" t="s">
        <v>4324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4325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4326</v>
      </c>
      <c r="F177" s="140" t="s">
        <v>4327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4328</v>
      </c>
    </row>
    <row r="178" spans="2:65" s="11" customFormat="1" ht="22.9" customHeight="1">
      <c r="B178" s="126"/>
      <c r="D178" s="127" t="s">
        <v>75</v>
      </c>
      <c r="E178" s="136" t="s">
        <v>4329</v>
      </c>
      <c r="F178" s="136" t="s">
        <v>4330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4331</v>
      </c>
      <c r="F179" s="140" t="s">
        <v>4332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4333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4334</v>
      </c>
      <c r="F180" s="140" t="s">
        <v>4335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4336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4337</v>
      </c>
      <c r="F181" s="140" t="s">
        <v>4338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4339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4340</v>
      </c>
      <c r="F182" s="140" t="s">
        <v>4341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4342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4340</v>
      </c>
      <c r="F183" s="140" t="s">
        <v>4341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4343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4344</v>
      </c>
      <c r="F184" s="140" t="s">
        <v>4345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4346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4344</v>
      </c>
      <c r="F185" s="140" t="s">
        <v>4345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4347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4348</v>
      </c>
      <c r="F186" s="140" t="s">
        <v>4349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4350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4351</v>
      </c>
      <c r="F187" s="140" t="s">
        <v>4352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4353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4354</v>
      </c>
      <c r="F188" s="140" t="s">
        <v>4355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4356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4357</v>
      </c>
      <c r="F189" s="140" t="s">
        <v>4358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4359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4360</v>
      </c>
      <c r="F190" s="140" t="s">
        <v>4361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4362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4363</v>
      </c>
      <c r="F191" s="140" t="s">
        <v>4364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4365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4227</v>
      </c>
      <c r="F192" s="140" t="s">
        <v>4228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4366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4367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4306</v>
      </c>
      <c r="F194" s="175" t="s">
        <v>4307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4368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4369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4230</v>
      </c>
      <c r="F196" s="175" t="s">
        <v>4231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4370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4233</v>
      </c>
      <c r="F197" s="175" t="s">
        <v>4234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4371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4372</v>
      </c>
      <c r="F198" s="140" t="s">
        <v>4373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4374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4375</v>
      </c>
      <c r="F199" s="140" t="s">
        <v>4376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4377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4378</v>
      </c>
      <c r="F200" s="140" t="s">
        <v>4379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4380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4381</v>
      </c>
      <c r="F201" s="140" t="s">
        <v>4382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4383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4384</v>
      </c>
      <c r="F202" s="140" t="s">
        <v>4385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4386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4387</v>
      </c>
      <c r="F203" s="140" t="s">
        <v>4388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4389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4390</v>
      </c>
      <c r="F204" s="140" t="s">
        <v>4391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4392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4393</v>
      </c>
      <c r="F205" s="140" t="s">
        <v>4394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4395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4315</v>
      </c>
      <c r="F206" s="140" t="s">
        <v>4316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4396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4397</v>
      </c>
      <c r="F207" s="140" t="s">
        <v>4398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4399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4400</v>
      </c>
      <c r="F208" s="140" t="s">
        <v>4401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4402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4403</v>
      </c>
      <c r="F209" s="140" t="s">
        <v>4404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4405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4406</v>
      </c>
      <c r="F210" s="140" t="s">
        <v>4407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4408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4242</v>
      </c>
      <c r="F211" s="140" t="s">
        <v>4243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4409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4280</v>
      </c>
      <c r="F212" s="140" t="s">
        <v>4281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4410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4323</v>
      </c>
      <c r="F213" s="140" t="s">
        <v>7180</v>
      </c>
      <c r="G213" s="141" t="s">
        <v>4324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4411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4412</v>
      </c>
      <c r="F214" s="140" t="s">
        <v>7181</v>
      </c>
      <c r="G214" s="141" t="s">
        <v>4324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4413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4414</v>
      </c>
      <c r="F215" s="140" t="s">
        <v>7182</v>
      </c>
      <c r="G215" s="141" t="s">
        <v>4324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4415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4326</v>
      </c>
      <c r="F216" s="140" t="s">
        <v>4327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4416</v>
      </c>
    </row>
    <row r="217" spans="2:65" s="1" customFormat="1" ht="24.25" customHeight="1">
      <c r="B217" s="32"/>
      <c r="C217" s="138" t="s">
        <v>850</v>
      </c>
      <c r="D217" s="138" t="s">
        <v>298</v>
      </c>
      <c r="E217" s="139" t="s">
        <v>4245</v>
      </c>
      <c r="F217" s="140" t="s">
        <v>4246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4417</v>
      </c>
    </row>
    <row r="218" spans="2:65" s="11" customFormat="1" ht="22.9" customHeight="1">
      <c r="B218" s="126"/>
      <c r="D218" s="127" t="s">
        <v>75</v>
      </c>
      <c r="E218" s="136" t="s">
        <v>4418</v>
      </c>
      <c r="F218" s="136" t="s">
        <v>4165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4419</v>
      </c>
      <c r="F219" s="140" t="s">
        <v>4420</v>
      </c>
      <c r="G219" s="141" t="s">
        <v>3208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4421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4422</v>
      </c>
      <c r="F220" s="140" t="s">
        <v>4423</v>
      </c>
      <c r="G220" s="141" t="s">
        <v>3208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4424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4425</v>
      </c>
      <c r="F221" s="140" t="s">
        <v>4426</v>
      </c>
      <c r="G221" s="141" t="s">
        <v>3208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4427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4428</v>
      </c>
      <c r="F222" s="140" t="s">
        <v>4429</v>
      </c>
      <c r="G222" s="141" t="s">
        <v>3208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4430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4431</v>
      </c>
      <c r="F223" s="140" t="s">
        <v>4432</v>
      </c>
      <c r="G223" s="141" t="s">
        <v>3208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4433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4434</v>
      </c>
      <c r="F226" s="140" t="s">
        <v>4435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4436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4438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04a - Přípojka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>04a - Přípojka vody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4442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4444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4445</v>
      </c>
      <c r="F136" s="140" t="s">
        <v>4446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4447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4448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4449</v>
      </c>
      <c r="F138" s="140" t="s">
        <v>4450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4451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4452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4453</v>
      </c>
      <c r="F141" s="140" t="s">
        <v>4454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4455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4456</v>
      </c>
      <c r="F142" s="140" t="s">
        <v>4457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4458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4459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4460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4461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4462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4463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4464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4465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4466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4467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4468</v>
      </c>
      <c r="F149" s="140" t="s">
        <v>4469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4470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4471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4472</v>
      </c>
      <c r="F151" s="140" t="s">
        <v>4473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4475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4476</v>
      </c>
      <c r="F154" s="175" t="s">
        <v>4477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4478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4479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4480</v>
      </c>
      <c r="F157" s="140" t="s">
        <v>4481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4482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4483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4484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4485</v>
      </c>
      <c r="F161" s="140" t="s">
        <v>4486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4487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4488</v>
      </c>
      <c r="F162" s="175" t="s">
        <v>4489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4490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4491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4492</v>
      </c>
      <c r="F164" s="140" t="s">
        <v>4493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4494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4495</v>
      </c>
      <c r="F165" s="140" t="s">
        <v>4496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4498</v>
      </c>
      <c r="F166" s="140" t="s">
        <v>4499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4500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4501</v>
      </c>
      <c r="F167" s="175" t="s">
        <v>4502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4503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4504</v>
      </c>
      <c r="F168" s="140" t="s">
        <v>4505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4506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4507</v>
      </c>
      <c r="F169" s="140" t="s">
        <v>4508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4509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4510</v>
      </c>
      <c r="F170" s="140" t="s">
        <v>4511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4512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4513</v>
      </c>
      <c r="F172" s="140" t="s">
        <v>4514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4515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4516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 xml:space="preserve">04b - Přípojka dešťové kanalizace 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 xml:space="preserve">04b - Přípojka dešťové kanalizace 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4517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4518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4519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4520</v>
      </c>
      <c r="F136" s="140" t="s">
        <v>4521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4522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4523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4524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4449</v>
      </c>
      <c r="F139" s="140" t="s">
        <v>4450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4525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4526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4453</v>
      </c>
      <c r="F143" s="140" t="s">
        <v>4454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4527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4456</v>
      </c>
      <c r="F144" s="140" t="s">
        <v>4457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4517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4528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4529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4530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4531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4532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4463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4517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4533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4534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4466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4517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4535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4532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4468</v>
      </c>
      <c r="F152" s="140" t="s">
        <v>4469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4517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4536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4537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4538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4472</v>
      </c>
      <c r="F155" s="140" t="s">
        <v>4473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4517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4539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4540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4476</v>
      </c>
      <c r="F159" s="175" t="s">
        <v>4477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4517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4541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4542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4480</v>
      </c>
      <c r="F162" s="140" t="s">
        <v>4481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4517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4543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4523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4544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4484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4545</v>
      </c>
      <c r="F167" s="140" t="s">
        <v>4546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4547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4548</v>
      </c>
      <c r="F168" s="140" t="s">
        <v>4549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4550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4551</v>
      </c>
      <c r="F169" s="175" t="s">
        <v>4552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4553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4554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4555</v>
      </c>
      <c r="F171" s="140" t="s">
        <v>4556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4557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4558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4559</v>
      </c>
      <c r="F173" s="140" t="s">
        <v>4560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4561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4562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4563</v>
      </c>
      <c r="F174" s="175" t="s">
        <v>4564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4565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4566</v>
      </c>
      <c r="F175" s="140" t="s">
        <v>4567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4568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4569</v>
      </c>
      <c r="F176" s="175" t="s">
        <v>4570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4561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4571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4572</v>
      </c>
      <c r="F177" s="140" t="s">
        <v>4573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4574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4575</v>
      </c>
      <c r="F178" s="175" t="s">
        <v>4576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4577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4578</v>
      </c>
      <c r="F179" s="140" t="s">
        <v>4579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4580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4581</v>
      </c>
      <c r="F180" s="175" t="s">
        <v>4582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4561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4583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4584</v>
      </c>
      <c r="F181" s="140" t="s">
        <v>4585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4586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4587</v>
      </c>
      <c r="F182" s="175" t="s">
        <v>4588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4589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4590</v>
      </c>
      <c r="F183" s="140" t="s">
        <v>4591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4517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4592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4507</v>
      </c>
      <c r="F185" s="140" t="s">
        <v>4593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4517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4594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4513</v>
      </c>
      <c r="F188" s="140" t="s">
        <v>4595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4517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4596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4597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04c - Venkovní kanalizace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4598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36"/>
      <c r="G119" s="236"/>
      <c r="H119" s="236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27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12" t="str">
        <f>E13</f>
        <v>04c - Venkovní kanalizace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4599</v>
      </c>
      <c r="F134" s="140" t="s">
        <v>4600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4601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4443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4602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4603</v>
      </c>
      <c r="F138" s="140" t="s">
        <v>4604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4605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4523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4606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4449</v>
      </c>
      <c r="F142" s="140" t="s">
        <v>4450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4607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4523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4608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4453</v>
      </c>
      <c r="F146" s="140" t="s">
        <v>4454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4609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4456</v>
      </c>
      <c r="F147" s="140" t="s">
        <v>4457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4610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4611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4460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4612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4613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4463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4615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4466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4613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4468</v>
      </c>
      <c r="F155" s="140" t="s">
        <v>4469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4617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4537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4618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4472</v>
      </c>
      <c r="F158" s="140" t="s">
        <v>4473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4619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4523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4620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4476</v>
      </c>
      <c r="F162" s="175" t="s">
        <v>4477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4621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4622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4480</v>
      </c>
      <c r="F165" s="140" t="s">
        <v>4481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4523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4624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4484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4625</v>
      </c>
      <c r="F170" s="140" t="s">
        <v>4626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4627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4628</v>
      </c>
      <c r="F171" s="140" t="s">
        <v>4629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4630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4631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4632</v>
      </c>
      <c r="F173" s="140" t="s">
        <v>7193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4633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4634</v>
      </c>
      <c r="F174" s="175" t="s">
        <v>7194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4635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4636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4548</v>
      </c>
      <c r="F176" s="140" t="s">
        <v>7195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4637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4551</v>
      </c>
      <c r="F177" s="175" t="s">
        <v>7196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4638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4639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4640</v>
      </c>
      <c r="F179" s="140" t="s">
        <v>4641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4642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4643</v>
      </c>
      <c r="F182" s="175" t="s">
        <v>4644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4645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4646</v>
      </c>
      <c r="F183" s="140" t="s">
        <v>4647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4648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4649</v>
      </c>
      <c r="F185" s="175" t="s">
        <v>4650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4651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4652</v>
      </c>
      <c r="F186" s="140" t="s">
        <v>4653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4654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4655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4590</v>
      </c>
      <c r="F188" s="140" t="s">
        <v>4591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4656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4657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4658</v>
      </c>
      <c r="F190" s="140" t="s">
        <v>4659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4660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4661</v>
      </c>
      <c r="F191" s="140" t="s">
        <v>4662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4663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4664</v>
      </c>
      <c r="F192" s="140" t="s">
        <v>4665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4666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4667</v>
      </c>
      <c r="F193" s="140" t="s">
        <v>4668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4669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4555</v>
      </c>
      <c r="F194" s="140" t="s">
        <v>4556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4670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4671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4507</v>
      </c>
      <c r="F196" s="140" t="s">
        <v>4508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4672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4673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4674</v>
      </c>
      <c r="F199" s="140" t="s">
        <v>4675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4676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4677</v>
      </c>
      <c r="F201" s="136" t="s">
        <v>4678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4679</v>
      </c>
      <c r="F202" s="140" t="s">
        <v>4680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4681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4682</v>
      </c>
      <c r="F203" s="140" t="s">
        <v>4683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4684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4685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04d - Venkovní vodovod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>04d - Venkovní vodovod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4686</v>
      </c>
      <c r="F132" s="140" t="s">
        <v>4687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4688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4689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4449</v>
      </c>
      <c r="F134" s="140" t="s">
        <v>4450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4690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4691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4453</v>
      </c>
      <c r="F137" s="140" t="s">
        <v>4454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4692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4456</v>
      </c>
      <c r="F138" s="140" t="s">
        <v>4457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4693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4694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4460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4695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4696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4463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4697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4698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4466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4699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4468</v>
      </c>
      <c r="F145" s="140" t="s">
        <v>4469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4700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4701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4472</v>
      </c>
      <c r="F147" s="140" t="s">
        <v>4473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4702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4703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4476</v>
      </c>
      <c r="F150" s="175" t="s">
        <v>4477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4704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4705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4480</v>
      </c>
      <c r="F153" s="140" t="s">
        <v>4481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4707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4484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4708</v>
      </c>
      <c r="F157" s="140" t="s">
        <v>4709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4710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4492</v>
      </c>
      <c r="F158" s="140" t="s">
        <v>4711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4712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4495</v>
      </c>
      <c r="F159" s="140" t="s">
        <v>4496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4713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4714</v>
      </c>
      <c r="F160" s="140" t="s">
        <v>4715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4716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4717</v>
      </c>
      <c r="F161" s="175" t="s">
        <v>4718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4719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4720</v>
      </c>
      <c r="F162" s="140" t="s">
        <v>4721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4722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4723</v>
      </c>
      <c r="F163" s="175" t="s">
        <v>4724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4725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4504</v>
      </c>
      <c r="F164" s="140" t="s">
        <v>4505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4726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4507</v>
      </c>
      <c r="F165" s="140" t="s">
        <v>4508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4727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4510</v>
      </c>
      <c r="F166" s="140" t="s">
        <v>4511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4728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4513</v>
      </c>
      <c r="F168" s="140" t="s">
        <v>4514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4729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4" ma:contentTypeDescription="Vytvoří nový dokument" ma:contentTypeScope="" ma:versionID="068ccb35d11917918a7a0d7a21f05706">
  <xsd:schema xmlns:xsd="http://www.w3.org/2001/XMLSchema" xmlns:xs="http://www.w3.org/2001/XMLSchema" xmlns:p="http://schemas.microsoft.com/office/2006/metadata/properties" xmlns:ns2="cb69550d-38bc-4541-9c82-91308b6df1c1" targetNamespace="http://schemas.microsoft.com/office/2006/metadata/properties" ma:root="true" ma:fieldsID="f2ea6a4f5f8d83a5ca5f2778f437f5d8" ns2:_="">
    <xsd:import namespace="cb69550d-38bc-4541-9c82-91308b6df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81224C-78DD-4F08-AA5D-ADC6BF878212}"/>
</file>

<file path=customXml/itemProps2.xml><?xml version="1.0" encoding="utf-8"?>
<ds:datastoreItem xmlns:ds="http://schemas.openxmlformats.org/officeDocument/2006/customXml" ds:itemID="{C1ECA511-48C1-4246-8B75-9F26D6BDD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2024-07-25T17:07:43Z</dcterms:modified>
</cp:coreProperties>
</file>